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Zakázky\Velké Březno\"/>
    </mc:Choice>
  </mc:AlternateContent>
  <bookViews>
    <workbookView xWindow="0" yWindow="0" windowWidth="28800" windowHeight="12435"/>
  </bookViews>
  <sheets>
    <sheet name="Rekapitulace stavby" sheetId="1" r:id="rId1"/>
    <sheet name="01 - SO 01.1 - Stavebně-a..." sheetId="2" r:id="rId2"/>
    <sheet name="02 - SO 01.2 - ÚT + VZT" sheetId="3" r:id="rId3"/>
    <sheet name="03 - SO 01.3 - ZTI" sheetId="4" r:id="rId4"/>
    <sheet name="04 - SO 01.4 - Gastro zař..." sheetId="5" r:id="rId5"/>
    <sheet name="05 - SO 01.5 - EL" sheetId="6" r:id="rId6"/>
    <sheet name="2 - IO 01 - Venkovní úpra..." sheetId="7" r:id="rId7"/>
    <sheet name="3 - IO 02 - Oplocení" sheetId="8" r:id="rId8"/>
    <sheet name="4.1 - IO 03.1 - Splašková..." sheetId="9" r:id="rId9"/>
    <sheet name="4.2 - IO 03.2 - Dešťová k..." sheetId="10" r:id="rId10"/>
    <sheet name="4.3 - IO 03.3 - Vodovod" sheetId="11" r:id="rId11"/>
    <sheet name="5 - IO 04 - NTL plynovod" sheetId="12" r:id="rId12"/>
    <sheet name="VRN - Vedlejší rozpočtové..." sheetId="13" r:id="rId13"/>
    <sheet name="Pokyny pro vyplnění" sheetId="14" r:id="rId14"/>
  </sheets>
  <definedNames>
    <definedName name="_xlnm._FilterDatabase" localSheetId="1" hidden="1">'01 - SO 01.1 - Stavebně-a...'!$C$108:$K$2832</definedName>
    <definedName name="_xlnm._FilterDatabase" localSheetId="2" hidden="1">'02 - SO 01.2 - ÚT + VZT'!$C$91:$K$246</definedName>
    <definedName name="_xlnm._FilterDatabase" localSheetId="3" hidden="1">'03 - SO 01.3 - ZTI'!$C$93:$K$524</definedName>
    <definedName name="_xlnm._FilterDatabase" localSheetId="4" hidden="1">'04 - SO 01.4 - Gastro zař...'!$C$83:$K$134</definedName>
    <definedName name="_xlnm._FilterDatabase" localSheetId="5" hidden="1">'05 - SO 01.5 - EL'!$C$87:$K$392</definedName>
    <definedName name="_xlnm._FilterDatabase" localSheetId="6" hidden="1">'2 - IO 01 - Venkovní úpra...'!$C$86:$K$487</definedName>
    <definedName name="_xlnm._FilterDatabase" localSheetId="7" hidden="1">'3 - IO 02 - Oplocení'!$C$86:$K$471</definedName>
    <definedName name="_xlnm._FilterDatabase" localSheetId="8" hidden="1">'4.1 - IO 03.1 - Splašková...'!$C$92:$K$549</definedName>
    <definedName name="_xlnm._FilterDatabase" localSheetId="9" hidden="1">'4.2 - IO 03.2 - Dešťová k...'!$C$92:$K$540</definedName>
    <definedName name="_xlnm._FilterDatabase" localSheetId="10" hidden="1">'4.3 - IO 03.3 - Vodovod'!$C$91:$K$473</definedName>
    <definedName name="_xlnm._FilterDatabase" localSheetId="11" hidden="1">'5 - IO 04 - NTL plynovod'!$C$85:$K$293</definedName>
    <definedName name="_xlnm._FilterDatabase" localSheetId="12" hidden="1">'VRN - Vedlejší rozpočtové...'!$C$81:$K$112</definedName>
    <definedName name="_xlnm.Print_Titles" localSheetId="1">'01 - SO 01.1 - Stavebně-a...'!$108:$108</definedName>
    <definedName name="_xlnm.Print_Titles" localSheetId="2">'02 - SO 01.2 - ÚT + VZT'!$91:$91</definedName>
    <definedName name="_xlnm.Print_Titles" localSheetId="3">'03 - SO 01.3 - ZTI'!$93:$93</definedName>
    <definedName name="_xlnm.Print_Titles" localSheetId="4">'04 - SO 01.4 - Gastro zař...'!$83:$83</definedName>
    <definedName name="_xlnm.Print_Titles" localSheetId="5">'05 - SO 01.5 - EL'!$87:$87</definedName>
    <definedName name="_xlnm.Print_Titles" localSheetId="6">'2 - IO 01 - Venkovní úpra...'!$86:$86</definedName>
    <definedName name="_xlnm.Print_Titles" localSheetId="7">'3 - IO 02 - Oplocení'!$86:$86</definedName>
    <definedName name="_xlnm.Print_Titles" localSheetId="8">'4.1 - IO 03.1 - Splašková...'!$92:$92</definedName>
    <definedName name="_xlnm.Print_Titles" localSheetId="9">'4.2 - IO 03.2 - Dešťová k...'!$92:$92</definedName>
    <definedName name="_xlnm.Print_Titles" localSheetId="10">'4.3 - IO 03.3 - Vodovod'!$91:$91</definedName>
    <definedName name="_xlnm.Print_Titles" localSheetId="11">'5 - IO 04 - NTL plynovod'!$85:$85</definedName>
    <definedName name="_xlnm.Print_Titles" localSheetId="0">'Rekapitulace stavby'!$49:$49</definedName>
    <definedName name="_xlnm.Print_Titles" localSheetId="12">'VRN - Vedlejší rozpočtové...'!$81:$81</definedName>
    <definedName name="_xlnm.Print_Area" localSheetId="1">'01 - SO 01.1 - Stavebně-a...'!$C$4:$J$38,'01 - SO 01.1 - Stavebně-a...'!$C$44:$J$88,'01 - SO 01.1 - Stavebně-a...'!$C$94:$K$2832</definedName>
    <definedName name="_xlnm.Print_Area" localSheetId="2">'02 - SO 01.2 - ÚT + VZT'!$C$4:$J$38,'02 - SO 01.2 - ÚT + VZT'!$C$44:$J$71,'02 - SO 01.2 - ÚT + VZT'!$C$77:$K$246</definedName>
    <definedName name="_xlnm.Print_Area" localSheetId="3">'03 - SO 01.3 - ZTI'!$C$4:$J$38,'03 - SO 01.3 - ZTI'!$C$44:$J$73,'03 - SO 01.3 - ZTI'!$C$79:$K$524</definedName>
    <definedName name="_xlnm.Print_Area" localSheetId="4">'04 - SO 01.4 - Gastro zař...'!$C$4:$J$38,'04 - SO 01.4 - Gastro zař...'!$C$44:$J$63,'04 - SO 01.4 - Gastro zař...'!$C$69:$K$134</definedName>
    <definedName name="_xlnm.Print_Area" localSheetId="5">'05 - SO 01.5 - EL'!$C$4:$J$38,'05 - SO 01.5 - EL'!$C$44:$J$67,'05 - SO 01.5 - EL'!$C$73:$K$392</definedName>
    <definedName name="_xlnm.Print_Area" localSheetId="6">'2 - IO 01 - Venkovní úpra...'!$C$4:$J$36,'2 - IO 01 - Venkovní úpra...'!$C$42:$J$68,'2 - IO 01 - Venkovní úpra...'!$C$74:$K$487</definedName>
    <definedName name="_xlnm.Print_Area" localSheetId="7">'3 - IO 02 - Oplocení'!$C$4:$J$36,'3 - IO 02 - Oplocení'!$C$42:$J$68,'3 - IO 02 - Oplocení'!$C$74:$K$471</definedName>
    <definedName name="_xlnm.Print_Area" localSheetId="8">'4.1 - IO 03.1 - Splašková...'!$C$4:$J$38,'4.1 - IO 03.1 - Splašková...'!$C$44:$J$72,'4.1 - IO 03.1 - Splašková...'!$C$78:$K$549</definedName>
    <definedName name="_xlnm.Print_Area" localSheetId="9">'4.2 - IO 03.2 - Dešťová k...'!$C$4:$J$38,'4.2 - IO 03.2 - Dešťová k...'!$C$44:$J$72,'4.2 - IO 03.2 - Dešťová k...'!$C$78:$K$540</definedName>
    <definedName name="_xlnm.Print_Area" localSheetId="10">'4.3 - IO 03.3 - Vodovod'!$C$4:$J$38,'4.3 - IO 03.3 - Vodovod'!$C$44:$J$71,'4.3 - IO 03.3 - Vodovod'!$C$77:$K$473</definedName>
    <definedName name="_xlnm.Print_Area" localSheetId="11">'5 - IO 04 - NTL plynovod'!$C$4:$J$36,'5 - IO 04 - NTL plynovod'!$C$42:$J$67,'5 - IO 04 - NTL plynovod'!$C$73:$K$293</definedName>
    <definedName name="_xlnm.Print_Area" localSheetId="13">'Pokyny pro vyplnění'!$B$2:$K$69,'Pokyny pro vyplnění'!$B$72:$K$116,'Pokyny pro vyplnění'!$B$119:$K$188,'Pokyny pro vyplnění'!$B$196:$K$216</definedName>
    <definedName name="_xlnm.Print_Area" localSheetId="0">'Rekapitulace stavby'!$D$4:$AO$33,'Rekapitulace stavby'!$C$39:$AQ$66</definedName>
    <definedName name="_xlnm.Print_Area" localSheetId="12">'VRN - Vedlejší rozpočtové...'!$C$4:$J$36,'VRN - Vedlejší rozpočtové...'!$C$42:$J$63,'VRN - Vedlejší rozpočtové...'!$C$69:$K$112</definedName>
  </definedNames>
  <calcPr calcId="152511"/>
</workbook>
</file>

<file path=xl/calcChain.xml><?xml version="1.0" encoding="utf-8"?>
<calcChain xmlns="http://schemas.openxmlformats.org/spreadsheetml/2006/main">
  <c r="AY65" i="1" l="1"/>
  <c r="AX65" i="1"/>
  <c r="BI112" i="13"/>
  <c r="BH112" i="13"/>
  <c r="BG112" i="13"/>
  <c r="BF112" i="13"/>
  <c r="T112" i="13"/>
  <c r="R112" i="13"/>
  <c r="P112" i="13"/>
  <c r="BK112" i="13"/>
  <c r="J112" i="13"/>
  <c r="BE112" i="13" s="1"/>
  <c r="BI111" i="13"/>
  <c r="BH111" i="13"/>
  <c r="BG111" i="13"/>
  <c r="BF111" i="13"/>
  <c r="T111" i="13"/>
  <c r="T110" i="13"/>
  <c r="R111" i="13"/>
  <c r="R110" i="13" s="1"/>
  <c r="P111" i="13"/>
  <c r="P110" i="13"/>
  <c r="BK111" i="13"/>
  <c r="BK110" i="13" s="1"/>
  <c r="J110" i="13" s="1"/>
  <c r="J62" i="13" s="1"/>
  <c r="J111" i="13"/>
  <c r="BE111" i="13"/>
  <c r="BI109" i="13"/>
  <c r="BH109" i="13"/>
  <c r="BG109" i="13"/>
  <c r="BF109" i="13"/>
  <c r="T109" i="13"/>
  <c r="T108" i="13" s="1"/>
  <c r="R109" i="13"/>
  <c r="R108" i="13" s="1"/>
  <c r="P109" i="13"/>
  <c r="P108" i="13" s="1"/>
  <c r="BK109" i="13"/>
  <c r="BK108" i="13" s="1"/>
  <c r="J108" i="13" s="1"/>
  <c r="J61" i="13" s="1"/>
  <c r="J109" i="13"/>
  <c r="BE109" i="13" s="1"/>
  <c r="BI107" i="13"/>
  <c r="BH107" i="13"/>
  <c r="BG107" i="13"/>
  <c r="BF107" i="13"/>
  <c r="T107" i="13"/>
  <c r="R107" i="13"/>
  <c r="P107" i="13"/>
  <c r="BK107" i="13"/>
  <c r="J107" i="13"/>
  <c r="BE107" i="13" s="1"/>
  <c r="BI106" i="13"/>
  <c r="BH106" i="13"/>
  <c r="BG106" i="13"/>
  <c r="BF106" i="13"/>
  <c r="T106" i="13"/>
  <c r="T105" i="13" s="1"/>
  <c r="R106" i="13"/>
  <c r="P106" i="13"/>
  <c r="BK106" i="13"/>
  <c r="BK105" i="13" s="1"/>
  <c r="J105" i="13" s="1"/>
  <c r="J60" i="13" s="1"/>
  <c r="J106" i="13"/>
  <c r="BE106" i="13" s="1"/>
  <c r="BI104" i="13"/>
  <c r="BH104" i="13"/>
  <c r="BG104" i="13"/>
  <c r="BF104" i="13"/>
  <c r="T104" i="13"/>
  <c r="R104" i="13"/>
  <c r="P104" i="13"/>
  <c r="BK104" i="13"/>
  <c r="J104" i="13"/>
  <c r="BE104" i="13" s="1"/>
  <c r="BI102" i="13"/>
  <c r="BH102" i="13"/>
  <c r="BG102" i="13"/>
  <c r="BF102" i="13"/>
  <c r="T102" i="13"/>
  <c r="R102" i="13"/>
  <c r="P102" i="13"/>
  <c r="BK102" i="13"/>
  <c r="J102" i="13"/>
  <c r="BE102" i="13" s="1"/>
  <c r="BI101" i="13"/>
  <c r="BH101" i="13"/>
  <c r="BG101" i="13"/>
  <c r="BF101" i="13"/>
  <c r="T101" i="13"/>
  <c r="R101" i="13"/>
  <c r="P101" i="13"/>
  <c r="BK101" i="13"/>
  <c r="J101" i="13"/>
  <c r="BE101" i="13" s="1"/>
  <c r="BI100" i="13"/>
  <c r="BH100" i="13"/>
  <c r="BG100" i="13"/>
  <c r="BF100" i="13"/>
  <c r="T100" i="13"/>
  <c r="R100" i="13"/>
  <c r="P100" i="13"/>
  <c r="BK100" i="13"/>
  <c r="J100" i="13"/>
  <c r="BE100" i="13" s="1"/>
  <c r="BI99" i="13"/>
  <c r="BH99" i="13"/>
  <c r="BG99" i="13"/>
  <c r="BF99" i="13"/>
  <c r="T99" i="13"/>
  <c r="R99" i="13"/>
  <c r="P99" i="13"/>
  <c r="BK99" i="13"/>
  <c r="J99" i="13"/>
  <c r="BE99" i="13" s="1"/>
  <c r="BI98" i="13"/>
  <c r="BH98" i="13"/>
  <c r="BG98" i="13"/>
  <c r="BF98" i="13"/>
  <c r="T98" i="13"/>
  <c r="R98" i="13"/>
  <c r="P98" i="13"/>
  <c r="BK98" i="13"/>
  <c r="J98" i="13"/>
  <c r="BE98" i="13"/>
  <c r="BI97" i="13"/>
  <c r="BH97" i="13"/>
  <c r="BG97" i="13"/>
  <c r="BF97" i="13"/>
  <c r="T97" i="13"/>
  <c r="T95" i="13" s="1"/>
  <c r="R97" i="13"/>
  <c r="P97" i="13"/>
  <c r="BK97" i="13"/>
  <c r="J97" i="13"/>
  <c r="BE97" i="13" s="1"/>
  <c r="BI96" i="13"/>
  <c r="BH96" i="13"/>
  <c r="BG96" i="13"/>
  <c r="BF96" i="13"/>
  <c r="T96" i="13"/>
  <c r="R96" i="13"/>
  <c r="R95" i="13" s="1"/>
  <c r="P96" i="13"/>
  <c r="BK96" i="13"/>
  <c r="BK95" i="13" s="1"/>
  <c r="J95" i="13" s="1"/>
  <c r="J59" i="13" s="1"/>
  <c r="J96" i="13"/>
  <c r="BE96" i="13"/>
  <c r="BI94" i="13"/>
  <c r="BH94" i="13"/>
  <c r="BG94" i="13"/>
  <c r="BF94" i="13"/>
  <c r="T94" i="13"/>
  <c r="R94" i="13"/>
  <c r="P94" i="13"/>
  <c r="BK94" i="13"/>
  <c r="J94" i="13"/>
  <c r="BE94" i="13"/>
  <c r="BI93" i="13"/>
  <c r="BH93" i="13"/>
  <c r="BG93" i="13"/>
  <c r="BF93" i="13"/>
  <c r="T93" i="13"/>
  <c r="R93" i="13"/>
  <c r="P93" i="13"/>
  <c r="BK93" i="13"/>
  <c r="J93" i="13"/>
  <c r="BE93" i="13" s="1"/>
  <c r="BI92" i="13"/>
  <c r="BH92" i="13"/>
  <c r="BG92" i="13"/>
  <c r="BF92" i="13"/>
  <c r="T92" i="13"/>
  <c r="R92" i="13"/>
  <c r="P92" i="13"/>
  <c r="BK92" i="13"/>
  <c r="J92" i="13"/>
  <c r="BE92" i="13"/>
  <c r="BI91" i="13"/>
  <c r="BH91" i="13"/>
  <c r="BG91" i="13"/>
  <c r="BF91" i="13"/>
  <c r="T91" i="13"/>
  <c r="R91" i="13"/>
  <c r="P91" i="13"/>
  <c r="BK91" i="13"/>
  <c r="J91" i="13"/>
  <c r="BE91" i="13" s="1"/>
  <c r="BI86" i="13"/>
  <c r="BH86" i="13"/>
  <c r="BG86" i="13"/>
  <c r="BF86" i="13"/>
  <c r="T86" i="13"/>
  <c r="R86" i="13"/>
  <c r="P86" i="13"/>
  <c r="BK86" i="13"/>
  <c r="J86" i="13"/>
  <c r="BE86" i="13"/>
  <c r="BI85" i="13"/>
  <c r="F34" i="13" s="1"/>
  <c r="BD65" i="1" s="1"/>
  <c r="BH85" i="13"/>
  <c r="F33" i="13" s="1"/>
  <c r="BC65" i="1" s="1"/>
  <c r="BG85" i="13"/>
  <c r="BF85" i="13"/>
  <c r="J31" i="13" s="1"/>
  <c r="AW65" i="1" s="1"/>
  <c r="T85" i="13"/>
  <c r="T84" i="13"/>
  <c r="R85" i="13"/>
  <c r="R84" i="13" s="1"/>
  <c r="P85" i="13"/>
  <c r="P84" i="13"/>
  <c r="BK85" i="13"/>
  <c r="BK84" i="13" s="1"/>
  <c r="J84" i="13" s="1"/>
  <c r="J58" i="13" s="1"/>
  <c r="J85" i="13"/>
  <c r="BE85" i="13" s="1"/>
  <c r="J78" i="13"/>
  <c r="F78" i="13"/>
  <c r="F76" i="13"/>
  <c r="E74" i="13"/>
  <c r="J51" i="13"/>
  <c r="F51" i="13"/>
  <c r="F49" i="13"/>
  <c r="E47" i="13"/>
  <c r="J18" i="13"/>
  <c r="E18" i="13"/>
  <c r="F52" i="13" s="1"/>
  <c r="J17" i="13"/>
  <c r="J12" i="13"/>
  <c r="J49" i="13" s="1"/>
  <c r="E7" i="13"/>
  <c r="E45" i="13" s="1"/>
  <c r="AY64" i="1"/>
  <c r="AX64" i="1"/>
  <c r="BI289" i="12"/>
  <c r="BH289" i="12"/>
  <c r="BG289" i="12"/>
  <c r="BF289" i="12"/>
  <c r="T289" i="12"/>
  <c r="R289" i="12"/>
  <c r="P289" i="12"/>
  <c r="BK289" i="12"/>
  <c r="J289" i="12"/>
  <c r="BE289" i="12" s="1"/>
  <c r="BI285" i="12"/>
  <c r="BH285" i="12"/>
  <c r="BG285" i="12"/>
  <c r="BF285" i="12"/>
  <c r="T285" i="12"/>
  <c r="T284" i="12"/>
  <c r="R285" i="12"/>
  <c r="R284" i="12" s="1"/>
  <c r="P285" i="12"/>
  <c r="P284" i="12" s="1"/>
  <c r="BK285" i="12"/>
  <c r="BK284" i="12" s="1"/>
  <c r="J284" i="12" s="1"/>
  <c r="J66" i="12" s="1"/>
  <c r="J285" i="12"/>
  <c r="BE285" i="12" s="1"/>
  <c r="BI280" i="12"/>
  <c r="BH280" i="12"/>
  <c r="BG280" i="12"/>
  <c r="BF280" i="12"/>
  <c r="T280" i="12"/>
  <c r="R280" i="12"/>
  <c r="P280" i="12"/>
  <c r="BK280" i="12"/>
  <c r="J280" i="12"/>
  <c r="BE280" i="12"/>
  <c r="BI275" i="12"/>
  <c r="BH275" i="12"/>
  <c r="BG275" i="12"/>
  <c r="BF275" i="12"/>
  <c r="T275" i="12"/>
  <c r="R275" i="12"/>
  <c r="P275" i="12"/>
  <c r="BK275" i="12"/>
  <c r="J275" i="12"/>
  <c r="BE275" i="12" s="1"/>
  <c r="BI271" i="12"/>
  <c r="BH271" i="12"/>
  <c r="BG271" i="12"/>
  <c r="BF271" i="12"/>
  <c r="T271" i="12"/>
  <c r="R271" i="12"/>
  <c r="P271" i="12"/>
  <c r="BK271" i="12"/>
  <c r="J271" i="12"/>
  <c r="BE271" i="12"/>
  <c r="BI267" i="12"/>
  <c r="BH267" i="12"/>
  <c r="BG267" i="12"/>
  <c r="BF267" i="12"/>
  <c r="T267" i="12"/>
  <c r="R267" i="12"/>
  <c r="P267" i="12"/>
  <c r="BK267" i="12"/>
  <c r="J267" i="12"/>
  <c r="BE267" i="12" s="1"/>
  <c r="BI263" i="12"/>
  <c r="BH263" i="12"/>
  <c r="BG263" i="12"/>
  <c r="BF263" i="12"/>
  <c r="T263" i="12"/>
  <c r="T262" i="12" s="1"/>
  <c r="R263" i="12"/>
  <c r="R262" i="12" s="1"/>
  <c r="P263" i="12"/>
  <c r="P262" i="12"/>
  <c r="BK263" i="12"/>
  <c r="BK262" i="12" s="1"/>
  <c r="J262" i="12" s="1"/>
  <c r="J65" i="12" s="1"/>
  <c r="J263" i="12"/>
  <c r="BE263" i="12" s="1"/>
  <c r="BI261" i="12"/>
  <c r="BH261" i="12"/>
  <c r="BG261" i="12"/>
  <c r="BF261" i="12"/>
  <c r="T261" i="12"/>
  <c r="R261" i="12"/>
  <c r="P261" i="12"/>
  <c r="BK261" i="12"/>
  <c r="J261" i="12"/>
  <c r="BE261" i="12"/>
  <c r="BI260" i="12"/>
  <c r="BH260" i="12"/>
  <c r="BG260" i="12"/>
  <c r="BF260" i="12"/>
  <c r="T260" i="12"/>
  <c r="R260" i="12"/>
  <c r="P260" i="12"/>
  <c r="BK260" i="12"/>
  <c r="J260" i="12"/>
  <c r="BE260" i="12" s="1"/>
  <c r="BI259" i="12"/>
  <c r="BH259" i="12"/>
  <c r="BG259" i="12"/>
  <c r="BF259" i="12"/>
  <c r="T259" i="12"/>
  <c r="R259" i="12"/>
  <c r="P259" i="12"/>
  <c r="BK259" i="12"/>
  <c r="J259" i="12"/>
  <c r="BE259" i="12" s="1"/>
  <c r="BI257" i="12"/>
  <c r="BH257" i="12"/>
  <c r="BG257" i="12"/>
  <c r="BF257" i="12"/>
  <c r="T257" i="12"/>
  <c r="R257" i="12"/>
  <c r="P257" i="12"/>
  <c r="BK257" i="12"/>
  <c r="J257" i="12"/>
  <c r="BE257" i="12" s="1"/>
  <c r="BI251" i="12"/>
  <c r="BH251" i="12"/>
  <c r="BG251" i="12"/>
  <c r="BF251" i="12"/>
  <c r="T251" i="12"/>
  <c r="R251" i="12"/>
  <c r="P251" i="12"/>
  <c r="BK251" i="12"/>
  <c r="J251" i="12"/>
  <c r="BE251" i="12"/>
  <c r="BI249" i="12"/>
  <c r="BH249" i="12"/>
  <c r="BG249" i="12"/>
  <c r="BF249" i="12"/>
  <c r="T249" i="12"/>
  <c r="R249" i="12"/>
  <c r="P249" i="12"/>
  <c r="BK249" i="12"/>
  <c r="J249" i="12"/>
  <c r="BE249" i="12" s="1"/>
  <c r="BI247" i="12"/>
  <c r="BH247" i="12"/>
  <c r="BG247" i="12"/>
  <c r="BF247" i="12"/>
  <c r="T247" i="12"/>
  <c r="R247" i="12"/>
  <c r="P247" i="12"/>
  <c r="BK247" i="12"/>
  <c r="J247" i="12"/>
  <c r="BE247" i="12" s="1"/>
  <c r="BI245" i="12"/>
  <c r="BH245" i="12"/>
  <c r="BG245" i="12"/>
  <c r="BF245" i="12"/>
  <c r="T245" i="12"/>
  <c r="R245" i="12"/>
  <c r="P245" i="12"/>
  <c r="BK245" i="12"/>
  <c r="J245" i="12"/>
  <c r="BE245" i="12" s="1"/>
  <c r="BI240" i="12"/>
  <c r="BH240" i="12"/>
  <c r="BG240" i="12"/>
  <c r="BF240" i="12"/>
  <c r="T240" i="12"/>
  <c r="R240" i="12"/>
  <c r="P240" i="12"/>
  <c r="BK240" i="12"/>
  <c r="J240" i="12"/>
  <c r="BE240" i="12"/>
  <c r="BI238" i="12"/>
  <c r="BH238" i="12"/>
  <c r="BG238" i="12"/>
  <c r="BF238" i="12"/>
  <c r="T238" i="12"/>
  <c r="R238" i="12"/>
  <c r="P238" i="12"/>
  <c r="BK238" i="12"/>
  <c r="J238" i="12"/>
  <c r="BE238" i="12" s="1"/>
  <c r="BI233" i="12"/>
  <c r="BH233" i="12"/>
  <c r="BG233" i="12"/>
  <c r="BF233" i="12"/>
  <c r="T233" i="12"/>
  <c r="R233" i="12"/>
  <c r="P233" i="12"/>
  <c r="BK233" i="12"/>
  <c r="J233" i="12"/>
  <c r="BE233" i="12"/>
  <c r="BI231" i="12"/>
  <c r="BH231" i="12"/>
  <c r="BG231" i="12"/>
  <c r="BF231" i="12"/>
  <c r="T231" i="12"/>
  <c r="R231" i="12"/>
  <c r="P231" i="12"/>
  <c r="BK231" i="12"/>
  <c r="J231" i="12"/>
  <c r="BE231" i="12" s="1"/>
  <c r="BI227" i="12"/>
  <c r="BH227" i="12"/>
  <c r="BG227" i="12"/>
  <c r="BF227" i="12"/>
  <c r="T227" i="12"/>
  <c r="T226" i="12"/>
  <c r="R227" i="12"/>
  <c r="R226" i="12" s="1"/>
  <c r="R225" i="12" s="1"/>
  <c r="P227" i="12"/>
  <c r="P226" i="12" s="1"/>
  <c r="P225" i="12" s="1"/>
  <c r="BK227" i="12"/>
  <c r="BK226" i="12" s="1"/>
  <c r="J227" i="12"/>
  <c r="BE227" i="12" s="1"/>
  <c r="BI223" i="12"/>
  <c r="BH223" i="12"/>
  <c r="BG223" i="12"/>
  <c r="BF223" i="12"/>
  <c r="T223" i="12"/>
  <c r="R223" i="12"/>
  <c r="P223" i="12"/>
  <c r="BK223" i="12"/>
  <c r="J223" i="12"/>
  <c r="BE223" i="12" s="1"/>
  <c r="BI222" i="12"/>
  <c r="BH222" i="12"/>
  <c r="BG222" i="12"/>
  <c r="BF222" i="12"/>
  <c r="T222" i="12"/>
  <c r="R222" i="12"/>
  <c r="P222" i="12"/>
  <c r="BK222" i="12"/>
  <c r="J222" i="12"/>
  <c r="BE222" i="12"/>
  <c r="BI218" i="12"/>
  <c r="BH218" i="12"/>
  <c r="BG218" i="12"/>
  <c r="BF218" i="12"/>
  <c r="T218" i="12"/>
  <c r="R218" i="12"/>
  <c r="P218" i="12"/>
  <c r="BK218" i="12"/>
  <c r="J218" i="12"/>
  <c r="BE218" i="12" s="1"/>
  <c r="BI213" i="12"/>
  <c r="BH213" i="12"/>
  <c r="BG213" i="12"/>
  <c r="BF213" i="12"/>
  <c r="T213" i="12"/>
  <c r="R213" i="12"/>
  <c r="P213" i="12"/>
  <c r="BK213" i="12"/>
  <c r="J213" i="12"/>
  <c r="BE213" i="12"/>
  <c r="BI208" i="12"/>
  <c r="BH208" i="12"/>
  <c r="BG208" i="12"/>
  <c r="BF208" i="12"/>
  <c r="T208" i="12"/>
  <c r="R208" i="12"/>
  <c r="P208" i="12"/>
  <c r="BK208" i="12"/>
  <c r="J208" i="12"/>
  <c r="BE208" i="12" s="1"/>
  <c r="BI206" i="12"/>
  <c r="BH206" i="12"/>
  <c r="BG206" i="12"/>
  <c r="BF206" i="12"/>
  <c r="T206" i="12"/>
  <c r="R206" i="12"/>
  <c r="P206" i="12"/>
  <c r="BK206" i="12"/>
  <c r="J206" i="12"/>
  <c r="BE206" i="12"/>
  <c r="BI201" i="12"/>
  <c r="BH201" i="12"/>
  <c r="BG201" i="12"/>
  <c r="BF201" i="12"/>
  <c r="T201" i="12"/>
  <c r="R201" i="12"/>
  <c r="P201" i="12"/>
  <c r="BK201" i="12"/>
  <c r="J201" i="12"/>
  <c r="BE201" i="12" s="1"/>
  <c r="BI196" i="12"/>
  <c r="BH196" i="12"/>
  <c r="BG196" i="12"/>
  <c r="BF196" i="12"/>
  <c r="T196" i="12"/>
  <c r="R196" i="12"/>
  <c r="P196" i="12"/>
  <c r="BK196" i="12"/>
  <c r="J196" i="12"/>
  <c r="BE196" i="12"/>
  <c r="BI191" i="12"/>
  <c r="BH191" i="12"/>
  <c r="BG191" i="12"/>
  <c r="BF191" i="12"/>
  <c r="T191" i="12"/>
  <c r="R191" i="12"/>
  <c r="P191" i="12"/>
  <c r="BK191" i="12"/>
  <c r="J191" i="12"/>
  <c r="BE191" i="12" s="1"/>
  <c r="BI186" i="12"/>
  <c r="BH186" i="12"/>
  <c r="BG186" i="12"/>
  <c r="BF186" i="12"/>
  <c r="T186" i="12"/>
  <c r="R186" i="12"/>
  <c r="P186" i="12"/>
  <c r="BK186" i="12"/>
  <c r="J186" i="12"/>
  <c r="BE186" i="12" s="1"/>
  <c r="BI182" i="12"/>
  <c r="BH182" i="12"/>
  <c r="BG182" i="12"/>
  <c r="BF182" i="12"/>
  <c r="T182" i="12"/>
  <c r="R182" i="12"/>
  <c r="P182" i="12"/>
  <c r="BK182" i="12"/>
  <c r="J182" i="12"/>
  <c r="BE182" i="12" s="1"/>
  <c r="BI178" i="12"/>
  <c r="BH178" i="12"/>
  <c r="BG178" i="12"/>
  <c r="BF178" i="12"/>
  <c r="T178" i="12"/>
  <c r="R178" i="12"/>
  <c r="P178" i="12"/>
  <c r="BK178" i="12"/>
  <c r="J178" i="12"/>
  <c r="BE178" i="12"/>
  <c r="BI174" i="12"/>
  <c r="BH174" i="12"/>
  <c r="BG174" i="12"/>
  <c r="BF174" i="12"/>
  <c r="T174" i="12"/>
  <c r="T173" i="12" s="1"/>
  <c r="T172" i="12" s="1"/>
  <c r="R174" i="12"/>
  <c r="R173" i="12" s="1"/>
  <c r="R172" i="12" s="1"/>
  <c r="P174" i="12"/>
  <c r="P173" i="12"/>
  <c r="P172" i="12" s="1"/>
  <c r="BK174" i="12"/>
  <c r="BK173" i="12" s="1"/>
  <c r="J174" i="12"/>
  <c r="BE174" i="12" s="1"/>
  <c r="BI166" i="12"/>
  <c r="BH166" i="12"/>
  <c r="BG166" i="12"/>
  <c r="BF166" i="12"/>
  <c r="T166" i="12"/>
  <c r="R166" i="12"/>
  <c r="P166" i="12"/>
  <c r="BK166" i="12"/>
  <c r="J166" i="12"/>
  <c r="BE166" i="12"/>
  <c r="BI160" i="12"/>
  <c r="BH160" i="12"/>
  <c r="BG160" i="12"/>
  <c r="BF160" i="12"/>
  <c r="T160" i="12"/>
  <c r="T159" i="12" s="1"/>
  <c r="R160" i="12"/>
  <c r="R159" i="12"/>
  <c r="P160" i="12"/>
  <c r="P159" i="12" s="1"/>
  <c r="BK160" i="12"/>
  <c r="BK159" i="12" s="1"/>
  <c r="J159" i="12" s="1"/>
  <c r="J60" i="12" s="1"/>
  <c r="J160" i="12"/>
  <c r="BE160" i="12" s="1"/>
  <c r="BI152" i="12"/>
  <c r="BH152" i="12"/>
  <c r="BG152" i="12"/>
  <c r="BF152" i="12"/>
  <c r="T152" i="12"/>
  <c r="T151" i="12" s="1"/>
  <c r="R152" i="12"/>
  <c r="R151" i="12" s="1"/>
  <c r="P152" i="12"/>
  <c r="P151" i="12" s="1"/>
  <c r="BK152" i="12"/>
  <c r="BK151" i="12" s="1"/>
  <c r="J151" i="12" s="1"/>
  <c r="J59" i="12" s="1"/>
  <c r="J152" i="12"/>
  <c r="BE152" i="12" s="1"/>
  <c r="BI149" i="12"/>
  <c r="BH149" i="12"/>
  <c r="BG149" i="12"/>
  <c r="BF149" i="12"/>
  <c r="T149" i="12"/>
  <c r="R149" i="12"/>
  <c r="P149" i="12"/>
  <c r="BK149" i="12"/>
  <c r="J149" i="12"/>
  <c r="BE149" i="12" s="1"/>
  <c r="BI142" i="12"/>
  <c r="BH142" i="12"/>
  <c r="BG142" i="12"/>
  <c r="BF142" i="12"/>
  <c r="T142" i="12"/>
  <c r="R142" i="12"/>
  <c r="P142" i="12"/>
  <c r="BK142" i="12"/>
  <c r="J142" i="12"/>
  <c r="BE142" i="12" s="1"/>
  <c r="BI132" i="12"/>
  <c r="BH132" i="12"/>
  <c r="BG132" i="12"/>
  <c r="BF132" i="12"/>
  <c r="T132" i="12"/>
  <c r="R132" i="12"/>
  <c r="P132" i="12"/>
  <c r="BK132" i="12"/>
  <c r="J132" i="12"/>
  <c r="BE132" i="12" s="1"/>
  <c r="BI127" i="12"/>
  <c r="BH127" i="12"/>
  <c r="BG127" i="12"/>
  <c r="BF127" i="12"/>
  <c r="T127" i="12"/>
  <c r="R127" i="12"/>
  <c r="P127" i="12"/>
  <c r="BK127" i="12"/>
  <c r="J127" i="12"/>
  <c r="BE127" i="12"/>
  <c r="BI124" i="12"/>
  <c r="BH124" i="12"/>
  <c r="BG124" i="12"/>
  <c r="BF124" i="12"/>
  <c r="T124" i="12"/>
  <c r="R124" i="12"/>
  <c r="P124" i="12"/>
  <c r="BK124" i="12"/>
  <c r="J124" i="12"/>
  <c r="BE124" i="12" s="1"/>
  <c r="BI119" i="12"/>
  <c r="BH119" i="12"/>
  <c r="BG119" i="12"/>
  <c r="BF119" i="12"/>
  <c r="T119" i="12"/>
  <c r="R119" i="12"/>
  <c r="P119" i="12"/>
  <c r="BK119" i="12"/>
  <c r="J119" i="12"/>
  <c r="BE119" i="12"/>
  <c r="BI114" i="12"/>
  <c r="BH114" i="12"/>
  <c r="BG114" i="12"/>
  <c r="BF114" i="12"/>
  <c r="T114" i="12"/>
  <c r="R114" i="12"/>
  <c r="P114" i="12"/>
  <c r="BK114" i="12"/>
  <c r="J114" i="12"/>
  <c r="BE114" i="12" s="1"/>
  <c r="BI111" i="12"/>
  <c r="BH111" i="12"/>
  <c r="BG111" i="12"/>
  <c r="BF111" i="12"/>
  <c r="T111" i="12"/>
  <c r="R111" i="12"/>
  <c r="P111" i="12"/>
  <c r="BK111" i="12"/>
  <c r="J111" i="12"/>
  <c r="BE111" i="12"/>
  <c r="BI108" i="12"/>
  <c r="BH108" i="12"/>
  <c r="BG108" i="12"/>
  <c r="BF108" i="12"/>
  <c r="T108" i="12"/>
  <c r="R108" i="12"/>
  <c r="P108" i="12"/>
  <c r="BK108" i="12"/>
  <c r="J108" i="12"/>
  <c r="BE108" i="12" s="1"/>
  <c r="BI100" i="12"/>
  <c r="BH100" i="12"/>
  <c r="BG100" i="12"/>
  <c r="BF100" i="12"/>
  <c r="T100" i="12"/>
  <c r="R100" i="12"/>
  <c r="P100" i="12"/>
  <c r="BK100" i="12"/>
  <c r="J100" i="12"/>
  <c r="BE100" i="12" s="1"/>
  <c r="BI97" i="12"/>
  <c r="BH97" i="12"/>
  <c r="BG97" i="12"/>
  <c r="BF97" i="12"/>
  <c r="T97" i="12"/>
  <c r="R97" i="12"/>
  <c r="P97" i="12"/>
  <c r="BK97" i="12"/>
  <c r="J97" i="12"/>
  <c r="BE97" i="12" s="1"/>
  <c r="BI89" i="12"/>
  <c r="F34" i="12" s="1"/>
  <c r="BD64" i="1" s="1"/>
  <c r="BH89" i="12"/>
  <c r="F33" i="12" s="1"/>
  <c r="BC64" i="1" s="1"/>
  <c r="BG89" i="12"/>
  <c r="F32" i="12" s="1"/>
  <c r="BB64" i="1" s="1"/>
  <c r="BF89" i="12"/>
  <c r="F31" i="12" s="1"/>
  <c r="BA64" i="1" s="1"/>
  <c r="T89" i="12"/>
  <c r="T88" i="12" s="1"/>
  <c r="T87" i="12" s="1"/>
  <c r="R89" i="12"/>
  <c r="R88" i="12" s="1"/>
  <c r="P89" i="12"/>
  <c r="P88" i="12" s="1"/>
  <c r="P87" i="12" s="1"/>
  <c r="BK89" i="12"/>
  <c r="BK88" i="12" s="1"/>
  <c r="J89" i="12"/>
  <c r="BE89" i="12" s="1"/>
  <c r="J82" i="12"/>
  <c r="F82" i="12"/>
  <c r="F80" i="12"/>
  <c r="E78" i="12"/>
  <c r="J51" i="12"/>
  <c r="F51" i="12"/>
  <c r="F49" i="12"/>
  <c r="E47" i="12"/>
  <c r="J18" i="12"/>
  <c r="E18" i="12"/>
  <c r="F83" i="12" s="1"/>
  <c r="J17" i="12"/>
  <c r="J12" i="12"/>
  <c r="J80" i="12" s="1"/>
  <c r="J49" i="12"/>
  <c r="E7" i="12"/>
  <c r="E45" i="12" s="1"/>
  <c r="AY63" i="1"/>
  <c r="AX63" i="1"/>
  <c r="BI469" i="11"/>
  <c r="BH469" i="11"/>
  <c r="BG469" i="11"/>
  <c r="BF469" i="11"/>
  <c r="T469" i="11"/>
  <c r="T468" i="11" s="1"/>
  <c r="R469" i="11"/>
  <c r="R468" i="11" s="1"/>
  <c r="P469" i="11"/>
  <c r="P468" i="11" s="1"/>
  <c r="BK469" i="11"/>
  <c r="BK468" i="11" s="1"/>
  <c r="J468" i="11" s="1"/>
  <c r="J70" i="11" s="1"/>
  <c r="J469" i="11"/>
  <c r="BE469" i="11" s="1"/>
  <c r="BI466" i="11"/>
  <c r="BH466" i="11"/>
  <c r="BG466" i="11"/>
  <c r="BF466" i="11"/>
  <c r="T466" i="11"/>
  <c r="R466" i="11"/>
  <c r="P466" i="11"/>
  <c r="BK466" i="11"/>
  <c r="J466" i="11"/>
  <c r="BE466" i="11" s="1"/>
  <c r="BI464" i="11"/>
  <c r="BH464" i="11"/>
  <c r="BG464" i="11"/>
  <c r="BF464" i="11"/>
  <c r="T464" i="11"/>
  <c r="T463" i="11" s="1"/>
  <c r="R464" i="11"/>
  <c r="R463" i="11" s="1"/>
  <c r="P464" i="11"/>
  <c r="BK464" i="11"/>
  <c r="BK463" i="11" s="1"/>
  <c r="J463" i="11" s="1"/>
  <c r="J69" i="11" s="1"/>
  <c r="J464" i="11"/>
  <c r="BE464" i="11" s="1"/>
  <c r="BI460" i="11"/>
  <c r="BH460" i="11"/>
  <c r="BG460" i="11"/>
  <c r="BF460" i="11"/>
  <c r="T460" i="11"/>
  <c r="R460" i="11"/>
  <c r="P460" i="11"/>
  <c r="BK460" i="11"/>
  <c r="J460" i="11"/>
  <c r="BE460" i="11" s="1"/>
  <c r="BI457" i="11"/>
  <c r="BH457" i="11"/>
  <c r="BG457" i="11"/>
  <c r="BF457" i="11"/>
  <c r="T457" i="11"/>
  <c r="R457" i="11"/>
  <c r="P457" i="11"/>
  <c r="BK457" i="11"/>
  <c r="J457" i="11"/>
  <c r="BE457" i="11" s="1"/>
  <c r="BI451" i="11"/>
  <c r="BH451" i="11"/>
  <c r="BG451" i="11"/>
  <c r="BF451" i="11"/>
  <c r="T451" i="11"/>
  <c r="R451" i="11"/>
  <c r="P451" i="11"/>
  <c r="BK451" i="11"/>
  <c r="J451" i="11"/>
  <c r="BE451" i="11" s="1"/>
  <c r="BI448" i="11"/>
  <c r="BH448" i="11"/>
  <c r="BG448" i="11"/>
  <c r="BF448" i="11"/>
  <c r="T448" i="11"/>
  <c r="R448" i="11"/>
  <c r="P448" i="11"/>
  <c r="BK448" i="11"/>
  <c r="J448" i="11"/>
  <c r="BE448" i="11" s="1"/>
  <c r="BI442" i="11"/>
  <c r="BH442" i="11"/>
  <c r="BG442" i="11"/>
  <c r="BF442" i="11"/>
  <c r="T442" i="11"/>
  <c r="R442" i="11"/>
  <c r="P442" i="11"/>
  <c r="BK442" i="11"/>
  <c r="J442" i="11"/>
  <c r="BE442" i="11" s="1"/>
  <c r="BI439" i="11"/>
  <c r="BH439" i="11"/>
  <c r="BG439" i="11"/>
  <c r="BF439" i="11"/>
  <c r="T439" i="11"/>
  <c r="R439" i="11"/>
  <c r="P439" i="11"/>
  <c r="BK439" i="11"/>
  <c r="J439" i="11"/>
  <c r="BE439" i="11" s="1"/>
  <c r="BI433" i="11"/>
  <c r="BH433" i="11"/>
  <c r="BG433" i="11"/>
  <c r="BF433" i="11"/>
  <c r="T433" i="11"/>
  <c r="T432" i="11" s="1"/>
  <c r="R433" i="11"/>
  <c r="R432" i="11" s="1"/>
  <c r="P433" i="11"/>
  <c r="P432" i="11" s="1"/>
  <c r="BK433" i="11"/>
  <c r="BK432" i="11" s="1"/>
  <c r="J432" i="11" s="1"/>
  <c r="J68" i="11" s="1"/>
  <c r="J433" i="11"/>
  <c r="BE433" i="11" s="1"/>
  <c r="BI430" i="11"/>
  <c r="BH430" i="11"/>
  <c r="BG430" i="11"/>
  <c r="BF430" i="11"/>
  <c r="T430" i="11"/>
  <c r="R430" i="11"/>
  <c r="P430" i="11"/>
  <c r="BK430" i="11"/>
  <c r="J430" i="11"/>
  <c r="BE430" i="11" s="1"/>
  <c r="BI428" i="11"/>
  <c r="BH428" i="11"/>
  <c r="BG428" i="11"/>
  <c r="BF428" i="11"/>
  <c r="T428" i="11"/>
  <c r="R428" i="11"/>
  <c r="P428" i="11"/>
  <c r="BK428" i="11"/>
  <c r="J428" i="11"/>
  <c r="BE428" i="11" s="1"/>
  <c r="BI423" i="11"/>
  <c r="BH423" i="11"/>
  <c r="BG423" i="11"/>
  <c r="BF423" i="11"/>
  <c r="T423" i="11"/>
  <c r="R423" i="11"/>
  <c r="P423" i="11"/>
  <c r="BK423" i="11"/>
  <c r="J423" i="11"/>
  <c r="BE423" i="11" s="1"/>
  <c r="BI418" i="11"/>
  <c r="BH418" i="11"/>
  <c r="BG418" i="11"/>
  <c r="BF418" i="11"/>
  <c r="T418" i="11"/>
  <c r="R418" i="11"/>
  <c r="P418" i="11"/>
  <c r="BK418" i="11"/>
  <c r="J418" i="11"/>
  <c r="BE418" i="11" s="1"/>
  <c r="BI413" i="11"/>
  <c r="BH413" i="11"/>
  <c r="BG413" i="11"/>
  <c r="BF413" i="11"/>
  <c r="T413" i="11"/>
  <c r="R413" i="11"/>
  <c r="P413" i="11"/>
  <c r="BK413" i="11"/>
  <c r="J413" i="11"/>
  <c r="BE413" i="11" s="1"/>
  <c r="BI408" i="11"/>
  <c r="BH408" i="11"/>
  <c r="BG408" i="11"/>
  <c r="BF408" i="11"/>
  <c r="T408" i="11"/>
  <c r="R408" i="11"/>
  <c r="P408" i="11"/>
  <c r="BK408" i="11"/>
  <c r="J408" i="11"/>
  <c r="BE408" i="11" s="1"/>
  <c r="BI403" i="11"/>
  <c r="BH403" i="11"/>
  <c r="BG403" i="11"/>
  <c r="BF403" i="11"/>
  <c r="T403" i="11"/>
  <c r="R403" i="11"/>
  <c r="P403" i="11"/>
  <c r="BK403" i="11"/>
  <c r="J403" i="11"/>
  <c r="BE403" i="11" s="1"/>
  <c r="BI398" i="11"/>
  <c r="BH398" i="11"/>
  <c r="BG398" i="11"/>
  <c r="BF398" i="11"/>
  <c r="T398" i="11"/>
  <c r="R398" i="11"/>
  <c r="P398" i="11"/>
  <c r="BK398" i="11"/>
  <c r="J398" i="11"/>
  <c r="BE398" i="11" s="1"/>
  <c r="BI393" i="11"/>
  <c r="BH393" i="11"/>
  <c r="BG393" i="11"/>
  <c r="BF393" i="11"/>
  <c r="T393" i="11"/>
  <c r="R393" i="11"/>
  <c r="P393" i="11"/>
  <c r="BK393" i="11"/>
  <c r="J393" i="11"/>
  <c r="BE393" i="11" s="1"/>
  <c r="BI388" i="11"/>
  <c r="BH388" i="11"/>
  <c r="BG388" i="11"/>
  <c r="BF388" i="11"/>
  <c r="T388" i="11"/>
  <c r="R388" i="11"/>
  <c r="P388" i="11"/>
  <c r="BK388" i="11"/>
  <c r="J388" i="11"/>
  <c r="BE388" i="11" s="1"/>
  <c r="BI383" i="11"/>
  <c r="BH383" i="11"/>
  <c r="BG383" i="11"/>
  <c r="BF383" i="11"/>
  <c r="T383" i="11"/>
  <c r="T382" i="11" s="1"/>
  <c r="R383" i="11"/>
  <c r="R382" i="11" s="1"/>
  <c r="P383" i="11"/>
  <c r="P382" i="11" s="1"/>
  <c r="BK383" i="11"/>
  <c r="BK382" i="11" s="1"/>
  <c r="J382" i="11" s="1"/>
  <c r="J67" i="11" s="1"/>
  <c r="J383" i="11"/>
  <c r="BE383" i="11" s="1"/>
  <c r="BI378" i="11"/>
  <c r="BH378" i="11"/>
  <c r="BG378" i="11"/>
  <c r="BF378" i="11"/>
  <c r="T378" i="11"/>
  <c r="R378" i="11"/>
  <c r="P378" i="11"/>
  <c r="BK378" i="11"/>
  <c r="J378" i="11"/>
  <c r="BE378" i="11" s="1"/>
  <c r="BI374" i="11"/>
  <c r="BH374" i="11"/>
  <c r="BG374" i="11"/>
  <c r="BF374" i="11"/>
  <c r="T374" i="11"/>
  <c r="R374" i="11"/>
  <c r="P374" i="11"/>
  <c r="BK374" i="11"/>
  <c r="J374" i="11"/>
  <c r="BE374" i="11" s="1"/>
  <c r="BI369" i="11"/>
  <c r="BH369" i="11"/>
  <c r="BG369" i="11"/>
  <c r="BF369" i="11"/>
  <c r="T369" i="11"/>
  <c r="R369" i="11"/>
  <c r="P369" i="11"/>
  <c r="BK369" i="11"/>
  <c r="J369" i="11"/>
  <c r="BE369" i="11" s="1"/>
  <c r="BI368" i="11"/>
  <c r="BH368" i="11"/>
  <c r="BG368" i="11"/>
  <c r="BF368" i="11"/>
  <c r="T368" i="11"/>
  <c r="R368" i="11"/>
  <c r="P368" i="11"/>
  <c r="BK368" i="11"/>
  <c r="J368" i="11"/>
  <c r="BE368" i="11" s="1"/>
  <c r="BI363" i="11"/>
  <c r="BH363" i="11"/>
  <c r="BG363" i="11"/>
  <c r="BF363" i="11"/>
  <c r="T363" i="11"/>
  <c r="R363" i="11"/>
  <c r="P363" i="11"/>
  <c r="BK363" i="11"/>
  <c r="J363" i="11"/>
  <c r="BE363" i="11" s="1"/>
  <c r="BI362" i="11"/>
  <c r="BH362" i="11"/>
  <c r="BG362" i="11"/>
  <c r="BF362" i="11"/>
  <c r="T362" i="11"/>
  <c r="R362" i="11"/>
  <c r="P362" i="11"/>
  <c r="BK362" i="11"/>
  <c r="J362" i="11"/>
  <c r="BE362" i="11"/>
  <c r="BI356" i="11"/>
  <c r="BH356" i="11"/>
  <c r="BG356" i="11"/>
  <c r="BF356" i="11"/>
  <c r="T356" i="11"/>
  <c r="R356" i="11"/>
  <c r="P356" i="11"/>
  <c r="BK356" i="11"/>
  <c r="J356" i="11"/>
  <c r="BE356" i="11" s="1"/>
  <c r="BI355" i="11"/>
  <c r="BH355" i="11"/>
  <c r="BG355" i="11"/>
  <c r="BF355" i="11"/>
  <c r="T355" i="11"/>
  <c r="R355" i="11"/>
  <c r="P355" i="11"/>
  <c r="BK355" i="11"/>
  <c r="J355" i="11"/>
  <c r="BE355" i="11"/>
  <c r="BI354" i="11"/>
  <c r="BH354" i="11"/>
  <c r="BG354" i="11"/>
  <c r="BF354" i="11"/>
  <c r="T354" i="11"/>
  <c r="R354" i="11"/>
  <c r="P354" i="11"/>
  <c r="BK354" i="11"/>
  <c r="J354" i="11"/>
  <c r="BE354" i="11" s="1"/>
  <c r="BI349" i="11"/>
  <c r="BH349" i="11"/>
  <c r="BG349" i="11"/>
  <c r="BF349" i="11"/>
  <c r="T349" i="11"/>
  <c r="R349" i="11"/>
  <c r="P349" i="11"/>
  <c r="BK349" i="11"/>
  <c r="J349" i="11"/>
  <c r="BE349" i="11"/>
  <c r="BI348" i="11"/>
  <c r="BH348" i="11"/>
  <c r="BG348" i="11"/>
  <c r="BF348" i="11"/>
  <c r="T348" i="11"/>
  <c r="R348" i="11"/>
  <c r="P348" i="11"/>
  <c r="BK348" i="11"/>
  <c r="J348" i="11"/>
  <c r="BE348" i="11" s="1"/>
  <c r="BI343" i="11"/>
  <c r="BH343" i="11"/>
  <c r="BG343" i="11"/>
  <c r="BF343" i="11"/>
  <c r="T343" i="11"/>
  <c r="R343" i="11"/>
  <c r="P343" i="11"/>
  <c r="BK343" i="11"/>
  <c r="J343" i="11"/>
  <c r="BE343" i="11" s="1"/>
  <c r="BI342" i="11"/>
  <c r="BH342" i="11"/>
  <c r="BG342" i="11"/>
  <c r="BF342" i="11"/>
  <c r="T342" i="11"/>
  <c r="R342" i="11"/>
  <c r="P342" i="11"/>
  <c r="BK342" i="11"/>
  <c r="J342" i="11"/>
  <c r="BE342" i="11" s="1"/>
  <c r="BI337" i="11"/>
  <c r="BH337" i="11"/>
  <c r="BG337" i="11"/>
  <c r="BF337" i="11"/>
  <c r="T337" i="11"/>
  <c r="R337" i="11"/>
  <c r="P337" i="11"/>
  <c r="BK337" i="11"/>
  <c r="J337" i="11"/>
  <c r="BE337" i="11"/>
  <c r="BI336" i="11"/>
  <c r="BH336" i="11"/>
  <c r="BG336" i="11"/>
  <c r="BF336" i="11"/>
  <c r="T336" i="11"/>
  <c r="R336" i="11"/>
  <c r="P336" i="11"/>
  <c r="BK336" i="11"/>
  <c r="J336" i="11"/>
  <c r="BE336" i="11" s="1"/>
  <c r="BI335" i="11"/>
  <c r="BH335" i="11"/>
  <c r="BG335" i="11"/>
  <c r="BF335" i="11"/>
  <c r="T335" i="11"/>
  <c r="R335" i="11"/>
  <c r="P335" i="11"/>
  <c r="BK335" i="11"/>
  <c r="J335" i="11"/>
  <c r="BE335" i="11"/>
  <c r="BI330" i="11"/>
  <c r="BH330" i="11"/>
  <c r="BG330" i="11"/>
  <c r="BF330" i="11"/>
  <c r="T330" i="11"/>
  <c r="R330" i="11"/>
  <c r="P330" i="11"/>
  <c r="BK330" i="11"/>
  <c r="J330" i="11"/>
  <c r="BE330" i="11" s="1"/>
  <c r="BI329" i="11"/>
  <c r="BH329" i="11"/>
  <c r="BG329" i="11"/>
  <c r="BF329" i="11"/>
  <c r="T329" i="11"/>
  <c r="R329" i="11"/>
  <c r="P329" i="11"/>
  <c r="BK329" i="11"/>
  <c r="J329" i="11"/>
  <c r="BE329" i="11"/>
  <c r="BI328" i="11"/>
  <c r="BH328" i="11"/>
  <c r="BG328" i="11"/>
  <c r="BF328" i="11"/>
  <c r="T328" i="11"/>
  <c r="R328" i="11"/>
  <c r="P328" i="11"/>
  <c r="BK328" i="11"/>
  <c r="J328" i="11"/>
  <c r="BE328" i="11" s="1"/>
  <c r="BI323" i="11"/>
  <c r="BH323" i="11"/>
  <c r="BG323" i="11"/>
  <c r="BF323" i="11"/>
  <c r="T323" i="11"/>
  <c r="R323" i="11"/>
  <c r="P323" i="11"/>
  <c r="BK323" i="11"/>
  <c r="J323" i="11"/>
  <c r="BE323" i="11" s="1"/>
  <c r="BI318" i="11"/>
  <c r="BH318" i="11"/>
  <c r="BG318" i="11"/>
  <c r="BF318" i="11"/>
  <c r="T318" i="11"/>
  <c r="R318" i="11"/>
  <c r="P318" i="11"/>
  <c r="BK318" i="11"/>
  <c r="J318" i="11"/>
  <c r="BE318" i="11" s="1"/>
  <c r="BI317" i="11"/>
  <c r="BH317" i="11"/>
  <c r="BG317" i="11"/>
  <c r="BF317" i="11"/>
  <c r="T317" i="11"/>
  <c r="R317" i="11"/>
  <c r="P317" i="11"/>
  <c r="BK317" i="11"/>
  <c r="J317" i="11"/>
  <c r="BE317" i="11"/>
  <c r="BI316" i="11"/>
  <c r="BH316" i="11"/>
  <c r="BG316" i="11"/>
  <c r="BF316" i="11"/>
  <c r="T316" i="11"/>
  <c r="R316" i="11"/>
  <c r="P316" i="11"/>
  <c r="BK316" i="11"/>
  <c r="J316" i="11"/>
  <c r="BE316" i="11" s="1"/>
  <c r="BI310" i="11"/>
  <c r="BH310" i="11"/>
  <c r="BG310" i="11"/>
  <c r="BF310" i="11"/>
  <c r="T310" i="11"/>
  <c r="R310" i="11"/>
  <c r="P310" i="11"/>
  <c r="BK310" i="11"/>
  <c r="J310" i="11"/>
  <c r="BE310" i="11"/>
  <c r="BI308" i="11"/>
  <c r="BH308" i="11"/>
  <c r="BG308" i="11"/>
  <c r="BF308" i="11"/>
  <c r="T308" i="11"/>
  <c r="T301" i="11" s="1"/>
  <c r="R308" i="11"/>
  <c r="P308" i="11"/>
  <c r="BK308" i="11"/>
  <c r="J308" i="11"/>
  <c r="BE308" i="11" s="1"/>
  <c r="BI302" i="11"/>
  <c r="BH302" i="11"/>
  <c r="BG302" i="11"/>
  <c r="BF302" i="11"/>
  <c r="T302" i="11"/>
  <c r="R302" i="11"/>
  <c r="R301" i="11" s="1"/>
  <c r="P302" i="11"/>
  <c r="BK302" i="11"/>
  <c r="BK301" i="11" s="1"/>
  <c r="J301" i="11" s="1"/>
  <c r="J66" i="11" s="1"/>
  <c r="J302" i="11"/>
  <c r="BE302" i="11"/>
  <c r="BI296" i="11"/>
  <c r="BH296" i="11"/>
  <c r="BG296" i="11"/>
  <c r="BF296" i="11"/>
  <c r="T296" i="11"/>
  <c r="R296" i="11"/>
  <c r="P296" i="11"/>
  <c r="BK296" i="11"/>
  <c r="J296" i="11"/>
  <c r="BE296" i="11"/>
  <c r="BI291" i="11"/>
  <c r="BH291" i="11"/>
  <c r="BG291" i="11"/>
  <c r="BF291" i="11"/>
  <c r="T291" i="11"/>
  <c r="R291" i="11"/>
  <c r="P291" i="11"/>
  <c r="BK291" i="11"/>
  <c r="J291" i="11"/>
  <c r="BE291" i="11" s="1"/>
  <c r="BI286" i="11"/>
  <c r="BH286" i="11"/>
  <c r="BG286" i="11"/>
  <c r="BF286" i="11"/>
  <c r="T286" i="11"/>
  <c r="R286" i="11"/>
  <c r="P286" i="11"/>
  <c r="P274" i="11" s="1"/>
  <c r="BK286" i="11"/>
  <c r="J286" i="11"/>
  <c r="BE286" i="11" s="1"/>
  <c r="BI281" i="11"/>
  <c r="BH281" i="11"/>
  <c r="BG281" i="11"/>
  <c r="BF281" i="11"/>
  <c r="T281" i="11"/>
  <c r="T274" i="11" s="1"/>
  <c r="R281" i="11"/>
  <c r="P281" i="11"/>
  <c r="BK281" i="11"/>
  <c r="J281" i="11"/>
  <c r="BE281" i="11" s="1"/>
  <c r="BI275" i="11"/>
  <c r="BH275" i="11"/>
  <c r="BG275" i="11"/>
  <c r="BF275" i="11"/>
  <c r="T275" i="11"/>
  <c r="R275" i="11"/>
  <c r="R274" i="11" s="1"/>
  <c r="P275" i="11"/>
  <c r="BK275" i="11"/>
  <c r="BK274" i="11" s="1"/>
  <c r="J274" i="11" s="1"/>
  <c r="J65" i="11" s="1"/>
  <c r="J275" i="11"/>
  <c r="BE275" i="11"/>
  <c r="BI268" i="11"/>
  <c r="BH268" i="11"/>
  <c r="BG268" i="11"/>
  <c r="BF268" i="11"/>
  <c r="T268" i="11"/>
  <c r="T267" i="11"/>
  <c r="R268" i="11"/>
  <c r="R267" i="11" s="1"/>
  <c r="P268" i="11"/>
  <c r="P267" i="11" s="1"/>
  <c r="BK268" i="11"/>
  <c r="BK267" i="11" s="1"/>
  <c r="J267" i="11" s="1"/>
  <c r="J64" i="11" s="1"/>
  <c r="J268" i="11"/>
  <c r="BE268" i="11"/>
  <c r="BI263" i="11"/>
  <c r="BH263" i="11"/>
  <c r="BG263" i="11"/>
  <c r="BF263" i="11"/>
  <c r="T263" i="11"/>
  <c r="T262" i="11"/>
  <c r="R263" i="11"/>
  <c r="R262" i="11" s="1"/>
  <c r="P263" i="11"/>
  <c r="P262" i="11" s="1"/>
  <c r="BK263" i="11"/>
  <c r="BK262" i="11" s="1"/>
  <c r="J262" i="11" s="1"/>
  <c r="J63" i="11" s="1"/>
  <c r="J263" i="11"/>
  <c r="BE263" i="11"/>
  <c r="BI260" i="11"/>
  <c r="BH260" i="11"/>
  <c r="BG260" i="11"/>
  <c r="BF260" i="11"/>
  <c r="T260" i="11"/>
  <c r="R260" i="11"/>
  <c r="P260" i="11"/>
  <c r="BK260" i="11"/>
  <c r="J260" i="11"/>
  <c r="BE260" i="11"/>
  <c r="BI253" i="11"/>
  <c r="BH253" i="11"/>
  <c r="BG253" i="11"/>
  <c r="BF253" i="11"/>
  <c r="T253" i="11"/>
  <c r="R253" i="11"/>
  <c r="P253" i="11"/>
  <c r="BK253" i="11"/>
  <c r="J253" i="11"/>
  <c r="BE253" i="11" s="1"/>
  <c r="BI251" i="11"/>
  <c r="BH251" i="11"/>
  <c r="BG251" i="11"/>
  <c r="BF251" i="11"/>
  <c r="T251" i="11"/>
  <c r="R251" i="11"/>
  <c r="P251" i="11"/>
  <c r="BK251" i="11"/>
  <c r="J251" i="11"/>
  <c r="BE251" i="11" s="1"/>
  <c r="BI236" i="11"/>
  <c r="BH236" i="11"/>
  <c r="BG236" i="11"/>
  <c r="BF236" i="11"/>
  <c r="T236" i="11"/>
  <c r="R236" i="11"/>
  <c r="P236" i="11"/>
  <c r="BK236" i="11"/>
  <c r="J236" i="11"/>
  <c r="BE236" i="11" s="1"/>
  <c r="BI230" i="11"/>
  <c r="BH230" i="11"/>
  <c r="BG230" i="11"/>
  <c r="BF230" i="11"/>
  <c r="T230" i="11"/>
  <c r="R230" i="11"/>
  <c r="P230" i="11"/>
  <c r="BK230" i="11"/>
  <c r="J230" i="11"/>
  <c r="BE230" i="11"/>
  <c r="BI224" i="11"/>
  <c r="BH224" i="11"/>
  <c r="BG224" i="11"/>
  <c r="BF224" i="11"/>
  <c r="T224" i="11"/>
  <c r="R224" i="11"/>
  <c r="P224" i="11"/>
  <c r="BK224" i="11"/>
  <c r="J224" i="11"/>
  <c r="BE224" i="11" s="1"/>
  <c r="BI219" i="11"/>
  <c r="BH219" i="11"/>
  <c r="BG219" i="11"/>
  <c r="BF219" i="11"/>
  <c r="T219" i="11"/>
  <c r="R219" i="11"/>
  <c r="P219" i="11"/>
  <c r="BK219" i="11"/>
  <c r="J219" i="11"/>
  <c r="BE219" i="11" s="1"/>
  <c r="BI218" i="11"/>
  <c r="BH218" i="11"/>
  <c r="BG218" i="11"/>
  <c r="BF218" i="11"/>
  <c r="T218" i="11"/>
  <c r="R218" i="11"/>
  <c r="P218" i="11"/>
  <c r="BK218" i="11"/>
  <c r="J218" i="11"/>
  <c r="BE218" i="11" s="1"/>
  <c r="BI212" i="11"/>
  <c r="BH212" i="11"/>
  <c r="BG212" i="11"/>
  <c r="BF212" i="11"/>
  <c r="T212" i="11"/>
  <c r="R212" i="11"/>
  <c r="P212" i="11"/>
  <c r="BK212" i="11"/>
  <c r="J212" i="11"/>
  <c r="BE212" i="11"/>
  <c r="BI211" i="11"/>
  <c r="BH211" i="11"/>
  <c r="BG211" i="11"/>
  <c r="BF211" i="11"/>
  <c r="T211" i="11"/>
  <c r="R211" i="11"/>
  <c r="P211" i="11"/>
  <c r="BK211" i="11"/>
  <c r="J211" i="11"/>
  <c r="BE211" i="11" s="1"/>
  <c r="BI205" i="11"/>
  <c r="BH205" i="11"/>
  <c r="BG205" i="11"/>
  <c r="BF205" i="11"/>
  <c r="T205" i="11"/>
  <c r="R205" i="11"/>
  <c r="P205" i="11"/>
  <c r="BK205" i="11"/>
  <c r="J205" i="11"/>
  <c r="BE205" i="11" s="1"/>
  <c r="BI204" i="11"/>
  <c r="BH204" i="11"/>
  <c r="BG204" i="11"/>
  <c r="BF204" i="11"/>
  <c r="T204" i="11"/>
  <c r="R204" i="11"/>
  <c r="P204" i="11"/>
  <c r="BK204" i="11"/>
  <c r="J204" i="11"/>
  <c r="BE204" i="11" s="1"/>
  <c r="BI198" i="11"/>
  <c r="BH198" i="11"/>
  <c r="BG198" i="11"/>
  <c r="BF198" i="11"/>
  <c r="T198" i="11"/>
  <c r="R198" i="11"/>
  <c r="P198" i="11"/>
  <c r="BK198" i="11"/>
  <c r="J198" i="11"/>
  <c r="BE198" i="11"/>
  <c r="BI195" i="11"/>
  <c r="BH195" i="11"/>
  <c r="BG195" i="11"/>
  <c r="BF195" i="11"/>
  <c r="T195" i="11"/>
  <c r="R195" i="11"/>
  <c r="P195" i="11"/>
  <c r="BK195" i="11"/>
  <c r="J195" i="11"/>
  <c r="BE195" i="11" s="1"/>
  <c r="BI188" i="11"/>
  <c r="BH188" i="11"/>
  <c r="BG188" i="11"/>
  <c r="BF188" i="11"/>
  <c r="T188" i="11"/>
  <c r="R188" i="11"/>
  <c r="P188" i="11"/>
  <c r="BK188" i="11"/>
  <c r="J188" i="11"/>
  <c r="BE188" i="11" s="1"/>
  <c r="BI185" i="11"/>
  <c r="BH185" i="11"/>
  <c r="BG185" i="11"/>
  <c r="BF185" i="11"/>
  <c r="T185" i="11"/>
  <c r="R185" i="11"/>
  <c r="P185" i="11"/>
  <c r="BK185" i="11"/>
  <c r="J185" i="11"/>
  <c r="BE185" i="11" s="1"/>
  <c r="BI178" i="11"/>
  <c r="BH178" i="11"/>
  <c r="BG178" i="11"/>
  <c r="BF178" i="11"/>
  <c r="T178" i="11"/>
  <c r="R178" i="11"/>
  <c r="P178" i="11"/>
  <c r="BK178" i="11"/>
  <c r="J178" i="11"/>
  <c r="BE178" i="11" s="1"/>
  <c r="BI175" i="11"/>
  <c r="BH175" i="11"/>
  <c r="BG175" i="11"/>
  <c r="BF175" i="11"/>
  <c r="T175" i="11"/>
  <c r="R175" i="11"/>
  <c r="P175" i="11"/>
  <c r="BK175" i="11"/>
  <c r="J175" i="11"/>
  <c r="BE175" i="11" s="1"/>
  <c r="BI166" i="11"/>
  <c r="BH166" i="11"/>
  <c r="BG166" i="11"/>
  <c r="BF166" i="11"/>
  <c r="T166" i="11"/>
  <c r="R166" i="11"/>
  <c r="P166" i="11"/>
  <c r="BK166" i="11"/>
  <c r="J166" i="11"/>
  <c r="BE166" i="11" s="1"/>
  <c r="BI163" i="11"/>
  <c r="BH163" i="11"/>
  <c r="BG163" i="11"/>
  <c r="BF163" i="11"/>
  <c r="T163" i="11"/>
  <c r="R163" i="11"/>
  <c r="P163" i="11"/>
  <c r="BK163" i="11"/>
  <c r="J163" i="11"/>
  <c r="BE163" i="11" s="1"/>
  <c r="BI154" i="11"/>
  <c r="BH154" i="11"/>
  <c r="BG154" i="11"/>
  <c r="BF154" i="11"/>
  <c r="T154" i="11"/>
  <c r="R154" i="11"/>
  <c r="P154" i="11"/>
  <c r="BK154" i="11"/>
  <c r="J154" i="11"/>
  <c r="BE154" i="11" s="1"/>
  <c r="BI141" i="11"/>
  <c r="BH141" i="11"/>
  <c r="BG141" i="11"/>
  <c r="BF141" i="11"/>
  <c r="T141" i="11"/>
  <c r="R141" i="11"/>
  <c r="P141" i="11"/>
  <c r="BK141" i="11"/>
  <c r="J141" i="11"/>
  <c r="BE141" i="11"/>
  <c r="BI134" i="11"/>
  <c r="BH134" i="11"/>
  <c r="BG134" i="11"/>
  <c r="BF134" i="11"/>
  <c r="T134" i="11"/>
  <c r="R134" i="11"/>
  <c r="P134" i="11"/>
  <c r="BK134" i="11"/>
  <c r="J134" i="11"/>
  <c r="BE134" i="11" s="1"/>
  <c r="BI128" i="11"/>
  <c r="BH128" i="11"/>
  <c r="BG128" i="11"/>
  <c r="BF128" i="11"/>
  <c r="T128" i="11"/>
  <c r="R128" i="11"/>
  <c r="P128" i="11"/>
  <c r="BK128" i="11"/>
  <c r="J128" i="11"/>
  <c r="BE128" i="11"/>
  <c r="BI121" i="11"/>
  <c r="BH121" i="11"/>
  <c r="BG121" i="11"/>
  <c r="BF121" i="11"/>
  <c r="T121" i="11"/>
  <c r="R121" i="11"/>
  <c r="P121" i="11"/>
  <c r="BK121" i="11"/>
  <c r="J121" i="11"/>
  <c r="BE121" i="11" s="1"/>
  <c r="BI116" i="11"/>
  <c r="BH116" i="11"/>
  <c r="BG116" i="11"/>
  <c r="BF116" i="11"/>
  <c r="T116" i="11"/>
  <c r="R116" i="11"/>
  <c r="P116" i="11"/>
  <c r="BK116" i="11"/>
  <c r="J116" i="11"/>
  <c r="BE116" i="11"/>
  <c r="BI111" i="11"/>
  <c r="BH111" i="11"/>
  <c r="BG111" i="11"/>
  <c r="BF111" i="11"/>
  <c r="T111" i="11"/>
  <c r="R111" i="11"/>
  <c r="P111" i="11"/>
  <c r="BK111" i="11"/>
  <c r="J111" i="11"/>
  <c r="BE111" i="11" s="1"/>
  <c r="BI106" i="11"/>
  <c r="BH106" i="11"/>
  <c r="BG106" i="11"/>
  <c r="BF106" i="11"/>
  <c r="T106" i="11"/>
  <c r="R106" i="11"/>
  <c r="P106" i="11"/>
  <c r="BK106" i="11"/>
  <c r="J106" i="11"/>
  <c r="BE106" i="11"/>
  <c r="BI100" i="11"/>
  <c r="BH100" i="11"/>
  <c r="BG100" i="11"/>
  <c r="BF100" i="11"/>
  <c r="T100" i="11"/>
  <c r="R100" i="11"/>
  <c r="P100" i="11"/>
  <c r="BK100" i="11"/>
  <c r="J100" i="11"/>
  <c r="BE100" i="11" s="1"/>
  <c r="BI95" i="11"/>
  <c r="F36" i="11"/>
  <c r="BD63" i="1" s="1"/>
  <c r="BH95" i="11"/>
  <c r="F35" i="11" s="1"/>
  <c r="BC63" i="1" s="1"/>
  <c r="BG95" i="11"/>
  <c r="BF95" i="11"/>
  <c r="J33" i="11" s="1"/>
  <c r="AW63" i="1" s="1"/>
  <c r="T95" i="11"/>
  <c r="R95" i="11"/>
  <c r="P95" i="11"/>
  <c r="BK95" i="11"/>
  <c r="BK94" i="11" s="1"/>
  <c r="J95" i="11"/>
  <c r="BE95" i="11" s="1"/>
  <c r="J88" i="11"/>
  <c r="F88" i="11"/>
  <c r="F86" i="11"/>
  <c r="E84" i="11"/>
  <c r="J55" i="11"/>
  <c r="F55" i="11"/>
  <c r="F53" i="11"/>
  <c r="E51" i="11"/>
  <c r="J20" i="11"/>
  <c r="E20" i="11"/>
  <c r="F89" i="11" s="1"/>
  <c r="J19" i="11"/>
  <c r="J14" i="11"/>
  <c r="J86" i="11" s="1"/>
  <c r="E7" i="11"/>
  <c r="E80" i="11" s="1"/>
  <c r="AY62" i="1"/>
  <c r="AX62" i="1"/>
  <c r="BI536" i="10"/>
  <c r="BH536" i="10"/>
  <c r="BG536" i="10"/>
  <c r="BF536" i="10"/>
  <c r="T536" i="10"/>
  <c r="T535" i="10" s="1"/>
  <c r="R536" i="10"/>
  <c r="R535" i="10" s="1"/>
  <c r="P536" i="10"/>
  <c r="P535" i="10" s="1"/>
  <c r="BK536" i="10"/>
  <c r="BK535" i="10" s="1"/>
  <c r="J535" i="10" s="1"/>
  <c r="J71" i="10" s="1"/>
  <c r="J536" i="10"/>
  <c r="BE536" i="10"/>
  <c r="BI533" i="10"/>
  <c r="BH533" i="10"/>
  <c r="BG533" i="10"/>
  <c r="BF533" i="10"/>
  <c r="T533" i="10"/>
  <c r="R533" i="10"/>
  <c r="P533" i="10"/>
  <c r="BK533" i="10"/>
  <c r="J533" i="10"/>
  <c r="BE533" i="10" s="1"/>
  <c r="BI531" i="10"/>
  <c r="BH531" i="10"/>
  <c r="BG531" i="10"/>
  <c r="BF531" i="10"/>
  <c r="T531" i="10"/>
  <c r="R531" i="10"/>
  <c r="R530" i="10" s="1"/>
  <c r="P531" i="10"/>
  <c r="P530" i="10" s="1"/>
  <c r="BK531" i="10"/>
  <c r="BK530" i="10"/>
  <c r="J530" i="10" s="1"/>
  <c r="J70" i="10" s="1"/>
  <c r="J531" i="10"/>
  <c r="BE531" i="10" s="1"/>
  <c r="BI527" i="10"/>
  <c r="BH527" i="10"/>
  <c r="BG527" i="10"/>
  <c r="BF527" i="10"/>
  <c r="T527" i="10"/>
  <c r="R527" i="10"/>
  <c r="P527" i="10"/>
  <c r="BK527" i="10"/>
  <c r="J527" i="10"/>
  <c r="BE527" i="10" s="1"/>
  <c r="BI524" i="10"/>
  <c r="BH524" i="10"/>
  <c r="BG524" i="10"/>
  <c r="BF524" i="10"/>
  <c r="T524" i="10"/>
  <c r="R524" i="10"/>
  <c r="P524" i="10"/>
  <c r="BK524" i="10"/>
  <c r="J524" i="10"/>
  <c r="BE524" i="10" s="1"/>
  <c r="BI518" i="10"/>
  <c r="BH518" i="10"/>
  <c r="BG518" i="10"/>
  <c r="BF518" i="10"/>
  <c r="T518" i="10"/>
  <c r="R518" i="10"/>
  <c r="P518" i="10"/>
  <c r="BK518" i="10"/>
  <c r="J518" i="10"/>
  <c r="BE518" i="10" s="1"/>
  <c r="BI515" i="10"/>
  <c r="BH515" i="10"/>
  <c r="BG515" i="10"/>
  <c r="BF515" i="10"/>
  <c r="T515" i="10"/>
  <c r="R515" i="10"/>
  <c r="P515" i="10"/>
  <c r="BK515" i="10"/>
  <c r="J515" i="10"/>
  <c r="BE515" i="10"/>
  <c r="BI509" i="10"/>
  <c r="BH509" i="10"/>
  <c r="BG509" i="10"/>
  <c r="BF509" i="10"/>
  <c r="T509" i="10"/>
  <c r="R509" i="10"/>
  <c r="P509" i="10"/>
  <c r="BK509" i="10"/>
  <c r="J509" i="10"/>
  <c r="BE509" i="10" s="1"/>
  <c r="BI504" i="10"/>
  <c r="BH504" i="10"/>
  <c r="BG504" i="10"/>
  <c r="BF504" i="10"/>
  <c r="T504" i="10"/>
  <c r="R504" i="10"/>
  <c r="P504" i="10"/>
  <c r="BK504" i="10"/>
  <c r="J504" i="10"/>
  <c r="BE504" i="10"/>
  <c r="BI498" i="10"/>
  <c r="BH498" i="10"/>
  <c r="BG498" i="10"/>
  <c r="BF498" i="10"/>
  <c r="T498" i="10"/>
  <c r="T497" i="10" s="1"/>
  <c r="R498" i="10"/>
  <c r="R497" i="10" s="1"/>
  <c r="P498" i="10"/>
  <c r="BK498" i="10"/>
  <c r="BK497" i="10" s="1"/>
  <c r="J497" i="10" s="1"/>
  <c r="J69" i="10" s="1"/>
  <c r="J498" i="10"/>
  <c r="BE498" i="10"/>
  <c r="BI495" i="10"/>
  <c r="BH495" i="10"/>
  <c r="BG495" i="10"/>
  <c r="BF495" i="10"/>
  <c r="T495" i="10"/>
  <c r="R495" i="10"/>
  <c r="P495" i="10"/>
  <c r="BK495" i="10"/>
  <c r="J495" i="10"/>
  <c r="BE495" i="10" s="1"/>
  <c r="BI493" i="10"/>
  <c r="BH493" i="10"/>
  <c r="BG493" i="10"/>
  <c r="BF493" i="10"/>
  <c r="T493" i="10"/>
  <c r="R493" i="10"/>
  <c r="P493" i="10"/>
  <c r="BK493" i="10"/>
  <c r="J493" i="10"/>
  <c r="BE493" i="10" s="1"/>
  <c r="BI488" i="10"/>
  <c r="BH488" i="10"/>
  <c r="BG488" i="10"/>
  <c r="BF488" i="10"/>
  <c r="T488" i="10"/>
  <c r="R488" i="10"/>
  <c r="P488" i="10"/>
  <c r="BK488" i="10"/>
  <c r="J488" i="10"/>
  <c r="BE488" i="10" s="1"/>
  <c r="BI483" i="10"/>
  <c r="BH483" i="10"/>
  <c r="BG483" i="10"/>
  <c r="BF483" i="10"/>
  <c r="T483" i="10"/>
  <c r="R483" i="10"/>
  <c r="P483" i="10"/>
  <c r="BK483" i="10"/>
  <c r="J483" i="10"/>
  <c r="BE483" i="10" s="1"/>
  <c r="BI478" i="10"/>
  <c r="BH478" i="10"/>
  <c r="BG478" i="10"/>
  <c r="BF478" i="10"/>
  <c r="T478" i="10"/>
  <c r="R478" i="10"/>
  <c r="P478" i="10"/>
  <c r="BK478" i="10"/>
  <c r="J478" i="10"/>
  <c r="BE478" i="10" s="1"/>
  <c r="BI473" i="10"/>
  <c r="BH473" i="10"/>
  <c r="BG473" i="10"/>
  <c r="BF473" i="10"/>
  <c r="T473" i="10"/>
  <c r="R473" i="10"/>
  <c r="P473" i="10"/>
  <c r="BK473" i="10"/>
  <c r="J473" i="10"/>
  <c r="BE473" i="10"/>
  <c r="BI468" i="10"/>
  <c r="BH468" i="10"/>
  <c r="BG468" i="10"/>
  <c r="BF468" i="10"/>
  <c r="T468" i="10"/>
  <c r="R468" i="10"/>
  <c r="P468" i="10"/>
  <c r="BK468" i="10"/>
  <c r="J468" i="10"/>
  <c r="BE468" i="10" s="1"/>
  <c r="BI463" i="10"/>
  <c r="BH463" i="10"/>
  <c r="BG463" i="10"/>
  <c r="BF463" i="10"/>
  <c r="T463" i="10"/>
  <c r="R463" i="10"/>
  <c r="P463" i="10"/>
  <c r="BK463" i="10"/>
  <c r="J463" i="10"/>
  <c r="BE463" i="10"/>
  <c r="BI458" i="10"/>
  <c r="BH458" i="10"/>
  <c r="BG458" i="10"/>
  <c r="BF458" i="10"/>
  <c r="T458" i="10"/>
  <c r="R458" i="10"/>
  <c r="P458" i="10"/>
  <c r="BK458" i="10"/>
  <c r="J458" i="10"/>
  <c r="BE458" i="10" s="1"/>
  <c r="BI453" i="10"/>
  <c r="BH453" i="10"/>
  <c r="BG453" i="10"/>
  <c r="BF453" i="10"/>
  <c r="T453" i="10"/>
  <c r="R453" i="10"/>
  <c r="P453" i="10"/>
  <c r="BK453" i="10"/>
  <c r="J453" i="10"/>
  <c r="BE453" i="10" s="1"/>
  <c r="BI448" i="10"/>
  <c r="BH448" i="10"/>
  <c r="BG448" i="10"/>
  <c r="BF448" i="10"/>
  <c r="T448" i="10"/>
  <c r="R448" i="10"/>
  <c r="R447" i="10" s="1"/>
  <c r="P448" i="10"/>
  <c r="BK448" i="10"/>
  <c r="BK447" i="10"/>
  <c r="J447" i="10" s="1"/>
  <c r="J68" i="10" s="1"/>
  <c r="J448" i="10"/>
  <c r="BE448" i="10" s="1"/>
  <c r="BI440" i="10"/>
  <c r="BH440" i="10"/>
  <c r="BG440" i="10"/>
  <c r="BF440" i="10"/>
  <c r="T440" i="10"/>
  <c r="R440" i="10"/>
  <c r="P440" i="10"/>
  <c r="BK440" i="10"/>
  <c r="J440" i="10"/>
  <c r="BE440" i="10" s="1"/>
  <c r="BI433" i="10"/>
  <c r="BH433" i="10"/>
  <c r="BG433" i="10"/>
  <c r="BF433" i="10"/>
  <c r="T433" i="10"/>
  <c r="R433" i="10"/>
  <c r="P433" i="10"/>
  <c r="BK433" i="10"/>
  <c r="J433" i="10"/>
  <c r="BE433" i="10" s="1"/>
  <c r="BI432" i="10"/>
  <c r="BH432" i="10"/>
  <c r="BG432" i="10"/>
  <c r="BF432" i="10"/>
  <c r="T432" i="10"/>
  <c r="R432" i="10"/>
  <c r="P432" i="10"/>
  <c r="BK432" i="10"/>
  <c r="J432" i="10"/>
  <c r="BE432" i="10" s="1"/>
  <c r="BI427" i="10"/>
  <c r="BH427" i="10"/>
  <c r="BG427" i="10"/>
  <c r="BF427" i="10"/>
  <c r="T427" i="10"/>
  <c r="R427" i="10"/>
  <c r="P427" i="10"/>
  <c r="BK427" i="10"/>
  <c r="J427" i="10"/>
  <c r="BE427" i="10"/>
  <c r="BI426" i="10"/>
  <c r="BH426" i="10"/>
  <c r="BG426" i="10"/>
  <c r="BF426" i="10"/>
  <c r="T426" i="10"/>
  <c r="R426" i="10"/>
  <c r="P426" i="10"/>
  <c r="BK426" i="10"/>
  <c r="J426" i="10"/>
  <c r="BE426" i="10" s="1"/>
  <c r="BI421" i="10"/>
  <c r="BH421" i="10"/>
  <c r="BG421" i="10"/>
  <c r="BF421" i="10"/>
  <c r="T421" i="10"/>
  <c r="R421" i="10"/>
  <c r="P421" i="10"/>
  <c r="BK421" i="10"/>
  <c r="J421" i="10"/>
  <c r="BE421" i="10"/>
  <c r="BI419" i="10"/>
  <c r="BH419" i="10"/>
  <c r="BG419" i="10"/>
  <c r="BF419" i="10"/>
  <c r="T419" i="10"/>
  <c r="R419" i="10"/>
  <c r="P419" i="10"/>
  <c r="BK419" i="10"/>
  <c r="J419" i="10"/>
  <c r="BE419" i="10" s="1"/>
  <c r="BI417" i="10"/>
  <c r="BH417" i="10"/>
  <c r="BG417" i="10"/>
  <c r="BF417" i="10"/>
  <c r="T417" i="10"/>
  <c r="R417" i="10"/>
  <c r="P417" i="10"/>
  <c r="BK417" i="10"/>
  <c r="J417" i="10"/>
  <c r="BE417" i="10" s="1"/>
  <c r="BI415" i="10"/>
  <c r="BH415" i="10"/>
  <c r="BG415" i="10"/>
  <c r="BF415" i="10"/>
  <c r="T415" i="10"/>
  <c r="R415" i="10"/>
  <c r="P415" i="10"/>
  <c r="BK415" i="10"/>
  <c r="J415" i="10"/>
  <c r="BE415" i="10" s="1"/>
  <c r="BI413" i="10"/>
  <c r="BH413" i="10"/>
  <c r="BG413" i="10"/>
  <c r="BF413" i="10"/>
  <c r="T413" i="10"/>
  <c r="R413" i="10"/>
  <c r="P413" i="10"/>
  <c r="BK413" i="10"/>
  <c r="J413" i="10"/>
  <c r="BE413" i="10" s="1"/>
  <c r="BI411" i="10"/>
  <c r="BH411" i="10"/>
  <c r="BG411" i="10"/>
  <c r="BF411" i="10"/>
  <c r="T411" i="10"/>
  <c r="R411" i="10"/>
  <c r="P411" i="10"/>
  <c r="BK411" i="10"/>
  <c r="J411" i="10"/>
  <c r="BE411" i="10" s="1"/>
  <c r="BI406" i="10"/>
  <c r="BH406" i="10"/>
  <c r="BG406" i="10"/>
  <c r="BF406" i="10"/>
  <c r="T406" i="10"/>
  <c r="R406" i="10"/>
  <c r="P406" i="10"/>
  <c r="BK406" i="10"/>
  <c r="J406" i="10"/>
  <c r="BE406" i="10"/>
  <c r="BI399" i="10"/>
  <c r="BH399" i="10"/>
  <c r="BG399" i="10"/>
  <c r="BF399" i="10"/>
  <c r="T399" i="10"/>
  <c r="R399" i="10"/>
  <c r="P399" i="10"/>
  <c r="BK399" i="10"/>
  <c r="J399" i="10"/>
  <c r="BE399" i="10" s="1"/>
  <c r="BI392" i="10"/>
  <c r="BH392" i="10"/>
  <c r="BG392" i="10"/>
  <c r="BF392" i="10"/>
  <c r="T392" i="10"/>
  <c r="R392" i="10"/>
  <c r="P392" i="10"/>
  <c r="BK392" i="10"/>
  <c r="J392" i="10"/>
  <c r="BE392" i="10"/>
  <c r="BI390" i="10"/>
  <c r="BH390" i="10"/>
  <c r="BG390" i="10"/>
  <c r="BF390" i="10"/>
  <c r="T390" i="10"/>
  <c r="R390" i="10"/>
  <c r="P390" i="10"/>
  <c r="BK390" i="10"/>
  <c r="J390" i="10"/>
  <c r="BE390" i="10" s="1"/>
  <c r="BI383" i="10"/>
  <c r="BH383" i="10"/>
  <c r="BG383" i="10"/>
  <c r="BF383" i="10"/>
  <c r="T383" i="10"/>
  <c r="R383" i="10"/>
  <c r="P383" i="10"/>
  <c r="BK383" i="10"/>
  <c r="J383" i="10"/>
  <c r="BE383" i="10"/>
  <c r="BI377" i="10"/>
  <c r="BH377" i="10"/>
  <c r="BG377" i="10"/>
  <c r="BF377" i="10"/>
  <c r="T377" i="10"/>
  <c r="R377" i="10"/>
  <c r="P377" i="10"/>
  <c r="BK377" i="10"/>
  <c r="J377" i="10"/>
  <c r="BE377" i="10" s="1"/>
  <c r="BI371" i="10"/>
  <c r="BH371" i="10"/>
  <c r="BG371" i="10"/>
  <c r="BF371" i="10"/>
  <c r="T371" i="10"/>
  <c r="R371" i="10"/>
  <c r="P371" i="10"/>
  <c r="BK371" i="10"/>
  <c r="J371" i="10"/>
  <c r="BE371" i="10" s="1"/>
  <c r="BI369" i="10"/>
  <c r="BH369" i="10"/>
  <c r="BG369" i="10"/>
  <c r="BF369" i="10"/>
  <c r="T369" i="10"/>
  <c r="R369" i="10"/>
  <c r="P369" i="10"/>
  <c r="BK369" i="10"/>
  <c r="J369" i="10"/>
  <c r="BE369" i="10" s="1"/>
  <c r="BI367" i="10"/>
  <c r="BH367" i="10"/>
  <c r="BG367" i="10"/>
  <c r="BF367" i="10"/>
  <c r="T367" i="10"/>
  <c r="R367" i="10"/>
  <c r="P367" i="10"/>
  <c r="BK367" i="10"/>
  <c r="J367" i="10"/>
  <c r="BE367" i="10"/>
  <c r="BI361" i="10"/>
  <c r="BH361" i="10"/>
  <c r="BG361" i="10"/>
  <c r="BF361" i="10"/>
  <c r="T361" i="10"/>
  <c r="R361" i="10"/>
  <c r="P361" i="10"/>
  <c r="BK361" i="10"/>
  <c r="J361" i="10"/>
  <c r="BE361" i="10" s="1"/>
  <c r="BI353" i="10"/>
  <c r="BH353" i="10"/>
  <c r="BG353" i="10"/>
  <c r="BF353" i="10"/>
  <c r="T353" i="10"/>
  <c r="R353" i="10"/>
  <c r="P353" i="10"/>
  <c r="BK353" i="10"/>
  <c r="J353" i="10"/>
  <c r="BE353" i="10"/>
  <c r="BI347" i="10"/>
  <c r="BH347" i="10"/>
  <c r="BG347" i="10"/>
  <c r="BF347" i="10"/>
  <c r="T347" i="10"/>
  <c r="R347" i="10"/>
  <c r="P347" i="10"/>
  <c r="BK347" i="10"/>
  <c r="J347" i="10"/>
  <c r="BE347" i="10" s="1"/>
  <c r="BI345" i="10"/>
  <c r="BH345" i="10"/>
  <c r="BG345" i="10"/>
  <c r="BF345" i="10"/>
  <c r="T345" i="10"/>
  <c r="R345" i="10"/>
  <c r="P345" i="10"/>
  <c r="BK345" i="10"/>
  <c r="J345" i="10"/>
  <c r="BE345" i="10"/>
  <c r="BI337" i="10"/>
  <c r="BH337" i="10"/>
  <c r="BG337" i="10"/>
  <c r="BF337" i="10"/>
  <c r="T337" i="10"/>
  <c r="R337" i="10"/>
  <c r="R336" i="10" s="1"/>
  <c r="P337" i="10"/>
  <c r="P336" i="10" s="1"/>
  <c r="BK337" i="10"/>
  <c r="BK336" i="10"/>
  <c r="J336" i="10" s="1"/>
  <c r="J67" i="10" s="1"/>
  <c r="J337" i="10"/>
  <c r="BE337" i="10" s="1"/>
  <c r="BI331" i="10"/>
  <c r="BH331" i="10"/>
  <c r="BG331" i="10"/>
  <c r="BF331" i="10"/>
  <c r="T331" i="10"/>
  <c r="R331" i="10"/>
  <c r="P331" i="10"/>
  <c r="BK331" i="10"/>
  <c r="J331" i="10"/>
  <c r="BE331" i="10" s="1"/>
  <c r="BI329" i="10"/>
  <c r="BH329" i="10"/>
  <c r="BG329" i="10"/>
  <c r="BF329" i="10"/>
  <c r="T329" i="10"/>
  <c r="R329" i="10"/>
  <c r="P329" i="10"/>
  <c r="BK329" i="10"/>
  <c r="J329" i="10"/>
  <c r="BE329" i="10"/>
  <c r="BI324" i="10"/>
  <c r="BH324" i="10"/>
  <c r="BG324" i="10"/>
  <c r="BF324" i="10"/>
  <c r="T324" i="10"/>
  <c r="R324" i="10"/>
  <c r="P324" i="10"/>
  <c r="BK324" i="10"/>
  <c r="J324" i="10"/>
  <c r="BE324" i="10" s="1"/>
  <c r="BI319" i="10"/>
  <c r="BH319" i="10"/>
  <c r="BG319" i="10"/>
  <c r="BF319" i="10"/>
  <c r="T319" i="10"/>
  <c r="R319" i="10"/>
  <c r="P319" i="10"/>
  <c r="BK319" i="10"/>
  <c r="J319" i="10"/>
  <c r="BE319" i="10" s="1"/>
  <c r="BI313" i="10"/>
  <c r="BH313" i="10"/>
  <c r="BG313" i="10"/>
  <c r="BF313" i="10"/>
  <c r="T313" i="10"/>
  <c r="T312" i="10" s="1"/>
  <c r="R313" i="10"/>
  <c r="R312" i="10"/>
  <c r="P313" i="10"/>
  <c r="BK313" i="10"/>
  <c r="BK312" i="10" s="1"/>
  <c r="J312" i="10" s="1"/>
  <c r="J66" i="10" s="1"/>
  <c r="J313" i="10"/>
  <c r="BE313" i="10" s="1"/>
  <c r="BI307" i="10"/>
  <c r="BH307" i="10"/>
  <c r="BG307" i="10"/>
  <c r="BF307" i="10"/>
  <c r="T307" i="10"/>
  <c r="R307" i="10"/>
  <c r="P307" i="10"/>
  <c r="BK307" i="10"/>
  <c r="J307" i="10"/>
  <c r="BE307" i="10" s="1"/>
  <c r="BI301" i="10"/>
  <c r="BH301" i="10"/>
  <c r="BG301" i="10"/>
  <c r="BF301" i="10"/>
  <c r="T301" i="10"/>
  <c r="R301" i="10"/>
  <c r="P301" i="10"/>
  <c r="BK301" i="10"/>
  <c r="J301" i="10"/>
  <c r="BE301" i="10" s="1"/>
  <c r="BI296" i="10"/>
  <c r="BH296" i="10"/>
  <c r="BG296" i="10"/>
  <c r="BF296" i="10"/>
  <c r="T296" i="10"/>
  <c r="R296" i="10"/>
  <c r="P296" i="10"/>
  <c r="BK296" i="10"/>
  <c r="J296" i="10"/>
  <c r="BE296" i="10" s="1"/>
  <c r="BI290" i="10"/>
  <c r="BH290" i="10"/>
  <c r="BG290" i="10"/>
  <c r="BF290" i="10"/>
  <c r="T290" i="10"/>
  <c r="R290" i="10"/>
  <c r="P290" i="10"/>
  <c r="BK290" i="10"/>
  <c r="J290" i="10"/>
  <c r="BE290" i="10"/>
  <c r="BI282" i="10"/>
  <c r="BH282" i="10"/>
  <c r="BG282" i="10"/>
  <c r="BF282" i="10"/>
  <c r="T282" i="10"/>
  <c r="T281" i="10" s="1"/>
  <c r="R282" i="10"/>
  <c r="R281" i="10" s="1"/>
  <c r="P282" i="10"/>
  <c r="P281" i="10" s="1"/>
  <c r="BK282" i="10"/>
  <c r="BK281" i="10"/>
  <c r="J281" i="10" s="1"/>
  <c r="J65" i="10" s="1"/>
  <c r="J282" i="10"/>
  <c r="BE282" i="10" s="1"/>
  <c r="BI273" i="10"/>
  <c r="BH273" i="10"/>
  <c r="BG273" i="10"/>
  <c r="BF273" i="10"/>
  <c r="T273" i="10"/>
  <c r="T272" i="10" s="1"/>
  <c r="R273" i="10"/>
  <c r="R272" i="10"/>
  <c r="P273" i="10"/>
  <c r="P272" i="10" s="1"/>
  <c r="BK273" i="10"/>
  <c r="BK272" i="10" s="1"/>
  <c r="J272" i="10" s="1"/>
  <c r="J64" i="10" s="1"/>
  <c r="J273" i="10"/>
  <c r="BE273" i="10" s="1"/>
  <c r="BI264" i="10"/>
  <c r="BH264" i="10"/>
  <c r="BG264" i="10"/>
  <c r="BF264" i="10"/>
  <c r="T264" i="10"/>
  <c r="T263" i="10" s="1"/>
  <c r="R264" i="10"/>
  <c r="R263" i="10" s="1"/>
  <c r="P264" i="10"/>
  <c r="P263" i="10" s="1"/>
  <c r="BK264" i="10"/>
  <c r="BK263" i="10"/>
  <c r="J263" i="10" s="1"/>
  <c r="J63" i="10" s="1"/>
  <c r="J264" i="10"/>
  <c r="BE264" i="10"/>
  <c r="BI261" i="10"/>
  <c r="BH261" i="10"/>
  <c r="BG261" i="10"/>
  <c r="BF261" i="10"/>
  <c r="T261" i="10"/>
  <c r="R261" i="10"/>
  <c r="P261" i="10"/>
  <c r="BK261" i="10"/>
  <c r="J261" i="10"/>
  <c r="BE261" i="10" s="1"/>
  <c r="BI252" i="10"/>
  <c r="BH252" i="10"/>
  <c r="BG252" i="10"/>
  <c r="BF252" i="10"/>
  <c r="T252" i="10"/>
  <c r="R252" i="10"/>
  <c r="P252" i="10"/>
  <c r="BK252" i="10"/>
  <c r="J252" i="10"/>
  <c r="BE252" i="10" s="1"/>
  <c r="BI250" i="10"/>
  <c r="BH250" i="10"/>
  <c r="BG250" i="10"/>
  <c r="BF250" i="10"/>
  <c r="T250" i="10"/>
  <c r="R250" i="10"/>
  <c r="P250" i="10"/>
  <c r="BK250" i="10"/>
  <c r="J250" i="10"/>
  <c r="BE250" i="10" s="1"/>
  <c r="BI227" i="10"/>
  <c r="BH227" i="10"/>
  <c r="BG227" i="10"/>
  <c r="BF227" i="10"/>
  <c r="T227" i="10"/>
  <c r="R227" i="10"/>
  <c r="P227" i="10"/>
  <c r="BK227" i="10"/>
  <c r="J227" i="10"/>
  <c r="BE227" i="10"/>
  <c r="BI221" i="10"/>
  <c r="BH221" i="10"/>
  <c r="BG221" i="10"/>
  <c r="BF221" i="10"/>
  <c r="T221" i="10"/>
  <c r="R221" i="10"/>
  <c r="P221" i="10"/>
  <c r="BK221" i="10"/>
  <c r="J221" i="10"/>
  <c r="BE221" i="10" s="1"/>
  <c r="BI215" i="10"/>
  <c r="BH215" i="10"/>
  <c r="BG215" i="10"/>
  <c r="BF215" i="10"/>
  <c r="T215" i="10"/>
  <c r="R215" i="10"/>
  <c r="P215" i="10"/>
  <c r="BK215" i="10"/>
  <c r="J215" i="10"/>
  <c r="BE215" i="10" s="1"/>
  <c r="BI210" i="10"/>
  <c r="BH210" i="10"/>
  <c r="BG210" i="10"/>
  <c r="BF210" i="10"/>
  <c r="T210" i="10"/>
  <c r="R210" i="10"/>
  <c r="P210" i="10"/>
  <c r="BK210" i="10"/>
  <c r="J210" i="10"/>
  <c r="BE210" i="10" s="1"/>
  <c r="BI209" i="10"/>
  <c r="BH209" i="10"/>
  <c r="BG209" i="10"/>
  <c r="BF209" i="10"/>
  <c r="T209" i="10"/>
  <c r="R209" i="10"/>
  <c r="P209" i="10"/>
  <c r="BK209" i="10"/>
  <c r="J209" i="10"/>
  <c r="BE209" i="10"/>
  <c r="BI203" i="10"/>
  <c r="BH203" i="10"/>
  <c r="BG203" i="10"/>
  <c r="BF203" i="10"/>
  <c r="T203" i="10"/>
  <c r="R203" i="10"/>
  <c r="P203" i="10"/>
  <c r="BK203" i="10"/>
  <c r="J203" i="10"/>
  <c r="BE203" i="10" s="1"/>
  <c r="BI202" i="10"/>
  <c r="BH202" i="10"/>
  <c r="BG202" i="10"/>
  <c r="BF202" i="10"/>
  <c r="T202" i="10"/>
  <c r="R202" i="10"/>
  <c r="P202" i="10"/>
  <c r="BK202" i="10"/>
  <c r="J202" i="10"/>
  <c r="BE202" i="10" s="1"/>
  <c r="BI196" i="10"/>
  <c r="BH196" i="10"/>
  <c r="BG196" i="10"/>
  <c r="BF196" i="10"/>
  <c r="T196" i="10"/>
  <c r="R196" i="10"/>
  <c r="P196" i="10"/>
  <c r="BK196" i="10"/>
  <c r="J196" i="10"/>
  <c r="BE196" i="10" s="1"/>
  <c r="BI195" i="10"/>
  <c r="BH195" i="10"/>
  <c r="BG195" i="10"/>
  <c r="BF195" i="10"/>
  <c r="T195" i="10"/>
  <c r="R195" i="10"/>
  <c r="P195" i="10"/>
  <c r="BK195" i="10"/>
  <c r="J195" i="10"/>
  <c r="BE195" i="10"/>
  <c r="BI186" i="10"/>
  <c r="BH186" i="10"/>
  <c r="BG186" i="10"/>
  <c r="BF186" i="10"/>
  <c r="T186" i="10"/>
  <c r="R186" i="10"/>
  <c r="P186" i="10"/>
  <c r="BK186" i="10"/>
  <c r="J186" i="10"/>
  <c r="BE186" i="10" s="1"/>
  <c r="BI183" i="10"/>
  <c r="BH183" i="10"/>
  <c r="BG183" i="10"/>
  <c r="BF183" i="10"/>
  <c r="T183" i="10"/>
  <c r="R183" i="10"/>
  <c r="P183" i="10"/>
  <c r="BK183" i="10"/>
  <c r="J183" i="10"/>
  <c r="BE183" i="10" s="1"/>
  <c r="BI175" i="10"/>
  <c r="BH175" i="10"/>
  <c r="BG175" i="10"/>
  <c r="BF175" i="10"/>
  <c r="T175" i="10"/>
  <c r="R175" i="10"/>
  <c r="P175" i="10"/>
  <c r="BK175" i="10"/>
  <c r="J175" i="10"/>
  <c r="BE175" i="10" s="1"/>
  <c r="BI172" i="10"/>
  <c r="BH172" i="10"/>
  <c r="BG172" i="10"/>
  <c r="BF172" i="10"/>
  <c r="T172" i="10"/>
  <c r="R172" i="10"/>
  <c r="P172" i="10"/>
  <c r="BK172" i="10"/>
  <c r="J172" i="10"/>
  <c r="BE172" i="10"/>
  <c r="BI164" i="10"/>
  <c r="BH164" i="10"/>
  <c r="BG164" i="10"/>
  <c r="BF164" i="10"/>
  <c r="T164" i="10"/>
  <c r="R164" i="10"/>
  <c r="P164" i="10"/>
  <c r="BK164" i="10"/>
  <c r="J164" i="10"/>
  <c r="BE164" i="10" s="1"/>
  <c r="BI161" i="10"/>
  <c r="BH161" i="10"/>
  <c r="BG161" i="10"/>
  <c r="BF161" i="10"/>
  <c r="T161" i="10"/>
  <c r="R161" i="10"/>
  <c r="P161" i="10"/>
  <c r="BK161" i="10"/>
  <c r="J161" i="10"/>
  <c r="BE161" i="10" s="1"/>
  <c r="BI150" i="10"/>
  <c r="BH150" i="10"/>
  <c r="BG150" i="10"/>
  <c r="BF150" i="10"/>
  <c r="T150" i="10"/>
  <c r="R150" i="10"/>
  <c r="P150" i="10"/>
  <c r="BK150" i="10"/>
  <c r="J150" i="10"/>
  <c r="BE150" i="10" s="1"/>
  <c r="BI147" i="10"/>
  <c r="BH147" i="10"/>
  <c r="BG147" i="10"/>
  <c r="BF147" i="10"/>
  <c r="T147" i="10"/>
  <c r="R147" i="10"/>
  <c r="P147" i="10"/>
  <c r="BK147" i="10"/>
  <c r="J147" i="10"/>
  <c r="BE147" i="10"/>
  <c r="BI136" i="10"/>
  <c r="BH136" i="10"/>
  <c r="BG136" i="10"/>
  <c r="BF136" i="10"/>
  <c r="T136" i="10"/>
  <c r="R136" i="10"/>
  <c r="P136" i="10"/>
  <c r="BK136" i="10"/>
  <c r="J136" i="10"/>
  <c r="BE136" i="10" s="1"/>
  <c r="BI129" i="10"/>
  <c r="BH129" i="10"/>
  <c r="BG129" i="10"/>
  <c r="BF129" i="10"/>
  <c r="T129" i="10"/>
  <c r="R129" i="10"/>
  <c r="P129" i="10"/>
  <c r="BK129" i="10"/>
  <c r="J129" i="10"/>
  <c r="BE129" i="10" s="1"/>
  <c r="BI122" i="10"/>
  <c r="BH122" i="10"/>
  <c r="BG122" i="10"/>
  <c r="BF122" i="10"/>
  <c r="T122" i="10"/>
  <c r="R122" i="10"/>
  <c r="P122" i="10"/>
  <c r="BK122" i="10"/>
  <c r="J122" i="10"/>
  <c r="BE122" i="10" s="1"/>
  <c r="BI117" i="10"/>
  <c r="BH117" i="10"/>
  <c r="BG117" i="10"/>
  <c r="BF117" i="10"/>
  <c r="T117" i="10"/>
  <c r="R117" i="10"/>
  <c r="P117" i="10"/>
  <c r="BK117" i="10"/>
  <c r="J117" i="10"/>
  <c r="BE117" i="10"/>
  <c r="BI112" i="10"/>
  <c r="BH112" i="10"/>
  <c r="BG112" i="10"/>
  <c r="BF112" i="10"/>
  <c r="T112" i="10"/>
  <c r="R112" i="10"/>
  <c r="P112" i="10"/>
  <c r="BK112" i="10"/>
  <c r="J112" i="10"/>
  <c r="BE112" i="10" s="1"/>
  <c r="BI107" i="10"/>
  <c r="BH107" i="10"/>
  <c r="BG107" i="10"/>
  <c r="BF107" i="10"/>
  <c r="T107" i="10"/>
  <c r="R107" i="10"/>
  <c r="P107" i="10"/>
  <c r="BK107" i="10"/>
  <c r="J107" i="10"/>
  <c r="BE107" i="10" s="1"/>
  <c r="BI101" i="10"/>
  <c r="BH101" i="10"/>
  <c r="BG101" i="10"/>
  <c r="BF101" i="10"/>
  <c r="T101" i="10"/>
  <c r="R101" i="10"/>
  <c r="P101" i="10"/>
  <c r="BK101" i="10"/>
  <c r="J101" i="10"/>
  <c r="BE101" i="10" s="1"/>
  <c r="BI96" i="10"/>
  <c r="F36" i="10"/>
  <c r="BD62" i="1" s="1"/>
  <c r="BH96" i="10"/>
  <c r="F35" i="10" s="1"/>
  <c r="BC62" i="1" s="1"/>
  <c r="BG96" i="10"/>
  <c r="F34" i="10" s="1"/>
  <c r="BB62" i="1" s="1"/>
  <c r="BF96" i="10"/>
  <c r="F33" i="10" s="1"/>
  <c r="BA62" i="1" s="1"/>
  <c r="T96" i="10"/>
  <c r="T95" i="10" s="1"/>
  <c r="R96" i="10"/>
  <c r="R95" i="10" s="1"/>
  <c r="P96" i="10"/>
  <c r="P95" i="10" s="1"/>
  <c r="BK96" i="10"/>
  <c r="BK95" i="10" s="1"/>
  <c r="J96" i="10"/>
  <c r="BE96" i="10" s="1"/>
  <c r="J89" i="10"/>
  <c r="F89" i="10"/>
  <c r="F87" i="10"/>
  <c r="E85" i="10"/>
  <c r="J55" i="10"/>
  <c r="F55" i="10"/>
  <c r="F53" i="10"/>
  <c r="E51" i="10"/>
  <c r="J20" i="10"/>
  <c r="E20" i="10"/>
  <c r="F90" i="10" s="1"/>
  <c r="J19" i="10"/>
  <c r="J14" i="10"/>
  <c r="J87" i="10" s="1"/>
  <c r="J53" i="10"/>
  <c r="E7" i="10"/>
  <c r="E47" i="10" s="1"/>
  <c r="AY61" i="1"/>
  <c r="AX61" i="1"/>
  <c r="BI545" i="9"/>
  <c r="BH545" i="9"/>
  <c r="BG545" i="9"/>
  <c r="BF545" i="9"/>
  <c r="T545" i="9"/>
  <c r="T544" i="9" s="1"/>
  <c r="R545" i="9"/>
  <c r="R544" i="9" s="1"/>
  <c r="P545" i="9"/>
  <c r="P544" i="9" s="1"/>
  <c r="BK545" i="9"/>
  <c r="BK544" i="9" s="1"/>
  <c r="J544" i="9" s="1"/>
  <c r="J71" i="9" s="1"/>
  <c r="J545" i="9"/>
  <c r="BE545" i="9" s="1"/>
  <c r="BI542" i="9"/>
  <c r="BH542" i="9"/>
  <c r="BG542" i="9"/>
  <c r="BF542" i="9"/>
  <c r="T542" i="9"/>
  <c r="R542" i="9"/>
  <c r="P542" i="9"/>
  <c r="BK542" i="9"/>
  <c r="J542" i="9"/>
  <c r="BE542" i="9" s="1"/>
  <c r="BI540" i="9"/>
  <c r="BH540" i="9"/>
  <c r="BG540" i="9"/>
  <c r="BF540" i="9"/>
  <c r="T540" i="9"/>
  <c r="T539" i="9" s="1"/>
  <c r="R540" i="9"/>
  <c r="R539" i="9" s="1"/>
  <c r="P540" i="9"/>
  <c r="P539" i="9" s="1"/>
  <c r="BK540" i="9"/>
  <c r="BK539" i="9" s="1"/>
  <c r="J539" i="9" s="1"/>
  <c r="J70" i="9" s="1"/>
  <c r="J540" i="9"/>
  <c r="BE540" i="9" s="1"/>
  <c r="BI536" i="9"/>
  <c r="BH536" i="9"/>
  <c r="BG536" i="9"/>
  <c r="BF536" i="9"/>
  <c r="T536" i="9"/>
  <c r="R536" i="9"/>
  <c r="P536" i="9"/>
  <c r="BK536" i="9"/>
  <c r="J536" i="9"/>
  <c r="BE536" i="9" s="1"/>
  <c r="BI533" i="9"/>
  <c r="BH533" i="9"/>
  <c r="BG533" i="9"/>
  <c r="BF533" i="9"/>
  <c r="T533" i="9"/>
  <c r="R533" i="9"/>
  <c r="P533" i="9"/>
  <c r="BK533" i="9"/>
  <c r="J533" i="9"/>
  <c r="BE533" i="9" s="1"/>
  <c r="BI527" i="9"/>
  <c r="BH527" i="9"/>
  <c r="BG527" i="9"/>
  <c r="BF527" i="9"/>
  <c r="T527" i="9"/>
  <c r="R527" i="9"/>
  <c r="P527" i="9"/>
  <c r="BK527" i="9"/>
  <c r="J527" i="9"/>
  <c r="BE527" i="9" s="1"/>
  <c r="BI524" i="9"/>
  <c r="BH524" i="9"/>
  <c r="BG524" i="9"/>
  <c r="BF524" i="9"/>
  <c r="T524" i="9"/>
  <c r="R524" i="9"/>
  <c r="P524" i="9"/>
  <c r="BK524" i="9"/>
  <c r="J524" i="9"/>
  <c r="BE524" i="9" s="1"/>
  <c r="BI518" i="9"/>
  <c r="BH518" i="9"/>
  <c r="BG518" i="9"/>
  <c r="BF518" i="9"/>
  <c r="T518" i="9"/>
  <c r="R518" i="9"/>
  <c r="P518" i="9"/>
  <c r="BK518" i="9"/>
  <c r="J518" i="9"/>
  <c r="BE518" i="9" s="1"/>
  <c r="BI513" i="9"/>
  <c r="BH513" i="9"/>
  <c r="BG513" i="9"/>
  <c r="BF513" i="9"/>
  <c r="T513" i="9"/>
  <c r="R513" i="9"/>
  <c r="P513" i="9"/>
  <c r="BK513" i="9"/>
  <c r="J513" i="9"/>
  <c r="BE513" i="9" s="1"/>
  <c r="BI507" i="9"/>
  <c r="BH507" i="9"/>
  <c r="BG507" i="9"/>
  <c r="BF507" i="9"/>
  <c r="T507" i="9"/>
  <c r="T506" i="9" s="1"/>
  <c r="R507" i="9"/>
  <c r="R506" i="9" s="1"/>
  <c r="P507" i="9"/>
  <c r="P506" i="9" s="1"/>
  <c r="BK507" i="9"/>
  <c r="BK506" i="9" s="1"/>
  <c r="J506" i="9" s="1"/>
  <c r="J69" i="9" s="1"/>
  <c r="J507" i="9"/>
  <c r="BE507" i="9" s="1"/>
  <c r="BI504" i="9"/>
  <c r="BH504" i="9"/>
  <c r="BG504" i="9"/>
  <c r="BF504" i="9"/>
  <c r="T504" i="9"/>
  <c r="R504" i="9"/>
  <c r="P504" i="9"/>
  <c r="BK504" i="9"/>
  <c r="J504" i="9"/>
  <c r="BE504" i="9" s="1"/>
  <c r="BI502" i="9"/>
  <c r="BH502" i="9"/>
  <c r="BG502" i="9"/>
  <c r="BF502" i="9"/>
  <c r="T502" i="9"/>
  <c r="R502" i="9"/>
  <c r="P502" i="9"/>
  <c r="BK502" i="9"/>
  <c r="J502" i="9"/>
  <c r="BE502" i="9" s="1"/>
  <c r="BI497" i="9"/>
  <c r="BH497" i="9"/>
  <c r="BG497" i="9"/>
  <c r="BF497" i="9"/>
  <c r="T497" i="9"/>
  <c r="R497" i="9"/>
  <c r="P497" i="9"/>
  <c r="BK497" i="9"/>
  <c r="J497" i="9"/>
  <c r="BE497" i="9" s="1"/>
  <c r="BI492" i="9"/>
  <c r="BH492" i="9"/>
  <c r="BG492" i="9"/>
  <c r="BF492" i="9"/>
  <c r="T492" i="9"/>
  <c r="R492" i="9"/>
  <c r="P492" i="9"/>
  <c r="BK492" i="9"/>
  <c r="J492" i="9"/>
  <c r="BE492" i="9" s="1"/>
  <c r="BI487" i="9"/>
  <c r="BH487" i="9"/>
  <c r="BG487" i="9"/>
  <c r="BF487" i="9"/>
  <c r="T487" i="9"/>
  <c r="R487" i="9"/>
  <c r="P487" i="9"/>
  <c r="BK487" i="9"/>
  <c r="J487" i="9"/>
  <c r="BE487" i="9" s="1"/>
  <c r="BI482" i="9"/>
  <c r="BH482" i="9"/>
  <c r="BG482" i="9"/>
  <c r="BF482" i="9"/>
  <c r="T482" i="9"/>
  <c r="R482" i="9"/>
  <c r="P482" i="9"/>
  <c r="BK482" i="9"/>
  <c r="J482" i="9"/>
  <c r="BE482" i="9" s="1"/>
  <c r="BI477" i="9"/>
  <c r="BH477" i="9"/>
  <c r="BG477" i="9"/>
  <c r="BF477" i="9"/>
  <c r="T477" i="9"/>
  <c r="R477" i="9"/>
  <c r="P477" i="9"/>
  <c r="BK477" i="9"/>
  <c r="J477" i="9"/>
  <c r="BE477" i="9" s="1"/>
  <c r="BI472" i="9"/>
  <c r="BH472" i="9"/>
  <c r="BG472" i="9"/>
  <c r="BF472" i="9"/>
  <c r="T472" i="9"/>
  <c r="R472" i="9"/>
  <c r="P472" i="9"/>
  <c r="BK472" i="9"/>
  <c r="J472" i="9"/>
  <c r="BE472" i="9" s="1"/>
  <c r="BI467" i="9"/>
  <c r="BH467" i="9"/>
  <c r="BG467" i="9"/>
  <c r="BF467" i="9"/>
  <c r="T467" i="9"/>
  <c r="R467" i="9"/>
  <c r="P467" i="9"/>
  <c r="BK467" i="9"/>
  <c r="J467" i="9"/>
  <c r="BE467" i="9" s="1"/>
  <c r="BI462" i="9"/>
  <c r="BH462" i="9"/>
  <c r="BG462" i="9"/>
  <c r="BF462" i="9"/>
  <c r="T462" i="9"/>
  <c r="R462" i="9"/>
  <c r="P462" i="9"/>
  <c r="BK462" i="9"/>
  <c r="J462" i="9"/>
  <c r="BE462" i="9"/>
  <c r="BI457" i="9"/>
  <c r="BH457" i="9"/>
  <c r="BG457" i="9"/>
  <c r="BF457" i="9"/>
  <c r="T457" i="9"/>
  <c r="T456" i="9" s="1"/>
  <c r="R457" i="9"/>
  <c r="R456" i="9" s="1"/>
  <c r="P457" i="9"/>
  <c r="P456" i="9" s="1"/>
  <c r="BK457" i="9"/>
  <c r="BK456" i="9" s="1"/>
  <c r="J456" i="9" s="1"/>
  <c r="J68" i="9" s="1"/>
  <c r="J457" i="9"/>
  <c r="BE457" i="9" s="1"/>
  <c r="BI450" i="9"/>
  <c r="BH450" i="9"/>
  <c r="BG450" i="9"/>
  <c r="BF450" i="9"/>
  <c r="T450" i="9"/>
  <c r="R450" i="9"/>
  <c r="P450" i="9"/>
  <c r="BK450" i="9"/>
  <c r="J450" i="9"/>
  <c r="BE450" i="9" s="1"/>
  <c r="BI446" i="9"/>
  <c r="BH446" i="9"/>
  <c r="BG446" i="9"/>
  <c r="BF446" i="9"/>
  <c r="T446" i="9"/>
  <c r="R446" i="9"/>
  <c r="P446" i="9"/>
  <c r="BK446" i="9"/>
  <c r="J446" i="9"/>
  <c r="BE446" i="9" s="1"/>
  <c r="BI441" i="9"/>
  <c r="BH441" i="9"/>
  <c r="BG441" i="9"/>
  <c r="BF441" i="9"/>
  <c r="T441" i="9"/>
  <c r="R441" i="9"/>
  <c r="P441" i="9"/>
  <c r="BK441" i="9"/>
  <c r="J441" i="9"/>
  <c r="BE441" i="9" s="1"/>
  <c r="BI437" i="9"/>
  <c r="BH437" i="9"/>
  <c r="BG437" i="9"/>
  <c r="BF437" i="9"/>
  <c r="T437" i="9"/>
  <c r="R437" i="9"/>
  <c r="P437" i="9"/>
  <c r="BK437" i="9"/>
  <c r="J437" i="9"/>
  <c r="BE437" i="9"/>
  <c r="BI433" i="9"/>
  <c r="BH433" i="9"/>
  <c r="BG433" i="9"/>
  <c r="BF433" i="9"/>
  <c r="T433" i="9"/>
  <c r="R433" i="9"/>
  <c r="P433" i="9"/>
  <c r="BK433" i="9"/>
  <c r="J433" i="9"/>
  <c r="BE433" i="9" s="1"/>
  <c r="BI432" i="9"/>
  <c r="BH432" i="9"/>
  <c r="BG432" i="9"/>
  <c r="BF432" i="9"/>
  <c r="T432" i="9"/>
  <c r="R432" i="9"/>
  <c r="P432" i="9"/>
  <c r="BK432" i="9"/>
  <c r="J432" i="9"/>
  <c r="BE432" i="9"/>
  <c r="BI427" i="9"/>
  <c r="BH427" i="9"/>
  <c r="BG427" i="9"/>
  <c r="BF427" i="9"/>
  <c r="T427" i="9"/>
  <c r="R427" i="9"/>
  <c r="P427" i="9"/>
  <c r="BK427" i="9"/>
  <c r="J427" i="9"/>
  <c r="BE427" i="9" s="1"/>
  <c r="BI422" i="9"/>
  <c r="BH422" i="9"/>
  <c r="BG422" i="9"/>
  <c r="BF422" i="9"/>
  <c r="T422" i="9"/>
  <c r="R422" i="9"/>
  <c r="P422" i="9"/>
  <c r="BK422" i="9"/>
  <c r="J422" i="9"/>
  <c r="BE422" i="9"/>
  <c r="BI416" i="9"/>
  <c r="BH416" i="9"/>
  <c r="BG416" i="9"/>
  <c r="BF416" i="9"/>
  <c r="T416" i="9"/>
  <c r="R416" i="9"/>
  <c r="P416" i="9"/>
  <c r="BK416" i="9"/>
  <c r="J416" i="9"/>
  <c r="BE416" i="9" s="1"/>
  <c r="BI410" i="9"/>
  <c r="BH410" i="9"/>
  <c r="BG410" i="9"/>
  <c r="BF410" i="9"/>
  <c r="T410" i="9"/>
  <c r="R410" i="9"/>
  <c r="P410" i="9"/>
  <c r="BK410" i="9"/>
  <c r="J410" i="9"/>
  <c r="BE410" i="9" s="1"/>
  <c r="BI408" i="9"/>
  <c r="BH408" i="9"/>
  <c r="BG408" i="9"/>
  <c r="BF408" i="9"/>
  <c r="T408" i="9"/>
  <c r="R408" i="9"/>
  <c r="P408" i="9"/>
  <c r="BK408" i="9"/>
  <c r="J408" i="9"/>
  <c r="BE408" i="9" s="1"/>
  <c r="BI406" i="9"/>
  <c r="BH406" i="9"/>
  <c r="BG406" i="9"/>
  <c r="BF406" i="9"/>
  <c r="T406" i="9"/>
  <c r="R406" i="9"/>
  <c r="P406" i="9"/>
  <c r="BK406" i="9"/>
  <c r="J406" i="9"/>
  <c r="BE406" i="9"/>
  <c r="BI400" i="9"/>
  <c r="BH400" i="9"/>
  <c r="BG400" i="9"/>
  <c r="BF400" i="9"/>
  <c r="T400" i="9"/>
  <c r="R400" i="9"/>
  <c r="P400" i="9"/>
  <c r="BK400" i="9"/>
  <c r="J400" i="9"/>
  <c r="BE400" i="9" s="1"/>
  <c r="BI395" i="9"/>
  <c r="BH395" i="9"/>
  <c r="BG395" i="9"/>
  <c r="BF395" i="9"/>
  <c r="T395" i="9"/>
  <c r="R395" i="9"/>
  <c r="P395" i="9"/>
  <c r="BK395" i="9"/>
  <c r="J395" i="9"/>
  <c r="BE395" i="9"/>
  <c r="BI390" i="9"/>
  <c r="BH390" i="9"/>
  <c r="BG390" i="9"/>
  <c r="BF390" i="9"/>
  <c r="T390" i="9"/>
  <c r="R390" i="9"/>
  <c r="P390" i="9"/>
  <c r="BK390" i="9"/>
  <c r="J390" i="9"/>
  <c r="BE390" i="9" s="1"/>
  <c r="BI388" i="9"/>
  <c r="BH388" i="9"/>
  <c r="BG388" i="9"/>
  <c r="BF388" i="9"/>
  <c r="T388" i="9"/>
  <c r="R388" i="9"/>
  <c r="P388" i="9"/>
  <c r="BK388" i="9"/>
  <c r="J388" i="9"/>
  <c r="BE388" i="9"/>
  <c r="BI386" i="9"/>
  <c r="BH386" i="9"/>
  <c r="BG386" i="9"/>
  <c r="BF386" i="9"/>
  <c r="T386" i="9"/>
  <c r="R386" i="9"/>
  <c r="P386" i="9"/>
  <c r="BK386" i="9"/>
  <c r="J386" i="9"/>
  <c r="BE386" i="9" s="1"/>
  <c r="BI381" i="9"/>
  <c r="BH381" i="9"/>
  <c r="BG381" i="9"/>
  <c r="BF381" i="9"/>
  <c r="T381" i="9"/>
  <c r="R381" i="9"/>
  <c r="P381" i="9"/>
  <c r="BK381" i="9"/>
  <c r="J381" i="9"/>
  <c r="BE381" i="9" s="1"/>
  <c r="BI375" i="9"/>
  <c r="BH375" i="9"/>
  <c r="BG375" i="9"/>
  <c r="BF375" i="9"/>
  <c r="T375" i="9"/>
  <c r="R375" i="9"/>
  <c r="P375" i="9"/>
  <c r="BK375" i="9"/>
  <c r="J375" i="9"/>
  <c r="BE375" i="9" s="1"/>
  <c r="BI370" i="9"/>
  <c r="BH370" i="9"/>
  <c r="BG370" i="9"/>
  <c r="BF370" i="9"/>
  <c r="T370" i="9"/>
  <c r="R370" i="9"/>
  <c r="P370" i="9"/>
  <c r="BK370" i="9"/>
  <c r="J370" i="9"/>
  <c r="BE370" i="9"/>
  <c r="BI365" i="9"/>
  <c r="BH365" i="9"/>
  <c r="BG365" i="9"/>
  <c r="BF365" i="9"/>
  <c r="T365" i="9"/>
  <c r="R365" i="9"/>
  <c r="P365" i="9"/>
  <c r="BK365" i="9"/>
  <c r="J365" i="9"/>
  <c r="BE365" i="9" s="1"/>
  <c r="BI363" i="9"/>
  <c r="BH363" i="9"/>
  <c r="BG363" i="9"/>
  <c r="BF363" i="9"/>
  <c r="T363" i="9"/>
  <c r="R363" i="9"/>
  <c r="P363" i="9"/>
  <c r="BK363" i="9"/>
  <c r="J363" i="9"/>
  <c r="BE363" i="9"/>
  <c r="BI358" i="9"/>
  <c r="BH358" i="9"/>
  <c r="BG358" i="9"/>
  <c r="BF358" i="9"/>
  <c r="T358" i="9"/>
  <c r="R358" i="9"/>
  <c r="P358" i="9"/>
  <c r="BK358" i="9"/>
  <c r="J358" i="9"/>
  <c r="BE358" i="9" s="1"/>
  <c r="BI356" i="9"/>
  <c r="BH356" i="9"/>
  <c r="BG356" i="9"/>
  <c r="BF356" i="9"/>
  <c r="T356" i="9"/>
  <c r="R356" i="9"/>
  <c r="P356" i="9"/>
  <c r="BK356" i="9"/>
  <c r="J356" i="9"/>
  <c r="BE356" i="9"/>
  <c r="BI351" i="9"/>
  <c r="BH351" i="9"/>
  <c r="BG351" i="9"/>
  <c r="BF351" i="9"/>
  <c r="T351" i="9"/>
  <c r="R351" i="9"/>
  <c r="P351" i="9"/>
  <c r="BK351" i="9"/>
  <c r="J351" i="9"/>
  <c r="BE351" i="9" s="1"/>
  <c r="BI349" i="9"/>
  <c r="BH349" i="9"/>
  <c r="BG349" i="9"/>
  <c r="BF349" i="9"/>
  <c r="T349" i="9"/>
  <c r="R349" i="9"/>
  <c r="P349" i="9"/>
  <c r="BK349" i="9"/>
  <c r="J349" i="9"/>
  <c r="BE349" i="9"/>
  <c r="BI344" i="9"/>
  <c r="BH344" i="9"/>
  <c r="BG344" i="9"/>
  <c r="BF344" i="9"/>
  <c r="T344" i="9"/>
  <c r="T343" i="9" s="1"/>
  <c r="R344" i="9"/>
  <c r="P344" i="9"/>
  <c r="P343" i="9" s="1"/>
  <c r="BK344" i="9"/>
  <c r="J344" i="9"/>
  <c r="BE344" i="9" s="1"/>
  <c r="BI338" i="9"/>
  <c r="BH338" i="9"/>
  <c r="BG338" i="9"/>
  <c r="BF338" i="9"/>
  <c r="T338" i="9"/>
  <c r="R338" i="9"/>
  <c r="P338" i="9"/>
  <c r="BK338" i="9"/>
  <c r="J338" i="9"/>
  <c r="BE338" i="9" s="1"/>
  <c r="BI336" i="9"/>
  <c r="BH336" i="9"/>
  <c r="BG336" i="9"/>
  <c r="BF336" i="9"/>
  <c r="T336" i="9"/>
  <c r="R336" i="9"/>
  <c r="P336" i="9"/>
  <c r="BK336" i="9"/>
  <c r="J336" i="9"/>
  <c r="BE336" i="9" s="1"/>
  <c r="BI331" i="9"/>
  <c r="BH331" i="9"/>
  <c r="BG331" i="9"/>
  <c r="BF331" i="9"/>
  <c r="T331" i="9"/>
  <c r="R331" i="9"/>
  <c r="P331" i="9"/>
  <c r="BK331" i="9"/>
  <c r="J331" i="9"/>
  <c r="BE331" i="9" s="1"/>
  <c r="BI326" i="9"/>
  <c r="BH326" i="9"/>
  <c r="BG326" i="9"/>
  <c r="BF326" i="9"/>
  <c r="T326" i="9"/>
  <c r="R326" i="9"/>
  <c r="P326" i="9"/>
  <c r="BK326" i="9"/>
  <c r="J326" i="9"/>
  <c r="BE326" i="9"/>
  <c r="BI320" i="9"/>
  <c r="BH320" i="9"/>
  <c r="BG320" i="9"/>
  <c r="BF320" i="9"/>
  <c r="T320" i="9"/>
  <c r="T319" i="9" s="1"/>
  <c r="R320" i="9"/>
  <c r="P320" i="9"/>
  <c r="P319" i="9" s="1"/>
  <c r="BK320" i="9"/>
  <c r="J320" i="9"/>
  <c r="BE320" i="9" s="1"/>
  <c r="BI314" i="9"/>
  <c r="BH314" i="9"/>
  <c r="BG314" i="9"/>
  <c r="BF314" i="9"/>
  <c r="T314" i="9"/>
  <c r="R314" i="9"/>
  <c r="P314" i="9"/>
  <c r="BK314" i="9"/>
  <c r="J314" i="9"/>
  <c r="BE314" i="9" s="1"/>
  <c r="BI308" i="9"/>
  <c r="BH308" i="9"/>
  <c r="BG308" i="9"/>
  <c r="BF308" i="9"/>
  <c r="T308" i="9"/>
  <c r="R308" i="9"/>
  <c r="P308" i="9"/>
  <c r="BK308" i="9"/>
  <c r="J308" i="9"/>
  <c r="BE308" i="9"/>
  <c r="BI303" i="9"/>
  <c r="BH303" i="9"/>
  <c r="BG303" i="9"/>
  <c r="BF303" i="9"/>
  <c r="T303" i="9"/>
  <c r="R303" i="9"/>
  <c r="P303" i="9"/>
  <c r="BK303" i="9"/>
  <c r="J303" i="9"/>
  <c r="BE303" i="9" s="1"/>
  <c r="BI297" i="9"/>
  <c r="BH297" i="9"/>
  <c r="BG297" i="9"/>
  <c r="BF297" i="9"/>
  <c r="T297" i="9"/>
  <c r="R297" i="9"/>
  <c r="P297" i="9"/>
  <c r="BK297" i="9"/>
  <c r="J297" i="9"/>
  <c r="BE297" i="9" s="1"/>
  <c r="BI292" i="9"/>
  <c r="BH292" i="9"/>
  <c r="BG292" i="9"/>
  <c r="BF292" i="9"/>
  <c r="T292" i="9"/>
  <c r="T291" i="9" s="1"/>
  <c r="R292" i="9"/>
  <c r="P292" i="9"/>
  <c r="P291" i="9" s="1"/>
  <c r="BK292" i="9"/>
  <c r="J292" i="9"/>
  <c r="BE292" i="9" s="1"/>
  <c r="BI290" i="9"/>
  <c r="BH290" i="9"/>
  <c r="BG290" i="9"/>
  <c r="BF290" i="9"/>
  <c r="T290" i="9"/>
  <c r="R290" i="9"/>
  <c r="P290" i="9"/>
  <c r="BK290" i="9"/>
  <c r="J290" i="9"/>
  <c r="BE290" i="9" s="1"/>
  <c r="BI285" i="9"/>
  <c r="BH285" i="9"/>
  <c r="BG285" i="9"/>
  <c r="BF285" i="9"/>
  <c r="T285" i="9"/>
  <c r="R285" i="9"/>
  <c r="P285" i="9"/>
  <c r="BK285" i="9"/>
  <c r="J285" i="9"/>
  <c r="BE285" i="9" s="1"/>
  <c r="BI278" i="9"/>
  <c r="BH278" i="9"/>
  <c r="BG278" i="9"/>
  <c r="BF278" i="9"/>
  <c r="T278" i="9"/>
  <c r="T277" i="9" s="1"/>
  <c r="R278" i="9"/>
  <c r="P278" i="9"/>
  <c r="P277" i="9" s="1"/>
  <c r="BK278" i="9"/>
  <c r="J278" i="9"/>
  <c r="BE278" i="9" s="1"/>
  <c r="BI270" i="9"/>
  <c r="BH270" i="9"/>
  <c r="BG270" i="9"/>
  <c r="BF270" i="9"/>
  <c r="T270" i="9"/>
  <c r="T269" i="9" s="1"/>
  <c r="R270" i="9"/>
  <c r="R269" i="9" s="1"/>
  <c r="P270" i="9"/>
  <c r="P269" i="9" s="1"/>
  <c r="BK270" i="9"/>
  <c r="BK269" i="9" s="1"/>
  <c r="J269" i="9" s="1"/>
  <c r="J63" i="9" s="1"/>
  <c r="J270" i="9"/>
  <c r="BE270" i="9" s="1"/>
  <c r="BI267" i="9"/>
  <c r="BH267" i="9"/>
  <c r="BG267" i="9"/>
  <c r="BF267" i="9"/>
  <c r="T267" i="9"/>
  <c r="R267" i="9"/>
  <c r="P267" i="9"/>
  <c r="BK267" i="9"/>
  <c r="J267" i="9"/>
  <c r="BE267" i="9" s="1"/>
  <c r="BI259" i="9"/>
  <c r="BH259" i="9"/>
  <c r="BG259" i="9"/>
  <c r="BF259" i="9"/>
  <c r="T259" i="9"/>
  <c r="R259" i="9"/>
  <c r="P259" i="9"/>
  <c r="BK259" i="9"/>
  <c r="J259" i="9"/>
  <c r="BE259" i="9"/>
  <c r="BI257" i="9"/>
  <c r="BH257" i="9"/>
  <c r="BG257" i="9"/>
  <c r="BF257" i="9"/>
  <c r="T257" i="9"/>
  <c r="R257" i="9"/>
  <c r="P257" i="9"/>
  <c r="BK257" i="9"/>
  <c r="J257" i="9"/>
  <c r="BE257" i="9" s="1"/>
  <c r="BI234" i="9"/>
  <c r="BH234" i="9"/>
  <c r="BG234" i="9"/>
  <c r="BF234" i="9"/>
  <c r="T234" i="9"/>
  <c r="R234" i="9"/>
  <c r="P234" i="9"/>
  <c r="BK234" i="9"/>
  <c r="J234" i="9"/>
  <c r="BE234" i="9"/>
  <c r="BI228" i="9"/>
  <c r="BH228" i="9"/>
  <c r="BG228" i="9"/>
  <c r="BF228" i="9"/>
  <c r="T228" i="9"/>
  <c r="R228" i="9"/>
  <c r="P228" i="9"/>
  <c r="BK228" i="9"/>
  <c r="J228" i="9"/>
  <c r="BE228" i="9" s="1"/>
  <c r="BI222" i="9"/>
  <c r="BH222" i="9"/>
  <c r="BG222" i="9"/>
  <c r="BF222" i="9"/>
  <c r="T222" i="9"/>
  <c r="R222" i="9"/>
  <c r="P222" i="9"/>
  <c r="BK222" i="9"/>
  <c r="J222" i="9"/>
  <c r="BE222" i="9" s="1"/>
  <c r="BI217" i="9"/>
  <c r="BH217" i="9"/>
  <c r="BG217" i="9"/>
  <c r="BF217" i="9"/>
  <c r="T217" i="9"/>
  <c r="R217" i="9"/>
  <c r="P217" i="9"/>
  <c r="BK217" i="9"/>
  <c r="J217" i="9"/>
  <c r="BE217" i="9" s="1"/>
  <c r="BI215" i="9"/>
  <c r="BH215" i="9"/>
  <c r="BG215" i="9"/>
  <c r="BF215" i="9"/>
  <c r="T215" i="9"/>
  <c r="R215" i="9"/>
  <c r="P215" i="9"/>
  <c r="BK215" i="9"/>
  <c r="J215" i="9"/>
  <c r="BE215" i="9"/>
  <c r="BI214" i="9"/>
  <c r="BH214" i="9"/>
  <c r="BG214" i="9"/>
  <c r="BF214" i="9"/>
  <c r="T214" i="9"/>
  <c r="R214" i="9"/>
  <c r="P214" i="9"/>
  <c r="BK214" i="9"/>
  <c r="J214" i="9"/>
  <c r="BE214" i="9" s="1"/>
  <c r="BI207" i="9"/>
  <c r="BH207" i="9"/>
  <c r="BG207" i="9"/>
  <c r="BF207" i="9"/>
  <c r="T207" i="9"/>
  <c r="R207" i="9"/>
  <c r="P207" i="9"/>
  <c r="BK207" i="9"/>
  <c r="J207" i="9"/>
  <c r="BE207" i="9"/>
  <c r="BI206" i="9"/>
  <c r="BH206" i="9"/>
  <c r="BG206" i="9"/>
  <c r="BF206" i="9"/>
  <c r="T206" i="9"/>
  <c r="R206" i="9"/>
  <c r="P206" i="9"/>
  <c r="BK206" i="9"/>
  <c r="J206" i="9"/>
  <c r="BE206" i="9" s="1"/>
  <c r="BI199" i="9"/>
  <c r="BH199" i="9"/>
  <c r="BG199" i="9"/>
  <c r="BF199" i="9"/>
  <c r="T199" i="9"/>
  <c r="R199" i="9"/>
  <c r="P199" i="9"/>
  <c r="BK199" i="9"/>
  <c r="J199" i="9"/>
  <c r="BE199" i="9"/>
  <c r="BI198" i="9"/>
  <c r="BH198" i="9"/>
  <c r="BG198" i="9"/>
  <c r="BF198" i="9"/>
  <c r="T198" i="9"/>
  <c r="R198" i="9"/>
  <c r="P198" i="9"/>
  <c r="BK198" i="9"/>
  <c r="J198" i="9"/>
  <c r="BE198" i="9" s="1"/>
  <c r="BI192" i="9"/>
  <c r="BH192" i="9"/>
  <c r="BG192" i="9"/>
  <c r="BF192" i="9"/>
  <c r="T192" i="9"/>
  <c r="R192" i="9"/>
  <c r="P192" i="9"/>
  <c r="BK192" i="9"/>
  <c r="J192" i="9"/>
  <c r="BE192" i="9" s="1"/>
  <c r="BI189" i="9"/>
  <c r="BH189" i="9"/>
  <c r="BG189" i="9"/>
  <c r="BF189" i="9"/>
  <c r="T189" i="9"/>
  <c r="R189" i="9"/>
  <c r="P189" i="9"/>
  <c r="BK189" i="9"/>
  <c r="J189" i="9"/>
  <c r="BE189" i="9" s="1"/>
  <c r="BI180" i="9"/>
  <c r="BH180" i="9"/>
  <c r="BG180" i="9"/>
  <c r="BF180" i="9"/>
  <c r="T180" i="9"/>
  <c r="R180" i="9"/>
  <c r="P180" i="9"/>
  <c r="BK180" i="9"/>
  <c r="J180" i="9"/>
  <c r="BE180" i="9"/>
  <c r="BI177" i="9"/>
  <c r="BH177" i="9"/>
  <c r="BG177" i="9"/>
  <c r="BF177" i="9"/>
  <c r="T177" i="9"/>
  <c r="R177" i="9"/>
  <c r="P177" i="9"/>
  <c r="BK177" i="9"/>
  <c r="J177" i="9"/>
  <c r="BE177" i="9" s="1"/>
  <c r="BI168" i="9"/>
  <c r="BH168" i="9"/>
  <c r="BG168" i="9"/>
  <c r="BF168" i="9"/>
  <c r="T168" i="9"/>
  <c r="R168" i="9"/>
  <c r="P168" i="9"/>
  <c r="BK168" i="9"/>
  <c r="J168" i="9"/>
  <c r="BE168" i="9"/>
  <c r="BI165" i="9"/>
  <c r="BH165" i="9"/>
  <c r="BG165" i="9"/>
  <c r="BF165" i="9"/>
  <c r="T165" i="9"/>
  <c r="R165" i="9"/>
  <c r="P165" i="9"/>
  <c r="BK165" i="9"/>
  <c r="J165" i="9"/>
  <c r="BE165" i="9" s="1"/>
  <c r="BI157" i="9"/>
  <c r="BH157" i="9"/>
  <c r="BG157" i="9"/>
  <c r="BF157" i="9"/>
  <c r="T157" i="9"/>
  <c r="R157" i="9"/>
  <c r="P157" i="9"/>
  <c r="BK157" i="9"/>
  <c r="J157" i="9"/>
  <c r="BE157" i="9"/>
  <c r="BI154" i="9"/>
  <c r="BH154" i="9"/>
  <c r="BG154" i="9"/>
  <c r="BF154" i="9"/>
  <c r="T154" i="9"/>
  <c r="R154" i="9"/>
  <c r="P154" i="9"/>
  <c r="BK154" i="9"/>
  <c r="J154" i="9"/>
  <c r="BE154" i="9" s="1"/>
  <c r="BI146" i="9"/>
  <c r="BH146" i="9"/>
  <c r="BG146" i="9"/>
  <c r="BF146" i="9"/>
  <c r="T146" i="9"/>
  <c r="R146" i="9"/>
  <c r="P146" i="9"/>
  <c r="BK146" i="9"/>
  <c r="J146" i="9"/>
  <c r="BE146" i="9"/>
  <c r="BI138" i="9"/>
  <c r="BH138" i="9"/>
  <c r="BG138" i="9"/>
  <c r="BF138" i="9"/>
  <c r="T138" i="9"/>
  <c r="R138" i="9"/>
  <c r="P138" i="9"/>
  <c r="BK138" i="9"/>
  <c r="J138" i="9"/>
  <c r="BE138" i="9" s="1"/>
  <c r="BI132" i="9"/>
  <c r="BH132" i="9"/>
  <c r="BG132" i="9"/>
  <c r="BF132" i="9"/>
  <c r="T132" i="9"/>
  <c r="R132" i="9"/>
  <c r="P132" i="9"/>
  <c r="BK132" i="9"/>
  <c r="J132" i="9"/>
  <c r="BE132" i="9"/>
  <c r="BI127" i="9"/>
  <c r="BH127" i="9"/>
  <c r="BG127" i="9"/>
  <c r="BF127" i="9"/>
  <c r="T127" i="9"/>
  <c r="R127" i="9"/>
  <c r="P127" i="9"/>
  <c r="BK127" i="9"/>
  <c r="J127" i="9"/>
  <c r="BE127" i="9" s="1"/>
  <c r="BI122" i="9"/>
  <c r="BH122" i="9"/>
  <c r="BG122" i="9"/>
  <c r="BF122" i="9"/>
  <c r="T122" i="9"/>
  <c r="R122" i="9"/>
  <c r="P122" i="9"/>
  <c r="BK122" i="9"/>
  <c r="J122" i="9"/>
  <c r="BE122" i="9"/>
  <c r="BI117" i="9"/>
  <c r="BH117" i="9"/>
  <c r="BG117" i="9"/>
  <c r="BF117" i="9"/>
  <c r="T117" i="9"/>
  <c r="R117" i="9"/>
  <c r="P117" i="9"/>
  <c r="BK117" i="9"/>
  <c r="J117" i="9"/>
  <c r="BE117" i="9" s="1"/>
  <c r="BI112" i="9"/>
  <c r="BH112" i="9"/>
  <c r="BG112" i="9"/>
  <c r="BF112" i="9"/>
  <c r="T112" i="9"/>
  <c r="R112" i="9"/>
  <c r="P112" i="9"/>
  <c r="BK112" i="9"/>
  <c r="J112" i="9"/>
  <c r="BE112" i="9"/>
  <c r="BI107" i="9"/>
  <c r="BH107" i="9"/>
  <c r="BG107" i="9"/>
  <c r="BF107" i="9"/>
  <c r="T107" i="9"/>
  <c r="R107" i="9"/>
  <c r="P107" i="9"/>
  <c r="BK107" i="9"/>
  <c r="J107" i="9"/>
  <c r="BE107" i="9" s="1"/>
  <c r="BI101" i="9"/>
  <c r="BH101" i="9"/>
  <c r="BG101" i="9"/>
  <c r="BF101" i="9"/>
  <c r="T101" i="9"/>
  <c r="R101" i="9"/>
  <c r="P101" i="9"/>
  <c r="BK101" i="9"/>
  <c r="J101" i="9"/>
  <c r="BE101" i="9"/>
  <c r="BI96" i="9"/>
  <c r="F36" i="9" s="1"/>
  <c r="BD61" i="1" s="1"/>
  <c r="BH96" i="9"/>
  <c r="F35" i="9" s="1"/>
  <c r="BC61" i="1" s="1"/>
  <c r="BG96" i="9"/>
  <c r="BF96" i="9"/>
  <c r="J33" i="9" s="1"/>
  <c r="AW61" i="1" s="1"/>
  <c r="T96" i="9"/>
  <c r="R96" i="9"/>
  <c r="P96" i="9"/>
  <c r="BK96" i="9"/>
  <c r="BK95" i="9" s="1"/>
  <c r="J96" i="9"/>
  <c r="BE96" i="9" s="1"/>
  <c r="J89" i="9"/>
  <c r="F89" i="9"/>
  <c r="F87" i="9"/>
  <c r="E85" i="9"/>
  <c r="J55" i="9"/>
  <c r="F55" i="9"/>
  <c r="F53" i="9"/>
  <c r="E51" i="9"/>
  <c r="J20" i="9"/>
  <c r="E20" i="9"/>
  <c r="F90" i="9" s="1"/>
  <c r="J19" i="9"/>
  <c r="J14" i="9"/>
  <c r="J87" i="9" s="1"/>
  <c r="E7" i="9"/>
  <c r="E81" i="9" s="1"/>
  <c r="AY59" i="1"/>
  <c r="AX59" i="1"/>
  <c r="BI471" i="8"/>
  <c r="BH471" i="8"/>
  <c r="BG471" i="8"/>
  <c r="BF471" i="8"/>
  <c r="T471" i="8"/>
  <c r="R471" i="8"/>
  <c r="P471" i="8"/>
  <c r="BK471" i="8"/>
  <c r="J471" i="8"/>
  <c r="BE471" i="8" s="1"/>
  <c r="BI470" i="8"/>
  <c r="BH470" i="8"/>
  <c r="BG470" i="8"/>
  <c r="BF470" i="8"/>
  <c r="T470" i="8"/>
  <c r="R470" i="8"/>
  <c r="P470" i="8"/>
  <c r="BK470" i="8"/>
  <c r="J470" i="8"/>
  <c r="BE470" i="8" s="1"/>
  <c r="BI469" i="8"/>
  <c r="BH469" i="8"/>
  <c r="BG469" i="8"/>
  <c r="BF469" i="8"/>
  <c r="T469" i="8"/>
  <c r="R469" i="8"/>
  <c r="P469" i="8"/>
  <c r="BK469" i="8"/>
  <c r="J469" i="8"/>
  <c r="BE469" i="8" s="1"/>
  <c r="BI468" i="8"/>
  <c r="BH468" i="8"/>
  <c r="BG468" i="8"/>
  <c r="BF468" i="8"/>
  <c r="T468" i="8"/>
  <c r="R468" i="8"/>
  <c r="P468" i="8"/>
  <c r="BK468" i="8"/>
  <c r="J468" i="8"/>
  <c r="BE468" i="8" s="1"/>
  <c r="BI467" i="8"/>
  <c r="BH467" i="8"/>
  <c r="BG467" i="8"/>
  <c r="BF467" i="8"/>
  <c r="T467" i="8"/>
  <c r="R467" i="8"/>
  <c r="P467" i="8"/>
  <c r="BK467" i="8"/>
  <c r="J467" i="8"/>
  <c r="BE467" i="8"/>
  <c r="BI451" i="8"/>
  <c r="BH451" i="8"/>
  <c r="BG451" i="8"/>
  <c r="BF451" i="8"/>
  <c r="T451" i="8"/>
  <c r="R451" i="8"/>
  <c r="P451" i="8"/>
  <c r="P450" i="8"/>
  <c r="P449" i="8" s="1"/>
  <c r="BK451" i="8"/>
  <c r="J451" i="8"/>
  <c r="BE451" i="8"/>
  <c r="BI447" i="8"/>
  <c r="BH447" i="8"/>
  <c r="BG447" i="8"/>
  <c r="BF447" i="8"/>
  <c r="T447" i="8"/>
  <c r="T446" i="8" s="1"/>
  <c r="R447" i="8"/>
  <c r="R446" i="8" s="1"/>
  <c r="P447" i="8"/>
  <c r="P446" i="8"/>
  <c r="BK447" i="8"/>
  <c r="BK446" i="8" s="1"/>
  <c r="J446" i="8" s="1"/>
  <c r="J65" i="8" s="1"/>
  <c r="J447" i="8"/>
  <c r="BE447" i="8" s="1"/>
  <c r="BI440" i="8"/>
  <c r="BH440" i="8"/>
  <c r="BG440" i="8"/>
  <c r="BF440" i="8"/>
  <c r="T440" i="8"/>
  <c r="R440" i="8"/>
  <c r="P440" i="8"/>
  <c r="BK440" i="8"/>
  <c r="J440" i="8"/>
  <c r="BE440" i="8"/>
  <c r="BI439" i="8"/>
  <c r="BH439" i="8"/>
  <c r="BG439" i="8"/>
  <c r="BF439" i="8"/>
  <c r="T439" i="8"/>
  <c r="R439" i="8"/>
  <c r="P439" i="8"/>
  <c r="BK439" i="8"/>
  <c r="J439" i="8"/>
  <c r="BE439" i="8" s="1"/>
  <c r="BI437" i="8"/>
  <c r="BH437" i="8"/>
  <c r="BG437" i="8"/>
  <c r="BF437" i="8"/>
  <c r="T437" i="8"/>
  <c r="R437" i="8"/>
  <c r="P437" i="8"/>
  <c r="BK437" i="8"/>
  <c r="J437" i="8"/>
  <c r="BE437" i="8"/>
  <c r="BI436" i="8"/>
  <c r="BH436" i="8"/>
  <c r="BG436" i="8"/>
  <c r="BF436" i="8"/>
  <c r="T436" i="8"/>
  <c r="R436" i="8"/>
  <c r="P436" i="8"/>
  <c r="BK436" i="8"/>
  <c r="J436" i="8"/>
  <c r="BE436" i="8" s="1"/>
  <c r="BI435" i="8"/>
  <c r="BH435" i="8"/>
  <c r="BG435" i="8"/>
  <c r="BF435" i="8"/>
  <c r="T435" i="8"/>
  <c r="T434" i="8" s="1"/>
  <c r="R435" i="8"/>
  <c r="P435" i="8"/>
  <c r="P434" i="8" s="1"/>
  <c r="BK435" i="8"/>
  <c r="J435" i="8"/>
  <c r="BE435" i="8" s="1"/>
  <c r="BI432" i="8"/>
  <c r="BH432" i="8"/>
  <c r="BG432" i="8"/>
  <c r="BF432" i="8"/>
  <c r="T432" i="8"/>
  <c r="R432" i="8"/>
  <c r="P432" i="8"/>
  <c r="BK432" i="8"/>
  <c r="J432" i="8"/>
  <c r="BE432" i="8" s="1"/>
  <c r="BI427" i="8"/>
  <c r="BH427" i="8"/>
  <c r="BG427" i="8"/>
  <c r="BF427" i="8"/>
  <c r="T427" i="8"/>
  <c r="R427" i="8"/>
  <c r="P427" i="8"/>
  <c r="BK427" i="8"/>
  <c r="J427" i="8"/>
  <c r="BE427" i="8" s="1"/>
  <c r="BI422" i="8"/>
  <c r="BH422" i="8"/>
  <c r="BG422" i="8"/>
  <c r="BF422" i="8"/>
  <c r="T422" i="8"/>
  <c r="R422" i="8"/>
  <c r="P422" i="8"/>
  <c r="BK422" i="8"/>
  <c r="J422" i="8"/>
  <c r="BE422" i="8"/>
  <c r="BI419" i="8"/>
  <c r="BH419" i="8"/>
  <c r="BG419" i="8"/>
  <c r="BF419" i="8"/>
  <c r="T419" i="8"/>
  <c r="R419" i="8"/>
  <c r="P419" i="8"/>
  <c r="BK419" i="8"/>
  <c r="J419" i="8"/>
  <c r="BE419" i="8" s="1"/>
  <c r="BI414" i="8"/>
  <c r="BH414" i="8"/>
  <c r="BG414" i="8"/>
  <c r="BF414" i="8"/>
  <c r="T414" i="8"/>
  <c r="R414" i="8"/>
  <c r="P414" i="8"/>
  <c r="BK414" i="8"/>
  <c r="J414" i="8"/>
  <c r="BE414" i="8"/>
  <c r="BI413" i="8"/>
  <c r="BH413" i="8"/>
  <c r="BG413" i="8"/>
  <c r="BF413" i="8"/>
  <c r="T413" i="8"/>
  <c r="R413" i="8"/>
  <c r="P413" i="8"/>
  <c r="BK413" i="8"/>
  <c r="J413" i="8"/>
  <c r="BE413" i="8" s="1"/>
  <c r="BI412" i="8"/>
  <c r="BH412" i="8"/>
  <c r="BG412" i="8"/>
  <c r="BF412" i="8"/>
  <c r="T412" i="8"/>
  <c r="R412" i="8"/>
  <c r="P412" i="8"/>
  <c r="BK412" i="8"/>
  <c r="J412" i="8"/>
  <c r="BE412" i="8"/>
  <c r="BI410" i="8"/>
  <c r="BH410" i="8"/>
  <c r="BG410" i="8"/>
  <c r="BF410" i="8"/>
  <c r="T410" i="8"/>
  <c r="R410" i="8"/>
  <c r="P410" i="8"/>
  <c r="BK410" i="8"/>
  <c r="J410" i="8"/>
  <c r="BE410" i="8" s="1"/>
  <c r="BI408" i="8"/>
  <c r="BH408" i="8"/>
  <c r="BG408" i="8"/>
  <c r="BF408" i="8"/>
  <c r="T408" i="8"/>
  <c r="R408" i="8"/>
  <c r="P408" i="8"/>
  <c r="BK408" i="8"/>
  <c r="J408" i="8"/>
  <c r="BE408" i="8" s="1"/>
  <c r="BI406" i="8"/>
  <c r="BH406" i="8"/>
  <c r="BG406" i="8"/>
  <c r="BF406" i="8"/>
  <c r="T406" i="8"/>
  <c r="R406" i="8"/>
  <c r="P406" i="8"/>
  <c r="BK406" i="8"/>
  <c r="J406" i="8"/>
  <c r="BE406" i="8" s="1"/>
  <c r="BI404" i="8"/>
  <c r="BH404" i="8"/>
  <c r="BG404" i="8"/>
  <c r="BF404" i="8"/>
  <c r="T404" i="8"/>
  <c r="R404" i="8"/>
  <c r="P404" i="8"/>
  <c r="BK404" i="8"/>
  <c r="J404" i="8"/>
  <c r="BE404" i="8"/>
  <c r="BI402" i="8"/>
  <c r="BH402" i="8"/>
  <c r="BG402" i="8"/>
  <c r="BF402" i="8"/>
  <c r="T402" i="8"/>
  <c r="R402" i="8"/>
  <c r="P402" i="8"/>
  <c r="BK402" i="8"/>
  <c r="J402" i="8"/>
  <c r="BE402" i="8" s="1"/>
  <c r="BI400" i="8"/>
  <c r="BH400" i="8"/>
  <c r="BG400" i="8"/>
  <c r="BF400" i="8"/>
  <c r="T400" i="8"/>
  <c r="R400" i="8"/>
  <c r="P400" i="8"/>
  <c r="BK400" i="8"/>
  <c r="J400" i="8"/>
  <c r="BE400" i="8" s="1"/>
  <c r="BI398" i="8"/>
  <c r="BH398" i="8"/>
  <c r="BG398" i="8"/>
  <c r="BF398" i="8"/>
  <c r="T398" i="8"/>
  <c r="R398" i="8"/>
  <c r="P398" i="8"/>
  <c r="BK398" i="8"/>
  <c r="J398" i="8"/>
  <c r="BE398" i="8" s="1"/>
  <c r="BI396" i="8"/>
  <c r="BH396" i="8"/>
  <c r="BG396" i="8"/>
  <c r="BF396" i="8"/>
  <c r="T396" i="8"/>
  <c r="R396" i="8"/>
  <c r="P396" i="8"/>
  <c r="BK396" i="8"/>
  <c r="J396" i="8"/>
  <c r="BE396" i="8"/>
  <c r="BI389" i="8"/>
  <c r="BH389" i="8"/>
  <c r="BG389" i="8"/>
  <c r="BF389" i="8"/>
  <c r="T389" i="8"/>
  <c r="R389" i="8"/>
  <c r="P389" i="8"/>
  <c r="BK389" i="8"/>
  <c r="J389" i="8"/>
  <c r="BE389" i="8" s="1"/>
  <c r="BI387" i="8"/>
  <c r="BH387" i="8"/>
  <c r="BG387" i="8"/>
  <c r="BF387" i="8"/>
  <c r="T387" i="8"/>
  <c r="R387" i="8"/>
  <c r="P387" i="8"/>
  <c r="BK387" i="8"/>
  <c r="J387" i="8"/>
  <c r="BE387" i="8" s="1"/>
  <c r="BI385" i="8"/>
  <c r="BH385" i="8"/>
  <c r="BG385" i="8"/>
  <c r="BF385" i="8"/>
  <c r="T385" i="8"/>
  <c r="R385" i="8"/>
  <c r="P385" i="8"/>
  <c r="BK385" i="8"/>
  <c r="J385" i="8"/>
  <c r="BE385" i="8" s="1"/>
  <c r="BI380" i="8"/>
  <c r="BH380" i="8"/>
  <c r="BG380" i="8"/>
  <c r="BF380" i="8"/>
  <c r="T380" i="8"/>
  <c r="R380" i="8"/>
  <c r="P380" i="8"/>
  <c r="BK380" i="8"/>
  <c r="J380" i="8"/>
  <c r="BE380" i="8"/>
  <c r="BI379" i="8"/>
  <c r="BH379" i="8"/>
  <c r="BG379" i="8"/>
  <c r="BF379" i="8"/>
  <c r="T379" i="8"/>
  <c r="R379" i="8"/>
  <c r="P379" i="8"/>
  <c r="BK379" i="8"/>
  <c r="J379" i="8"/>
  <c r="BE379" i="8" s="1"/>
  <c r="BI378" i="8"/>
  <c r="BH378" i="8"/>
  <c r="BG378" i="8"/>
  <c r="BF378" i="8"/>
  <c r="T378" i="8"/>
  <c r="R378" i="8"/>
  <c r="P378" i="8"/>
  <c r="BK378" i="8"/>
  <c r="J378" i="8"/>
  <c r="BE378" i="8" s="1"/>
  <c r="BI373" i="8"/>
  <c r="BH373" i="8"/>
  <c r="BG373" i="8"/>
  <c r="BF373" i="8"/>
  <c r="T373" i="8"/>
  <c r="R373" i="8"/>
  <c r="P373" i="8"/>
  <c r="BK373" i="8"/>
  <c r="J373" i="8"/>
  <c r="BE373" i="8" s="1"/>
  <c r="BI372" i="8"/>
  <c r="BH372" i="8"/>
  <c r="BG372" i="8"/>
  <c r="BF372" i="8"/>
  <c r="T372" i="8"/>
  <c r="R372" i="8"/>
  <c r="P372" i="8"/>
  <c r="BK372" i="8"/>
  <c r="J372" i="8"/>
  <c r="BE372" i="8"/>
  <c r="BI365" i="8"/>
  <c r="BH365" i="8"/>
  <c r="BG365" i="8"/>
  <c r="BF365" i="8"/>
  <c r="T365" i="8"/>
  <c r="R365" i="8"/>
  <c r="P365" i="8"/>
  <c r="BK365" i="8"/>
  <c r="J365" i="8"/>
  <c r="BE365" i="8" s="1"/>
  <c r="BI358" i="8"/>
  <c r="BH358" i="8"/>
  <c r="BG358" i="8"/>
  <c r="BF358" i="8"/>
  <c r="T358" i="8"/>
  <c r="R358" i="8"/>
  <c r="P358" i="8"/>
  <c r="BK358" i="8"/>
  <c r="J358" i="8"/>
  <c r="BE358" i="8" s="1"/>
  <c r="BI356" i="8"/>
  <c r="BH356" i="8"/>
  <c r="BG356" i="8"/>
  <c r="BF356" i="8"/>
  <c r="T356" i="8"/>
  <c r="R356" i="8"/>
  <c r="P356" i="8"/>
  <c r="BK356" i="8"/>
  <c r="J356" i="8"/>
  <c r="BE356" i="8" s="1"/>
  <c r="BI350" i="8"/>
  <c r="BH350" i="8"/>
  <c r="BG350" i="8"/>
  <c r="BF350" i="8"/>
  <c r="T350" i="8"/>
  <c r="R350" i="8"/>
  <c r="P350" i="8"/>
  <c r="BK350" i="8"/>
  <c r="J350" i="8"/>
  <c r="BE350" i="8"/>
  <c r="BI348" i="8"/>
  <c r="BH348" i="8"/>
  <c r="BG348" i="8"/>
  <c r="BF348" i="8"/>
  <c r="T348" i="8"/>
  <c r="R348" i="8"/>
  <c r="P348" i="8"/>
  <c r="BK348" i="8"/>
  <c r="J348" i="8"/>
  <c r="BE348" i="8" s="1"/>
  <c r="BI346" i="8"/>
  <c r="BH346" i="8"/>
  <c r="BG346" i="8"/>
  <c r="BF346" i="8"/>
  <c r="T346" i="8"/>
  <c r="R346" i="8"/>
  <c r="P346" i="8"/>
  <c r="BK346" i="8"/>
  <c r="J346" i="8"/>
  <c r="BE346" i="8" s="1"/>
  <c r="BI340" i="8"/>
  <c r="BH340" i="8"/>
  <c r="BG340" i="8"/>
  <c r="BF340" i="8"/>
  <c r="T340" i="8"/>
  <c r="R340" i="8"/>
  <c r="P340" i="8"/>
  <c r="BK340" i="8"/>
  <c r="J340" i="8"/>
  <c r="BE340" i="8" s="1"/>
  <c r="BI335" i="8"/>
  <c r="BH335" i="8"/>
  <c r="BG335" i="8"/>
  <c r="BF335" i="8"/>
  <c r="T335" i="8"/>
  <c r="R335" i="8"/>
  <c r="P335" i="8"/>
  <c r="BK335" i="8"/>
  <c r="J335" i="8"/>
  <c r="BE335" i="8"/>
  <c r="BI330" i="8"/>
  <c r="BH330" i="8"/>
  <c r="BG330" i="8"/>
  <c r="BF330" i="8"/>
  <c r="T330" i="8"/>
  <c r="R330" i="8"/>
  <c r="R329" i="8" s="1"/>
  <c r="P330" i="8"/>
  <c r="BK330" i="8"/>
  <c r="BK329" i="8"/>
  <c r="J329" i="8" s="1"/>
  <c r="J63" i="8" s="1"/>
  <c r="J330" i="8"/>
  <c r="BE330" i="8" s="1"/>
  <c r="BI328" i="8"/>
  <c r="BH328" i="8"/>
  <c r="BG328" i="8"/>
  <c r="BF328" i="8"/>
  <c r="T328" i="8"/>
  <c r="R328" i="8"/>
  <c r="P328" i="8"/>
  <c r="P316" i="8" s="1"/>
  <c r="BK328" i="8"/>
  <c r="J328" i="8"/>
  <c r="BE328" i="8" s="1"/>
  <c r="BI326" i="8"/>
  <c r="BH326" i="8"/>
  <c r="BG326" i="8"/>
  <c r="BF326" i="8"/>
  <c r="T326" i="8"/>
  <c r="R326" i="8"/>
  <c r="P326" i="8"/>
  <c r="BK326" i="8"/>
  <c r="J326" i="8"/>
  <c r="BE326" i="8"/>
  <c r="BI325" i="8"/>
  <c r="BH325" i="8"/>
  <c r="BG325" i="8"/>
  <c r="BF325" i="8"/>
  <c r="T325" i="8"/>
  <c r="R325" i="8"/>
  <c r="P325" i="8"/>
  <c r="BK325" i="8"/>
  <c r="J325" i="8"/>
  <c r="BE325" i="8" s="1"/>
  <c r="BI317" i="8"/>
  <c r="BH317" i="8"/>
  <c r="BG317" i="8"/>
  <c r="BF317" i="8"/>
  <c r="T317" i="8"/>
  <c r="T316" i="8" s="1"/>
  <c r="R317" i="8"/>
  <c r="R316" i="8" s="1"/>
  <c r="P317" i="8"/>
  <c r="BK317" i="8"/>
  <c r="J317" i="8"/>
  <c r="BE317" i="8" s="1"/>
  <c r="BI314" i="8"/>
  <c r="BH314" i="8"/>
  <c r="BG314" i="8"/>
  <c r="BF314" i="8"/>
  <c r="T314" i="8"/>
  <c r="R314" i="8"/>
  <c r="P314" i="8"/>
  <c r="BK314" i="8"/>
  <c r="J314" i="8"/>
  <c r="BE314" i="8"/>
  <c r="BI304" i="8"/>
  <c r="BH304" i="8"/>
  <c r="BG304" i="8"/>
  <c r="BF304" i="8"/>
  <c r="T304" i="8"/>
  <c r="R304" i="8"/>
  <c r="P304" i="8"/>
  <c r="BK304" i="8"/>
  <c r="J304" i="8"/>
  <c r="BE304" i="8" s="1"/>
  <c r="BI299" i="8"/>
  <c r="BH299" i="8"/>
  <c r="BG299" i="8"/>
  <c r="BF299" i="8"/>
  <c r="T299" i="8"/>
  <c r="R299" i="8"/>
  <c r="P299" i="8"/>
  <c r="BK299" i="8"/>
  <c r="J299" i="8"/>
  <c r="BE299" i="8" s="1"/>
  <c r="BI294" i="8"/>
  <c r="BH294" i="8"/>
  <c r="BG294" i="8"/>
  <c r="BF294" i="8"/>
  <c r="T294" i="8"/>
  <c r="R294" i="8"/>
  <c r="P294" i="8"/>
  <c r="P293" i="8" s="1"/>
  <c r="BK294" i="8"/>
  <c r="J294" i="8"/>
  <c r="BE294" i="8" s="1"/>
  <c r="BI289" i="8"/>
  <c r="BH289" i="8"/>
  <c r="BG289" i="8"/>
  <c r="BF289" i="8"/>
  <c r="T289" i="8"/>
  <c r="R289" i="8"/>
  <c r="P289" i="8"/>
  <c r="BK289" i="8"/>
  <c r="J289" i="8"/>
  <c r="BE289" i="8" s="1"/>
  <c r="BI288" i="8"/>
  <c r="BH288" i="8"/>
  <c r="BG288" i="8"/>
  <c r="BF288" i="8"/>
  <c r="T288" i="8"/>
  <c r="R288" i="8"/>
  <c r="P288" i="8"/>
  <c r="BK288" i="8"/>
  <c r="J288" i="8"/>
  <c r="BE288" i="8" s="1"/>
  <c r="BI287" i="8"/>
  <c r="BH287" i="8"/>
  <c r="BG287" i="8"/>
  <c r="BF287" i="8"/>
  <c r="T287" i="8"/>
  <c r="R287" i="8"/>
  <c r="P287" i="8"/>
  <c r="BK287" i="8"/>
  <c r="J287" i="8"/>
  <c r="BE287" i="8" s="1"/>
  <c r="BI281" i="8"/>
  <c r="BH281" i="8"/>
  <c r="BG281" i="8"/>
  <c r="BF281" i="8"/>
  <c r="T281" i="8"/>
  <c r="R281" i="8"/>
  <c r="P281" i="8"/>
  <c r="BK281" i="8"/>
  <c r="J281" i="8"/>
  <c r="BE281" i="8"/>
  <c r="BI279" i="8"/>
  <c r="BH279" i="8"/>
  <c r="BG279" i="8"/>
  <c r="BF279" i="8"/>
  <c r="T279" i="8"/>
  <c r="R279" i="8"/>
  <c r="P279" i="8"/>
  <c r="BK279" i="8"/>
  <c r="J279" i="8"/>
  <c r="BE279" i="8" s="1"/>
  <c r="BI274" i="8"/>
  <c r="BH274" i="8"/>
  <c r="BG274" i="8"/>
  <c r="BF274" i="8"/>
  <c r="T274" i="8"/>
  <c r="R274" i="8"/>
  <c r="P274" i="8"/>
  <c r="BK274" i="8"/>
  <c r="J274" i="8"/>
  <c r="BE274" i="8" s="1"/>
  <c r="BI272" i="8"/>
  <c r="BH272" i="8"/>
  <c r="BG272" i="8"/>
  <c r="BF272" i="8"/>
  <c r="T272" i="8"/>
  <c r="R272" i="8"/>
  <c r="P272" i="8"/>
  <c r="BK272" i="8"/>
  <c r="J272" i="8"/>
  <c r="BE272" i="8" s="1"/>
  <c r="BI267" i="8"/>
  <c r="BH267" i="8"/>
  <c r="BG267" i="8"/>
  <c r="BF267" i="8"/>
  <c r="T267" i="8"/>
  <c r="R267" i="8"/>
  <c r="P267" i="8"/>
  <c r="BK267" i="8"/>
  <c r="J267" i="8"/>
  <c r="BE267" i="8"/>
  <c r="BI265" i="8"/>
  <c r="BH265" i="8"/>
  <c r="BG265" i="8"/>
  <c r="BF265" i="8"/>
  <c r="T265" i="8"/>
  <c r="R265" i="8"/>
  <c r="P265" i="8"/>
  <c r="BK265" i="8"/>
  <c r="J265" i="8"/>
  <c r="BE265" i="8" s="1"/>
  <c r="BI261" i="8"/>
  <c r="BH261" i="8"/>
  <c r="BG261" i="8"/>
  <c r="BF261" i="8"/>
  <c r="T261" i="8"/>
  <c r="R261" i="8"/>
  <c r="P261" i="8"/>
  <c r="BK261" i="8"/>
  <c r="J261" i="8"/>
  <c r="BE261" i="8" s="1"/>
  <c r="BI259" i="8"/>
  <c r="BH259" i="8"/>
  <c r="BG259" i="8"/>
  <c r="BF259" i="8"/>
  <c r="T259" i="8"/>
  <c r="R259" i="8"/>
  <c r="P259" i="8"/>
  <c r="BK259" i="8"/>
  <c r="J259" i="8"/>
  <c r="BE259" i="8" s="1"/>
  <c r="BI254" i="8"/>
  <c r="BH254" i="8"/>
  <c r="BG254" i="8"/>
  <c r="BF254" i="8"/>
  <c r="T254" i="8"/>
  <c r="R254" i="8"/>
  <c r="P254" i="8"/>
  <c r="BK254" i="8"/>
  <c r="J254" i="8"/>
  <c r="BE254" i="8"/>
  <c r="BI252" i="8"/>
  <c r="BH252" i="8"/>
  <c r="BG252" i="8"/>
  <c r="BF252" i="8"/>
  <c r="T252" i="8"/>
  <c r="R252" i="8"/>
  <c r="P252" i="8"/>
  <c r="BK252" i="8"/>
  <c r="J252" i="8"/>
  <c r="BE252" i="8" s="1"/>
  <c r="BI247" i="8"/>
  <c r="BH247" i="8"/>
  <c r="BG247" i="8"/>
  <c r="BF247" i="8"/>
  <c r="T247" i="8"/>
  <c r="R247" i="8"/>
  <c r="P247" i="8"/>
  <c r="BK247" i="8"/>
  <c r="J247" i="8"/>
  <c r="BE247" i="8" s="1"/>
  <c r="BI245" i="8"/>
  <c r="BH245" i="8"/>
  <c r="BG245" i="8"/>
  <c r="BF245" i="8"/>
  <c r="T245" i="8"/>
  <c r="R245" i="8"/>
  <c r="P245" i="8"/>
  <c r="BK245" i="8"/>
  <c r="J245" i="8"/>
  <c r="BE245" i="8" s="1"/>
  <c r="BI240" i="8"/>
  <c r="BH240" i="8"/>
  <c r="BG240" i="8"/>
  <c r="BF240" i="8"/>
  <c r="T240" i="8"/>
  <c r="R240" i="8"/>
  <c r="P240" i="8"/>
  <c r="BK240" i="8"/>
  <c r="J240" i="8"/>
  <c r="BE240" i="8"/>
  <c r="BI239" i="8"/>
  <c r="BH239" i="8"/>
  <c r="BG239" i="8"/>
  <c r="BF239" i="8"/>
  <c r="T239" i="8"/>
  <c r="R239" i="8"/>
  <c r="P239" i="8"/>
  <c r="BK239" i="8"/>
  <c r="J239" i="8"/>
  <c r="BE239" i="8" s="1"/>
  <c r="BI238" i="8"/>
  <c r="BH238" i="8"/>
  <c r="BG238" i="8"/>
  <c r="BF238" i="8"/>
  <c r="T238" i="8"/>
  <c r="R238" i="8"/>
  <c r="P238" i="8"/>
  <c r="BK238" i="8"/>
  <c r="J238" i="8"/>
  <c r="BE238" i="8" s="1"/>
  <c r="BI237" i="8"/>
  <c r="BH237" i="8"/>
  <c r="BG237" i="8"/>
  <c r="BF237" i="8"/>
  <c r="T237" i="8"/>
  <c r="R237" i="8"/>
  <c r="P237" i="8"/>
  <c r="BK237" i="8"/>
  <c r="J237" i="8"/>
  <c r="BE237" i="8" s="1"/>
  <c r="BI236" i="8"/>
  <c r="BH236" i="8"/>
  <c r="BG236" i="8"/>
  <c r="BF236" i="8"/>
  <c r="T236" i="8"/>
  <c r="R236" i="8"/>
  <c r="P236" i="8"/>
  <c r="BK236" i="8"/>
  <c r="J236" i="8"/>
  <c r="BE236" i="8"/>
  <c r="BI235" i="8"/>
  <c r="BH235" i="8"/>
  <c r="BG235" i="8"/>
  <c r="BF235" i="8"/>
  <c r="T235" i="8"/>
  <c r="R235" i="8"/>
  <c r="P235" i="8"/>
  <c r="BK235" i="8"/>
  <c r="J235" i="8"/>
  <c r="BE235" i="8" s="1"/>
  <c r="BI229" i="8"/>
  <c r="BH229" i="8"/>
  <c r="BG229" i="8"/>
  <c r="BF229" i="8"/>
  <c r="T229" i="8"/>
  <c r="R229" i="8"/>
  <c r="P229" i="8"/>
  <c r="BK229" i="8"/>
  <c r="J229" i="8"/>
  <c r="BE229" i="8" s="1"/>
  <c r="BI223" i="8"/>
  <c r="BH223" i="8"/>
  <c r="BG223" i="8"/>
  <c r="BF223" i="8"/>
  <c r="T223" i="8"/>
  <c r="R223" i="8"/>
  <c r="P223" i="8"/>
  <c r="BK223" i="8"/>
  <c r="J223" i="8"/>
  <c r="BE223" i="8" s="1"/>
  <c r="BI218" i="8"/>
  <c r="BH218" i="8"/>
  <c r="BG218" i="8"/>
  <c r="BF218" i="8"/>
  <c r="T218" i="8"/>
  <c r="R218" i="8"/>
  <c r="P218" i="8"/>
  <c r="BK218" i="8"/>
  <c r="J218" i="8"/>
  <c r="BE218" i="8"/>
  <c r="BI214" i="8"/>
  <c r="BH214" i="8"/>
  <c r="BG214" i="8"/>
  <c r="BF214" i="8"/>
  <c r="T214" i="8"/>
  <c r="R214" i="8"/>
  <c r="P214" i="8"/>
  <c r="BK214" i="8"/>
  <c r="J214" i="8"/>
  <c r="BE214" i="8" s="1"/>
  <c r="BI195" i="8"/>
  <c r="BH195" i="8"/>
  <c r="BG195" i="8"/>
  <c r="BF195" i="8"/>
  <c r="T195" i="8"/>
  <c r="R195" i="8"/>
  <c r="P195" i="8"/>
  <c r="BK195" i="8"/>
  <c r="J195" i="8"/>
  <c r="BE195" i="8" s="1"/>
  <c r="BI190" i="8"/>
  <c r="BH190" i="8"/>
  <c r="BG190" i="8"/>
  <c r="BF190" i="8"/>
  <c r="T190" i="8"/>
  <c r="R190" i="8"/>
  <c r="P190" i="8"/>
  <c r="BK190" i="8"/>
  <c r="J190" i="8"/>
  <c r="BE190" i="8" s="1"/>
  <c r="BI186" i="8"/>
  <c r="BH186" i="8"/>
  <c r="BG186" i="8"/>
  <c r="BF186" i="8"/>
  <c r="T186" i="8"/>
  <c r="R186" i="8"/>
  <c r="P186" i="8"/>
  <c r="BK186" i="8"/>
  <c r="J186" i="8"/>
  <c r="BE186" i="8" s="1"/>
  <c r="BI182" i="8"/>
  <c r="BH182" i="8"/>
  <c r="BG182" i="8"/>
  <c r="BF182" i="8"/>
  <c r="T182" i="8"/>
  <c r="R182" i="8"/>
  <c r="P182" i="8"/>
  <c r="BK182" i="8"/>
  <c r="J182" i="8"/>
  <c r="BE182" i="8" s="1"/>
  <c r="BI180" i="8"/>
  <c r="BH180" i="8"/>
  <c r="BG180" i="8"/>
  <c r="BF180" i="8"/>
  <c r="T180" i="8"/>
  <c r="R180" i="8"/>
  <c r="P180" i="8"/>
  <c r="BK180" i="8"/>
  <c r="J180" i="8"/>
  <c r="BE180" i="8" s="1"/>
  <c r="BI174" i="8"/>
  <c r="BH174" i="8"/>
  <c r="BG174" i="8"/>
  <c r="BF174" i="8"/>
  <c r="T174" i="8"/>
  <c r="R174" i="8"/>
  <c r="P174" i="8"/>
  <c r="BK174" i="8"/>
  <c r="J174" i="8"/>
  <c r="BE174" i="8"/>
  <c r="BI168" i="8"/>
  <c r="BH168" i="8"/>
  <c r="BG168" i="8"/>
  <c r="BF168" i="8"/>
  <c r="T168" i="8"/>
  <c r="R168" i="8"/>
  <c r="P168" i="8"/>
  <c r="BK168" i="8"/>
  <c r="J168" i="8"/>
  <c r="BE168" i="8" s="1"/>
  <c r="BI156" i="8"/>
  <c r="BH156" i="8"/>
  <c r="BG156" i="8"/>
  <c r="BF156" i="8"/>
  <c r="T156" i="8"/>
  <c r="T155" i="8" s="1"/>
  <c r="R156" i="8"/>
  <c r="R155" i="8" s="1"/>
  <c r="P156" i="8"/>
  <c r="P155" i="8" s="1"/>
  <c r="BK156" i="8"/>
  <c r="J156" i="8"/>
  <c r="BE156" i="8" s="1"/>
  <c r="BI149" i="8"/>
  <c r="BH149" i="8"/>
  <c r="BG149" i="8"/>
  <c r="BF149" i="8"/>
  <c r="T149" i="8"/>
  <c r="R149" i="8"/>
  <c r="P149" i="8"/>
  <c r="BK149" i="8"/>
  <c r="J149" i="8"/>
  <c r="BE149" i="8"/>
  <c r="BI143" i="8"/>
  <c r="BH143" i="8"/>
  <c r="BG143" i="8"/>
  <c r="BF143" i="8"/>
  <c r="T143" i="8"/>
  <c r="R143" i="8"/>
  <c r="P143" i="8"/>
  <c r="BK143" i="8"/>
  <c r="J143" i="8"/>
  <c r="BE143" i="8" s="1"/>
  <c r="BI136" i="8"/>
  <c r="BH136" i="8"/>
  <c r="BG136" i="8"/>
  <c r="BF136" i="8"/>
  <c r="T136" i="8"/>
  <c r="R136" i="8"/>
  <c r="P136" i="8"/>
  <c r="BK136" i="8"/>
  <c r="J136" i="8"/>
  <c r="BE136" i="8" s="1"/>
  <c r="BI129" i="8"/>
  <c r="BH129" i="8"/>
  <c r="BG129" i="8"/>
  <c r="BF129" i="8"/>
  <c r="T129" i="8"/>
  <c r="R129" i="8"/>
  <c r="P129" i="8"/>
  <c r="BK129" i="8"/>
  <c r="J129" i="8"/>
  <c r="BE129" i="8" s="1"/>
  <c r="BI122" i="8"/>
  <c r="BH122" i="8"/>
  <c r="BG122" i="8"/>
  <c r="BF122" i="8"/>
  <c r="T122" i="8"/>
  <c r="R122" i="8"/>
  <c r="P122" i="8"/>
  <c r="BK122" i="8"/>
  <c r="J122" i="8"/>
  <c r="BE122" i="8"/>
  <c r="BI115" i="8"/>
  <c r="BH115" i="8"/>
  <c r="BG115" i="8"/>
  <c r="BF115" i="8"/>
  <c r="T115" i="8"/>
  <c r="R115" i="8"/>
  <c r="P115" i="8"/>
  <c r="BK115" i="8"/>
  <c r="J115" i="8"/>
  <c r="BE115" i="8" s="1"/>
  <c r="BI113" i="8"/>
  <c r="BH113" i="8"/>
  <c r="BG113" i="8"/>
  <c r="BF113" i="8"/>
  <c r="T113" i="8"/>
  <c r="R113" i="8"/>
  <c r="P113" i="8"/>
  <c r="BK113" i="8"/>
  <c r="J113" i="8"/>
  <c r="BE113" i="8" s="1"/>
  <c r="BI108" i="8"/>
  <c r="BH108" i="8"/>
  <c r="BG108" i="8"/>
  <c r="BF108" i="8"/>
  <c r="T108" i="8"/>
  <c r="R108" i="8"/>
  <c r="P108" i="8"/>
  <c r="BK108" i="8"/>
  <c r="J108" i="8"/>
  <c r="BE108" i="8" s="1"/>
  <c r="BI102" i="8"/>
  <c r="BH102" i="8"/>
  <c r="BG102" i="8"/>
  <c r="BF102" i="8"/>
  <c r="T102" i="8"/>
  <c r="R102" i="8"/>
  <c r="P102" i="8"/>
  <c r="BK102" i="8"/>
  <c r="J102" i="8"/>
  <c r="BE102" i="8"/>
  <c r="BI96" i="8"/>
  <c r="BH96" i="8"/>
  <c r="BG96" i="8"/>
  <c r="BF96" i="8"/>
  <c r="T96" i="8"/>
  <c r="R96" i="8"/>
  <c r="P96" i="8"/>
  <c r="BK96" i="8"/>
  <c r="J96" i="8"/>
  <c r="BE96" i="8" s="1"/>
  <c r="BI90" i="8"/>
  <c r="F34" i="8" s="1"/>
  <c r="BD59" i="1" s="1"/>
  <c r="BH90" i="8"/>
  <c r="BG90" i="8"/>
  <c r="F32" i="8" s="1"/>
  <c r="BB59" i="1" s="1"/>
  <c r="BF90" i="8"/>
  <c r="T90" i="8"/>
  <c r="R90" i="8"/>
  <c r="P90" i="8"/>
  <c r="P89" i="8" s="1"/>
  <c r="BK90" i="8"/>
  <c r="J90" i="8"/>
  <c r="BE90" i="8" s="1"/>
  <c r="J83" i="8"/>
  <c r="F83" i="8"/>
  <c r="F81" i="8"/>
  <c r="E79" i="8"/>
  <c r="J51" i="8"/>
  <c r="F51" i="8"/>
  <c r="F49" i="8"/>
  <c r="E47" i="8"/>
  <c r="J18" i="8"/>
  <c r="E18" i="8"/>
  <c r="F84" i="8" s="1"/>
  <c r="J17" i="8"/>
  <c r="J12" i="8"/>
  <c r="J81" i="8" s="1"/>
  <c r="J49" i="8"/>
  <c r="E7" i="8"/>
  <c r="AY58" i="1"/>
  <c r="AX58" i="1"/>
  <c r="BI487" i="7"/>
  <c r="BH487" i="7"/>
  <c r="BG487" i="7"/>
  <c r="BF487" i="7"/>
  <c r="T487" i="7"/>
  <c r="T486" i="7" s="1"/>
  <c r="R487" i="7"/>
  <c r="R486" i="7" s="1"/>
  <c r="P487" i="7"/>
  <c r="P486" i="7" s="1"/>
  <c r="BK487" i="7"/>
  <c r="BK486" i="7" s="1"/>
  <c r="J486" i="7" s="1"/>
  <c r="J67" i="7" s="1"/>
  <c r="J487" i="7"/>
  <c r="BE487" i="7" s="1"/>
  <c r="BI484" i="7"/>
  <c r="BH484" i="7"/>
  <c r="BG484" i="7"/>
  <c r="BF484" i="7"/>
  <c r="T484" i="7"/>
  <c r="R484" i="7"/>
  <c r="P484" i="7"/>
  <c r="BK484" i="7"/>
  <c r="J484" i="7"/>
  <c r="BE484" i="7" s="1"/>
  <c r="BI481" i="7"/>
  <c r="BH481" i="7"/>
  <c r="BG481" i="7"/>
  <c r="BF481" i="7"/>
  <c r="T481" i="7"/>
  <c r="R481" i="7"/>
  <c r="P481" i="7"/>
  <c r="BK481" i="7"/>
  <c r="J481" i="7"/>
  <c r="BE481" i="7"/>
  <c r="BI478" i="7"/>
  <c r="BH478" i="7"/>
  <c r="BG478" i="7"/>
  <c r="BF478" i="7"/>
  <c r="T478" i="7"/>
  <c r="R478" i="7"/>
  <c r="P478" i="7"/>
  <c r="BK478" i="7"/>
  <c r="J478" i="7"/>
  <c r="BE478" i="7" s="1"/>
  <c r="BI473" i="7"/>
  <c r="BH473" i="7"/>
  <c r="BG473" i="7"/>
  <c r="BF473" i="7"/>
  <c r="T473" i="7"/>
  <c r="T472" i="7" s="1"/>
  <c r="R473" i="7"/>
  <c r="P473" i="7"/>
  <c r="P472" i="7" s="1"/>
  <c r="BK473" i="7"/>
  <c r="J473" i="7"/>
  <c r="BE473" i="7" s="1"/>
  <c r="BI467" i="7"/>
  <c r="BH467" i="7"/>
  <c r="BG467" i="7"/>
  <c r="BF467" i="7"/>
  <c r="T467" i="7"/>
  <c r="R467" i="7"/>
  <c r="P467" i="7"/>
  <c r="BK467" i="7"/>
  <c r="J467" i="7"/>
  <c r="BE467" i="7" s="1"/>
  <c r="BI461" i="7"/>
  <c r="BH461" i="7"/>
  <c r="BG461" i="7"/>
  <c r="BF461" i="7"/>
  <c r="T461" i="7"/>
  <c r="R461" i="7"/>
  <c r="P461" i="7"/>
  <c r="BK461" i="7"/>
  <c r="J461" i="7"/>
  <c r="BE461" i="7" s="1"/>
  <c r="BI459" i="7"/>
  <c r="BH459" i="7"/>
  <c r="BG459" i="7"/>
  <c r="BF459" i="7"/>
  <c r="T459" i="7"/>
  <c r="R459" i="7"/>
  <c r="P459" i="7"/>
  <c r="BK459" i="7"/>
  <c r="J459" i="7"/>
  <c r="BE459" i="7" s="1"/>
  <c r="BI454" i="7"/>
  <c r="BH454" i="7"/>
  <c r="BG454" i="7"/>
  <c r="BF454" i="7"/>
  <c r="T454" i="7"/>
  <c r="R454" i="7"/>
  <c r="P454" i="7"/>
  <c r="BK454" i="7"/>
  <c r="J454" i="7"/>
  <c r="BE454" i="7" s="1"/>
  <c r="BI452" i="7"/>
  <c r="BH452" i="7"/>
  <c r="BG452" i="7"/>
  <c r="BF452" i="7"/>
  <c r="T452" i="7"/>
  <c r="R452" i="7"/>
  <c r="P452" i="7"/>
  <c r="BK452" i="7"/>
  <c r="J452" i="7"/>
  <c r="BE452" i="7" s="1"/>
  <c r="BI450" i="7"/>
  <c r="BH450" i="7"/>
  <c r="BG450" i="7"/>
  <c r="BF450" i="7"/>
  <c r="T450" i="7"/>
  <c r="T444" i="7" s="1"/>
  <c r="R450" i="7"/>
  <c r="P450" i="7"/>
  <c r="BK450" i="7"/>
  <c r="J450" i="7"/>
  <c r="BE450" i="7" s="1"/>
  <c r="BI445" i="7"/>
  <c r="BH445" i="7"/>
  <c r="BG445" i="7"/>
  <c r="BF445" i="7"/>
  <c r="T445" i="7"/>
  <c r="R445" i="7"/>
  <c r="P445" i="7"/>
  <c r="P444" i="7" s="1"/>
  <c r="BK445" i="7"/>
  <c r="J445" i="7"/>
  <c r="BE445" i="7" s="1"/>
  <c r="BI442" i="7"/>
  <c r="BH442" i="7"/>
  <c r="BG442" i="7"/>
  <c r="BF442" i="7"/>
  <c r="T442" i="7"/>
  <c r="R442" i="7"/>
  <c r="P442" i="7"/>
  <c r="BK442" i="7"/>
  <c r="J442" i="7"/>
  <c r="BE442" i="7"/>
  <c r="BI436" i="7"/>
  <c r="BH436" i="7"/>
  <c r="BG436" i="7"/>
  <c r="BF436" i="7"/>
  <c r="T436" i="7"/>
  <c r="R436" i="7"/>
  <c r="P436" i="7"/>
  <c r="BK436" i="7"/>
  <c r="J436" i="7"/>
  <c r="BE436" i="7" s="1"/>
  <c r="BI434" i="7"/>
  <c r="BH434" i="7"/>
  <c r="BG434" i="7"/>
  <c r="BF434" i="7"/>
  <c r="T434" i="7"/>
  <c r="R434" i="7"/>
  <c r="P434" i="7"/>
  <c r="BK434" i="7"/>
  <c r="J434" i="7"/>
  <c r="BE434" i="7" s="1"/>
  <c r="BI429" i="7"/>
  <c r="BH429" i="7"/>
  <c r="BG429" i="7"/>
  <c r="BF429" i="7"/>
  <c r="T429" i="7"/>
  <c r="R429" i="7"/>
  <c r="P429" i="7"/>
  <c r="BK429" i="7"/>
  <c r="J429" i="7"/>
  <c r="BE429" i="7" s="1"/>
  <c r="BI427" i="7"/>
  <c r="BH427" i="7"/>
  <c r="BG427" i="7"/>
  <c r="BF427" i="7"/>
  <c r="T427" i="7"/>
  <c r="R427" i="7"/>
  <c r="P427" i="7"/>
  <c r="BK427" i="7"/>
  <c r="J427" i="7"/>
  <c r="BE427" i="7" s="1"/>
  <c r="BI422" i="7"/>
  <c r="BH422" i="7"/>
  <c r="BG422" i="7"/>
  <c r="BF422" i="7"/>
  <c r="T422" i="7"/>
  <c r="R422" i="7"/>
  <c r="P422" i="7"/>
  <c r="BK422" i="7"/>
  <c r="J422" i="7"/>
  <c r="BE422" i="7" s="1"/>
  <c r="BI417" i="7"/>
  <c r="BH417" i="7"/>
  <c r="BG417" i="7"/>
  <c r="BF417" i="7"/>
  <c r="T417" i="7"/>
  <c r="R417" i="7"/>
  <c r="P417" i="7"/>
  <c r="P416" i="7" s="1"/>
  <c r="BK417" i="7"/>
  <c r="J417" i="7"/>
  <c r="BE417" i="7" s="1"/>
  <c r="BI411" i="7"/>
  <c r="BH411" i="7"/>
  <c r="BG411" i="7"/>
  <c r="BF411" i="7"/>
  <c r="T411" i="7"/>
  <c r="R411" i="7"/>
  <c r="P411" i="7"/>
  <c r="BK411" i="7"/>
  <c r="J411" i="7"/>
  <c r="BE411" i="7" s="1"/>
  <c r="BI405" i="7"/>
  <c r="BH405" i="7"/>
  <c r="BG405" i="7"/>
  <c r="BF405" i="7"/>
  <c r="T405" i="7"/>
  <c r="R405" i="7"/>
  <c r="P405" i="7"/>
  <c r="BK405" i="7"/>
  <c r="J405" i="7"/>
  <c r="BE405" i="7" s="1"/>
  <c r="BI398" i="7"/>
  <c r="BH398" i="7"/>
  <c r="BG398" i="7"/>
  <c r="BF398" i="7"/>
  <c r="T398" i="7"/>
  <c r="R398" i="7"/>
  <c r="P398" i="7"/>
  <c r="BK398" i="7"/>
  <c r="J398" i="7"/>
  <c r="BE398" i="7" s="1"/>
  <c r="BI392" i="7"/>
  <c r="BH392" i="7"/>
  <c r="BG392" i="7"/>
  <c r="BF392" i="7"/>
  <c r="T392" i="7"/>
  <c r="R392" i="7"/>
  <c r="P392" i="7"/>
  <c r="BK392" i="7"/>
  <c r="J392" i="7"/>
  <c r="BE392" i="7" s="1"/>
  <c r="BI386" i="7"/>
  <c r="BH386" i="7"/>
  <c r="BG386" i="7"/>
  <c r="BF386" i="7"/>
  <c r="T386" i="7"/>
  <c r="R386" i="7"/>
  <c r="R385" i="7" s="1"/>
  <c r="P386" i="7"/>
  <c r="BK386" i="7"/>
  <c r="J386" i="7"/>
  <c r="BE386" i="7" s="1"/>
  <c r="BI383" i="7"/>
  <c r="BH383" i="7"/>
  <c r="BG383" i="7"/>
  <c r="BF383" i="7"/>
  <c r="T383" i="7"/>
  <c r="R383" i="7"/>
  <c r="P383" i="7"/>
  <c r="BK383" i="7"/>
  <c r="J383" i="7"/>
  <c r="BE383" i="7" s="1"/>
  <c r="BI378" i="7"/>
  <c r="BH378" i="7"/>
  <c r="BG378" i="7"/>
  <c r="BF378" i="7"/>
  <c r="T378" i="7"/>
  <c r="R378" i="7"/>
  <c r="P378" i="7"/>
  <c r="BK378" i="7"/>
  <c r="J378" i="7"/>
  <c r="BE378" i="7" s="1"/>
  <c r="BI376" i="7"/>
  <c r="BH376" i="7"/>
  <c r="BG376" i="7"/>
  <c r="BF376" i="7"/>
  <c r="T376" i="7"/>
  <c r="R376" i="7"/>
  <c r="P376" i="7"/>
  <c r="BK376" i="7"/>
  <c r="J376" i="7"/>
  <c r="BE376" i="7" s="1"/>
  <c r="BI374" i="7"/>
  <c r="BH374" i="7"/>
  <c r="BG374" i="7"/>
  <c r="BF374" i="7"/>
  <c r="T374" i="7"/>
  <c r="R374" i="7"/>
  <c r="P374" i="7"/>
  <c r="BK374" i="7"/>
  <c r="J374" i="7"/>
  <c r="BE374" i="7" s="1"/>
  <c r="BI369" i="7"/>
  <c r="BH369" i="7"/>
  <c r="BG369" i="7"/>
  <c r="BF369" i="7"/>
  <c r="T369" i="7"/>
  <c r="R369" i="7"/>
  <c r="P369" i="7"/>
  <c r="BK369" i="7"/>
  <c r="J369" i="7"/>
  <c r="BE369" i="7" s="1"/>
  <c r="BI365" i="7"/>
  <c r="BH365" i="7"/>
  <c r="BG365" i="7"/>
  <c r="BF365" i="7"/>
  <c r="T365" i="7"/>
  <c r="R365" i="7"/>
  <c r="P365" i="7"/>
  <c r="BK365" i="7"/>
  <c r="J365" i="7"/>
  <c r="BE365" i="7" s="1"/>
  <c r="BI361" i="7"/>
  <c r="BH361" i="7"/>
  <c r="BG361" i="7"/>
  <c r="BF361" i="7"/>
  <c r="T361" i="7"/>
  <c r="R361" i="7"/>
  <c r="P361" i="7"/>
  <c r="BK361" i="7"/>
  <c r="J361" i="7"/>
  <c r="BE361" i="7" s="1"/>
  <c r="BI357" i="7"/>
  <c r="BH357" i="7"/>
  <c r="BG357" i="7"/>
  <c r="BF357" i="7"/>
  <c r="T357" i="7"/>
  <c r="R357" i="7"/>
  <c r="P357" i="7"/>
  <c r="BK357" i="7"/>
  <c r="J357" i="7"/>
  <c r="BE357" i="7" s="1"/>
  <c r="BI353" i="7"/>
  <c r="BH353" i="7"/>
  <c r="BG353" i="7"/>
  <c r="BF353" i="7"/>
  <c r="T353" i="7"/>
  <c r="R353" i="7"/>
  <c r="P353" i="7"/>
  <c r="BK353" i="7"/>
  <c r="J353" i="7"/>
  <c r="BE353" i="7" s="1"/>
  <c r="BI349" i="7"/>
  <c r="BH349" i="7"/>
  <c r="BG349" i="7"/>
  <c r="BF349" i="7"/>
  <c r="T349" i="7"/>
  <c r="R349" i="7"/>
  <c r="P349" i="7"/>
  <c r="BK349" i="7"/>
  <c r="J349" i="7"/>
  <c r="BE349" i="7"/>
  <c r="BI345" i="7"/>
  <c r="BH345" i="7"/>
  <c r="BG345" i="7"/>
  <c r="BF345" i="7"/>
  <c r="T345" i="7"/>
  <c r="T344" i="7" s="1"/>
  <c r="R345" i="7"/>
  <c r="P345" i="7"/>
  <c r="P344" i="7" s="1"/>
  <c r="BK345" i="7"/>
  <c r="J345" i="7"/>
  <c r="BE345" i="7" s="1"/>
  <c r="BI338" i="7"/>
  <c r="BH338" i="7"/>
  <c r="BG338" i="7"/>
  <c r="BF338" i="7"/>
  <c r="T338" i="7"/>
  <c r="R338" i="7"/>
  <c r="P338" i="7"/>
  <c r="BK338" i="7"/>
  <c r="J338" i="7"/>
  <c r="BE338" i="7"/>
  <c r="BI333" i="7"/>
  <c r="BH333" i="7"/>
  <c r="BG333" i="7"/>
  <c r="BF333" i="7"/>
  <c r="T333" i="7"/>
  <c r="R333" i="7"/>
  <c r="P333" i="7"/>
  <c r="P332" i="7"/>
  <c r="BK333" i="7"/>
  <c r="BK332" i="7" s="1"/>
  <c r="J332" i="7" s="1"/>
  <c r="J61" i="7" s="1"/>
  <c r="J333" i="7"/>
  <c r="BE333" i="7" s="1"/>
  <c r="BI326" i="7"/>
  <c r="BH326" i="7"/>
  <c r="BG326" i="7"/>
  <c r="BF326" i="7"/>
  <c r="T326" i="7"/>
  <c r="R326" i="7"/>
  <c r="P326" i="7"/>
  <c r="BK326" i="7"/>
  <c r="J326" i="7"/>
  <c r="BE326" i="7" s="1"/>
  <c r="BI320" i="7"/>
  <c r="BH320" i="7"/>
  <c r="BG320" i="7"/>
  <c r="BF320" i="7"/>
  <c r="T320" i="7"/>
  <c r="R320" i="7"/>
  <c r="R319" i="7"/>
  <c r="P320" i="7"/>
  <c r="P319" i="7" s="1"/>
  <c r="BK320" i="7"/>
  <c r="J320" i="7"/>
  <c r="BE320" i="7" s="1"/>
  <c r="BI311" i="7"/>
  <c r="BH311" i="7"/>
  <c r="BG311" i="7"/>
  <c r="BF311" i="7"/>
  <c r="T311" i="7"/>
  <c r="R311" i="7"/>
  <c r="P311" i="7"/>
  <c r="BK311" i="7"/>
  <c r="J311" i="7"/>
  <c r="BE311" i="7" s="1"/>
  <c r="BI304" i="7"/>
  <c r="BH304" i="7"/>
  <c r="BG304" i="7"/>
  <c r="BF304" i="7"/>
  <c r="T304" i="7"/>
  <c r="R304" i="7"/>
  <c r="P304" i="7"/>
  <c r="BK304" i="7"/>
  <c r="J304" i="7"/>
  <c r="BE304" i="7"/>
  <c r="BI301" i="7"/>
  <c r="BH301" i="7"/>
  <c r="BG301" i="7"/>
  <c r="BF301" i="7"/>
  <c r="T301" i="7"/>
  <c r="R301" i="7"/>
  <c r="P301" i="7"/>
  <c r="BK301" i="7"/>
  <c r="J301" i="7"/>
  <c r="BE301" i="7" s="1"/>
  <c r="BI296" i="7"/>
  <c r="BH296" i="7"/>
  <c r="BG296" i="7"/>
  <c r="BF296" i="7"/>
  <c r="T296" i="7"/>
  <c r="R296" i="7"/>
  <c r="P296" i="7"/>
  <c r="BK296" i="7"/>
  <c r="J296" i="7"/>
  <c r="BE296" i="7"/>
  <c r="BI292" i="7"/>
  <c r="BH292" i="7"/>
  <c r="BG292" i="7"/>
  <c r="BF292" i="7"/>
  <c r="T292" i="7"/>
  <c r="R292" i="7"/>
  <c r="P292" i="7"/>
  <c r="BK292" i="7"/>
  <c r="J292" i="7"/>
  <c r="BE292" i="7" s="1"/>
  <c r="BI290" i="7"/>
  <c r="BH290" i="7"/>
  <c r="BG290" i="7"/>
  <c r="BF290" i="7"/>
  <c r="T290" i="7"/>
  <c r="R290" i="7"/>
  <c r="P290" i="7"/>
  <c r="BK290" i="7"/>
  <c r="J290" i="7"/>
  <c r="BE290" i="7" s="1"/>
  <c r="BI285" i="7"/>
  <c r="BH285" i="7"/>
  <c r="BG285" i="7"/>
  <c r="BF285" i="7"/>
  <c r="T285" i="7"/>
  <c r="R285" i="7"/>
  <c r="P285" i="7"/>
  <c r="P284" i="7" s="1"/>
  <c r="BK285" i="7"/>
  <c r="J285" i="7"/>
  <c r="BE285" i="7" s="1"/>
  <c r="BI282" i="7"/>
  <c r="BH282" i="7"/>
  <c r="BG282" i="7"/>
  <c r="BF282" i="7"/>
  <c r="T282" i="7"/>
  <c r="R282" i="7"/>
  <c r="P282" i="7"/>
  <c r="BK282" i="7"/>
  <c r="J282" i="7"/>
  <c r="BE282" i="7" s="1"/>
  <c r="BI280" i="7"/>
  <c r="BH280" i="7"/>
  <c r="BG280" i="7"/>
  <c r="BF280" i="7"/>
  <c r="T280" i="7"/>
  <c r="R280" i="7"/>
  <c r="P280" i="7"/>
  <c r="BK280" i="7"/>
  <c r="J280" i="7"/>
  <c r="BE280" i="7"/>
  <c r="BI278" i="7"/>
  <c r="BH278" i="7"/>
  <c r="BG278" i="7"/>
  <c r="BF278" i="7"/>
  <c r="T278" i="7"/>
  <c r="R278" i="7"/>
  <c r="P278" i="7"/>
  <c r="BK278" i="7"/>
  <c r="J278" i="7"/>
  <c r="BE278" i="7" s="1"/>
  <c r="BI274" i="7"/>
  <c r="BH274" i="7"/>
  <c r="BG274" i="7"/>
  <c r="BF274" i="7"/>
  <c r="T274" i="7"/>
  <c r="R274" i="7"/>
  <c r="P274" i="7"/>
  <c r="BK274" i="7"/>
  <c r="J274" i="7"/>
  <c r="BE274" i="7" s="1"/>
  <c r="BI272" i="7"/>
  <c r="BH272" i="7"/>
  <c r="BG272" i="7"/>
  <c r="BF272" i="7"/>
  <c r="T272" i="7"/>
  <c r="R272" i="7"/>
  <c r="P272" i="7"/>
  <c r="BK272" i="7"/>
  <c r="J272" i="7"/>
  <c r="BE272" i="7" s="1"/>
  <c r="BI270" i="7"/>
  <c r="BH270" i="7"/>
  <c r="BG270" i="7"/>
  <c r="BF270" i="7"/>
  <c r="T270" i="7"/>
  <c r="R270" i="7"/>
  <c r="P270" i="7"/>
  <c r="BK270" i="7"/>
  <c r="J270" i="7"/>
  <c r="BE270" i="7"/>
  <c r="BI267" i="7"/>
  <c r="BH267" i="7"/>
  <c r="BG267" i="7"/>
  <c r="BF267" i="7"/>
  <c r="T267" i="7"/>
  <c r="R267" i="7"/>
  <c r="P267" i="7"/>
  <c r="BK267" i="7"/>
  <c r="J267" i="7"/>
  <c r="BE267" i="7" s="1"/>
  <c r="BI265" i="7"/>
  <c r="BH265" i="7"/>
  <c r="BG265" i="7"/>
  <c r="BF265" i="7"/>
  <c r="T265" i="7"/>
  <c r="R265" i="7"/>
  <c r="P265" i="7"/>
  <c r="BK265" i="7"/>
  <c r="J265" i="7"/>
  <c r="BE265" i="7"/>
  <c r="BI259" i="7"/>
  <c r="BH259" i="7"/>
  <c r="BG259" i="7"/>
  <c r="BF259" i="7"/>
  <c r="T259" i="7"/>
  <c r="R259" i="7"/>
  <c r="P259" i="7"/>
  <c r="BK259" i="7"/>
  <c r="J259" i="7"/>
  <c r="BE259" i="7" s="1"/>
  <c r="BI257" i="7"/>
  <c r="BH257" i="7"/>
  <c r="BG257" i="7"/>
  <c r="BF257" i="7"/>
  <c r="T257" i="7"/>
  <c r="R257" i="7"/>
  <c r="P257" i="7"/>
  <c r="BK257" i="7"/>
  <c r="J257" i="7"/>
  <c r="BE257" i="7"/>
  <c r="BI252" i="7"/>
  <c r="BH252" i="7"/>
  <c r="BG252" i="7"/>
  <c r="BF252" i="7"/>
  <c r="T252" i="7"/>
  <c r="R252" i="7"/>
  <c r="P252" i="7"/>
  <c r="BK252" i="7"/>
  <c r="J252" i="7"/>
  <c r="BE252" i="7" s="1"/>
  <c r="BI247" i="7"/>
  <c r="BH247" i="7"/>
  <c r="BG247" i="7"/>
  <c r="BF247" i="7"/>
  <c r="T247" i="7"/>
  <c r="R247" i="7"/>
  <c r="P247" i="7"/>
  <c r="BK247" i="7"/>
  <c r="J247" i="7"/>
  <c r="BE247" i="7" s="1"/>
  <c r="BI242" i="7"/>
  <c r="BH242" i="7"/>
  <c r="BG242" i="7"/>
  <c r="BF242" i="7"/>
  <c r="T242" i="7"/>
  <c r="R242" i="7"/>
  <c r="P242" i="7"/>
  <c r="BK242" i="7"/>
  <c r="J242" i="7"/>
  <c r="BE242" i="7" s="1"/>
  <c r="BI240" i="7"/>
  <c r="BH240" i="7"/>
  <c r="BG240" i="7"/>
  <c r="BF240" i="7"/>
  <c r="T240" i="7"/>
  <c r="R240" i="7"/>
  <c r="P240" i="7"/>
  <c r="BK240" i="7"/>
  <c r="J240" i="7"/>
  <c r="BE240" i="7"/>
  <c r="BI230" i="7"/>
  <c r="BH230" i="7"/>
  <c r="BG230" i="7"/>
  <c r="BF230" i="7"/>
  <c r="T230" i="7"/>
  <c r="R230" i="7"/>
  <c r="P230" i="7"/>
  <c r="BK230" i="7"/>
  <c r="J230" i="7"/>
  <c r="BE230" i="7" s="1"/>
  <c r="BI228" i="7"/>
  <c r="BH228" i="7"/>
  <c r="BG228" i="7"/>
  <c r="BF228" i="7"/>
  <c r="T228" i="7"/>
  <c r="R228" i="7"/>
  <c r="P228" i="7"/>
  <c r="BK228" i="7"/>
  <c r="J228" i="7"/>
  <c r="BE228" i="7"/>
  <c r="BI220" i="7"/>
  <c r="BH220" i="7"/>
  <c r="BG220" i="7"/>
  <c r="BF220" i="7"/>
  <c r="T220" i="7"/>
  <c r="R220" i="7"/>
  <c r="P220" i="7"/>
  <c r="BK220" i="7"/>
  <c r="J220" i="7"/>
  <c r="BE220" i="7" s="1"/>
  <c r="BI210" i="7"/>
  <c r="BH210" i="7"/>
  <c r="BG210" i="7"/>
  <c r="BF210" i="7"/>
  <c r="T210" i="7"/>
  <c r="R210" i="7"/>
  <c r="P210" i="7"/>
  <c r="BK210" i="7"/>
  <c r="J210" i="7"/>
  <c r="BE210" i="7"/>
  <c r="BI205" i="7"/>
  <c r="BH205" i="7"/>
  <c r="BG205" i="7"/>
  <c r="BF205" i="7"/>
  <c r="T205" i="7"/>
  <c r="R205" i="7"/>
  <c r="P205" i="7"/>
  <c r="BK205" i="7"/>
  <c r="J205" i="7"/>
  <c r="BE205" i="7" s="1"/>
  <c r="BI195" i="7"/>
  <c r="BH195" i="7"/>
  <c r="BG195" i="7"/>
  <c r="BF195" i="7"/>
  <c r="T195" i="7"/>
  <c r="R195" i="7"/>
  <c r="P195" i="7"/>
  <c r="BK195" i="7"/>
  <c r="J195" i="7"/>
  <c r="BE195" i="7" s="1"/>
  <c r="BI193" i="7"/>
  <c r="BH193" i="7"/>
  <c r="BG193" i="7"/>
  <c r="BF193" i="7"/>
  <c r="T193" i="7"/>
  <c r="R193" i="7"/>
  <c r="P193" i="7"/>
  <c r="BK193" i="7"/>
  <c r="J193" i="7"/>
  <c r="BE193" i="7" s="1"/>
  <c r="BI192" i="7"/>
  <c r="BH192" i="7"/>
  <c r="BG192" i="7"/>
  <c r="BF192" i="7"/>
  <c r="T192" i="7"/>
  <c r="R192" i="7"/>
  <c r="P192" i="7"/>
  <c r="BK192" i="7"/>
  <c r="J192" i="7"/>
  <c r="BE192" i="7"/>
  <c r="BI190" i="7"/>
  <c r="BH190" i="7"/>
  <c r="BG190" i="7"/>
  <c r="BF190" i="7"/>
  <c r="T190" i="7"/>
  <c r="R190" i="7"/>
  <c r="P190" i="7"/>
  <c r="BK190" i="7"/>
  <c r="J190" i="7"/>
  <c r="BE190" i="7" s="1"/>
  <c r="BI187" i="7"/>
  <c r="BH187" i="7"/>
  <c r="BG187" i="7"/>
  <c r="BF187" i="7"/>
  <c r="T187" i="7"/>
  <c r="R187" i="7"/>
  <c r="P187" i="7"/>
  <c r="BK187" i="7"/>
  <c r="J187" i="7"/>
  <c r="BE187" i="7"/>
  <c r="BI180" i="7"/>
  <c r="BH180" i="7"/>
  <c r="BG180" i="7"/>
  <c r="BF180" i="7"/>
  <c r="T180" i="7"/>
  <c r="R180" i="7"/>
  <c r="P180" i="7"/>
  <c r="BK180" i="7"/>
  <c r="J180" i="7"/>
  <c r="BE180" i="7" s="1"/>
  <c r="BI177" i="7"/>
  <c r="BH177" i="7"/>
  <c r="BG177" i="7"/>
  <c r="BF177" i="7"/>
  <c r="T177" i="7"/>
  <c r="R177" i="7"/>
  <c r="P177" i="7"/>
  <c r="BK177" i="7"/>
  <c r="J177" i="7"/>
  <c r="BE177" i="7"/>
  <c r="BI171" i="7"/>
  <c r="BH171" i="7"/>
  <c r="BG171" i="7"/>
  <c r="BF171" i="7"/>
  <c r="T171" i="7"/>
  <c r="R171" i="7"/>
  <c r="P171" i="7"/>
  <c r="BK171" i="7"/>
  <c r="J171" i="7"/>
  <c r="BE171" i="7" s="1"/>
  <c r="BI168" i="7"/>
  <c r="BH168" i="7"/>
  <c r="BG168" i="7"/>
  <c r="BF168" i="7"/>
  <c r="T168" i="7"/>
  <c r="R168" i="7"/>
  <c r="P168" i="7"/>
  <c r="BK168" i="7"/>
  <c r="J168" i="7"/>
  <c r="BE168" i="7" s="1"/>
  <c r="BI160" i="7"/>
  <c r="BH160" i="7"/>
  <c r="BG160" i="7"/>
  <c r="BF160" i="7"/>
  <c r="T160" i="7"/>
  <c r="R160" i="7"/>
  <c r="P160" i="7"/>
  <c r="BK160" i="7"/>
  <c r="J160" i="7"/>
  <c r="BE160" i="7" s="1"/>
  <c r="BI157" i="7"/>
  <c r="BH157" i="7"/>
  <c r="BG157" i="7"/>
  <c r="BF157" i="7"/>
  <c r="T157" i="7"/>
  <c r="R157" i="7"/>
  <c r="P157" i="7"/>
  <c r="BK157" i="7"/>
  <c r="J157" i="7"/>
  <c r="BE157" i="7"/>
  <c r="BI150" i="7"/>
  <c r="BH150" i="7"/>
  <c r="BG150" i="7"/>
  <c r="BF150" i="7"/>
  <c r="T150" i="7"/>
  <c r="R150" i="7"/>
  <c r="P150" i="7"/>
  <c r="BK150" i="7"/>
  <c r="J150" i="7"/>
  <c r="BE150" i="7" s="1"/>
  <c r="BI147" i="7"/>
  <c r="BH147" i="7"/>
  <c r="BG147" i="7"/>
  <c r="BF147" i="7"/>
  <c r="T147" i="7"/>
  <c r="R147" i="7"/>
  <c r="P147" i="7"/>
  <c r="BK147" i="7"/>
  <c r="J147" i="7"/>
  <c r="BE147" i="7"/>
  <c r="BI141" i="7"/>
  <c r="BH141" i="7"/>
  <c r="BG141" i="7"/>
  <c r="BF141" i="7"/>
  <c r="T141" i="7"/>
  <c r="R141" i="7"/>
  <c r="P141" i="7"/>
  <c r="BK141" i="7"/>
  <c r="J141" i="7"/>
  <c r="BE141" i="7" s="1"/>
  <c r="BI133" i="7"/>
  <c r="BH133" i="7"/>
  <c r="BG133" i="7"/>
  <c r="BF133" i="7"/>
  <c r="T133" i="7"/>
  <c r="R133" i="7"/>
  <c r="P133" i="7"/>
  <c r="BK133" i="7"/>
  <c r="J133" i="7"/>
  <c r="BE133" i="7"/>
  <c r="BI125" i="7"/>
  <c r="BH125" i="7"/>
  <c r="BG125" i="7"/>
  <c r="BF125" i="7"/>
  <c r="T125" i="7"/>
  <c r="R125" i="7"/>
  <c r="P125" i="7"/>
  <c r="BK125" i="7"/>
  <c r="J125" i="7"/>
  <c r="BE125" i="7" s="1"/>
  <c r="BI117" i="7"/>
  <c r="BH117" i="7"/>
  <c r="BG117" i="7"/>
  <c r="BF117" i="7"/>
  <c r="T117" i="7"/>
  <c r="R117" i="7"/>
  <c r="P117" i="7"/>
  <c r="BK117" i="7"/>
  <c r="J117" i="7"/>
  <c r="BE117" i="7"/>
  <c r="BI110" i="7"/>
  <c r="BH110" i="7"/>
  <c r="BG110" i="7"/>
  <c r="BF110" i="7"/>
  <c r="T110" i="7"/>
  <c r="R110" i="7"/>
  <c r="P110" i="7"/>
  <c r="BK110" i="7"/>
  <c r="J110" i="7"/>
  <c r="BE110" i="7" s="1"/>
  <c r="BI103" i="7"/>
  <c r="BH103" i="7"/>
  <c r="BG103" i="7"/>
  <c r="BF103" i="7"/>
  <c r="T103" i="7"/>
  <c r="R103" i="7"/>
  <c r="P103" i="7"/>
  <c r="BK103" i="7"/>
  <c r="J103" i="7"/>
  <c r="BE103" i="7"/>
  <c r="BI95" i="7"/>
  <c r="BH95" i="7"/>
  <c r="BG95" i="7"/>
  <c r="BF95" i="7"/>
  <c r="T95" i="7"/>
  <c r="R95" i="7"/>
  <c r="P95" i="7"/>
  <c r="BK95" i="7"/>
  <c r="J95" i="7"/>
  <c r="BE95" i="7" s="1"/>
  <c r="BI90" i="7"/>
  <c r="BH90" i="7"/>
  <c r="BG90" i="7"/>
  <c r="F32" i="7" s="1"/>
  <c r="BB58" i="1" s="1"/>
  <c r="BF90" i="7"/>
  <c r="J31" i="7"/>
  <c r="AW58" i="1" s="1"/>
  <c r="T90" i="7"/>
  <c r="T89" i="7"/>
  <c r="R90" i="7"/>
  <c r="R89" i="7" s="1"/>
  <c r="P90" i="7"/>
  <c r="P89" i="7" s="1"/>
  <c r="BK90" i="7"/>
  <c r="BK89" i="7" s="1"/>
  <c r="J90" i="7"/>
  <c r="BE90" i="7" s="1"/>
  <c r="J83" i="7"/>
  <c r="F83" i="7"/>
  <c r="F81" i="7"/>
  <c r="E79" i="7"/>
  <c r="J51" i="7"/>
  <c r="F51" i="7"/>
  <c r="F49" i="7"/>
  <c r="E47" i="7"/>
  <c r="J18" i="7"/>
  <c r="E18" i="7"/>
  <c r="F84" i="7" s="1"/>
  <c r="J17" i="7"/>
  <c r="J12" i="7"/>
  <c r="J81" i="7" s="1"/>
  <c r="E7" i="7"/>
  <c r="E45" i="7" s="1"/>
  <c r="AY57" i="1"/>
  <c r="AX57" i="1"/>
  <c r="BI392" i="6"/>
  <c r="BH392" i="6"/>
  <c r="BG392" i="6"/>
  <c r="BF392" i="6"/>
  <c r="T392" i="6"/>
  <c r="R392" i="6"/>
  <c r="P392" i="6"/>
  <c r="BK392" i="6"/>
  <c r="J392" i="6"/>
  <c r="BE392" i="6" s="1"/>
  <c r="BI391" i="6"/>
  <c r="BH391" i="6"/>
  <c r="BG391" i="6"/>
  <c r="BF391" i="6"/>
  <c r="T391" i="6"/>
  <c r="R391" i="6"/>
  <c r="P391" i="6"/>
  <c r="BK391" i="6"/>
  <c r="J391" i="6"/>
  <c r="BE391" i="6" s="1"/>
  <c r="BI390" i="6"/>
  <c r="BH390" i="6"/>
  <c r="BG390" i="6"/>
  <c r="BF390" i="6"/>
  <c r="T390" i="6"/>
  <c r="R390" i="6"/>
  <c r="P390" i="6"/>
  <c r="BK390" i="6"/>
  <c r="J390" i="6"/>
  <c r="BE390" i="6" s="1"/>
  <c r="BI389" i="6"/>
  <c r="BH389" i="6"/>
  <c r="BG389" i="6"/>
  <c r="BF389" i="6"/>
  <c r="T389" i="6"/>
  <c r="R389" i="6"/>
  <c r="P389" i="6"/>
  <c r="BK389" i="6"/>
  <c r="J389" i="6"/>
  <c r="BE389" i="6"/>
  <c r="BI388" i="6"/>
  <c r="BH388" i="6"/>
  <c r="BG388" i="6"/>
  <c r="BF388" i="6"/>
  <c r="T388" i="6"/>
  <c r="R388" i="6"/>
  <c r="P388" i="6"/>
  <c r="BK388" i="6"/>
  <c r="J388" i="6"/>
  <c r="BE388" i="6" s="1"/>
  <c r="BI387" i="6"/>
  <c r="BH387" i="6"/>
  <c r="BG387" i="6"/>
  <c r="BF387" i="6"/>
  <c r="T387" i="6"/>
  <c r="R387" i="6"/>
  <c r="P387" i="6"/>
  <c r="BK387" i="6"/>
  <c r="J387" i="6"/>
  <c r="BE387" i="6" s="1"/>
  <c r="BI386" i="6"/>
  <c r="BH386" i="6"/>
  <c r="BG386" i="6"/>
  <c r="BF386" i="6"/>
  <c r="T386" i="6"/>
  <c r="R386" i="6"/>
  <c r="P386" i="6"/>
  <c r="BK386" i="6"/>
  <c r="J386" i="6"/>
  <c r="BE386" i="6" s="1"/>
  <c r="BI385" i="6"/>
  <c r="BH385" i="6"/>
  <c r="BG385" i="6"/>
  <c r="BF385" i="6"/>
  <c r="T385" i="6"/>
  <c r="R385" i="6"/>
  <c r="P385" i="6"/>
  <c r="BK385" i="6"/>
  <c r="J385" i="6"/>
  <c r="BE385" i="6"/>
  <c r="BI384" i="6"/>
  <c r="BH384" i="6"/>
  <c r="BG384" i="6"/>
  <c r="BF384" i="6"/>
  <c r="T384" i="6"/>
  <c r="R384" i="6"/>
  <c r="P384" i="6"/>
  <c r="BK384" i="6"/>
  <c r="J384" i="6"/>
  <c r="BE384" i="6" s="1"/>
  <c r="BI383" i="6"/>
  <c r="BH383" i="6"/>
  <c r="BG383" i="6"/>
  <c r="BF383" i="6"/>
  <c r="T383" i="6"/>
  <c r="R383" i="6"/>
  <c r="P383" i="6"/>
  <c r="BK383" i="6"/>
  <c r="J383" i="6"/>
  <c r="BE383" i="6" s="1"/>
  <c r="BI382" i="6"/>
  <c r="BH382" i="6"/>
  <c r="BG382" i="6"/>
  <c r="BF382" i="6"/>
  <c r="T382" i="6"/>
  <c r="R382" i="6"/>
  <c r="P382" i="6"/>
  <c r="BK382" i="6"/>
  <c r="J382" i="6"/>
  <c r="BE382" i="6" s="1"/>
  <c r="BI381" i="6"/>
  <c r="BH381" i="6"/>
  <c r="BG381" i="6"/>
  <c r="BF381" i="6"/>
  <c r="T381" i="6"/>
  <c r="R381" i="6"/>
  <c r="P381" i="6"/>
  <c r="BK381" i="6"/>
  <c r="J381" i="6"/>
  <c r="BE381" i="6"/>
  <c r="BI380" i="6"/>
  <c r="BH380" i="6"/>
  <c r="BG380" i="6"/>
  <c r="BF380" i="6"/>
  <c r="T380" i="6"/>
  <c r="R380" i="6"/>
  <c r="P380" i="6"/>
  <c r="BK380" i="6"/>
  <c r="J380" i="6"/>
  <c r="BE380" i="6" s="1"/>
  <c r="BI379" i="6"/>
  <c r="BH379" i="6"/>
  <c r="BG379" i="6"/>
  <c r="BF379" i="6"/>
  <c r="T379" i="6"/>
  <c r="R379" i="6"/>
  <c r="P379" i="6"/>
  <c r="BK379" i="6"/>
  <c r="J379" i="6"/>
  <c r="BE379" i="6" s="1"/>
  <c r="BI378" i="6"/>
  <c r="BH378" i="6"/>
  <c r="BG378" i="6"/>
  <c r="BF378" i="6"/>
  <c r="T378" i="6"/>
  <c r="R378" i="6"/>
  <c r="P378" i="6"/>
  <c r="BK378" i="6"/>
  <c r="J378" i="6"/>
  <c r="BE378" i="6" s="1"/>
  <c r="BI377" i="6"/>
  <c r="BH377" i="6"/>
  <c r="BG377" i="6"/>
  <c r="BF377" i="6"/>
  <c r="T377" i="6"/>
  <c r="R377" i="6"/>
  <c r="P377" i="6"/>
  <c r="BK377" i="6"/>
  <c r="J377" i="6"/>
  <c r="BE377" i="6"/>
  <c r="BI376" i="6"/>
  <c r="BH376" i="6"/>
  <c r="BG376" i="6"/>
  <c r="BF376" i="6"/>
  <c r="T376" i="6"/>
  <c r="R376" i="6"/>
  <c r="P376" i="6"/>
  <c r="BK376" i="6"/>
  <c r="J376" i="6"/>
  <c r="BE376" i="6" s="1"/>
  <c r="BI375" i="6"/>
  <c r="BH375" i="6"/>
  <c r="BG375" i="6"/>
  <c r="BF375" i="6"/>
  <c r="T375" i="6"/>
  <c r="R375" i="6"/>
  <c r="P375" i="6"/>
  <c r="BK375" i="6"/>
  <c r="J375" i="6"/>
  <c r="BE375" i="6" s="1"/>
  <c r="BI374" i="6"/>
  <c r="BH374" i="6"/>
  <c r="BG374" i="6"/>
  <c r="BF374" i="6"/>
  <c r="T374" i="6"/>
  <c r="R374" i="6"/>
  <c r="P374" i="6"/>
  <c r="BK374" i="6"/>
  <c r="J374" i="6"/>
  <c r="BE374" i="6" s="1"/>
  <c r="BI373" i="6"/>
  <c r="BH373" i="6"/>
  <c r="BG373" i="6"/>
  <c r="BF373" i="6"/>
  <c r="T373" i="6"/>
  <c r="R373" i="6"/>
  <c r="P373" i="6"/>
  <c r="BK373" i="6"/>
  <c r="J373" i="6"/>
  <c r="BE373" i="6"/>
  <c r="BI372" i="6"/>
  <c r="BH372" i="6"/>
  <c r="BG372" i="6"/>
  <c r="BF372" i="6"/>
  <c r="T372" i="6"/>
  <c r="R372" i="6"/>
  <c r="P372" i="6"/>
  <c r="BK372" i="6"/>
  <c r="J372" i="6"/>
  <c r="BE372" i="6" s="1"/>
  <c r="BI371" i="6"/>
  <c r="BH371" i="6"/>
  <c r="BG371" i="6"/>
  <c r="BF371" i="6"/>
  <c r="T371" i="6"/>
  <c r="R371" i="6"/>
  <c r="P371" i="6"/>
  <c r="BK371" i="6"/>
  <c r="J371" i="6"/>
  <c r="BE371" i="6" s="1"/>
  <c r="BI370" i="6"/>
  <c r="BH370" i="6"/>
  <c r="BG370" i="6"/>
  <c r="BF370" i="6"/>
  <c r="T370" i="6"/>
  <c r="R370" i="6"/>
  <c r="P370" i="6"/>
  <c r="BK370" i="6"/>
  <c r="J370" i="6"/>
  <c r="BE370" i="6" s="1"/>
  <c r="BI369" i="6"/>
  <c r="BH369" i="6"/>
  <c r="BG369" i="6"/>
  <c r="BF369" i="6"/>
  <c r="T369" i="6"/>
  <c r="R369" i="6"/>
  <c r="P369" i="6"/>
  <c r="BK369" i="6"/>
  <c r="J369" i="6"/>
  <c r="BE369" i="6"/>
  <c r="BI368" i="6"/>
  <c r="BH368" i="6"/>
  <c r="BG368" i="6"/>
  <c r="BF368" i="6"/>
  <c r="T368" i="6"/>
  <c r="R368" i="6"/>
  <c r="P368" i="6"/>
  <c r="BK368" i="6"/>
  <c r="J368" i="6"/>
  <c r="BE368" i="6" s="1"/>
  <c r="BI367" i="6"/>
  <c r="BH367" i="6"/>
  <c r="BG367" i="6"/>
  <c r="BF367" i="6"/>
  <c r="T367" i="6"/>
  <c r="R367" i="6"/>
  <c r="P367" i="6"/>
  <c r="BK367" i="6"/>
  <c r="J367" i="6"/>
  <c r="BE367" i="6" s="1"/>
  <c r="BI366" i="6"/>
  <c r="BH366" i="6"/>
  <c r="BG366" i="6"/>
  <c r="BF366" i="6"/>
  <c r="T366" i="6"/>
  <c r="R366" i="6"/>
  <c r="P366" i="6"/>
  <c r="BK366" i="6"/>
  <c r="J366" i="6"/>
  <c r="BE366" i="6" s="1"/>
  <c r="BI365" i="6"/>
  <c r="BH365" i="6"/>
  <c r="BG365" i="6"/>
  <c r="BF365" i="6"/>
  <c r="T365" i="6"/>
  <c r="R365" i="6"/>
  <c r="P365" i="6"/>
  <c r="BK365" i="6"/>
  <c r="J365" i="6"/>
  <c r="BE365" i="6"/>
  <c r="BI364" i="6"/>
  <c r="BH364" i="6"/>
  <c r="BG364" i="6"/>
  <c r="BF364" i="6"/>
  <c r="T364" i="6"/>
  <c r="R364" i="6"/>
  <c r="P364" i="6"/>
  <c r="BK364" i="6"/>
  <c r="J364" i="6"/>
  <c r="BE364" i="6" s="1"/>
  <c r="BI363" i="6"/>
  <c r="BH363" i="6"/>
  <c r="BG363" i="6"/>
  <c r="BF363" i="6"/>
  <c r="T363" i="6"/>
  <c r="R363" i="6"/>
  <c r="P363" i="6"/>
  <c r="BK363" i="6"/>
  <c r="J363" i="6"/>
  <c r="BE363" i="6" s="1"/>
  <c r="BI362" i="6"/>
  <c r="BH362" i="6"/>
  <c r="BG362" i="6"/>
  <c r="BF362" i="6"/>
  <c r="T362" i="6"/>
  <c r="R362" i="6"/>
  <c r="P362" i="6"/>
  <c r="BK362" i="6"/>
  <c r="J362" i="6"/>
  <c r="BE362" i="6" s="1"/>
  <c r="BI361" i="6"/>
  <c r="BH361" i="6"/>
  <c r="BG361" i="6"/>
  <c r="BF361" i="6"/>
  <c r="T361" i="6"/>
  <c r="R361" i="6"/>
  <c r="P361" i="6"/>
  <c r="BK361" i="6"/>
  <c r="J361" i="6"/>
  <c r="BE361" i="6"/>
  <c r="BI360" i="6"/>
  <c r="BH360" i="6"/>
  <c r="BG360" i="6"/>
  <c r="BF360" i="6"/>
  <c r="T360" i="6"/>
  <c r="R360" i="6"/>
  <c r="P360" i="6"/>
  <c r="BK360" i="6"/>
  <c r="J360" i="6"/>
  <c r="BE360" i="6" s="1"/>
  <c r="BI359" i="6"/>
  <c r="BH359" i="6"/>
  <c r="BG359" i="6"/>
  <c r="BF359" i="6"/>
  <c r="T359" i="6"/>
  <c r="R359" i="6"/>
  <c r="P359" i="6"/>
  <c r="BK359" i="6"/>
  <c r="J359" i="6"/>
  <c r="BE359" i="6" s="1"/>
  <c r="BI358" i="6"/>
  <c r="BH358" i="6"/>
  <c r="BG358" i="6"/>
  <c r="BF358" i="6"/>
  <c r="T358" i="6"/>
  <c r="R358" i="6"/>
  <c r="P358" i="6"/>
  <c r="BK358" i="6"/>
  <c r="J358" i="6"/>
  <c r="BE358" i="6" s="1"/>
  <c r="BI357" i="6"/>
  <c r="BH357" i="6"/>
  <c r="BG357" i="6"/>
  <c r="BF357" i="6"/>
  <c r="T357" i="6"/>
  <c r="R357" i="6"/>
  <c r="P357" i="6"/>
  <c r="BK357" i="6"/>
  <c r="J357" i="6"/>
  <c r="BE357" i="6"/>
  <c r="BI356" i="6"/>
  <c r="BH356" i="6"/>
  <c r="BG356" i="6"/>
  <c r="BF356" i="6"/>
  <c r="T356" i="6"/>
  <c r="R356" i="6"/>
  <c r="P356" i="6"/>
  <c r="BK356" i="6"/>
  <c r="J356" i="6"/>
  <c r="BE356" i="6" s="1"/>
  <c r="BI355" i="6"/>
  <c r="BH355" i="6"/>
  <c r="BG355" i="6"/>
  <c r="BF355" i="6"/>
  <c r="T355" i="6"/>
  <c r="R355" i="6"/>
  <c r="P355" i="6"/>
  <c r="BK355" i="6"/>
  <c r="J355" i="6"/>
  <c r="BE355" i="6" s="1"/>
  <c r="BI354" i="6"/>
  <c r="BH354" i="6"/>
  <c r="BG354" i="6"/>
  <c r="BF354" i="6"/>
  <c r="T354" i="6"/>
  <c r="R354" i="6"/>
  <c r="P354" i="6"/>
  <c r="BK354" i="6"/>
  <c r="J354" i="6"/>
  <c r="BE354" i="6" s="1"/>
  <c r="BI353" i="6"/>
  <c r="BH353" i="6"/>
  <c r="BG353" i="6"/>
  <c r="BF353" i="6"/>
  <c r="T353" i="6"/>
  <c r="R353" i="6"/>
  <c r="P353" i="6"/>
  <c r="BK353" i="6"/>
  <c r="J353" i="6"/>
  <c r="BE353" i="6" s="1"/>
  <c r="BI352" i="6"/>
  <c r="BH352" i="6"/>
  <c r="BG352" i="6"/>
  <c r="BF352" i="6"/>
  <c r="T352" i="6"/>
  <c r="R352" i="6"/>
  <c r="P352" i="6"/>
  <c r="BK352" i="6"/>
  <c r="J352" i="6"/>
  <c r="BE352" i="6" s="1"/>
  <c r="BI351" i="6"/>
  <c r="BH351" i="6"/>
  <c r="BG351" i="6"/>
  <c r="BF351" i="6"/>
  <c r="T351" i="6"/>
  <c r="R351" i="6"/>
  <c r="P351" i="6"/>
  <c r="BK351" i="6"/>
  <c r="J351" i="6"/>
  <c r="BE351" i="6" s="1"/>
  <c r="BI350" i="6"/>
  <c r="BH350" i="6"/>
  <c r="BG350" i="6"/>
  <c r="BF350" i="6"/>
  <c r="T350" i="6"/>
  <c r="R350" i="6"/>
  <c r="P350" i="6"/>
  <c r="BK350" i="6"/>
  <c r="J350" i="6"/>
  <c r="BE350" i="6" s="1"/>
  <c r="BI349" i="6"/>
  <c r="BH349" i="6"/>
  <c r="BG349" i="6"/>
  <c r="BF349" i="6"/>
  <c r="T349" i="6"/>
  <c r="R349" i="6"/>
  <c r="P349" i="6"/>
  <c r="BK349" i="6"/>
  <c r="J349" i="6"/>
  <c r="BE349" i="6" s="1"/>
  <c r="BI348" i="6"/>
  <c r="BH348" i="6"/>
  <c r="BG348" i="6"/>
  <c r="BF348" i="6"/>
  <c r="T348" i="6"/>
  <c r="R348" i="6"/>
  <c r="P348" i="6"/>
  <c r="BK348" i="6"/>
  <c r="J348" i="6"/>
  <c r="BE348" i="6" s="1"/>
  <c r="BI347" i="6"/>
  <c r="BH347" i="6"/>
  <c r="BG347" i="6"/>
  <c r="BF347" i="6"/>
  <c r="T347" i="6"/>
  <c r="R347" i="6"/>
  <c r="P347" i="6"/>
  <c r="BK347" i="6"/>
  <c r="J347" i="6"/>
  <c r="BE347" i="6" s="1"/>
  <c r="BI346" i="6"/>
  <c r="BH346" i="6"/>
  <c r="BG346" i="6"/>
  <c r="BF346" i="6"/>
  <c r="T346" i="6"/>
  <c r="R346" i="6"/>
  <c r="P346" i="6"/>
  <c r="BK346" i="6"/>
  <c r="J346" i="6"/>
  <c r="BE346" i="6" s="1"/>
  <c r="BI345" i="6"/>
  <c r="BH345" i="6"/>
  <c r="BG345" i="6"/>
  <c r="BF345" i="6"/>
  <c r="T345" i="6"/>
  <c r="R345" i="6"/>
  <c r="P345" i="6"/>
  <c r="BK345" i="6"/>
  <c r="J345" i="6"/>
  <c r="BE345" i="6" s="1"/>
  <c r="BI344" i="6"/>
  <c r="BH344" i="6"/>
  <c r="BG344" i="6"/>
  <c r="BF344" i="6"/>
  <c r="T344" i="6"/>
  <c r="R344" i="6"/>
  <c r="P344" i="6"/>
  <c r="BK344" i="6"/>
  <c r="J344" i="6"/>
  <c r="BE344" i="6" s="1"/>
  <c r="BI343" i="6"/>
  <c r="BH343" i="6"/>
  <c r="BG343" i="6"/>
  <c r="BF343" i="6"/>
  <c r="T343" i="6"/>
  <c r="R343" i="6"/>
  <c r="P343" i="6"/>
  <c r="BK343" i="6"/>
  <c r="J343" i="6"/>
  <c r="BE343" i="6" s="1"/>
  <c r="BI342" i="6"/>
  <c r="BH342" i="6"/>
  <c r="BG342" i="6"/>
  <c r="BF342" i="6"/>
  <c r="T342" i="6"/>
  <c r="R342" i="6"/>
  <c r="P342" i="6"/>
  <c r="BK342" i="6"/>
  <c r="J342" i="6"/>
  <c r="BE342" i="6"/>
  <c r="BI341" i="6"/>
  <c r="BH341" i="6"/>
  <c r="BG341" i="6"/>
  <c r="BF341" i="6"/>
  <c r="T341" i="6"/>
  <c r="R341" i="6"/>
  <c r="P341" i="6"/>
  <c r="BK341" i="6"/>
  <c r="J341" i="6"/>
  <c r="BE341" i="6"/>
  <c r="BI340" i="6"/>
  <c r="BH340" i="6"/>
  <c r="BG340" i="6"/>
  <c r="BF340" i="6"/>
  <c r="T340" i="6"/>
  <c r="R340" i="6"/>
  <c r="P340" i="6"/>
  <c r="BK340" i="6"/>
  <c r="J340" i="6"/>
  <c r="BE340" i="6"/>
  <c r="BI339" i="6"/>
  <c r="BH339" i="6"/>
  <c r="BG339" i="6"/>
  <c r="BF339" i="6"/>
  <c r="T339" i="6"/>
  <c r="R339" i="6"/>
  <c r="P339" i="6"/>
  <c r="BK339" i="6"/>
  <c r="J339" i="6"/>
  <c r="BE339" i="6"/>
  <c r="BI338" i="6"/>
  <c r="BH338" i="6"/>
  <c r="BG338" i="6"/>
  <c r="BF338" i="6"/>
  <c r="T338" i="6"/>
  <c r="R338" i="6"/>
  <c r="P338" i="6"/>
  <c r="BK338" i="6"/>
  <c r="J338" i="6"/>
  <c r="BE338" i="6"/>
  <c r="BI337" i="6"/>
  <c r="BH337" i="6"/>
  <c r="BG337" i="6"/>
  <c r="BF337" i="6"/>
  <c r="T337" i="6"/>
  <c r="R337" i="6"/>
  <c r="P337" i="6"/>
  <c r="BK337" i="6"/>
  <c r="J337" i="6"/>
  <c r="BE337" i="6"/>
  <c r="BI336" i="6"/>
  <c r="BH336" i="6"/>
  <c r="BG336" i="6"/>
  <c r="BF336" i="6"/>
  <c r="T336" i="6"/>
  <c r="R336" i="6"/>
  <c r="P336" i="6"/>
  <c r="BK336" i="6"/>
  <c r="J336" i="6"/>
  <c r="BE336" i="6"/>
  <c r="BI335" i="6"/>
  <c r="BH335" i="6"/>
  <c r="BG335" i="6"/>
  <c r="BF335" i="6"/>
  <c r="T335" i="6"/>
  <c r="R335" i="6"/>
  <c r="P335" i="6"/>
  <c r="BK335" i="6"/>
  <c r="J335" i="6"/>
  <c r="BE335" i="6"/>
  <c r="BI334" i="6"/>
  <c r="BH334" i="6"/>
  <c r="BG334" i="6"/>
  <c r="BF334" i="6"/>
  <c r="T334" i="6"/>
  <c r="R334" i="6"/>
  <c r="P334" i="6"/>
  <c r="BK334" i="6"/>
  <c r="J334" i="6"/>
  <c r="BE334" i="6"/>
  <c r="BI333" i="6"/>
  <c r="BH333" i="6"/>
  <c r="BG333" i="6"/>
  <c r="BF333" i="6"/>
  <c r="T333" i="6"/>
  <c r="R333" i="6"/>
  <c r="P333" i="6"/>
  <c r="BK333" i="6"/>
  <c r="J333" i="6"/>
  <c r="BE333" i="6"/>
  <c r="BI332" i="6"/>
  <c r="BH332" i="6"/>
  <c r="BG332" i="6"/>
  <c r="BF332" i="6"/>
  <c r="T332" i="6"/>
  <c r="R332" i="6"/>
  <c r="P332" i="6"/>
  <c r="BK332" i="6"/>
  <c r="J332" i="6"/>
  <c r="BE332" i="6"/>
  <c r="BI331" i="6"/>
  <c r="BH331" i="6"/>
  <c r="BG331" i="6"/>
  <c r="BF331" i="6"/>
  <c r="T331" i="6"/>
  <c r="R331" i="6"/>
  <c r="P331" i="6"/>
  <c r="BK331" i="6"/>
  <c r="J331" i="6"/>
  <c r="BE331" i="6"/>
  <c r="BI330" i="6"/>
  <c r="BH330" i="6"/>
  <c r="BG330" i="6"/>
  <c r="BF330" i="6"/>
  <c r="T330" i="6"/>
  <c r="R330" i="6"/>
  <c r="P330" i="6"/>
  <c r="BK330" i="6"/>
  <c r="J330" i="6"/>
  <c r="BE330" i="6"/>
  <c r="BI329" i="6"/>
  <c r="BH329" i="6"/>
  <c r="BG329" i="6"/>
  <c r="BF329" i="6"/>
  <c r="T329" i="6"/>
  <c r="R329" i="6"/>
  <c r="P329" i="6"/>
  <c r="BK329" i="6"/>
  <c r="J329" i="6"/>
  <c r="BE329" i="6"/>
  <c r="BI328" i="6"/>
  <c r="BH328" i="6"/>
  <c r="BG328" i="6"/>
  <c r="BF328" i="6"/>
  <c r="T328" i="6"/>
  <c r="R328" i="6"/>
  <c r="P328" i="6"/>
  <c r="BK328" i="6"/>
  <c r="J328" i="6"/>
  <c r="BE328" i="6"/>
  <c r="BI327" i="6"/>
  <c r="BH327" i="6"/>
  <c r="BG327" i="6"/>
  <c r="BF327" i="6"/>
  <c r="T327" i="6"/>
  <c r="R327" i="6"/>
  <c r="P327" i="6"/>
  <c r="BK327" i="6"/>
  <c r="J327" i="6"/>
  <c r="BE327" i="6"/>
  <c r="BI326" i="6"/>
  <c r="BH326" i="6"/>
  <c r="BG326" i="6"/>
  <c r="BF326" i="6"/>
  <c r="T326" i="6"/>
  <c r="R326" i="6"/>
  <c r="P326" i="6"/>
  <c r="BK326" i="6"/>
  <c r="J326" i="6"/>
  <c r="BE326" i="6"/>
  <c r="BI325" i="6"/>
  <c r="BH325" i="6"/>
  <c r="BG325" i="6"/>
  <c r="BF325" i="6"/>
  <c r="T325" i="6"/>
  <c r="R325" i="6"/>
  <c r="P325" i="6"/>
  <c r="BK325" i="6"/>
  <c r="J325" i="6"/>
  <c r="BE325" i="6"/>
  <c r="BI324" i="6"/>
  <c r="BH324" i="6"/>
  <c r="BG324" i="6"/>
  <c r="BF324" i="6"/>
  <c r="T324" i="6"/>
  <c r="R324" i="6"/>
  <c r="P324" i="6"/>
  <c r="BK324" i="6"/>
  <c r="J324" i="6"/>
  <c r="BE324" i="6"/>
  <c r="BI323" i="6"/>
  <c r="BH323" i="6"/>
  <c r="BG323" i="6"/>
  <c r="BF323" i="6"/>
  <c r="T323" i="6"/>
  <c r="R323" i="6"/>
  <c r="P323" i="6"/>
  <c r="BK323" i="6"/>
  <c r="J323" i="6"/>
  <c r="BE323" i="6"/>
  <c r="BI322" i="6"/>
  <c r="BH322" i="6"/>
  <c r="BG322" i="6"/>
  <c r="BF322" i="6"/>
  <c r="T322" i="6"/>
  <c r="R322" i="6"/>
  <c r="P322" i="6"/>
  <c r="BK322" i="6"/>
  <c r="J322" i="6"/>
  <c r="BE322" i="6"/>
  <c r="BI321" i="6"/>
  <c r="BH321" i="6"/>
  <c r="BG321" i="6"/>
  <c r="BF321" i="6"/>
  <c r="T321" i="6"/>
  <c r="R321" i="6"/>
  <c r="P321" i="6"/>
  <c r="BK321" i="6"/>
  <c r="J321" i="6"/>
  <c r="BE321" i="6"/>
  <c r="BI320" i="6"/>
  <c r="BH320" i="6"/>
  <c r="BG320" i="6"/>
  <c r="BF320" i="6"/>
  <c r="T320" i="6"/>
  <c r="R320" i="6"/>
  <c r="P320" i="6"/>
  <c r="BK320" i="6"/>
  <c r="J320" i="6"/>
  <c r="BE320" i="6"/>
  <c r="BI319" i="6"/>
  <c r="BH319" i="6"/>
  <c r="BG319" i="6"/>
  <c r="BF319" i="6"/>
  <c r="T319" i="6"/>
  <c r="R319" i="6"/>
  <c r="P319" i="6"/>
  <c r="BK319" i="6"/>
  <c r="J319" i="6"/>
  <c r="BE319" i="6"/>
  <c r="BI318" i="6"/>
  <c r="BH318" i="6"/>
  <c r="BG318" i="6"/>
  <c r="BF318" i="6"/>
  <c r="T318" i="6"/>
  <c r="R318" i="6"/>
  <c r="P318" i="6"/>
  <c r="BK318" i="6"/>
  <c r="J318" i="6"/>
  <c r="BE318" i="6"/>
  <c r="BI317" i="6"/>
  <c r="BH317" i="6"/>
  <c r="BG317" i="6"/>
  <c r="BF317" i="6"/>
  <c r="T317" i="6"/>
  <c r="R317" i="6"/>
  <c r="P317" i="6"/>
  <c r="BK317" i="6"/>
  <c r="J317" i="6"/>
  <c r="BE317" i="6"/>
  <c r="BI316" i="6"/>
  <c r="BH316" i="6"/>
  <c r="BG316" i="6"/>
  <c r="BF316" i="6"/>
  <c r="T316" i="6"/>
  <c r="R316" i="6"/>
  <c r="P316" i="6"/>
  <c r="BK316" i="6"/>
  <c r="J316" i="6"/>
  <c r="BE316" i="6"/>
  <c r="BI315" i="6"/>
  <c r="BH315" i="6"/>
  <c r="BG315" i="6"/>
  <c r="BF315" i="6"/>
  <c r="T315" i="6"/>
  <c r="R315" i="6"/>
  <c r="P315" i="6"/>
  <c r="BK315" i="6"/>
  <c r="J315" i="6"/>
  <c r="BE315" i="6"/>
  <c r="BI314" i="6"/>
  <c r="BH314" i="6"/>
  <c r="BG314" i="6"/>
  <c r="BF314" i="6"/>
  <c r="T314" i="6"/>
  <c r="R314" i="6"/>
  <c r="P314" i="6"/>
  <c r="BK314" i="6"/>
  <c r="J314" i="6"/>
  <c r="BE314" i="6"/>
  <c r="BI313" i="6"/>
  <c r="BH313" i="6"/>
  <c r="BG313" i="6"/>
  <c r="BF313" i="6"/>
  <c r="T313" i="6"/>
  <c r="R313" i="6"/>
  <c r="P313" i="6"/>
  <c r="BK313" i="6"/>
  <c r="J313" i="6"/>
  <c r="BE313" i="6"/>
  <c r="BI312" i="6"/>
  <c r="BH312" i="6"/>
  <c r="BG312" i="6"/>
  <c r="BF312" i="6"/>
  <c r="T312" i="6"/>
  <c r="R312" i="6"/>
  <c r="P312" i="6"/>
  <c r="BK312" i="6"/>
  <c r="J312" i="6"/>
  <c r="BE312" i="6"/>
  <c r="BI311" i="6"/>
  <c r="BH311" i="6"/>
  <c r="BG311" i="6"/>
  <c r="BF311" i="6"/>
  <c r="T311" i="6"/>
  <c r="R311" i="6"/>
  <c r="P311" i="6"/>
  <c r="BK311" i="6"/>
  <c r="J311" i="6"/>
  <c r="BE311" i="6"/>
  <c r="BI310" i="6"/>
  <c r="BH310" i="6"/>
  <c r="BG310" i="6"/>
  <c r="BF310" i="6"/>
  <c r="T310" i="6"/>
  <c r="R310" i="6"/>
  <c r="P310" i="6"/>
  <c r="BK310" i="6"/>
  <c r="J310" i="6"/>
  <c r="BE310" i="6"/>
  <c r="BI309" i="6"/>
  <c r="BH309" i="6"/>
  <c r="BG309" i="6"/>
  <c r="BF309" i="6"/>
  <c r="T309" i="6"/>
  <c r="R309" i="6"/>
  <c r="P309" i="6"/>
  <c r="BK309" i="6"/>
  <c r="J309" i="6"/>
  <c r="BE309" i="6"/>
  <c r="BI308" i="6"/>
  <c r="BH308" i="6"/>
  <c r="BG308" i="6"/>
  <c r="BF308" i="6"/>
  <c r="T308" i="6"/>
  <c r="R308" i="6"/>
  <c r="P308" i="6"/>
  <c r="BK308" i="6"/>
  <c r="J308" i="6"/>
  <c r="BE308" i="6"/>
  <c r="BI307" i="6"/>
  <c r="BH307" i="6"/>
  <c r="BG307" i="6"/>
  <c r="BF307" i="6"/>
  <c r="T307" i="6"/>
  <c r="R307" i="6"/>
  <c r="P307" i="6"/>
  <c r="BK307" i="6"/>
  <c r="J307" i="6"/>
  <c r="BE307" i="6"/>
  <c r="BI306" i="6"/>
  <c r="BH306" i="6"/>
  <c r="BG306" i="6"/>
  <c r="BF306" i="6"/>
  <c r="T306" i="6"/>
  <c r="R306" i="6"/>
  <c r="P306" i="6"/>
  <c r="BK306" i="6"/>
  <c r="J306" i="6"/>
  <c r="BE306" i="6"/>
  <c r="BI305" i="6"/>
  <c r="BH305" i="6"/>
  <c r="BG305" i="6"/>
  <c r="BF305" i="6"/>
  <c r="T305" i="6"/>
  <c r="R305" i="6"/>
  <c r="P305" i="6"/>
  <c r="BK305" i="6"/>
  <c r="J305" i="6"/>
  <c r="BE305" i="6"/>
  <c r="BI304" i="6"/>
  <c r="BH304" i="6"/>
  <c r="BG304" i="6"/>
  <c r="BF304" i="6"/>
  <c r="T304" i="6"/>
  <c r="R304" i="6"/>
  <c r="P304" i="6"/>
  <c r="BK304" i="6"/>
  <c r="J304" i="6"/>
  <c r="BE304" i="6"/>
  <c r="BI303" i="6"/>
  <c r="BH303" i="6"/>
  <c r="BG303" i="6"/>
  <c r="BF303" i="6"/>
  <c r="T303" i="6"/>
  <c r="R303" i="6"/>
  <c r="P303" i="6"/>
  <c r="BK303" i="6"/>
  <c r="J303" i="6"/>
  <c r="BE303" i="6"/>
  <c r="BI302" i="6"/>
  <c r="BH302" i="6"/>
  <c r="BG302" i="6"/>
  <c r="BF302" i="6"/>
  <c r="T302" i="6"/>
  <c r="R302" i="6"/>
  <c r="P302" i="6"/>
  <c r="BK302" i="6"/>
  <c r="J302" i="6"/>
  <c r="BE302" i="6"/>
  <c r="BI301" i="6"/>
  <c r="BH301" i="6"/>
  <c r="BG301" i="6"/>
  <c r="BF301" i="6"/>
  <c r="T301" i="6"/>
  <c r="R301" i="6"/>
  <c r="P301" i="6"/>
  <c r="BK301" i="6"/>
  <c r="J301" i="6"/>
  <c r="BE301" i="6"/>
  <c r="BI300" i="6"/>
  <c r="BH300" i="6"/>
  <c r="BG300" i="6"/>
  <c r="BF300" i="6"/>
  <c r="T300" i="6"/>
  <c r="R300" i="6"/>
  <c r="P300" i="6"/>
  <c r="BK300" i="6"/>
  <c r="J300" i="6"/>
  <c r="BE300" i="6"/>
  <c r="BI299" i="6"/>
  <c r="BH299" i="6"/>
  <c r="BG299" i="6"/>
  <c r="BF299" i="6"/>
  <c r="T299" i="6"/>
  <c r="R299" i="6"/>
  <c r="P299" i="6"/>
  <c r="BK299" i="6"/>
  <c r="J299" i="6"/>
  <c r="BE299" i="6"/>
  <c r="BI298" i="6"/>
  <c r="BH298" i="6"/>
  <c r="BG298" i="6"/>
  <c r="BF298" i="6"/>
  <c r="T298" i="6"/>
  <c r="R298" i="6"/>
  <c r="P298" i="6"/>
  <c r="BK298" i="6"/>
  <c r="J298" i="6"/>
  <c r="BE298" i="6"/>
  <c r="BI297" i="6"/>
  <c r="BH297" i="6"/>
  <c r="BG297" i="6"/>
  <c r="BF297" i="6"/>
  <c r="T297" i="6"/>
  <c r="R297" i="6"/>
  <c r="P297" i="6"/>
  <c r="BK297" i="6"/>
  <c r="J297" i="6"/>
  <c r="BE297" i="6"/>
  <c r="BI296" i="6"/>
  <c r="BH296" i="6"/>
  <c r="BG296" i="6"/>
  <c r="BF296" i="6"/>
  <c r="T296" i="6"/>
  <c r="R296" i="6"/>
  <c r="P296" i="6"/>
  <c r="BK296" i="6"/>
  <c r="J296" i="6"/>
  <c r="BE296" i="6"/>
  <c r="BI295" i="6"/>
  <c r="BH295" i="6"/>
  <c r="BG295" i="6"/>
  <c r="BF295" i="6"/>
  <c r="T295" i="6"/>
  <c r="R295" i="6"/>
  <c r="P295" i="6"/>
  <c r="BK295" i="6"/>
  <c r="J295" i="6"/>
  <c r="BE295" i="6"/>
  <c r="BI294" i="6"/>
  <c r="BH294" i="6"/>
  <c r="BG294" i="6"/>
  <c r="BF294" i="6"/>
  <c r="T294" i="6"/>
  <c r="R294" i="6"/>
  <c r="P294" i="6"/>
  <c r="BK294" i="6"/>
  <c r="J294" i="6"/>
  <c r="BE294" i="6"/>
  <c r="BI293" i="6"/>
  <c r="BH293" i="6"/>
  <c r="BG293" i="6"/>
  <c r="BF293" i="6"/>
  <c r="T293" i="6"/>
  <c r="R293" i="6"/>
  <c r="P293" i="6"/>
  <c r="BK293" i="6"/>
  <c r="J293" i="6"/>
  <c r="BE293" i="6"/>
  <c r="BI292" i="6"/>
  <c r="BH292" i="6"/>
  <c r="BG292" i="6"/>
  <c r="BF292" i="6"/>
  <c r="T292" i="6"/>
  <c r="R292" i="6"/>
  <c r="P292" i="6"/>
  <c r="BK292" i="6"/>
  <c r="J292" i="6"/>
  <c r="BE292" i="6"/>
  <c r="BI291" i="6"/>
  <c r="BH291" i="6"/>
  <c r="BG291" i="6"/>
  <c r="BF291" i="6"/>
  <c r="T291" i="6"/>
  <c r="R291" i="6"/>
  <c r="P291" i="6"/>
  <c r="BK291" i="6"/>
  <c r="J291" i="6"/>
  <c r="BE291" i="6"/>
  <c r="BI290" i="6"/>
  <c r="BH290" i="6"/>
  <c r="BG290" i="6"/>
  <c r="BF290" i="6"/>
  <c r="T290" i="6"/>
  <c r="R290" i="6"/>
  <c r="P290" i="6"/>
  <c r="BK290" i="6"/>
  <c r="J290" i="6"/>
  <c r="BE290" i="6"/>
  <c r="BI289" i="6"/>
  <c r="BH289" i="6"/>
  <c r="BG289" i="6"/>
  <c r="BF289" i="6"/>
  <c r="T289" i="6"/>
  <c r="R289" i="6"/>
  <c r="P289" i="6"/>
  <c r="BK289" i="6"/>
  <c r="J289" i="6"/>
  <c r="BE289" i="6"/>
  <c r="BI288" i="6"/>
  <c r="BH288" i="6"/>
  <c r="BG288" i="6"/>
  <c r="BF288" i="6"/>
  <c r="T288" i="6"/>
  <c r="R288" i="6"/>
  <c r="P288" i="6"/>
  <c r="BK288" i="6"/>
  <c r="J288" i="6"/>
  <c r="BE288" i="6"/>
  <c r="BI287" i="6"/>
  <c r="BH287" i="6"/>
  <c r="BG287" i="6"/>
  <c r="BF287" i="6"/>
  <c r="T287" i="6"/>
  <c r="R287" i="6"/>
  <c r="P287" i="6"/>
  <c r="BK287" i="6"/>
  <c r="J287" i="6"/>
  <c r="BE287" i="6"/>
  <c r="BI286" i="6"/>
  <c r="BH286" i="6"/>
  <c r="BG286" i="6"/>
  <c r="BF286" i="6"/>
  <c r="T286" i="6"/>
  <c r="R286" i="6"/>
  <c r="P286" i="6"/>
  <c r="BK286" i="6"/>
  <c r="J286" i="6"/>
  <c r="BE286" i="6"/>
  <c r="BI285" i="6"/>
  <c r="BH285" i="6"/>
  <c r="BG285" i="6"/>
  <c r="BF285" i="6"/>
  <c r="T285" i="6"/>
  <c r="R285" i="6"/>
  <c r="P285" i="6"/>
  <c r="BK285" i="6"/>
  <c r="J285" i="6"/>
  <c r="BE285" i="6"/>
  <c r="BI284" i="6"/>
  <c r="BH284" i="6"/>
  <c r="BG284" i="6"/>
  <c r="BF284" i="6"/>
  <c r="T284" i="6"/>
  <c r="R284" i="6"/>
  <c r="P284" i="6"/>
  <c r="BK284" i="6"/>
  <c r="J284" i="6"/>
  <c r="BE284" i="6"/>
  <c r="BI283" i="6"/>
  <c r="BH283" i="6"/>
  <c r="BG283" i="6"/>
  <c r="BF283" i="6"/>
  <c r="T283" i="6"/>
  <c r="R283" i="6"/>
  <c r="P283" i="6"/>
  <c r="BK283" i="6"/>
  <c r="J283" i="6"/>
  <c r="BE283" i="6"/>
  <c r="BI282" i="6"/>
  <c r="BH282" i="6"/>
  <c r="BG282" i="6"/>
  <c r="BF282" i="6"/>
  <c r="T282" i="6"/>
  <c r="R282" i="6"/>
  <c r="P282" i="6"/>
  <c r="BK282" i="6"/>
  <c r="J282" i="6"/>
  <c r="BE282" i="6"/>
  <c r="BI281" i="6"/>
  <c r="BH281" i="6"/>
  <c r="BG281" i="6"/>
  <c r="BF281" i="6"/>
  <c r="T281" i="6"/>
  <c r="R281" i="6"/>
  <c r="P281" i="6"/>
  <c r="BK281" i="6"/>
  <c r="J281" i="6"/>
  <c r="BE281" i="6"/>
  <c r="BI280" i="6"/>
  <c r="BH280" i="6"/>
  <c r="BG280" i="6"/>
  <c r="BF280" i="6"/>
  <c r="T280" i="6"/>
  <c r="R280" i="6"/>
  <c r="P280" i="6"/>
  <c r="BK280" i="6"/>
  <c r="J280" i="6"/>
  <c r="BE280" i="6"/>
  <c r="BI279" i="6"/>
  <c r="BH279" i="6"/>
  <c r="BG279" i="6"/>
  <c r="BF279" i="6"/>
  <c r="T279" i="6"/>
  <c r="R279" i="6"/>
  <c r="P279" i="6"/>
  <c r="BK279" i="6"/>
  <c r="J279" i="6"/>
  <c r="BE279" i="6"/>
  <c r="BI278" i="6"/>
  <c r="BH278" i="6"/>
  <c r="BG278" i="6"/>
  <c r="BF278" i="6"/>
  <c r="T278" i="6"/>
  <c r="R278" i="6"/>
  <c r="P278" i="6"/>
  <c r="BK278" i="6"/>
  <c r="J278" i="6"/>
  <c r="BE278" i="6"/>
  <c r="BI277" i="6"/>
  <c r="BH277" i="6"/>
  <c r="BG277" i="6"/>
  <c r="BF277" i="6"/>
  <c r="T277" i="6"/>
  <c r="R277" i="6"/>
  <c r="P277" i="6"/>
  <c r="BK277" i="6"/>
  <c r="J277" i="6"/>
  <c r="BE277" i="6"/>
  <c r="BI276" i="6"/>
  <c r="BH276" i="6"/>
  <c r="BG276" i="6"/>
  <c r="BF276" i="6"/>
  <c r="T276" i="6"/>
  <c r="R276" i="6"/>
  <c r="P276" i="6"/>
  <c r="BK276" i="6"/>
  <c r="J276" i="6"/>
  <c r="BE276" i="6"/>
  <c r="BI275" i="6"/>
  <c r="BH275" i="6"/>
  <c r="BG275" i="6"/>
  <c r="BF275" i="6"/>
  <c r="T275" i="6"/>
  <c r="R275" i="6"/>
  <c r="P275" i="6"/>
  <c r="BK275" i="6"/>
  <c r="J275" i="6"/>
  <c r="BE275" i="6"/>
  <c r="BI274" i="6"/>
  <c r="BH274" i="6"/>
  <c r="BG274" i="6"/>
  <c r="BF274" i="6"/>
  <c r="T274" i="6"/>
  <c r="R274" i="6"/>
  <c r="P274" i="6"/>
  <c r="BK274" i="6"/>
  <c r="J274" i="6"/>
  <c r="BE274" i="6"/>
  <c r="BI273" i="6"/>
  <c r="BH273" i="6"/>
  <c r="BG273" i="6"/>
  <c r="BF273" i="6"/>
  <c r="T273" i="6"/>
  <c r="R273" i="6"/>
  <c r="P273" i="6"/>
  <c r="BK273" i="6"/>
  <c r="J273" i="6"/>
  <c r="BE273" i="6"/>
  <c r="BI272" i="6"/>
  <c r="BH272" i="6"/>
  <c r="BG272" i="6"/>
  <c r="BF272" i="6"/>
  <c r="T272" i="6"/>
  <c r="R272" i="6"/>
  <c r="P272" i="6"/>
  <c r="BK272" i="6"/>
  <c r="J272" i="6"/>
  <c r="BE272" i="6"/>
  <c r="BI271" i="6"/>
  <c r="BH271" i="6"/>
  <c r="BG271" i="6"/>
  <c r="BF271" i="6"/>
  <c r="T271" i="6"/>
  <c r="R271" i="6"/>
  <c r="P271" i="6"/>
  <c r="BK271" i="6"/>
  <c r="J271" i="6"/>
  <c r="BE271" i="6"/>
  <c r="BI270" i="6"/>
  <c r="BH270" i="6"/>
  <c r="BG270" i="6"/>
  <c r="BF270" i="6"/>
  <c r="T270" i="6"/>
  <c r="R270" i="6"/>
  <c r="P270" i="6"/>
  <c r="BK270" i="6"/>
  <c r="J270" i="6"/>
  <c r="BE270" i="6"/>
  <c r="BI269" i="6"/>
  <c r="BH269" i="6"/>
  <c r="BG269" i="6"/>
  <c r="BF269" i="6"/>
  <c r="T269" i="6"/>
  <c r="R269" i="6"/>
  <c r="P269" i="6"/>
  <c r="BK269" i="6"/>
  <c r="J269" i="6"/>
  <c r="BE269" i="6"/>
  <c r="BI268" i="6"/>
  <c r="BH268" i="6"/>
  <c r="BG268" i="6"/>
  <c r="BF268" i="6"/>
  <c r="T268" i="6"/>
  <c r="R268" i="6"/>
  <c r="P268" i="6"/>
  <c r="BK268" i="6"/>
  <c r="J268" i="6"/>
  <c r="BE268" i="6"/>
  <c r="BI267" i="6"/>
  <c r="BH267" i="6"/>
  <c r="BG267" i="6"/>
  <c r="BF267" i="6"/>
  <c r="T267" i="6"/>
  <c r="R267" i="6"/>
  <c r="P267" i="6"/>
  <c r="BK267" i="6"/>
  <c r="J267" i="6"/>
  <c r="BE267" i="6"/>
  <c r="BI266" i="6"/>
  <c r="BH266" i="6"/>
  <c r="BG266" i="6"/>
  <c r="BF266" i="6"/>
  <c r="T266" i="6"/>
  <c r="R266" i="6"/>
  <c r="P266" i="6"/>
  <c r="BK266" i="6"/>
  <c r="J266" i="6"/>
  <c r="BE266" i="6"/>
  <c r="BI265" i="6"/>
  <c r="BH265" i="6"/>
  <c r="BG265" i="6"/>
  <c r="BF265" i="6"/>
  <c r="T265" i="6"/>
  <c r="R265" i="6"/>
  <c r="P265" i="6"/>
  <c r="BK265" i="6"/>
  <c r="J265" i="6"/>
  <c r="BE265" i="6"/>
  <c r="BI264" i="6"/>
  <c r="BH264" i="6"/>
  <c r="BG264" i="6"/>
  <c r="BF264" i="6"/>
  <c r="T264" i="6"/>
  <c r="R264" i="6"/>
  <c r="P264" i="6"/>
  <c r="BK264" i="6"/>
  <c r="J264" i="6"/>
  <c r="BE264" i="6"/>
  <c r="BI263" i="6"/>
  <c r="BH263" i="6"/>
  <c r="BG263" i="6"/>
  <c r="BF263" i="6"/>
  <c r="T263" i="6"/>
  <c r="R263" i="6"/>
  <c r="P263" i="6"/>
  <c r="BK263" i="6"/>
  <c r="J263" i="6"/>
  <c r="BE263" i="6"/>
  <c r="BI262" i="6"/>
  <c r="BH262" i="6"/>
  <c r="BG262" i="6"/>
  <c r="BF262" i="6"/>
  <c r="T262" i="6"/>
  <c r="R262" i="6"/>
  <c r="P262" i="6"/>
  <c r="BK262" i="6"/>
  <c r="J262" i="6"/>
  <c r="BE262" i="6"/>
  <c r="BI261" i="6"/>
  <c r="BH261" i="6"/>
  <c r="BG261" i="6"/>
  <c r="BF261" i="6"/>
  <c r="T261" i="6"/>
  <c r="R261" i="6"/>
  <c r="P261" i="6"/>
  <c r="BK261" i="6"/>
  <c r="J261" i="6"/>
  <c r="BE261" i="6"/>
  <c r="BI260" i="6"/>
  <c r="BH260" i="6"/>
  <c r="BG260" i="6"/>
  <c r="BF260" i="6"/>
  <c r="T260" i="6"/>
  <c r="R260" i="6"/>
  <c r="P260" i="6"/>
  <c r="BK260" i="6"/>
  <c r="J260" i="6"/>
  <c r="BE260" i="6"/>
  <c r="BI259" i="6"/>
  <c r="BH259" i="6"/>
  <c r="BG259" i="6"/>
  <c r="BF259" i="6"/>
  <c r="T259" i="6"/>
  <c r="R259" i="6"/>
  <c r="P259" i="6"/>
  <c r="BK259" i="6"/>
  <c r="J259" i="6"/>
  <c r="BE259" i="6"/>
  <c r="BI258" i="6"/>
  <c r="BH258" i="6"/>
  <c r="BG258" i="6"/>
  <c r="BF258" i="6"/>
  <c r="T258" i="6"/>
  <c r="R258" i="6"/>
  <c r="P258" i="6"/>
  <c r="BK258" i="6"/>
  <c r="J258" i="6"/>
  <c r="BE258" i="6"/>
  <c r="BI257" i="6"/>
  <c r="BH257" i="6"/>
  <c r="BG257" i="6"/>
  <c r="BF257" i="6"/>
  <c r="T257" i="6"/>
  <c r="R257" i="6"/>
  <c r="P257" i="6"/>
  <c r="BK257" i="6"/>
  <c r="J257" i="6"/>
  <c r="BE257" i="6"/>
  <c r="BI256" i="6"/>
  <c r="BH256" i="6"/>
  <c r="BG256" i="6"/>
  <c r="BF256" i="6"/>
  <c r="T256" i="6"/>
  <c r="R256" i="6"/>
  <c r="P256" i="6"/>
  <c r="BK256" i="6"/>
  <c r="J256" i="6"/>
  <c r="BE256" i="6"/>
  <c r="BI255" i="6"/>
  <c r="BH255" i="6"/>
  <c r="BG255" i="6"/>
  <c r="BF255" i="6"/>
  <c r="T255" i="6"/>
  <c r="R255" i="6"/>
  <c r="P255" i="6"/>
  <c r="BK255" i="6"/>
  <c r="J255" i="6"/>
  <c r="BE255" i="6"/>
  <c r="BI254" i="6"/>
  <c r="BH254" i="6"/>
  <c r="BG254" i="6"/>
  <c r="BF254" i="6"/>
  <c r="T254" i="6"/>
  <c r="R254" i="6"/>
  <c r="P254" i="6"/>
  <c r="BK254" i="6"/>
  <c r="J254" i="6"/>
  <c r="BE254" i="6"/>
  <c r="BI253" i="6"/>
  <c r="BH253" i="6"/>
  <c r="BG253" i="6"/>
  <c r="BF253" i="6"/>
  <c r="T253" i="6"/>
  <c r="T252" i="6"/>
  <c r="R253" i="6"/>
  <c r="P253" i="6"/>
  <c r="P252" i="6" s="1"/>
  <c r="BK253" i="6"/>
  <c r="J253" i="6"/>
  <c r="BE253" i="6" s="1"/>
  <c r="BI251" i="6"/>
  <c r="BH251" i="6"/>
  <c r="BG251" i="6"/>
  <c r="BF251" i="6"/>
  <c r="T251" i="6"/>
  <c r="R251" i="6"/>
  <c r="P251" i="6"/>
  <c r="BK251" i="6"/>
  <c r="J251" i="6"/>
  <c r="BE251" i="6" s="1"/>
  <c r="BI250" i="6"/>
  <c r="BH250" i="6"/>
  <c r="BG250" i="6"/>
  <c r="BF250" i="6"/>
  <c r="T250" i="6"/>
  <c r="R250" i="6"/>
  <c r="P250" i="6"/>
  <c r="BK250" i="6"/>
  <c r="J250" i="6"/>
  <c r="BE250" i="6" s="1"/>
  <c r="BI248" i="6"/>
  <c r="BH248" i="6"/>
  <c r="BG248" i="6"/>
  <c r="BF248" i="6"/>
  <c r="T248" i="6"/>
  <c r="R248" i="6"/>
  <c r="P248" i="6"/>
  <c r="BK248" i="6"/>
  <c r="J248" i="6"/>
  <c r="BE248" i="6" s="1"/>
  <c r="BI247" i="6"/>
  <c r="BH247" i="6"/>
  <c r="BG247" i="6"/>
  <c r="BF247" i="6"/>
  <c r="T247" i="6"/>
  <c r="R247" i="6"/>
  <c r="P247" i="6"/>
  <c r="BK247" i="6"/>
  <c r="J247" i="6"/>
  <c r="BE247" i="6" s="1"/>
  <c r="BI246" i="6"/>
  <c r="BH246" i="6"/>
  <c r="BG246" i="6"/>
  <c r="BF246" i="6"/>
  <c r="T246" i="6"/>
  <c r="R246" i="6"/>
  <c r="P246" i="6"/>
  <c r="BK246" i="6"/>
  <c r="J246" i="6"/>
  <c r="BE246" i="6" s="1"/>
  <c r="BI245" i="6"/>
  <c r="BH245" i="6"/>
  <c r="BG245" i="6"/>
  <c r="BF245" i="6"/>
  <c r="T245" i="6"/>
  <c r="R245" i="6"/>
  <c r="P245" i="6"/>
  <c r="BK245" i="6"/>
  <c r="J245" i="6"/>
  <c r="BE245" i="6" s="1"/>
  <c r="BI244" i="6"/>
  <c r="BH244" i="6"/>
  <c r="BG244" i="6"/>
  <c r="BF244" i="6"/>
  <c r="T244" i="6"/>
  <c r="R244" i="6"/>
  <c r="P244" i="6"/>
  <c r="BK244" i="6"/>
  <c r="J244" i="6"/>
  <c r="BE244" i="6" s="1"/>
  <c r="BI243" i="6"/>
  <c r="BH243" i="6"/>
  <c r="BG243" i="6"/>
  <c r="BF243" i="6"/>
  <c r="T243" i="6"/>
  <c r="R243" i="6"/>
  <c r="P243" i="6"/>
  <c r="BK243" i="6"/>
  <c r="J243" i="6"/>
  <c r="BE243" i="6" s="1"/>
  <c r="BI242" i="6"/>
  <c r="BH242" i="6"/>
  <c r="BG242" i="6"/>
  <c r="BF242" i="6"/>
  <c r="T242" i="6"/>
  <c r="R242" i="6"/>
  <c r="P242" i="6"/>
  <c r="BK242" i="6"/>
  <c r="J242" i="6"/>
  <c r="BE242" i="6" s="1"/>
  <c r="BI241" i="6"/>
  <c r="BH241" i="6"/>
  <c r="BG241" i="6"/>
  <c r="BF241" i="6"/>
  <c r="T241" i="6"/>
  <c r="R241" i="6"/>
  <c r="P241" i="6"/>
  <c r="BK241" i="6"/>
  <c r="J241" i="6"/>
  <c r="BE241" i="6" s="1"/>
  <c r="BI240" i="6"/>
  <c r="BH240" i="6"/>
  <c r="BG240" i="6"/>
  <c r="BF240" i="6"/>
  <c r="T240" i="6"/>
  <c r="R240" i="6"/>
  <c r="P240" i="6"/>
  <c r="BK240" i="6"/>
  <c r="J240" i="6"/>
  <c r="BE240" i="6" s="1"/>
  <c r="BI239" i="6"/>
  <c r="BH239" i="6"/>
  <c r="BG239" i="6"/>
  <c r="BF239" i="6"/>
  <c r="T239" i="6"/>
  <c r="R239" i="6"/>
  <c r="P239" i="6"/>
  <c r="BK239" i="6"/>
  <c r="J239" i="6"/>
  <c r="BE239" i="6" s="1"/>
  <c r="BI238" i="6"/>
  <c r="BH238" i="6"/>
  <c r="BG238" i="6"/>
  <c r="BF238" i="6"/>
  <c r="T238" i="6"/>
  <c r="R238" i="6"/>
  <c r="P238" i="6"/>
  <c r="BK238" i="6"/>
  <c r="J238" i="6"/>
  <c r="BE238" i="6" s="1"/>
  <c r="BI237" i="6"/>
  <c r="BH237" i="6"/>
  <c r="BG237" i="6"/>
  <c r="BF237" i="6"/>
  <c r="T237" i="6"/>
  <c r="R237" i="6"/>
  <c r="P237" i="6"/>
  <c r="BK237" i="6"/>
  <c r="J237" i="6"/>
  <c r="BE237" i="6" s="1"/>
  <c r="BI236" i="6"/>
  <c r="BH236" i="6"/>
  <c r="BG236" i="6"/>
  <c r="BF236" i="6"/>
  <c r="T236" i="6"/>
  <c r="R236" i="6"/>
  <c r="P236" i="6"/>
  <c r="BK236" i="6"/>
  <c r="J236" i="6"/>
  <c r="BE236" i="6" s="1"/>
  <c r="BI235" i="6"/>
  <c r="BH235" i="6"/>
  <c r="BG235" i="6"/>
  <c r="BF235" i="6"/>
  <c r="T235" i="6"/>
  <c r="R235" i="6"/>
  <c r="P235" i="6"/>
  <c r="BK235" i="6"/>
  <c r="J235" i="6"/>
  <c r="BE235" i="6" s="1"/>
  <c r="BI234" i="6"/>
  <c r="BH234" i="6"/>
  <c r="BG234" i="6"/>
  <c r="BF234" i="6"/>
  <c r="T234" i="6"/>
  <c r="R234" i="6"/>
  <c r="P234" i="6"/>
  <c r="BK234" i="6"/>
  <c r="J234" i="6"/>
  <c r="BE234" i="6" s="1"/>
  <c r="BI233" i="6"/>
  <c r="BH233" i="6"/>
  <c r="BG233" i="6"/>
  <c r="BF233" i="6"/>
  <c r="T233" i="6"/>
  <c r="R233" i="6"/>
  <c r="P233" i="6"/>
  <c r="BK233" i="6"/>
  <c r="J233" i="6"/>
  <c r="BE233" i="6" s="1"/>
  <c r="BI232" i="6"/>
  <c r="BH232" i="6"/>
  <c r="BG232" i="6"/>
  <c r="BF232" i="6"/>
  <c r="T232" i="6"/>
  <c r="R232" i="6"/>
  <c r="P232" i="6"/>
  <c r="BK232" i="6"/>
  <c r="J232" i="6"/>
  <c r="BE232" i="6" s="1"/>
  <c r="BI231" i="6"/>
  <c r="BH231" i="6"/>
  <c r="BG231" i="6"/>
  <c r="BF231" i="6"/>
  <c r="T231" i="6"/>
  <c r="R231" i="6"/>
  <c r="P231" i="6"/>
  <c r="BK231" i="6"/>
  <c r="J231" i="6"/>
  <c r="BE231" i="6" s="1"/>
  <c r="BI230" i="6"/>
  <c r="BH230" i="6"/>
  <c r="BG230" i="6"/>
  <c r="BF230" i="6"/>
  <c r="T230" i="6"/>
  <c r="R230" i="6"/>
  <c r="P230" i="6"/>
  <c r="BK230" i="6"/>
  <c r="J230" i="6"/>
  <c r="BE230" i="6" s="1"/>
  <c r="BI229" i="6"/>
  <c r="BH229" i="6"/>
  <c r="BG229" i="6"/>
  <c r="BF229" i="6"/>
  <c r="T229" i="6"/>
  <c r="R229" i="6"/>
  <c r="P229" i="6"/>
  <c r="BK229" i="6"/>
  <c r="J229" i="6"/>
  <c r="BE229" i="6" s="1"/>
  <c r="BI228" i="6"/>
  <c r="BH228" i="6"/>
  <c r="BG228" i="6"/>
  <c r="BF228" i="6"/>
  <c r="T228" i="6"/>
  <c r="R228" i="6"/>
  <c r="P228" i="6"/>
  <c r="BK228" i="6"/>
  <c r="J228" i="6"/>
  <c r="BE228" i="6" s="1"/>
  <c r="BI227" i="6"/>
  <c r="BH227" i="6"/>
  <c r="BG227" i="6"/>
  <c r="BF227" i="6"/>
  <c r="T227" i="6"/>
  <c r="R227" i="6"/>
  <c r="P227" i="6"/>
  <c r="BK227" i="6"/>
  <c r="J227" i="6"/>
  <c r="BE227" i="6" s="1"/>
  <c r="BI226" i="6"/>
  <c r="BH226" i="6"/>
  <c r="BG226" i="6"/>
  <c r="BF226" i="6"/>
  <c r="T226" i="6"/>
  <c r="R226" i="6"/>
  <c r="P226" i="6"/>
  <c r="BK226" i="6"/>
  <c r="J226" i="6"/>
  <c r="BE226" i="6" s="1"/>
  <c r="BI225" i="6"/>
  <c r="BH225" i="6"/>
  <c r="BG225" i="6"/>
  <c r="BF225" i="6"/>
  <c r="T225" i="6"/>
  <c r="R225" i="6"/>
  <c r="P225" i="6"/>
  <c r="BK225" i="6"/>
  <c r="J225" i="6"/>
  <c r="BE225" i="6" s="1"/>
  <c r="BI224" i="6"/>
  <c r="BH224" i="6"/>
  <c r="BG224" i="6"/>
  <c r="BF224" i="6"/>
  <c r="T224" i="6"/>
  <c r="R224" i="6"/>
  <c r="P224" i="6"/>
  <c r="BK224" i="6"/>
  <c r="J224" i="6"/>
  <c r="BE224" i="6" s="1"/>
  <c r="BI223" i="6"/>
  <c r="BH223" i="6"/>
  <c r="BG223" i="6"/>
  <c r="BF223" i="6"/>
  <c r="T223" i="6"/>
  <c r="R223" i="6"/>
  <c r="P223" i="6"/>
  <c r="BK223" i="6"/>
  <c r="J223" i="6"/>
  <c r="BE223" i="6" s="1"/>
  <c r="BI222" i="6"/>
  <c r="BH222" i="6"/>
  <c r="BG222" i="6"/>
  <c r="BF222" i="6"/>
  <c r="T222" i="6"/>
  <c r="R222" i="6"/>
  <c r="P222" i="6"/>
  <c r="BK222" i="6"/>
  <c r="J222" i="6"/>
  <c r="BE222" i="6" s="1"/>
  <c r="BI221" i="6"/>
  <c r="BH221" i="6"/>
  <c r="BG221" i="6"/>
  <c r="BF221" i="6"/>
  <c r="T221" i="6"/>
  <c r="R221" i="6"/>
  <c r="P221" i="6"/>
  <c r="BK221" i="6"/>
  <c r="J221" i="6"/>
  <c r="BE221" i="6" s="1"/>
  <c r="BI220" i="6"/>
  <c r="BH220" i="6"/>
  <c r="BG220" i="6"/>
  <c r="BF220" i="6"/>
  <c r="T220" i="6"/>
  <c r="R220" i="6"/>
  <c r="P220" i="6"/>
  <c r="BK220" i="6"/>
  <c r="J220" i="6"/>
  <c r="BE220" i="6" s="1"/>
  <c r="BI219" i="6"/>
  <c r="BH219" i="6"/>
  <c r="BG219" i="6"/>
  <c r="BF219" i="6"/>
  <c r="T219" i="6"/>
  <c r="R219" i="6"/>
  <c r="P219" i="6"/>
  <c r="BK219" i="6"/>
  <c r="J219" i="6"/>
  <c r="BE219" i="6" s="1"/>
  <c r="BI218" i="6"/>
  <c r="BH218" i="6"/>
  <c r="BG218" i="6"/>
  <c r="BF218" i="6"/>
  <c r="T218" i="6"/>
  <c r="R218" i="6"/>
  <c r="P218" i="6"/>
  <c r="BK218" i="6"/>
  <c r="J218" i="6"/>
  <c r="BE218" i="6" s="1"/>
  <c r="BI217" i="6"/>
  <c r="BH217" i="6"/>
  <c r="BG217" i="6"/>
  <c r="BF217" i="6"/>
  <c r="T217" i="6"/>
  <c r="R217" i="6"/>
  <c r="P217" i="6"/>
  <c r="BK217" i="6"/>
  <c r="J217" i="6"/>
  <c r="BE217" i="6" s="1"/>
  <c r="BI216" i="6"/>
  <c r="BH216" i="6"/>
  <c r="BG216" i="6"/>
  <c r="BF216" i="6"/>
  <c r="T216" i="6"/>
  <c r="R216" i="6"/>
  <c r="P216" i="6"/>
  <c r="BK216" i="6"/>
  <c r="J216" i="6"/>
  <c r="BE216" i="6" s="1"/>
  <c r="BI215" i="6"/>
  <c r="BH215" i="6"/>
  <c r="BG215" i="6"/>
  <c r="BF215" i="6"/>
  <c r="T215" i="6"/>
  <c r="R215" i="6"/>
  <c r="P215" i="6"/>
  <c r="BK215" i="6"/>
  <c r="J215" i="6"/>
  <c r="BE215" i="6" s="1"/>
  <c r="BI214" i="6"/>
  <c r="BH214" i="6"/>
  <c r="BG214" i="6"/>
  <c r="BF214" i="6"/>
  <c r="T214" i="6"/>
  <c r="R214" i="6"/>
  <c r="P214" i="6"/>
  <c r="BK214" i="6"/>
  <c r="J214" i="6"/>
  <c r="BE214" i="6" s="1"/>
  <c r="BI213" i="6"/>
  <c r="BH213" i="6"/>
  <c r="BG213" i="6"/>
  <c r="BF213" i="6"/>
  <c r="T213" i="6"/>
  <c r="R213" i="6"/>
  <c r="P213" i="6"/>
  <c r="BK213" i="6"/>
  <c r="J213" i="6"/>
  <c r="BE213" i="6" s="1"/>
  <c r="BI212" i="6"/>
  <c r="BH212" i="6"/>
  <c r="BG212" i="6"/>
  <c r="BF212" i="6"/>
  <c r="T212" i="6"/>
  <c r="R212" i="6"/>
  <c r="P212" i="6"/>
  <c r="BK212" i="6"/>
  <c r="J212" i="6"/>
  <c r="BE212" i="6" s="1"/>
  <c r="BI211" i="6"/>
  <c r="BH211" i="6"/>
  <c r="BG211" i="6"/>
  <c r="BF211" i="6"/>
  <c r="T211" i="6"/>
  <c r="R211" i="6"/>
  <c r="P211" i="6"/>
  <c r="BK211" i="6"/>
  <c r="J211" i="6"/>
  <c r="BE211" i="6" s="1"/>
  <c r="BI210" i="6"/>
  <c r="BH210" i="6"/>
  <c r="BG210" i="6"/>
  <c r="BF210" i="6"/>
  <c r="T210" i="6"/>
  <c r="R210" i="6"/>
  <c r="P210" i="6"/>
  <c r="BK210" i="6"/>
  <c r="J210" i="6"/>
  <c r="BE210" i="6" s="1"/>
  <c r="BI209" i="6"/>
  <c r="BH209" i="6"/>
  <c r="BG209" i="6"/>
  <c r="BF209" i="6"/>
  <c r="T209" i="6"/>
  <c r="R209" i="6"/>
  <c r="P209" i="6"/>
  <c r="BK209" i="6"/>
  <c r="J209" i="6"/>
  <c r="BE209" i="6" s="1"/>
  <c r="BI207" i="6"/>
  <c r="BH207" i="6"/>
  <c r="BG207" i="6"/>
  <c r="BF207" i="6"/>
  <c r="T207" i="6"/>
  <c r="R207" i="6"/>
  <c r="P207" i="6"/>
  <c r="BK207" i="6"/>
  <c r="J207" i="6"/>
  <c r="BE207" i="6" s="1"/>
  <c r="BI206" i="6"/>
  <c r="BH206" i="6"/>
  <c r="BG206" i="6"/>
  <c r="BF206" i="6"/>
  <c r="T206" i="6"/>
  <c r="R206" i="6"/>
  <c r="P206" i="6"/>
  <c r="BK206" i="6"/>
  <c r="J206" i="6"/>
  <c r="BE206" i="6" s="1"/>
  <c r="BI205" i="6"/>
  <c r="BH205" i="6"/>
  <c r="BG205" i="6"/>
  <c r="BF205" i="6"/>
  <c r="T205" i="6"/>
  <c r="R205" i="6"/>
  <c r="P205" i="6"/>
  <c r="BK205" i="6"/>
  <c r="J205" i="6"/>
  <c r="BE205" i="6" s="1"/>
  <c r="BI204" i="6"/>
  <c r="BH204" i="6"/>
  <c r="BG204" i="6"/>
  <c r="BF204" i="6"/>
  <c r="T204" i="6"/>
  <c r="R204" i="6"/>
  <c r="P204" i="6"/>
  <c r="BK204" i="6"/>
  <c r="J204" i="6"/>
  <c r="BE204" i="6" s="1"/>
  <c r="BI203" i="6"/>
  <c r="BH203" i="6"/>
  <c r="BG203" i="6"/>
  <c r="BF203" i="6"/>
  <c r="T203" i="6"/>
  <c r="R203" i="6"/>
  <c r="P203" i="6"/>
  <c r="BK203" i="6"/>
  <c r="J203" i="6"/>
  <c r="BE203" i="6" s="1"/>
  <c r="BI202" i="6"/>
  <c r="BH202" i="6"/>
  <c r="BG202" i="6"/>
  <c r="BF202" i="6"/>
  <c r="T202" i="6"/>
  <c r="R202" i="6"/>
  <c r="P202" i="6"/>
  <c r="BK202" i="6"/>
  <c r="J202" i="6"/>
  <c r="BE202" i="6" s="1"/>
  <c r="BI201" i="6"/>
  <c r="BH201" i="6"/>
  <c r="BG201" i="6"/>
  <c r="BF201" i="6"/>
  <c r="T201" i="6"/>
  <c r="R201" i="6"/>
  <c r="P201" i="6"/>
  <c r="BK201" i="6"/>
  <c r="J201" i="6"/>
  <c r="BE201" i="6" s="1"/>
  <c r="BI200" i="6"/>
  <c r="BH200" i="6"/>
  <c r="BG200" i="6"/>
  <c r="BF200" i="6"/>
  <c r="T200" i="6"/>
  <c r="R200" i="6"/>
  <c r="P200" i="6"/>
  <c r="BK200" i="6"/>
  <c r="J200" i="6"/>
  <c r="BE200" i="6" s="1"/>
  <c r="BI199" i="6"/>
  <c r="BH199" i="6"/>
  <c r="BG199" i="6"/>
  <c r="BF199" i="6"/>
  <c r="T199" i="6"/>
  <c r="R199" i="6"/>
  <c r="P199" i="6"/>
  <c r="BK199" i="6"/>
  <c r="J199" i="6"/>
  <c r="BE199" i="6" s="1"/>
  <c r="BI198" i="6"/>
  <c r="BH198" i="6"/>
  <c r="BG198" i="6"/>
  <c r="BF198" i="6"/>
  <c r="T198" i="6"/>
  <c r="R198" i="6"/>
  <c r="P198" i="6"/>
  <c r="BK198" i="6"/>
  <c r="J198" i="6"/>
  <c r="BE198" i="6" s="1"/>
  <c r="BI197" i="6"/>
  <c r="BH197" i="6"/>
  <c r="BG197" i="6"/>
  <c r="BF197" i="6"/>
  <c r="T197" i="6"/>
  <c r="R197" i="6"/>
  <c r="P197" i="6"/>
  <c r="BK197" i="6"/>
  <c r="J197" i="6"/>
  <c r="BE197" i="6" s="1"/>
  <c r="BI196" i="6"/>
  <c r="BH196" i="6"/>
  <c r="BG196" i="6"/>
  <c r="BF196" i="6"/>
  <c r="T196" i="6"/>
  <c r="R196" i="6"/>
  <c r="P196" i="6"/>
  <c r="BK196" i="6"/>
  <c r="J196" i="6"/>
  <c r="BE196" i="6" s="1"/>
  <c r="BI195" i="6"/>
  <c r="BH195" i="6"/>
  <c r="BG195" i="6"/>
  <c r="BF195" i="6"/>
  <c r="T195" i="6"/>
  <c r="R195" i="6"/>
  <c r="P195" i="6"/>
  <c r="BK195" i="6"/>
  <c r="J195" i="6"/>
  <c r="BE195" i="6" s="1"/>
  <c r="BI194" i="6"/>
  <c r="BH194" i="6"/>
  <c r="BG194" i="6"/>
  <c r="BF194" i="6"/>
  <c r="T194" i="6"/>
  <c r="R194" i="6"/>
  <c r="P194" i="6"/>
  <c r="BK194" i="6"/>
  <c r="J194" i="6"/>
  <c r="BE194" i="6" s="1"/>
  <c r="BI193" i="6"/>
  <c r="BH193" i="6"/>
  <c r="BG193" i="6"/>
  <c r="BF193" i="6"/>
  <c r="T193" i="6"/>
  <c r="R193" i="6"/>
  <c r="P193" i="6"/>
  <c r="BK193" i="6"/>
  <c r="J193" i="6"/>
  <c r="BE193" i="6" s="1"/>
  <c r="BI192" i="6"/>
  <c r="BH192" i="6"/>
  <c r="BG192" i="6"/>
  <c r="BF192" i="6"/>
  <c r="T192" i="6"/>
  <c r="R192" i="6"/>
  <c r="P192" i="6"/>
  <c r="BK192" i="6"/>
  <c r="J192" i="6"/>
  <c r="BE192" i="6" s="1"/>
  <c r="BI191" i="6"/>
  <c r="BH191" i="6"/>
  <c r="BG191" i="6"/>
  <c r="BF191" i="6"/>
  <c r="T191" i="6"/>
  <c r="R191" i="6"/>
  <c r="P191" i="6"/>
  <c r="BK191" i="6"/>
  <c r="J191" i="6"/>
  <c r="BE191" i="6" s="1"/>
  <c r="BI190" i="6"/>
  <c r="BH190" i="6"/>
  <c r="BG190" i="6"/>
  <c r="BF190" i="6"/>
  <c r="T190" i="6"/>
  <c r="R190" i="6"/>
  <c r="P190" i="6"/>
  <c r="BK190" i="6"/>
  <c r="J190" i="6"/>
  <c r="BE190" i="6" s="1"/>
  <c r="BI189" i="6"/>
  <c r="BH189" i="6"/>
  <c r="BG189" i="6"/>
  <c r="BF189" i="6"/>
  <c r="T189" i="6"/>
  <c r="R189" i="6"/>
  <c r="P189" i="6"/>
  <c r="BK189" i="6"/>
  <c r="J189" i="6"/>
  <c r="BE189" i="6" s="1"/>
  <c r="BI188" i="6"/>
  <c r="BH188" i="6"/>
  <c r="BG188" i="6"/>
  <c r="BF188" i="6"/>
  <c r="T188" i="6"/>
  <c r="R188" i="6"/>
  <c r="P188" i="6"/>
  <c r="BK188" i="6"/>
  <c r="J188" i="6"/>
  <c r="BE188" i="6" s="1"/>
  <c r="BI187" i="6"/>
  <c r="BH187" i="6"/>
  <c r="BG187" i="6"/>
  <c r="BF187" i="6"/>
  <c r="T187" i="6"/>
  <c r="R187" i="6"/>
  <c r="P187" i="6"/>
  <c r="BK187" i="6"/>
  <c r="J187" i="6"/>
  <c r="BE187" i="6" s="1"/>
  <c r="BI186" i="6"/>
  <c r="BH186" i="6"/>
  <c r="BG186" i="6"/>
  <c r="BF186" i="6"/>
  <c r="T186" i="6"/>
  <c r="R186" i="6"/>
  <c r="P186" i="6"/>
  <c r="BK186" i="6"/>
  <c r="J186" i="6"/>
  <c r="BE186" i="6" s="1"/>
  <c r="BI185" i="6"/>
  <c r="BH185" i="6"/>
  <c r="BG185" i="6"/>
  <c r="BF185" i="6"/>
  <c r="T185" i="6"/>
  <c r="R185" i="6"/>
  <c r="P185" i="6"/>
  <c r="BK185" i="6"/>
  <c r="J185" i="6"/>
  <c r="BE185" i="6" s="1"/>
  <c r="BI184" i="6"/>
  <c r="BH184" i="6"/>
  <c r="BG184" i="6"/>
  <c r="BF184" i="6"/>
  <c r="T184" i="6"/>
  <c r="R184" i="6"/>
  <c r="P184" i="6"/>
  <c r="BK184" i="6"/>
  <c r="J184" i="6"/>
  <c r="BE184" i="6" s="1"/>
  <c r="BI183" i="6"/>
  <c r="BH183" i="6"/>
  <c r="BG183" i="6"/>
  <c r="BF183" i="6"/>
  <c r="T183" i="6"/>
  <c r="R183" i="6"/>
  <c r="P183" i="6"/>
  <c r="BK183" i="6"/>
  <c r="J183" i="6"/>
  <c r="BE183" i="6" s="1"/>
  <c r="BI182" i="6"/>
  <c r="BH182" i="6"/>
  <c r="BG182" i="6"/>
  <c r="BF182" i="6"/>
  <c r="T182" i="6"/>
  <c r="R182" i="6"/>
  <c r="P182" i="6"/>
  <c r="BK182" i="6"/>
  <c r="J182" i="6"/>
  <c r="BE182" i="6" s="1"/>
  <c r="BI181" i="6"/>
  <c r="BH181" i="6"/>
  <c r="BG181" i="6"/>
  <c r="BF181" i="6"/>
  <c r="T181" i="6"/>
  <c r="R181" i="6"/>
  <c r="P181" i="6"/>
  <c r="BK181" i="6"/>
  <c r="J181" i="6"/>
  <c r="BE181" i="6" s="1"/>
  <c r="BI180" i="6"/>
  <c r="BH180" i="6"/>
  <c r="BG180" i="6"/>
  <c r="BF180" i="6"/>
  <c r="T180" i="6"/>
  <c r="R180" i="6"/>
  <c r="P180" i="6"/>
  <c r="BK180" i="6"/>
  <c r="J180" i="6"/>
  <c r="BE180" i="6" s="1"/>
  <c r="BI179" i="6"/>
  <c r="BH179" i="6"/>
  <c r="BG179" i="6"/>
  <c r="BF179" i="6"/>
  <c r="T179" i="6"/>
  <c r="R179" i="6"/>
  <c r="P179" i="6"/>
  <c r="BK179" i="6"/>
  <c r="J179" i="6"/>
  <c r="BE179" i="6" s="1"/>
  <c r="BI178" i="6"/>
  <c r="BH178" i="6"/>
  <c r="BG178" i="6"/>
  <c r="BF178" i="6"/>
  <c r="T178" i="6"/>
  <c r="R178" i="6"/>
  <c r="P178" i="6"/>
  <c r="BK178" i="6"/>
  <c r="J178" i="6"/>
  <c r="BE178" i="6" s="1"/>
  <c r="BI177" i="6"/>
  <c r="BH177" i="6"/>
  <c r="BG177" i="6"/>
  <c r="BF177" i="6"/>
  <c r="T177" i="6"/>
  <c r="R177" i="6"/>
  <c r="P177" i="6"/>
  <c r="BK177" i="6"/>
  <c r="J177" i="6"/>
  <c r="BE177" i="6" s="1"/>
  <c r="BI176" i="6"/>
  <c r="BH176" i="6"/>
  <c r="BG176" i="6"/>
  <c r="BF176" i="6"/>
  <c r="T176" i="6"/>
  <c r="R176" i="6"/>
  <c r="P176" i="6"/>
  <c r="BK176" i="6"/>
  <c r="J176" i="6"/>
  <c r="BE176" i="6" s="1"/>
  <c r="BI175" i="6"/>
  <c r="BH175" i="6"/>
  <c r="BG175" i="6"/>
  <c r="BF175" i="6"/>
  <c r="T175" i="6"/>
  <c r="R175" i="6"/>
  <c r="P175" i="6"/>
  <c r="BK175" i="6"/>
  <c r="J175" i="6"/>
  <c r="BE175" i="6" s="1"/>
  <c r="BI174" i="6"/>
  <c r="BH174" i="6"/>
  <c r="BG174" i="6"/>
  <c r="BF174" i="6"/>
  <c r="T174" i="6"/>
  <c r="R174" i="6"/>
  <c r="P174" i="6"/>
  <c r="BK174" i="6"/>
  <c r="J174" i="6"/>
  <c r="BE174" i="6" s="1"/>
  <c r="BI173" i="6"/>
  <c r="BH173" i="6"/>
  <c r="BG173" i="6"/>
  <c r="BF173" i="6"/>
  <c r="T173" i="6"/>
  <c r="R173" i="6"/>
  <c r="P173" i="6"/>
  <c r="BK173" i="6"/>
  <c r="J173" i="6"/>
  <c r="BE173" i="6" s="1"/>
  <c r="BI172" i="6"/>
  <c r="BH172" i="6"/>
  <c r="BG172" i="6"/>
  <c r="BF172" i="6"/>
  <c r="T172" i="6"/>
  <c r="R172" i="6"/>
  <c r="P172" i="6"/>
  <c r="BK172" i="6"/>
  <c r="J172" i="6"/>
  <c r="BE172" i="6" s="1"/>
  <c r="BI171" i="6"/>
  <c r="BH171" i="6"/>
  <c r="BG171" i="6"/>
  <c r="BF171" i="6"/>
  <c r="T171" i="6"/>
  <c r="R171" i="6"/>
  <c r="P171" i="6"/>
  <c r="BK171" i="6"/>
  <c r="J171" i="6"/>
  <c r="BE171" i="6" s="1"/>
  <c r="BI170" i="6"/>
  <c r="BH170" i="6"/>
  <c r="BG170" i="6"/>
  <c r="BF170" i="6"/>
  <c r="T170" i="6"/>
  <c r="R170" i="6"/>
  <c r="P170" i="6"/>
  <c r="BK170" i="6"/>
  <c r="J170" i="6"/>
  <c r="BE170" i="6"/>
  <c r="BI169" i="6"/>
  <c r="BH169" i="6"/>
  <c r="BG169" i="6"/>
  <c r="BF169" i="6"/>
  <c r="T169" i="6"/>
  <c r="R169" i="6"/>
  <c r="P169" i="6"/>
  <c r="BK169" i="6"/>
  <c r="J169" i="6"/>
  <c r="BE169" i="6"/>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R166" i="6"/>
  <c r="P166" i="6"/>
  <c r="BK166" i="6"/>
  <c r="J166" i="6"/>
  <c r="BE166" i="6"/>
  <c r="BI165" i="6"/>
  <c r="BH165" i="6"/>
  <c r="BG165" i="6"/>
  <c r="BF165" i="6"/>
  <c r="T165" i="6"/>
  <c r="R165" i="6"/>
  <c r="P165" i="6"/>
  <c r="BK165" i="6"/>
  <c r="J165" i="6"/>
  <c r="BE165" i="6"/>
  <c r="BI164" i="6"/>
  <c r="BH164" i="6"/>
  <c r="BG164" i="6"/>
  <c r="BF164" i="6"/>
  <c r="T164" i="6"/>
  <c r="R164" i="6"/>
  <c r="P164" i="6"/>
  <c r="BK164" i="6"/>
  <c r="J164" i="6"/>
  <c r="BE164" i="6"/>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c r="BI155" i="6"/>
  <c r="BH155" i="6"/>
  <c r="BG155" i="6"/>
  <c r="BF155" i="6"/>
  <c r="T155" i="6"/>
  <c r="R155" i="6"/>
  <c r="P155" i="6"/>
  <c r="BK155" i="6"/>
  <c r="J155" i="6"/>
  <c r="BE155" i="6"/>
  <c r="BI154" i="6"/>
  <c r="BH154" i="6"/>
  <c r="BG154" i="6"/>
  <c r="BF154" i="6"/>
  <c r="T154" i="6"/>
  <c r="R154" i="6"/>
  <c r="P154" i="6"/>
  <c r="BK154" i="6"/>
  <c r="J154" i="6"/>
  <c r="BE154" i="6"/>
  <c r="BI152" i="6"/>
  <c r="BH152" i="6"/>
  <c r="BG152" i="6"/>
  <c r="BF152" i="6"/>
  <c r="T152" i="6"/>
  <c r="R152" i="6"/>
  <c r="P152" i="6"/>
  <c r="BK152" i="6"/>
  <c r="J152" i="6"/>
  <c r="BE152" i="6"/>
  <c r="BI151" i="6"/>
  <c r="BH151" i="6"/>
  <c r="BG151" i="6"/>
  <c r="BF151" i="6"/>
  <c r="T151" i="6"/>
  <c r="R151" i="6"/>
  <c r="P151" i="6"/>
  <c r="BK151" i="6"/>
  <c r="J151" i="6"/>
  <c r="BE151" i="6"/>
  <c r="BI150" i="6"/>
  <c r="BH150" i="6"/>
  <c r="BG150" i="6"/>
  <c r="BF150" i="6"/>
  <c r="T150" i="6"/>
  <c r="R150" i="6"/>
  <c r="P150" i="6"/>
  <c r="BK150" i="6"/>
  <c r="J150" i="6"/>
  <c r="BE150" i="6"/>
  <c r="BI149" i="6"/>
  <c r="BH149" i="6"/>
  <c r="BG149" i="6"/>
  <c r="BF149" i="6"/>
  <c r="T149" i="6"/>
  <c r="R149" i="6"/>
  <c r="P149" i="6"/>
  <c r="BK149" i="6"/>
  <c r="J149" i="6"/>
  <c r="BE149" i="6"/>
  <c r="BI148" i="6"/>
  <c r="BH148" i="6"/>
  <c r="BG148" i="6"/>
  <c r="BF148" i="6"/>
  <c r="T148" i="6"/>
  <c r="R148" i="6"/>
  <c r="P148" i="6"/>
  <c r="BK148" i="6"/>
  <c r="J148" i="6"/>
  <c r="BE148" i="6"/>
  <c r="BI147" i="6"/>
  <c r="BH147" i="6"/>
  <c r="BG147" i="6"/>
  <c r="BF147" i="6"/>
  <c r="T147" i="6"/>
  <c r="R147" i="6"/>
  <c r="P147" i="6"/>
  <c r="BK147" i="6"/>
  <c r="J147" i="6"/>
  <c r="BE147" i="6"/>
  <c r="BI145" i="6"/>
  <c r="BH145" i="6"/>
  <c r="BG145" i="6"/>
  <c r="BF145" i="6"/>
  <c r="T145" i="6"/>
  <c r="R145" i="6"/>
  <c r="P145" i="6"/>
  <c r="BK145" i="6"/>
  <c r="J145" i="6"/>
  <c r="BE145" i="6"/>
  <c r="BI144" i="6"/>
  <c r="BH144" i="6"/>
  <c r="BG144" i="6"/>
  <c r="BF144" i="6"/>
  <c r="T144" i="6"/>
  <c r="R144" i="6"/>
  <c r="P144" i="6"/>
  <c r="BK144" i="6"/>
  <c r="J144" i="6"/>
  <c r="BE144" i="6"/>
  <c r="BI143" i="6"/>
  <c r="BH143" i="6"/>
  <c r="BG143" i="6"/>
  <c r="BF143" i="6"/>
  <c r="T143" i="6"/>
  <c r="R143" i="6"/>
  <c r="P143" i="6"/>
  <c r="BK143" i="6"/>
  <c r="J143" i="6"/>
  <c r="BE143" i="6"/>
  <c r="BI142" i="6"/>
  <c r="BH142" i="6"/>
  <c r="BG142" i="6"/>
  <c r="BF142" i="6"/>
  <c r="T142" i="6"/>
  <c r="R142" i="6"/>
  <c r="P142" i="6"/>
  <c r="BK142" i="6"/>
  <c r="J142" i="6"/>
  <c r="BE142" i="6"/>
  <c r="BI141" i="6"/>
  <c r="BH141" i="6"/>
  <c r="BG141" i="6"/>
  <c r="BF141" i="6"/>
  <c r="T141" i="6"/>
  <c r="R141" i="6"/>
  <c r="P141" i="6"/>
  <c r="BK141" i="6"/>
  <c r="J141" i="6"/>
  <c r="BE141" i="6"/>
  <c r="BI140" i="6"/>
  <c r="BH140" i="6"/>
  <c r="BG140" i="6"/>
  <c r="BF140" i="6"/>
  <c r="T140" i="6"/>
  <c r="R140" i="6"/>
  <c r="P140" i="6"/>
  <c r="BK140" i="6"/>
  <c r="J140" i="6"/>
  <c r="BE140" i="6"/>
  <c r="BI139" i="6"/>
  <c r="BH139" i="6"/>
  <c r="BG139" i="6"/>
  <c r="BF139" i="6"/>
  <c r="T139" i="6"/>
  <c r="R139" i="6"/>
  <c r="P139" i="6"/>
  <c r="BK139" i="6"/>
  <c r="J139" i="6"/>
  <c r="BE139" i="6"/>
  <c r="BI138" i="6"/>
  <c r="BH138" i="6"/>
  <c r="BG138" i="6"/>
  <c r="BF138" i="6"/>
  <c r="T138" i="6"/>
  <c r="R138" i="6"/>
  <c r="P138" i="6"/>
  <c r="BK138" i="6"/>
  <c r="J138" i="6"/>
  <c r="BE138" i="6"/>
  <c r="BI137" i="6"/>
  <c r="BH137" i="6"/>
  <c r="BG137" i="6"/>
  <c r="BF137" i="6"/>
  <c r="T137" i="6"/>
  <c r="R137" i="6"/>
  <c r="P137" i="6"/>
  <c r="BK137" i="6"/>
  <c r="J137" i="6"/>
  <c r="BE137" i="6"/>
  <c r="BI136" i="6"/>
  <c r="BH136" i="6"/>
  <c r="BG136" i="6"/>
  <c r="BF136" i="6"/>
  <c r="T136" i="6"/>
  <c r="R136" i="6"/>
  <c r="P136" i="6"/>
  <c r="BK136" i="6"/>
  <c r="J136" i="6"/>
  <c r="BE136" i="6"/>
  <c r="BI135" i="6"/>
  <c r="BH135" i="6"/>
  <c r="BG135" i="6"/>
  <c r="BF135" i="6"/>
  <c r="T135" i="6"/>
  <c r="R135" i="6"/>
  <c r="P135" i="6"/>
  <c r="BK135" i="6"/>
  <c r="J135" i="6"/>
  <c r="BE135" i="6"/>
  <c r="BI134" i="6"/>
  <c r="BH134" i="6"/>
  <c r="BG134" i="6"/>
  <c r="BF134" i="6"/>
  <c r="T134" i="6"/>
  <c r="R134" i="6"/>
  <c r="P134" i="6"/>
  <c r="BK134" i="6"/>
  <c r="J134" i="6"/>
  <c r="BE134" i="6"/>
  <c r="BI133" i="6"/>
  <c r="BH133" i="6"/>
  <c r="BG133" i="6"/>
  <c r="BF133" i="6"/>
  <c r="T133" i="6"/>
  <c r="R133" i="6"/>
  <c r="P133" i="6"/>
  <c r="BK133" i="6"/>
  <c r="J133" i="6"/>
  <c r="BE133" i="6"/>
  <c r="BI132" i="6"/>
  <c r="BH132" i="6"/>
  <c r="BG132" i="6"/>
  <c r="BF132" i="6"/>
  <c r="T132" i="6"/>
  <c r="R132" i="6"/>
  <c r="P132" i="6"/>
  <c r="BK132" i="6"/>
  <c r="J132" i="6"/>
  <c r="BE132" i="6"/>
  <c r="BI131" i="6"/>
  <c r="BH131" i="6"/>
  <c r="BG131" i="6"/>
  <c r="BF131" i="6"/>
  <c r="T131" i="6"/>
  <c r="R131" i="6"/>
  <c r="P131" i="6"/>
  <c r="BK131" i="6"/>
  <c r="J131" i="6"/>
  <c r="BE131" i="6"/>
  <c r="BI129" i="6"/>
  <c r="BH129" i="6"/>
  <c r="BG129" i="6"/>
  <c r="BF129" i="6"/>
  <c r="T129" i="6"/>
  <c r="R129" i="6"/>
  <c r="P129" i="6"/>
  <c r="BK129" i="6"/>
  <c r="J129" i="6"/>
  <c r="BE129" i="6"/>
  <c r="BI128" i="6"/>
  <c r="BH128" i="6"/>
  <c r="BG128" i="6"/>
  <c r="BF128" i="6"/>
  <c r="T128" i="6"/>
  <c r="R128" i="6"/>
  <c r="P128" i="6"/>
  <c r="BK128" i="6"/>
  <c r="J128" i="6"/>
  <c r="BE128" i="6"/>
  <c r="BI127" i="6"/>
  <c r="BH127" i="6"/>
  <c r="BG127" i="6"/>
  <c r="BF127" i="6"/>
  <c r="T127" i="6"/>
  <c r="R127" i="6"/>
  <c r="P127" i="6"/>
  <c r="BK127" i="6"/>
  <c r="J127" i="6"/>
  <c r="BE127" i="6"/>
  <c r="BI126" i="6"/>
  <c r="BH126" i="6"/>
  <c r="BG126" i="6"/>
  <c r="BF126" i="6"/>
  <c r="T126" i="6"/>
  <c r="R126" i="6"/>
  <c r="P126" i="6"/>
  <c r="BK126" i="6"/>
  <c r="J126" i="6"/>
  <c r="BE126" i="6"/>
  <c r="BI125" i="6"/>
  <c r="BH125" i="6"/>
  <c r="BG125" i="6"/>
  <c r="BF125" i="6"/>
  <c r="T125" i="6"/>
  <c r="R125" i="6"/>
  <c r="P125" i="6"/>
  <c r="BK125" i="6"/>
  <c r="J125" i="6"/>
  <c r="BE125" i="6"/>
  <c r="BI124" i="6"/>
  <c r="BH124" i="6"/>
  <c r="BG124" i="6"/>
  <c r="BF124" i="6"/>
  <c r="T124" i="6"/>
  <c r="R124" i="6"/>
  <c r="P124" i="6"/>
  <c r="BK124" i="6"/>
  <c r="J124" i="6"/>
  <c r="BE124" i="6"/>
  <c r="BI123" i="6"/>
  <c r="BH123" i="6"/>
  <c r="BG123" i="6"/>
  <c r="BF123" i="6"/>
  <c r="T123" i="6"/>
  <c r="R123" i="6"/>
  <c r="P123" i="6"/>
  <c r="BK123" i="6"/>
  <c r="J123" i="6"/>
  <c r="BE123" i="6"/>
  <c r="BI122" i="6"/>
  <c r="BH122" i="6"/>
  <c r="BG122" i="6"/>
  <c r="BF122" i="6"/>
  <c r="T122" i="6"/>
  <c r="R122" i="6"/>
  <c r="P122" i="6"/>
  <c r="BK122" i="6"/>
  <c r="J122" i="6"/>
  <c r="BE122" i="6"/>
  <c r="BI121" i="6"/>
  <c r="BH121" i="6"/>
  <c r="BG121" i="6"/>
  <c r="BF121" i="6"/>
  <c r="T121" i="6"/>
  <c r="R121" i="6"/>
  <c r="P121" i="6"/>
  <c r="BK121" i="6"/>
  <c r="J121" i="6"/>
  <c r="BE121" i="6"/>
  <c r="BI120" i="6"/>
  <c r="BH120" i="6"/>
  <c r="BG120" i="6"/>
  <c r="BF120" i="6"/>
  <c r="T120" i="6"/>
  <c r="R120" i="6"/>
  <c r="P120" i="6"/>
  <c r="BK120" i="6"/>
  <c r="J120" i="6"/>
  <c r="BE120" i="6"/>
  <c r="BI119" i="6"/>
  <c r="BH119" i="6"/>
  <c r="BG119" i="6"/>
  <c r="BF119" i="6"/>
  <c r="T119" i="6"/>
  <c r="R119" i="6"/>
  <c r="P119" i="6"/>
  <c r="BK119" i="6"/>
  <c r="J119" i="6"/>
  <c r="BE119" i="6"/>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3" i="6"/>
  <c r="BH113" i="6"/>
  <c r="BG113" i="6"/>
  <c r="BF113" i="6"/>
  <c r="T113" i="6"/>
  <c r="R113" i="6"/>
  <c r="P113" i="6"/>
  <c r="BK113" i="6"/>
  <c r="J113" i="6"/>
  <c r="BE113" i="6"/>
  <c r="BI112" i="6"/>
  <c r="BH112" i="6"/>
  <c r="BG112" i="6"/>
  <c r="BF112" i="6"/>
  <c r="T112" i="6"/>
  <c r="R112" i="6"/>
  <c r="P112" i="6"/>
  <c r="BK112" i="6"/>
  <c r="J112" i="6"/>
  <c r="BE112" i="6"/>
  <c r="BI111" i="6"/>
  <c r="BH111" i="6"/>
  <c r="BG111" i="6"/>
  <c r="BF111" i="6"/>
  <c r="T111" i="6"/>
  <c r="R111" i="6"/>
  <c r="P111" i="6"/>
  <c r="BK111" i="6"/>
  <c r="J111" i="6"/>
  <c r="BE111" i="6"/>
  <c r="BI110" i="6"/>
  <c r="BH110" i="6"/>
  <c r="BG110" i="6"/>
  <c r="BF110" i="6"/>
  <c r="T110" i="6"/>
  <c r="R110" i="6"/>
  <c r="P110" i="6"/>
  <c r="BK110" i="6"/>
  <c r="J110" i="6"/>
  <c r="BE110" i="6"/>
  <c r="BI109" i="6"/>
  <c r="BH109" i="6"/>
  <c r="BG109" i="6"/>
  <c r="BF109" i="6"/>
  <c r="T109" i="6"/>
  <c r="R109" i="6"/>
  <c r="P109" i="6"/>
  <c r="BK109" i="6"/>
  <c r="J109" i="6"/>
  <c r="BE109" i="6"/>
  <c r="BI108" i="6"/>
  <c r="BH108" i="6"/>
  <c r="BG108" i="6"/>
  <c r="BF108" i="6"/>
  <c r="T108" i="6"/>
  <c r="R108" i="6"/>
  <c r="P108" i="6"/>
  <c r="BK108" i="6"/>
  <c r="J108" i="6"/>
  <c r="BE108" i="6"/>
  <c r="BI106" i="6"/>
  <c r="BH106" i="6"/>
  <c r="BG106" i="6"/>
  <c r="BF106" i="6"/>
  <c r="T106" i="6"/>
  <c r="R106" i="6"/>
  <c r="P106" i="6"/>
  <c r="BK106" i="6"/>
  <c r="J106" i="6"/>
  <c r="BE106" i="6"/>
  <c r="BI105" i="6"/>
  <c r="BH105" i="6"/>
  <c r="BG105" i="6"/>
  <c r="BF105" i="6"/>
  <c r="T105" i="6"/>
  <c r="R105" i="6"/>
  <c r="P105" i="6"/>
  <c r="BK105" i="6"/>
  <c r="J105" i="6"/>
  <c r="BE105" i="6"/>
  <c r="BI104" i="6"/>
  <c r="BH104" i="6"/>
  <c r="BG104" i="6"/>
  <c r="BF104" i="6"/>
  <c r="T104" i="6"/>
  <c r="R104" i="6"/>
  <c r="P104" i="6"/>
  <c r="BK104" i="6"/>
  <c r="J104" i="6"/>
  <c r="BE104"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R100" i="6"/>
  <c r="P100" i="6"/>
  <c r="BK100" i="6"/>
  <c r="J100" i="6"/>
  <c r="BE100" i="6"/>
  <c r="BI99" i="6"/>
  <c r="BH99" i="6"/>
  <c r="BG99" i="6"/>
  <c r="BF99" i="6"/>
  <c r="T99" i="6"/>
  <c r="R99" i="6"/>
  <c r="P99" i="6"/>
  <c r="BK99" i="6"/>
  <c r="J99" i="6"/>
  <c r="BE99" i="6"/>
  <c r="BI98" i="6"/>
  <c r="BH98" i="6"/>
  <c r="BG98" i="6"/>
  <c r="BF98" i="6"/>
  <c r="T98" i="6"/>
  <c r="T97" i="6"/>
  <c r="T96" i="6" s="1"/>
  <c r="T95" i="6" s="1"/>
  <c r="R98" i="6"/>
  <c r="P98" i="6"/>
  <c r="P97" i="6" s="1"/>
  <c r="P96" i="6" s="1"/>
  <c r="P95" i="6" s="1"/>
  <c r="BK98" i="6"/>
  <c r="J98" i="6"/>
  <c r="BE98" i="6" s="1"/>
  <c r="BI93" i="6"/>
  <c r="BH93" i="6"/>
  <c r="BG93" i="6"/>
  <c r="BF93" i="6"/>
  <c r="T93" i="6"/>
  <c r="R93" i="6"/>
  <c r="P93" i="6"/>
  <c r="BK93" i="6"/>
  <c r="J93" i="6"/>
  <c r="BE93" i="6" s="1"/>
  <c r="BI91" i="6"/>
  <c r="F36" i="6" s="1"/>
  <c r="BD57" i="1" s="1"/>
  <c r="BH91" i="6"/>
  <c r="F35" i="6" s="1"/>
  <c r="BC57" i="1" s="1"/>
  <c r="BG91" i="6"/>
  <c r="F34" i="6"/>
  <c r="BB57" i="1" s="1"/>
  <c r="BF91" i="6"/>
  <c r="T91" i="6"/>
  <c r="T90" i="6" s="1"/>
  <c r="T89" i="6" s="1"/>
  <c r="T88" i="6" s="1"/>
  <c r="R91" i="6"/>
  <c r="R90" i="6" s="1"/>
  <c r="R89" i="6" s="1"/>
  <c r="P91" i="6"/>
  <c r="P90" i="6" s="1"/>
  <c r="P89" i="6" s="1"/>
  <c r="BK91" i="6"/>
  <c r="BK90" i="6" s="1"/>
  <c r="J91" i="6"/>
  <c r="BE91" i="6" s="1"/>
  <c r="J84" i="6"/>
  <c r="F84" i="6"/>
  <c r="F82" i="6"/>
  <c r="E80" i="6"/>
  <c r="J55" i="6"/>
  <c r="F55" i="6"/>
  <c r="F53" i="6"/>
  <c r="E51" i="6"/>
  <c r="J20" i="6"/>
  <c r="E20" i="6"/>
  <c r="F85" i="6" s="1"/>
  <c r="F56" i="6"/>
  <c r="J19" i="6"/>
  <c r="J14" i="6"/>
  <c r="J82" i="6" s="1"/>
  <c r="E7" i="6"/>
  <c r="E47" i="6" s="1"/>
  <c r="AY56" i="1"/>
  <c r="AX56" i="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s="1"/>
  <c r="BI131" i="5"/>
  <c r="BH131" i="5"/>
  <c r="BG131" i="5"/>
  <c r="BF131" i="5"/>
  <c r="T131" i="5"/>
  <c r="R131" i="5"/>
  <c r="P131" i="5"/>
  <c r="BK131" i="5"/>
  <c r="J131" i="5"/>
  <c r="BE131" i="5" s="1"/>
  <c r="BI130" i="5"/>
  <c r="BH130" i="5"/>
  <c r="BG130" i="5"/>
  <c r="BF130" i="5"/>
  <c r="T130" i="5"/>
  <c r="R130" i="5"/>
  <c r="P130" i="5"/>
  <c r="BK130" i="5"/>
  <c r="J130" i="5"/>
  <c r="BE130" i="5" s="1"/>
  <c r="BI129" i="5"/>
  <c r="BH129" i="5"/>
  <c r="BG129" i="5"/>
  <c r="BF129" i="5"/>
  <c r="T129" i="5"/>
  <c r="R129" i="5"/>
  <c r="P129" i="5"/>
  <c r="BK129" i="5"/>
  <c r="J129" i="5"/>
  <c r="BE129" i="5" s="1"/>
  <c r="BI128" i="5"/>
  <c r="BH128" i="5"/>
  <c r="BG128" i="5"/>
  <c r="BF128" i="5"/>
  <c r="T128" i="5"/>
  <c r="R128" i="5"/>
  <c r="P128" i="5"/>
  <c r="BK128" i="5"/>
  <c r="J128" i="5"/>
  <c r="BE128" i="5" s="1"/>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s="1"/>
  <c r="BI123" i="5"/>
  <c r="BH123" i="5"/>
  <c r="BG123" i="5"/>
  <c r="BF123" i="5"/>
  <c r="T123" i="5"/>
  <c r="R123" i="5"/>
  <c r="P123" i="5"/>
  <c r="BK123" i="5"/>
  <c r="J123" i="5"/>
  <c r="BE123" i="5" s="1"/>
  <c r="BI122" i="5"/>
  <c r="BH122" i="5"/>
  <c r="BG122" i="5"/>
  <c r="BF122" i="5"/>
  <c r="T122" i="5"/>
  <c r="R122" i="5"/>
  <c r="P122" i="5"/>
  <c r="BK122" i="5"/>
  <c r="J122" i="5"/>
  <c r="BE122" i="5" s="1"/>
  <c r="BI121" i="5"/>
  <c r="BH121" i="5"/>
  <c r="BG121" i="5"/>
  <c r="BF121" i="5"/>
  <c r="T121" i="5"/>
  <c r="R121" i="5"/>
  <c r="P121" i="5"/>
  <c r="BK121" i="5"/>
  <c r="J121" i="5"/>
  <c r="BE121" i="5" s="1"/>
  <c r="BI120" i="5"/>
  <c r="BH120" i="5"/>
  <c r="BG120" i="5"/>
  <c r="BF120" i="5"/>
  <c r="T120" i="5"/>
  <c r="R120" i="5"/>
  <c r="P120" i="5"/>
  <c r="BK120" i="5"/>
  <c r="J120" i="5"/>
  <c r="BE120" i="5" s="1"/>
  <c r="BI119" i="5"/>
  <c r="BH119" i="5"/>
  <c r="BG119" i="5"/>
  <c r="BF119" i="5"/>
  <c r="T119" i="5"/>
  <c r="R119" i="5"/>
  <c r="P119" i="5"/>
  <c r="BK119" i="5"/>
  <c r="J119" i="5"/>
  <c r="BE119" i="5" s="1"/>
  <c r="BI118" i="5"/>
  <c r="BH118" i="5"/>
  <c r="BG118" i="5"/>
  <c r="BF118" i="5"/>
  <c r="T118" i="5"/>
  <c r="R118" i="5"/>
  <c r="P118" i="5"/>
  <c r="BK118" i="5"/>
  <c r="J118" i="5"/>
  <c r="BE118" i="5" s="1"/>
  <c r="BI117" i="5"/>
  <c r="BH117" i="5"/>
  <c r="BG117" i="5"/>
  <c r="BF117" i="5"/>
  <c r="T117" i="5"/>
  <c r="R117" i="5"/>
  <c r="P117" i="5"/>
  <c r="BK117" i="5"/>
  <c r="J117" i="5"/>
  <c r="BE117" i="5" s="1"/>
  <c r="BI116" i="5"/>
  <c r="BH116" i="5"/>
  <c r="BG116" i="5"/>
  <c r="BF116" i="5"/>
  <c r="T116" i="5"/>
  <c r="R116" i="5"/>
  <c r="P116" i="5"/>
  <c r="BK116" i="5"/>
  <c r="J116" i="5"/>
  <c r="BE116" i="5" s="1"/>
  <c r="BI115" i="5"/>
  <c r="BH115" i="5"/>
  <c r="BG115" i="5"/>
  <c r="BF115" i="5"/>
  <c r="T115" i="5"/>
  <c r="R115" i="5"/>
  <c r="P115" i="5"/>
  <c r="BK115" i="5"/>
  <c r="J115" i="5"/>
  <c r="BE115" i="5" s="1"/>
  <c r="BI114" i="5"/>
  <c r="BH114" i="5"/>
  <c r="BG114" i="5"/>
  <c r="BF114" i="5"/>
  <c r="T114" i="5"/>
  <c r="R114" i="5"/>
  <c r="P114" i="5"/>
  <c r="BK114" i="5"/>
  <c r="J114" i="5"/>
  <c r="BE114" i="5" s="1"/>
  <c r="BI113" i="5"/>
  <c r="BH113" i="5"/>
  <c r="BG113" i="5"/>
  <c r="BF113" i="5"/>
  <c r="T113" i="5"/>
  <c r="R113" i="5"/>
  <c r="P113" i="5"/>
  <c r="BK113" i="5"/>
  <c r="J113" i="5"/>
  <c r="BE113" i="5" s="1"/>
  <c r="BI112" i="5"/>
  <c r="BH112" i="5"/>
  <c r="BG112" i="5"/>
  <c r="BF112" i="5"/>
  <c r="T112" i="5"/>
  <c r="R112" i="5"/>
  <c r="P112" i="5"/>
  <c r="BK112" i="5"/>
  <c r="J112" i="5"/>
  <c r="BE112" i="5" s="1"/>
  <c r="BI111" i="5"/>
  <c r="BH111" i="5"/>
  <c r="BG111" i="5"/>
  <c r="BF111" i="5"/>
  <c r="T111" i="5"/>
  <c r="R111" i="5"/>
  <c r="P111" i="5"/>
  <c r="BK111" i="5"/>
  <c r="J111" i="5"/>
  <c r="BE111" i="5" s="1"/>
  <c r="BI110" i="5"/>
  <c r="BH110" i="5"/>
  <c r="BG110" i="5"/>
  <c r="BF110" i="5"/>
  <c r="T110" i="5"/>
  <c r="R110" i="5"/>
  <c r="P110" i="5"/>
  <c r="BK110" i="5"/>
  <c r="J110" i="5"/>
  <c r="BE110" i="5" s="1"/>
  <c r="BI109" i="5"/>
  <c r="BH109" i="5"/>
  <c r="BG109" i="5"/>
  <c r="BF109" i="5"/>
  <c r="T109" i="5"/>
  <c r="R109" i="5"/>
  <c r="P109" i="5"/>
  <c r="BK109" i="5"/>
  <c r="J109" i="5"/>
  <c r="BE109" i="5" s="1"/>
  <c r="BI108" i="5"/>
  <c r="BH108" i="5"/>
  <c r="BG108" i="5"/>
  <c r="BF108" i="5"/>
  <c r="T108" i="5"/>
  <c r="R108" i="5"/>
  <c r="P108" i="5"/>
  <c r="BK108" i="5"/>
  <c r="J108" i="5"/>
  <c r="BE108" i="5" s="1"/>
  <c r="BI107" i="5"/>
  <c r="BH107" i="5"/>
  <c r="BG107" i="5"/>
  <c r="BF107" i="5"/>
  <c r="T107" i="5"/>
  <c r="R107" i="5"/>
  <c r="P107" i="5"/>
  <c r="BK107" i="5"/>
  <c r="J107" i="5"/>
  <c r="BE107" i="5" s="1"/>
  <c r="BI106" i="5"/>
  <c r="BH106" i="5"/>
  <c r="BG106" i="5"/>
  <c r="BF106" i="5"/>
  <c r="T106" i="5"/>
  <c r="R106" i="5"/>
  <c r="P106" i="5"/>
  <c r="BK106" i="5"/>
  <c r="J106" i="5"/>
  <c r="BE106" i="5" s="1"/>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T103" i="5"/>
  <c r="R103" i="5"/>
  <c r="P103" i="5"/>
  <c r="BK103" i="5"/>
  <c r="J103" i="5"/>
  <c r="BE103" i="5" s="1"/>
  <c r="BI102" i="5"/>
  <c r="BH102" i="5"/>
  <c r="BG102" i="5"/>
  <c r="BF102" i="5"/>
  <c r="T102" i="5"/>
  <c r="R102" i="5"/>
  <c r="P102" i="5"/>
  <c r="BK102" i="5"/>
  <c r="J102" i="5"/>
  <c r="BE102" i="5" s="1"/>
  <c r="BI101" i="5"/>
  <c r="BH101" i="5"/>
  <c r="BG101" i="5"/>
  <c r="BF101" i="5"/>
  <c r="T101" i="5"/>
  <c r="R101" i="5"/>
  <c r="P101" i="5"/>
  <c r="BK101" i="5"/>
  <c r="J101" i="5"/>
  <c r="BE101" i="5" s="1"/>
  <c r="BI100" i="5"/>
  <c r="BH100" i="5"/>
  <c r="BG100" i="5"/>
  <c r="BF100" i="5"/>
  <c r="T100" i="5"/>
  <c r="R100" i="5"/>
  <c r="P100" i="5"/>
  <c r="BK100" i="5"/>
  <c r="J100" i="5"/>
  <c r="BE100" i="5" s="1"/>
  <c r="BI99" i="5"/>
  <c r="BH99" i="5"/>
  <c r="BG99" i="5"/>
  <c r="BF99" i="5"/>
  <c r="T99" i="5"/>
  <c r="R99" i="5"/>
  <c r="P99" i="5"/>
  <c r="BK99" i="5"/>
  <c r="J99" i="5"/>
  <c r="BE99" i="5" s="1"/>
  <c r="BI98" i="5"/>
  <c r="BH98" i="5"/>
  <c r="BG98" i="5"/>
  <c r="BF98" i="5"/>
  <c r="T98" i="5"/>
  <c r="R98" i="5"/>
  <c r="P98" i="5"/>
  <c r="BK98" i="5"/>
  <c r="J98" i="5"/>
  <c r="BE98" i="5" s="1"/>
  <c r="BI97" i="5"/>
  <c r="BH97" i="5"/>
  <c r="BG97" i="5"/>
  <c r="BF97" i="5"/>
  <c r="T97" i="5"/>
  <c r="R97" i="5"/>
  <c r="P97" i="5"/>
  <c r="BK97" i="5"/>
  <c r="J97" i="5"/>
  <c r="BE97" i="5" s="1"/>
  <c r="BI96" i="5"/>
  <c r="BH96" i="5"/>
  <c r="BG96" i="5"/>
  <c r="BF96" i="5"/>
  <c r="T96" i="5"/>
  <c r="R96" i="5"/>
  <c r="P96" i="5"/>
  <c r="BK96" i="5"/>
  <c r="J96" i="5"/>
  <c r="BE96" i="5" s="1"/>
  <c r="BI95" i="5"/>
  <c r="BH95" i="5"/>
  <c r="BG95" i="5"/>
  <c r="BF95" i="5"/>
  <c r="T95" i="5"/>
  <c r="R95" i="5"/>
  <c r="P95" i="5"/>
  <c r="BK95" i="5"/>
  <c r="J95" i="5"/>
  <c r="BE95" i="5" s="1"/>
  <c r="BI94" i="5"/>
  <c r="BH94" i="5"/>
  <c r="BG94" i="5"/>
  <c r="BF94" i="5"/>
  <c r="T94" i="5"/>
  <c r="R94" i="5"/>
  <c r="P94" i="5"/>
  <c r="BK94" i="5"/>
  <c r="J94" i="5"/>
  <c r="BE94" i="5" s="1"/>
  <c r="BI93" i="5"/>
  <c r="BH93" i="5"/>
  <c r="BG93" i="5"/>
  <c r="BF93" i="5"/>
  <c r="T93" i="5"/>
  <c r="R93" i="5"/>
  <c r="P93" i="5"/>
  <c r="BK93" i="5"/>
  <c r="J93" i="5"/>
  <c r="BE93" i="5" s="1"/>
  <c r="BI92" i="5"/>
  <c r="BH92" i="5"/>
  <c r="BG92" i="5"/>
  <c r="BF92" i="5"/>
  <c r="T92" i="5"/>
  <c r="R92" i="5"/>
  <c r="P92" i="5"/>
  <c r="BK92" i="5"/>
  <c r="J92" i="5"/>
  <c r="BE92" i="5" s="1"/>
  <c r="BI91" i="5"/>
  <c r="BH91" i="5"/>
  <c r="BG91" i="5"/>
  <c r="BF91" i="5"/>
  <c r="J33" i="5" s="1"/>
  <c r="AW56" i="1" s="1"/>
  <c r="T91" i="5"/>
  <c r="R91" i="5"/>
  <c r="P91" i="5"/>
  <c r="BK91" i="5"/>
  <c r="J91" i="5"/>
  <c r="BE91" i="5" s="1"/>
  <c r="BI90" i="5"/>
  <c r="BH90" i="5"/>
  <c r="BG90" i="5"/>
  <c r="BF90" i="5"/>
  <c r="T90" i="5"/>
  <c r="R90" i="5"/>
  <c r="P90" i="5"/>
  <c r="BK90" i="5"/>
  <c r="J90" i="5"/>
  <c r="BE90" i="5" s="1"/>
  <c r="BI89" i="5"/>
  <c r="BH89" i="5"/>
  <c r="BG89" i="5"/>
  <c r="BF89" i="5"/>
  <c r="F33" i="5" s="1"/>
  <c r="BA56" i="1" s="1"/>
  <c r="T89" i="5"/>
  <c r="R89" i="5"/>
  <c r="P89" i="5"/>
  <c r="BK89" i="5"/>
  <c r="J89" i="5"/>
  <c r="BE89" i="5" s="1"/>
  <c r="BI88" i="5"/>
  <c r="BH88" i="5"/>
  <c r="BG88" i="5"/>
  <c r="BF88" i="5"/>
  <c r="T88" i="5"/>
  <c r="R88" i="5"/>
  <c r="P88" i="5"/>
  <c r="BK88" i="5"/>
  <c r="J88" i="5"/>
  <c r="BE88" i="5" s="1"/>
  <c r="BI87" i="5"/>
  <c r="BH87" i="5"/>
  <c r="F35" i="5" s="1"/>
  <c r="BC56" i="1" s="1"/>
  <c r="BG87" i="5"/>
  <c r="F34" i="5" s="1"/>
  <c r="BB56" i="1" s="1"/>
  <c r="BF87" i="5"/>
  <c r="T87" i="5"/>
  <c r="T86" i="5" s="1"/>
  <c r="T85" i="5" s="1"/>
  <c r="T84" i="5" s="1"/>
  <c r="R87" i="5"/>
  <c r="P87" i="5"/>
  <c r="BK87" i="5"/>
  <c r="BK86" i="5"/>
  <c r="BK85" i="5" s="1"/>
  <c r="J87" i="5"/>
  <c r="BE87" i="5"/>
  <c r="J80" i="5"/>
  <c r="F80" i="5"/>
  <c r="F78" i="5"/>
  <c r="E76" i="5"/>
  <c r="J55" i="5"/>
  <c r="F55" i="5"/>
  <c r="F53" i="5"/>
  <c r="E51" i="5"/>
  <c r="J20" i="5"/>
  <c r="E20" i="5"/>
  <c r="F81" i="5" s="1"/>
  <c r="J19" i="5"/>
  <c r="J14" i="5"/>
  <c r="J78" i="5" s="1"/>
  <c r="E7" i="5"/>
  <c r="E72" i="5" s="1"/>
  <c r="E47" i="5"/>
  <c r="AY55" i="1"/>
  <c r="AX55" i="1"/>
  <c r="BI524" i="4"/>
  <c r="BH524" i="4"/>
  <c r="BG524" i="4"/>
  <c r="BF524" i="4"/>
  <c r="T524" i="4"/>
  <c r="R524" i="4"/>
  <c r="P524" i="4"/>
  <c r="BK524" i="4"/>
  <c r="J524" i="4"/>
  <c r="BE524" i="4"/>
  <c r="BI523" i="4"/>
  <c r="BH523" i="4"/>
  <c r="BG523" i="4"/>
  <c r="BF523" i="4"/>
  <c r="T523" i="4"/>
  <c r="R523" i="4"/>
  <c r="P523" i="4"/>
  <c r="BK523" i="4"/>
  <c r="J523" i="4"/>
  <c r="BE523" i="4"/>
  <c r="BI522" i="4"/>
  <c r="BH522" i="4"/>
  <c r="BG522" i="4"/>
  <c r="BF522" i="4"/>
  <c r="T522" i="4"/>
  <c r="R522" i="4"/>
  <c r="P522" i="4"/>
  <c r="BK522" i="4"/>
  <c r="J522" i="4"/>
  <c r="BE522" i="4"/>
  <c r="BI521" i="4"/>
  <c r="BH521" i="4"/>
  <c r="BG521" i="4"/>
  <c r="BF521" i="4"/>
  <c r="T521" i="4"/>
  <c r="R521" i="4"/>
  <c r="P521" i="4"/>
  <c r="BK521" i="4"/>
  <c r="J521" i="4"/>
  <c r="BE521" i="4"/>
  <c r="BI520" i="4"/>
  <c r="BH520" i="4"/>
  <c r="BG520" i="4"/>
  <c r="BF520" i="4"/>
  <c r="T520" i="4"/>
  <c r="R520" i="4"/>
  <c r="P520" i="4"/>
  <c r="BK520" i="4"/>
  <c r="J520" i="4"/>
  <c r="BE520" i="4"/>
  <c r="BI519" i="4"/>
  <c r="BH519" i="4"/>
  <c r="BG519" i="4"/>
  <c r="BF519" i="4"/>
  <c r="T519" i="4"/>
  <c r="R519" i="4"/>
  <c r="P519" i="4"/>
  <c r="BK519" i="4"/>
  <c r="J519" i="4"/>
  <c r="BE519" i="4"/>
  <c r="BI518" i="4"/>
  <c r="BH518" i="4"/>
  <c r="BG518" i="4"/>
  <c r="BF518" i="4"/>
  <c r="T518" i="4"/>
  <c r="R518" i="4"/>
  <c r="P518" i="4"/>
  <c r="BK518" i="4"/>
  <c r="J518" i="4"/>
  <c r="BE518" i="4"/>
  <c r="BI517" i="4"/>
  <c r="BH517" i="4"/>
  <c r="BG517" i="4"/>
  <c r="BF517" i="4"/>
  <c r="T517" i="4"/>
  <c r="R517" i="4"/>
  <c r="P517" i="4"/>
  <c r="BK517" i="4"/>
  <c r="J517" i="4"/>
  <c r="BE517" i="4"/>
  <c r="BI516" i="4"/>
  <c r="BH516" i="4"/>
  <c r="BG516" i="4"/>
  <c r="BF516" i="4"/>
  <c r="T516" i="4"/>
  <c r="R516" i="4"/>
  <c r="P516" i="4"/>
  <c r="BK516" i="4"/>
  <c r="J516" i="4"/>
  <c r="BE516" i="4"/>
  <c r="BI515" i="4"/>
  <c r="BH515" i="4"/>
  <c r="BG515" i="4"/>
  <c r="BF515" i="4"/>
  <c r="T515" i="4"/>
  <c r="R515" i="4"/>
  <c r="P515" i="4"/>
  <c r="BK515" i="4"/>
  <c r="J515" i="4"/>
  <c r="BE515" i="4"/>
  <c r="BI514" i="4"/>
  <c r="BH514" i="4"/>
  <c r="BG514" i="4"/>
  <c r="BF514" i="4"/>
  <c r="T514" i="4"/>
  <c r="R514" i="4"/>
  <c r="P514" i="4"/>
  <c r="BK514" i="4"/>
  <c r="J514" i="4"/>
  <c r="BE514" i="4"/>
  <c r="BI513" i="4"/>
  <c r="BH513" i="4"/>
  <c r="BG513" i="4"/>
  <c r="BF513" i="4"/>
  <c r="T513" i="4"/>
  <c r="R513" i="4"/>
  <c r="P513" i="4"/>
  <c r="BK513" i="4"/>
  <c r="J513" i="4"/>
  <c r="BE513" i="4"/>
  <c r="BI512" i="4"/>
  <c r="BH512" i="4"/>
  <c r="BG512" i="4"/>
  <c r="BF512" i="4"/>
  <c r="T512" i="4"/>
  <c r="R512" i="4"/>
  <c r="P512" i="4"/>
  <c r="BK512" i="4"/>
  <c r="J512" i="4"/>
  <c r="BE512" i="4"/>
  <c r="BI511" i="4"/>
  <c r="BH511" i="4"/>
  <c r="BG511" i="4"/>
  <c r="BF511" i="4"/>
  <c r="T511" i="4"/>
  <c r="R511" i="4"/>
  <c r="P511" i="4"/>
  <c r="BK511" i="4"/>
  <c r="J511" i="4"/>
  <c r="BE511" i="4"/>
  <c r="BI510" i="4"/>
  <c r="BH510" i="4"/>
  <c r="BG510" i="4"/>
  <c r="BF510" i="4"/>
  <c r="T510" i="4"/>
  <c r="R510" i="4"/>
  <c r="P510" i="4"/>
  <c r="BK510" i="4"/>
  <c r="J510" i="4"/>
  <c r="BE510" i="4"/>
  <c r="BI509" i="4"/>
  <c r="BH509" i="4"/>
  <c r="BG509" i="4"/>
  <c r="BF509" i="4"/>
  <c r="T509" i="4"/>
  <c r="R509" i="4"/>
  <c r="P509" i="4"/>
  <c r="BK509" i="4"/>
  <c r="J509" i="4"/>
  <c r="BE509" i="4"/>
  <c r="BI508" i="4"/>
  <c r="BH508" i="4"/>
  <c r="BG508" i="4"/>
  <c r="BF508" i="4"/>
  <c r="T508" i="4"/>
  <c r="R508" i="4"/>
  <c r="P508" i="4"/>
  <c r="BK508" i="4"/>
  <c r="J508" i="4"/>
  <c r="BE508" i="4"/>
  <c r="BI507" i="4"/>
  <c r="BH507" i="4"/>
  <c r="BG507" i="4"/>
  <c r="BF507" i="4"/>
  <c r="T507" i="4"/>
  <c r="R507" i="4"/>
  <c r="P507" i="4"/>
  <c r="BK507" i="4"/>
  <c r="J507" i="4"/>
  <c r="BE507" i="4"/>
  <c r="BI506" i="4"/>
  <c r="BH506" i="4"/>
  <c r="BG506" i="4"/>
  <c r="BF506" i="4"/>
  <c r="T506" i="4"/>
  <c r="R506" i="4"/>
  <c r="P506" i="4"/>
  <c r="BK506" i="4"/>
  <c r="J506" i="4"/>
  <c r="BE506" i="4"/>
  <c r="BI505" i="4"/>
  <c r="BH505" i="4"/>
  <c r="BG505" i="4"/>
  <c r="BF505" i="4"/>
  <c r="T505" i="4"/>
  <c r="R505" i="4"/>
  <c r="P505" i="4"/>
  <c r="BK505" i="4"/>
  <c r="J505" i="4"/>
  <c r="BE505" i="4"/>
  <c r="BI504" i="4"/>
  <c r="BH504" i="4"/>
  <c r="BG504" i="4"/>
  <c r="BF504" i="4"/>
  <c r="T504" i="4"/>
  <c r="R504" i="4"/>
  <c r="P504" i="4"/>
  <c r="BK504" i="4"/>
  <c r="J504" i="4"/>
  <c r="BE504" i="4"/>
  <c r="BI503" i="4"/>
  <c r="BH503" i="4"/>
  <c r="BG503" i="4"/>
  <c r="BF503" i="4"/>
  <c r="T503" i="4"/>
  <c r="R503" i="4"/>
  <c r="P503" i="4"/>
  <c r="BK503" i="4"/>
  <c r="J503" i="4"/>
  <c r="BE503" i="4"/>
  <c r="BI502" i="4"/>
  <c r="BH502" i="4"/>
  <c r="BG502" i="4"/>
  <c r="BF502" i="4"/>
  <c r="T502" i="4"/>
  <c r="R502" i="4"/>
  <c r="P502" i="4"/>
  <c r="BK502" i="4"/>
  <c r="J502" i="4"/>
  <c r="BE502" i="4"/>
  <c r="BI501" i="4"/>
  <c r="BH501" i="4"/>
  <c r="BG501" i="4"/>
  <c r="BF501" i="4"/>
  <c r="T501" i="4"/>
  <c r="R501" i="4"/>
  <c r="P501" i="4"/>
  <c r="BK501" i="4"/>
  <c r="J501" i="4"/>
  <c r="BE501" i="4"/>
  <c r="BI500" i="4"/>
  <c r="BH500" i="4"/>
  <c r="BG500" i="4"/>
  <c r="BF500" i="4"/>
  <c r="T500" i="4"/>
  <c r="R500" i="4"/>
  <c r="P500" i="4"/>
  <c r="BK500" i="4"/>
  <c r="J500" i="4"/>
  <c r="BE500" i="4"/>
  <c r="BI499" i="4"/>
  <c r="BH499" i="4"/>
  <c r="BG499" i="4"/>
  <c r="BF499" i="4"/>
  <c r="T499" i="4"/>
  <c r="R499" i="4"/>
  <c r="P499" i="4"/>
  <c r="BK499" i="4"/>
  <c r="J499" i="4"/>
  <c r="BE499" i="4"/>
  <c r="BI498" i="4"/>
  <c r="BH498" i="4"/>
  <c r="BG498" i="4"/>
  <c r="BF498" i="4"/>
  <c r="T498" i="4"/>
  <c r="R498" i="4"/>
  <c r="P498" i="4"/>
  <c r="BK498" i="4"/>
  <c r="J498" i="4"/>
  <c r="BE498" i="4"/>
  <c r="BI497" i="4"/>
  <c r="BH497" i="4"/>
  <c r="BG497" i="4"/>
  <c r="BF497" i="4"/>
  <c r="T497" i="4"/>
  <c r="R497" i="4"/>
  <c r="P497" i="4"/>
  <c r="BK497" i="4"/>
  <c r="J497" i="4"/>
  <c r="BE497" i="4"/>
  <c r="BI496" i="4"/>
  <c r="BH496" i="4"/>
  <c r="BG496" i="4"/>
  <c r="BF496" i="4"/>
  <c r="T496" i="4"/>
  <c r="R496" i="4"/>
  <c r="P496" i="4"/>
  <c r="BK496" i="4"/>
  <c r="J496" i="4"/>
  <c r="BE496" i="4"/>
  <c r="BI495" i="4"/>
  <c r="BH495" i="4"/>
  <c r="BG495" i="4"/>
  <c r="BF495" i="4"/>
  <c r="T495" i="4"/>
  <c r="T494" i="4"/>
  <c r="T493" i="4" s="1"/>
  <c r="R495" i="4"/>
  <c r="P495" i="4"/>
  <c r="P494" i="4" s="1"/>
  <c r="P493" i="4" s="1"/>
  <c r="BK495" i="4"/>
  <c r="J495" i="4"/>
  <c r="BE495" i="4"/>
  <c r="BI492" i="4"/>
  <c r="BH492" i="4"/>
  <c r="BG492" i="4"/>
  <c r="BF492" i="4"/>
  <c r="T492" i="4"/>
  <c r="R492" i="4"/>
  <c r="P492" i="4"/>
  <c r="BK492" i="4"/>
  <c r="J492" i="4"/>
  <c r="BE492" i="4"/>
  <c r="BI491" i="4"/>
  <c r="BH491" i="4"/>
  <c r="BG491" i="4"/>
  <c r="BF491" i="4"/>
  <c r="T491" i="4"/>
  <c r="R491" i="4"/>
  <c r="P491" i="4"/>
  <c r="BK491" i="4"/>
  <c r="J491" i="4"/>
  <c r="BE491" i="4"/>
  <c r="BI490" i="4"/>
  <c r="BH490" i="4"/>
  <c r="BG490" i="4"/>
  <c r="BF490" i="4"/>
  <c r="T490" i="4"/>
  <c r="R490" i="4"/>
  <c r="P490" i="4"/>
  <c r="BK490" i="4"/>
  <c r="J490" i="4"/>
  <c r="BE490" i="4"/>
  <c r="BI489" i="4"/>
  <c r="BH489" i="4"/>
  <c r="BG489" i="4"/>
  <c r="BF489" i="4"/>
  <c r="T489" i="4"/>
  <c r="R489" i="4"/>
  <c r="P489" i="4"/>
  <c r="BK489" i="4"/>
  <c r="J489" i="4"/>
  <c r="BE489" i="4"/>
  <c r="BI483" i="4"/>
  <c r="BH483" i="4"/>
  <c r="BG483" i="4"/>
  <c r="BF483" i="4"/>
  <c r="T483" i="4"/>
  <c r="T482" i="4"/>
  <c r="R483" i="4"/>
  <c r="P483" i="4"/>
  <c r="P482" i="4" s="1"/>
  <c r="BK483" i="4"/>
  <c r="J483" i="4"/>
  <c r="BE483" i="4" s="1"/>
  <c r="BI480" i="4"/>
  <c r="BH480" i="4"/>
  <c r="BG480" i="4"/>
  <c r="BF480" i="4"/>
  <c r="T480" i="4"/>
  <c r="R480" i="4"/>
  <c r="P480" i="4"/>
  <c r="BK480" i="4"/>
  <c r="J480" i="4"/>
  <c r="BE480" i="4" s="1"/>
  <c r="BI479" i="4"/>
  <c r="BH479" i="4"/>
  <c r="BG479" i="4"/>
  <c r="BF479" i="4"/>
  <c r="T479" i="4"/>
  <c r="R479" i="4"/>
  <c r="P479" i="4"/>
  <c r="BK479" i="4"/>
  <c r="J479" i="4"/>
  <c r="BE479" i="4" s="1"/>
  <c r="BI477" i="4"/>
  <c r="BH477" i="4"/>
  <c r="BG477" i="4"/>
  <c r="BF477" i="4"/>
  <c r="T477" i="4"/>
  <c r="R477" i="4"/>
  <c r="P477" i="4"/>
  <c r="BK477" i="4"/>
  <c r="J477" i="4"/>
  <c r="BE477" i="4" s="1"/>
  <c r="BI475" i="4"/>
  <c r="BH475" i="4"/>
  <c r="BG475" i="4"/>
  <c r="BF475" i="4"/>
  <c r="T475" i="4"/>
  <c r="R475" i="4"/>
  <c r="P475" i="4"/>
  <c r="BK475" i="4"/>
  <c r="J475" i="4"/>
  <c r="BE475" i="4" s="1"/>
  <c r="BI473" i="4"/>
  <c r="BH473" i="4"/>
  <c r="BG473" i="4"/>
  <c r="BF473" i="4"/>
  <c r="T473" i="4"/>
  <c r="R473" i="4"/>
  <c r="P473" i="4"/>
  <c r="BK473" i="4"/>
  <c r="J473" i="4"/>
  <c r="BE473" i="4" s="1"/>
  <c r="BI468" i="4"/>
  <c r="BH468" i="4"/>
  <c r="BG468" i="4"/>
  <c r="BF468" i="4"/>
  <c r="T468" i="4"/>
  <c r="R468" i="4"/>
  <c r="P468" i="4"/>
  <c r="BK468" i="4"/>
  <c r="J468" i="4"/>
  <c r="BE468" i="4" s="1"/>
  <c r="BI463" i="4"/>
  <c r="BH463" i="4"/>
  <c r="BG463" i="4"/>
  <c r="BF463" i="4"/>
  <c r="T463" i="4"/>
  <c r="R463" i="4"/>
  <c r="P463" i="4"/>
  <c r="BK463" i="4"/>
  <c r="J463" i="4"/>
  <c r="BE463" i="4" s="1"/>
  <c r="BI458" i="4"/>
  <c r="BH458" i="4"/>
  <c r="BG458" i="4"/>
  <c r="BF458" i="4"/>
  <c r="T458" i="4"/>
  <c r="R458" i="4"/>
  <c r="P458" i="4"/>
  <c r="BK458" i="4"/>
  <c r="J458" i="4"/>
  <c r="BE458" i="4" s="1"/>
  <c r="BI454" i="4"/>
  <c r="BH454" i="4"/>
  <c r="BG454" i="4"/>
  <c r="BF454" i="4"/>
  <c r="T454" i="4"/>
  <c r="R454" i="4"/>
  <c r="P454" i="4"/>
  <c r="BK454" i="4"/>
  <c r="J454" i="4"/>
  <c r="BE454" i="4" s="1"/>
  <c r="BI452" i="4"/>
  <c r="BH452" i="4"/>
  <c r="BG452" i="4"/>
  <c r="BF452" i="4"/>
  <c r="T452" i="4"/>
  <c r="R452" i="4"/>
  <c r="P452" i="4"/>
  <c r="BK452" i="4"/>
  <c r="J452" i="4"/>
  <c r="BE452" i="4" s="1"/>
  <c r="BI447" i="4"/>
  <c r="BH447" i="4"/>
  <c r="BG447" i="4"/>
  <c r="BF447" i="4"/>
  <c r="T447" i="4"/>
  <c r="R447" i="4"/>
  <c r="P447" i="4"/>
  <c r="BK447" i="4"/>
  <c r="J447" i="4"/>
  <c r="BE447" i="4" s="1"/>
  <c r="BI442" i="4"/>
  <c r="BH442" i="4"/>
  <c r="BG442" i="4"/>
  <c r="BF442" i="4"/>
  <c r="T442" i="4"/>
  <c r="R442" i="4"/>
  <c r="P442" i="4"/>
  <c r="BK442" i="4"/>
  <c r="J442" i="4"/>
  <c r="BE442" i="4" s="1"/>
  <c r="BI437" i="4"/>
  <c r="BH437" i="4"/>
  <c r="BG437" i="4"/>
  <c r="BF437" i="4"/>
  <c r="T437" i="4"/>
  <c r="R437" i="4"/>
  <c r="P437" i="4"/>
  <c r="BK437" i="4"/>
  <c r="J437" i="4"/>
  <c r="BE437" i="4" s="1"/>
  <c r="BI432" i="4"/>
  <c r="BH432" i="4"/>
  <c r="BG432" i="4"/>
  <c r="BF432" i="4"/>
  <c r="T432" i="4"/>
  <c r="R432" i="4"/>
  <c r="P432" i="4"/>
  <c r="BK432" i="4"/>
  <c r="J432" i="4"/>
  <c r="BE432" i="4" s="1"/>
  <c r="BI427" i="4"/>
  <c r="BH427" i="4"/>
  <c r="BG427" i="4"/>
  <c r="BF427" i="4"/>
  <c r="T427" i="4"/>
  <c r="R427" i="4"/>
  <c r="P427" i="4"/>
  <c r="BK427" i="4"/>
  <c r="J427" i="4"/>
  <c r="BE427" i="4" s="1"/>
  <c r="BI422" i="4"/>
  <c r="BH422" i="4"/>
  <c r="BG422" i="4"/>
  <c r="BF422" i="4"/>
  <c r="T422" i="4"/>
  <c r="T421" i="4" s="1"/>
  <c r="R422" i="4"/>
  <c r="R421" i="4" s="1"/>
  <c r="P422" i="4"/>
  <c r="P421" i="4" s="1"/>
  <c r="BK422" i="4"/>
  <c r="BK421" i="4" s="1"/>
  <c r="J421" i="4" s="1"/>
  <c r="J69" i="4" s="1"/>
  <c r="J422" i="4"/>
  <c r="BE422" i="4" s="1"/>
  <c r="BI419" i="4"/>
  <c r="BH419" i="4"/>
  <c r="BG419" i="4"/>
  <c r="BF419" i="4"/>
  <c r="T419" i="4"/>
  <c r="R419" i="4"/>
  <c r="P419" i="4"/>
  <c r="BK419" i="4"/>
  <c r="J419" i="4"/>
  <c r="BE419" i="4"/>
  <c r="BI417" i="4"/>
  <c r="BH417" i="4"/>
  <c r="BG417" i="4"/>
  <c r="BF417" i="4"/>
  <c r="T417" i="4"/>
  <c r="R417" i="4"/>
  <c r="P417" i="4"/>
  <c r="BK417" i="4"/>
  <c r="J417" i="4"/>
  <c r="BE417" i="4"/>
  <c r="BI415" i="4"/>
  <c r="BH415" i="4"/>
  <c r="BG415" i="4"/>
  <c r="BF415" i="4"/>
  <c r="T415" i="4"/>
  <c r="R415" i="4"/>
  <c r="P415" i="4"/>
  <c r="BK415" i="4"/>
  <c r="J415" i="4"/>
  <c r="BE415" i="4"/>
  <c r="BI413" i="4"/>
  <c r="BH413" i="4"/>
  <c r="BG413" i="4"/>
  <c r="BF413" i="4"/>
  <c r="T413" i="4"/>
  <c r="R413" i="4"/>
  <c r="P413" i="4"/>
  <c r="BK413" i="4"/>
  <c r="J413" i="4"/>
  <c r="BE413" i="4"/>
  <c r="BI407" i="4"/>
  <c r="BH407" i="4"/>
  <c r="BG407" i="4"/>
  <c r="BF407" i="4"/>
  <c r="T407" i="4"/>
  <c r="R407" i="4"/>
  <c r="P407" i="4"/>
  <c r="BK407" i="4"/>
  <c r="J407" i="4"/>
  <c r="BE407" i="4"/>
  <c r="BI402" i="4"/>
  <c r="BH402" i="4"/>
  <c r="BG402" i="4"/>
  <c r="BF402" i="4"/>
  <c r="T402" i="4"/>
  <c r="R402" i="4"/>
  <c r="P402" i="4"/>
  <c r="BK402" i="4"/>
  <c r="J402" i="4"/>
  <c r="BE402" i="4"/>
  <c r="BI398" i="4"/>
  <c r="BH398" i="4"/>
  <c r="BG398" i="4"/>
  <c r="BF398" i="4"/>
  <c r="T398" i="4"/>
  <c r="R398" i="4"/>
  <c r="P398" i="4"/>
  <c r="BK398" i="4"/>
  <c r="J398" i="4"/>
  <c r="BE398" i="4"/>
  <c r="BI394" i="4"/>
  <c r="BH394" i="4"/>
  <c r="BG394" i="4"/>
  <c r="BF394" i="4"/>
  <c r="T394" i="4"/>
  <c r="R394" i="4"/>
  <c r="P394" i="4"/>
  <c r="BK394" i="4"/>
  <c r="J394" i="4"/>
  <c r="BE394" i="4"/>
  <c r="BI390" i="4"/>
  <c r="BH390" i="4"/>
  <c r="BG390" i="4"/>
  <c r="BF390" i="4"/>
  <c r="T390" i="4"/>
  <c r="R390" i="4"/>
  <c r="P390" i="4"/>
  <c r="BK390" i="4"/>
  <c r="J390" i="4"/>
  <c r="BE390" i="4"/>
  <c r="BI386" i="4"/>
  <c r="BH386" i="4"/>
  <c r="BG386" i="4"/>
  <c r="BF386" i="4"/>
  <c r="T386" i="4"/>
  <c r="R386" i="4"/>
  <c r="P386" i="4"/>
  <c r="BK386" i="4"/>
  <c r="J386" i="4"/>
  <c r="BE386" i="4"/>
  <c r="BI382" i="4"/>
  <c r="BH382" i="4"/>
  <c r="BG382" i="4"/>
  <c r="BF382" i="4"/>
  <c r="T382" i="4"/>
  <c r="R382" i="4"/>
  <c r="R373" i="4" s="1"/>
  <c r="P382" i="4"/>
  <c r="BK382" i="4"/>
  <c r="J382" i="4"/>
  <c r="BE382" i="4"/>
  <c r="BI378" i="4"/>
  <c r="BH378" i="4"/>
  <c r="BG378" i="4"/>
  <c r="BF378" i="4"/>
  <c r="T378" i="4"/>
  <c r="R378" i="4"/>
  <c r="P378" i="4"/>
  <c r="BK378" i="4"/>
  <c r="BK373" i="4" s="1"/>
  <c r="J373" i="4" s="1"/>
  <c r="J68" i="4" s="1"/>
  <c r="J378" i="4"/>
  <c r="BE378" i="4"/>
  <c r="BI374" i="4"/>
  <c r="BH374" i="4"/>
  <c r="BG374" i="4"/>
  <c r="BF374" i="4"/>
  <c r="T374" i="4"/>
  <c r="T373" i="4"/>
  <c r="R374" i="4"/>
  <c r="P374" i="4"/>
  <c r="P373" i="4"/>
  <c r="BK374" i="4"/>
  <c r="J374" i="4"/>
  <c r="BE374" i="4" s="1"/>
  <c r="BI371" i="4"/>
  <c r="BH371" i="4"/>
  <c r="BG371" i="4"/>
  <c r="BF371" i="4"/>
  <c r="T371" i="4"/>
  <c r="R371" i="4"/>
  <c r="P371" i="4"/>
  <c r="BK371" i="4"/>
  <c r="J371" i="4"/>
  <c r="BE371" i="4" s="1"/>
  <c r="BI369" i="4"/>
  <c r="BH369" i="4"/>
  <c r="BG369" i="4"/>
  <c r="BF369" i="4"/>
  <c r="T369" i="4"/>
  <c r="R369" i="4"/>
  <c r="P369" i="4"/>
  <c r="BK369" i="4"/>
  <c r="J369" i="4"/>
  <c r="BE369" i="4" s="1"/>
  <c r="BI367" i="4"/>
  <c r="BH367" i="4"/>
  <c r="BG367" i="4"/>
  <c r="BF367" i="4"/>
  <c r="T367" i="4"/>
  <c r="R367" i="4"/>
  <c r="P367" i="4"/>
  <c r="BK367" i="4"/>
  <c r="J367" i="4"/>
  <c r="BE367" i="4" s="1"/>
  <c r="BI358" i="4"/>
  <c r="BH358" i="4"/>
  <c r="BG358" i="4"/>
  <c r="BF358" i="4"/>
  <c r="T358" i="4"/>
  <c r="R358" i="4"/>
  <c r="P358" i="4"/>
  <c r="BK358" i="4"/>
  <c r="J358" i="4"/>
  <c r="BE358" i="4" s="1"/>
  <c r="BI354" i="4"/>
  <c r="BH354" i="4"/>
  <c r="BG354" i="4"/>
  <c r="BF354" i="4"/>
  <c r="T354" i="4"/>
  <c r="R354" i="4"/>
  <c r="P354" i="4"/>
  <c r="BK354" i="4"/>
  <c r="J354" i="4"/>
  <c r="BE354" i="4" s="1"/>
  <c r="BI350" i="4"/>
  <c r="BH350" i="4"/>
  <c r="BG350" i="4"/>
  <c r="BF350" i="4"/>
  <c r="T350" i="4"/>
  <c r="R350" i="4"/>
  <c r="P350" i="4"/>
  <c r="BK350" i="4"/>
  <c r="J350" i="4"/>
  <c r="BE350" i="4" s="1"/>
  <c r="BI346" i="4"/>
  <c r="BH346" i="4"/>
  <c r="BG346" i="4"/>
  <c r="BF346" i="4"/>
  <c r="T346" i="4"/>
  <c r="R346" i="4"/>
  <c r="P346" i="4"/>
  <c r="BK346" i="4"/>
  <c r="J346" i="4"/>
  <c r="BE346" i="4" s="1"/>
  <c r="BI342" i="4"/>
  <c r="BH342" i="4"/>
  <c r="BG342" i="4"/>
  <c r="BF342" i="4"/>
  <c r="T342" i="4"/>
  <c r="R342" i="4"/>
  <c r="P342" i="4"/>
  <c r="BK342" i="4"/>
  <c r="J342" i="4"/>
  <c r="BE342" i="4" s="1"/>
  <c r="BI337" i="4"/>
  <c r="BH337" i="4"/>
  <c r="BG337" i="4"/>
  <c r="BF337" i="4"/>
  <c r="T337" i="4"/>
  <c r="R337" i="4"/>
  <c r="P337" i="4"/>
  <c r="BK337" i="4"/>
  <c r="J337" i="4"/>
  <c r="BE337" i="4" s="1"/>
  <c r="BI332" i="4"/>
  <c r="BH332" i="4"/>
  <c r="BG332" i="4"/>
  <c r="BF332" i="4"/>
  <c r="T332" i="4"/>
  <c r="R332" i="4"/>
  <c r="P332" i="4"/>
  <c r="BK332" i="4"/>
  <c r="J332" i="4"/>
  <c r="BE332" i="4" s="1"/>
  <c r="BI326" i="4"/>
  <c r="BH326" i="4"/>
  <c r="BG326" i="4"/>
  <c r="BF326" i="4"/>
  <c r="T326" i="4"/>
  <c r="R326" i="4"/>
  <c r="P326" i="4"/>
  <c r="BK326" i="4"/>
  <c r="J326" i="4"/>
  <c r="BE326" i="4" s="1"/>
  <c r="BI320" i="4"/>
  <c r="BH320" i="4"/>
  <c r="BG320" i="4"/>
  <c r="BF320" i="4"/>
  <c r="T320" i="4"/>
  <c r="R320" i="4"/>
  <c r="P320" i="4"/>
  <c r="BK320" i="4"/>
  <c r="J320" i="4"/>
  <c r="BE320" i="4" s="1"/>
  <c r="BI315" i="4"/>
  <c r="BH315" i="4"/>
  <c r="BG315" i="4"/>
  <c r="BF315" i="4"/>
  <c r="T315" i="4"/>
  <c r="R315" i="4"/>
  <c r="P315" i="4"/>
  <c r="BK315" i="4"/>
  <c r="J315" i="4"/>
  <c r="BE315" i="4" s="1"/>
  <c r="BI310" i="4"/>
  <c r="BH310" i="4"/>
  <c r="BG310" i="4"/>
  <c r="BF310" i="4"/>
  <c r="T310" i="4"/>
  <c r="R310" i="4"/>
  <c r="P310" i="4"/>
  <c r="BK310" i="4"/>
  <c r="J310" i="4"/>
  <c r="BE310" i="4" s="1"/>
  <c r="BI305" i="4"/>
  <c r="BH305" i="4"/>
  <c r="BG305" i="4"/>
  <c r="BF305" i="4"/>
  <c r="T305" i="4"/>
  <c r="R305" i="4"/>
  <c r="P305" i="4"/>
  <c r="BK305" i="4"/>
  <c r="J305" i="4"/>
  <c r="BE305" i="4" s="1"/>
  <c r="BI300" i="4"/>
  <c r="BH300" i="4"/>
  <c r="BG300" i="4"/>
  <c r="BF300" i="4"/>
  <c r="T300" i="4"/>
  <c r="R300" i="4"/>
  <c r="P300" i="4"/>
  <c r="BK300" i="4"/>
  <c r="J300" i="4"/>
  <c r="BE300" i="4" s="1"/>
  <c r="BI295" i="4"/>
  <c r="BH295" i="4"/>
  <c r="BG295" i="4"/>
  <c r="BF295" i="4"/>
  <c r="T295" i="4"/>
  <c r="T294" i="4" s="1"/>
  <c r="R295" i="4"/>
  <c r="R294" i="4" s="1"/>
  <c r="P295" i="4"/>
  <c r="P294" i="4" s="1"/>
  <c r="BK295" i="4"/>
  <c r="BK294" i="4" s="1"/>
  <c r="J294" i="4" s="1"/>
  <c r="J67" i="4" s="1"/>
  <c r="J295" i="4"/>
  <c r="BE295" i="4" s="1"/>
  <c r="BI292" i="4"/>
  <c r="BH292" i="4"/>
  <c r="BG292" i="4"/>
  <c r="BF292" i="4"/>
  <c r="T292" i="4"/>
  <c r="R292" i="4"/>
  <c r="P292" i="4"/>
  <c r="BK292" i="4"/>
  <c r="J292" i="4"/>
  <c r="BE292" i="4" s="1"/>
  <c r="BI290" i="4"/>
  <c r="BH290" i="4"/>
  <c r="BG290" i="4"/>
  <c r="BF290" i="4"/>
  <c r="T290" i="4"/>
  <c r="R290" i="4"/>
  <c r="P290" i="4"/>
  <c r="BK290" i="4"/>
  <c r="J290" i="4"/>
  <c r="BE290" i="4"/>
  <c r="BI287" i="4"/>
  <c r="BH287" i="4"/>
  <c r="BG287" i="4"/>
  <c r="BF287" i="4"/>
  <c r="T287" i="4"/>
  <c r="R287" i="4"/>
  <c r="P287" i="4"/>
  <c r="BK287" i="4"/>
  <c r="J287" i="4"/>
  <c r="BE287" i="4" s="1"/>
  <c r="BI280" i="4"/>
  <c r="BH280" i="4"/>
  <c r="BG280" i="4"/>
  <c r="BF280" i="4"/>
  <c r="T280" i="4"/>
  <c r="R280" i="4"/>
  <c r="P280" i="4"/>
  <c r="BK280" i="4"/>
  <c r="J280" i="4"/>
  <c r="BE280" i="4"/>
  <c r="BI276" i="4"/>
  <c r="BH276" i="4"/>
  <c r="BG276" i="4"/>
  <c r="BF276" i="4"/>
  <c r="T276" i="4"/>
  <c r="R276" i="4"/>
  <c r="P276" i="4"/>
  <c r="BK276" i="4"/>
  <c r="J276" i="4"/>
  <c r="BE276" i="4" s="1"/>
  <c r="BI275" i="4"/>
  <c r="BH275" i="4"/>
  <c r="BG275" i="4"/>
  <c r="BF275" i="4"/>
  <c r="T275" i="4"/>
  <c r="R275" i="4"/>
  <c r="P275" i="4"/>
  <c r="BK275" i="4"/>
  <c r="J275" i="4"/>
  <c r="BE275" i="4"/>
  <c r="BI271" i="4"/>
  <c r="BH271" i="4"/>
  <c r="BG271" i="4"/>
  <c r="BF271" i="4"/>
  <c r="T271" i="4"/>
  <c r="R271" i="4"/>
  <c r="P271" i="4"/>
  <c r="BK271" i="4"/>
  <c r="J271" i="4"/>
  <c r="BE271" i="4" s="1"/>
  <c r="BI267" i="4"/>
  <c r="BH267" i="4"/>
  <c r="BG267" i="4"/>
  <c r="BF267" i="4"/>
  <c r="T267" i="4"/>
  <c r="R267" i="4"/>
  <c r="P267" i="4"/>
  <c r="BK267" i="4"/>
  <c r="J267" i="4"/>
  <c r="BE267" i="4"/>
  <c r="BI266" i="4"/>
  <c r="BH266" i="4"/>
  <c r="BG266" i="4"/>
  <c r="BF266" i="4"/>
  <c r="T266" i="4"/>
  <c r="R266" i="4"/>
  <c r="P266" i="4"/>
  <c r="BK266" i="4"/>
  <c r="J266" i="4"/>
  <c r="BE266" i="4" s="1"/>
  <c r="BI262" i="4"/>
  <c r="BH262" i="4"/>
  <c r="BG262" i="4"/>
  <c r="BF262" i="4"/>
  <c r="T262" i="4"/>
  <c r="R262" i="4"/>
  <c r="P262" i="4"/>
  <c r="BK262" i="4"/>
  <c r="J262" i="4"/>
  <c r="BE262" i="4"/>
  <c r="BI257" i="4"/>
  <c r="BH257" i="4"/>
  <c r="BG257" i="4"/>
  <c r="BF257" i="4"/>
  <c r="T257" i="4"/>
  <c r="R257" i="4"/>
  <c r="P257" i="4"/>
  <c r="BK257" i="4"/>
  <c r="J257" i="4"/>
  <c r="BE257" i="4" s="1"/>
  <c r="BI252" i="4"/>
  <c r="BH252" i="4"/>
  <c r="BG252" i="4"/>
  <c r="BF252" i="4"/>
  <c r="T252" i="4"/>
  <c r="R252" i="4"/>
  <c r="P252" i="4"/>
  <c r="BK252" i="4"/>
  <c r="J252" i="4"/>
  <c r="BE252" i="4"/>
  <c r="BI247" i="4"/>
  <c r="BH247" i="4"/>
  <c r="BG247" i="4"/>
  <c r="BF247" i="4"/>
  <c r="T247" i="4"/>
  <c r="R247" i="4"/>
  <c r="P247" i="4"/>
  <c r="BK247" i="4"/>
  <c r="J247" i="4"/>
  <c r="BE247" i="4" s="1"/>
  <c r="BI242" i="4"/>
  <c r="BH242" i="4"/>
  <c r="BG242" i="4"/>
  <c r="BF242" i="4"/>
  <c r="T242" i="4"/>
  <c r="R242" i="4"/>
  <c r="P242" i="4"/>
  <c r="BK242" i="4"/>
  <c r="J242" i="4"/>
  <c r="BE242" i="4"/>
  <c r="BI237" i="4"/>
  <c r="BH237" i="4"/>
  <c r="BG237" i="4"/>
  <c r="BF237" i="4"/>
  <c r="T237" i="4"/>
  <c r="R237" i="4"/>
  <c r="P237" i="4"/>
  <c r="BK237" i="4"/>
  <c r="J237" i="4"/>
  <c r="BE237" i="4" s="1"/>
  <c r="BI232" i="4"/>
  <c r="BH232" i="4"/>
  <c r="BG232" i="4"/>
  <c r="BF232" i="4"/>
  <c r="T232" i="4"/>
  <c r="R232" i="4"/>
  <c r="P232" i="4"/>
  <c r="BK232" i="4"/>
  <c r="J232" i="4"/>
  <c r="BE232" i="4"/>
  <c r="BI227" i="4"/>
  <c r="BH227" i="4"/>
  <c r="BG227" i="4"/>
  <c r="BF227" i="4"/>
  <c r="T227" i="4"/>
  <c r="R227" i="4"/>
  <c r="P227" i="4"/>
  <c r="BK227" i="4"/>
  <c r="J227" i="4"/>
  <c r="BE227" i="4" s="1"/>
  <c r="BI222" i="4"/>
  <c r="BH222" i="4"/>
  <c r="BG222" i="4"/>
  <c r="BF222" i="4"/>
  <c r="T222" i="4"/>
  <c r="R222" i="4"/>
  <c r="P222" i="4"/>
  <c r="BK222" i="4"/>
  <c r="J222" i="4"/>
  <c r="BE222" i="4"/>
  <c r="BI217" i="4"/>
  <c r="BH217" i="4"/>
  <c r="BG217" i="4"/>
  <c r="BF217" i="4"/>
  <c r="T217" i="4"/>
  <c r="R217" i="4"/>
  <c r="P217" i="4"/>
  <c r="BK217" i="4"/>
  <c r="J217" i="4"/>
  <c r="BE217" i="4" s="1"/>
  <c r="BI212" i="4"/>
  <c r="BH212" i="4"/>
  <c r="BG212" i="4"/>
  <c r="BF212" i="4"/>
  <c r="T212" i="4"/>
  <c r="R212" i="4"/>
  <c r="P212" i="4"/>
  <c r="BK212" i="4"/>
  <c r="J212" i="4"/>
  <c r="BE212" i="4"/>
  <c r="BI207" i="4"/>
  <c r="BH207" i="4"/>
  <c r="BG207" i="4"/>
  <c r="BF207" i="4"/>
  <c r="T207" i="4"/>
  <c r="R207" i="4"/>
  <c r="P207" i="4"/>
  <c r="BK207" i="4"/>
  <c r="J207" i="4"/>
  <c r="BE207" i="4" s="1"/>
  <c r="BI202" i="4"/>
  <c r="BH202" i="4"/>
  <c r="BG202" i="4"/>
  <c r="BF202" i="4"/>
  <c r="T202" i="4"/>
  <c r="R202" i="4"/>
  <c r="P202" i="4"/>
  <c r="BK202" i="4"/>
  <c r="J202" i="4"/>
  <c r="BE202" i="4"/>
  <c r="BI196" i="4"/>
  <c r="BH196" i="4"/>
  <c r="BG196" i="4"/>
  <c r="BF196" i="4"/>
  <c r="T196" i="4"/>
  <c r="T195" i="4" s="1"/>
  <c r="T194" i="4" s="1"/>
  <c r="R196" i="4"/>
  <c r="P196" i="4"/>
  <c r="P195" i="4" s="1"/>
  <c r="BK196" i="4"/>
  <c r="J196" i="4"/>
  <c r="BE196" i="4"/>
  <c r="BI192" i="4"/>
  <c r="BH192" i="4"/>
  <c r="BG192" i="4"/>
  <c r="BF192" i="4"/>
  <c r="T192" i="4"/>
  <c r="T191" i="4" s="1"/>
  <c r="R192" i="4"/>
  <c r="R191" i="4"/>
  <c r="P192" i="4"/>
  <c r="P191" i="4" s="1"/>
  <c r="BK192" i="4"/>
  <c r="BK191" i="4"/>
  <c r="J191" i="4" s="1"/>
  <c r="J64" i="4" s="1"/>
  <c r="J192" i="4"/>
  <c r="BE192" i="4" s="1"/>
  <c r="BI185" i="4"/>
  <c r="BH185" i="4"/>
  <c r="BG185" i="4"/>
  <c r="BF185" i="4"/>
  <c r="T185" i="4"/>
  <c r="T184" i="4" s="1"/>
  <c r="R185" i="4"/>
  <c r="R184" i="4" s="1"/>
  <c r="P185" i="4"/>
  <c r="P184" i="4" s="1"/>
  <c r="BK185" i="4"/>
  <c r="BK184" i="4" s="1"/>
  <c r="J184" i="4" s="1"/>
  <c r="J63" i="4" s="1"/>
  <c r="J185" i="4"/>
  <c r="BE185" i="4" s="1"/>
  <c r="BI182" i="4"/>
  <c r="BH182" i="4"/>
  <c r="BG182" i="4"/>
  <c r="BF182" i="4"/>
  <c r="T182" i="4"/>
  <c r="R182" i="4"/>
  <c r="P182" i="4"/>
  <c r="BK182" i="4"/>
  <c r="J182" i="4"/>
  <c r="BE182" i="4"/>
  <c r="BI169" i="4"/>
  <c r="BH169" i="4"/>
  <c r="BG169" i="4"/>
  <c r="BF169" i="4"/>
  <c r="T169" i="4"/>
  <c r="R169" i="4"/>
  <c r="P169" i="4"/>
  <c r="BK169" i="4"/>
  <c r="J169" i="4"/>
  <c r="BE169" i="4" s="1"/>
  <c r="BI167" i="4"/>
  <c r="BH167" i="4"/>
  <c r="BG167" i="4"/>
  <c r="BF167" i="4"/>
  <c r="T167" i="4"/>
  <c r="R167" i="4"/>
  <c r="P167" i="4"/>
  <c r="BK167" i="4"/>
  <c r="J167" i="4"/>
  <c r="BE167" i="4"/>
  <c r="BI152" i="4"/>
  <c r="BH152" i="4"/>
  <c r="BG152" i="4"/>
  <c r="BF152" i="4"/>
  <c r="T152" i="4"/>
  <c r="R152" i="4"/>
  <c r="P152" i="4"/>
  <c r="BK152" i="4"/>
  <c r="J152" i="4"/>
  <c r="BE152" i="4" s="1"/>
  <c r="BI144" i="4"/>
  <c r="BH144" i="4"/>
  <c r="BG144" i="4"/>
  <c r="BF144" i="4"/>
  <c r="T144" i="4"/>
  <c r="R144" i="4"/>
  <c r="P144" i="4"/>
  <c r="BK144" i="4"/>
  <c r="J144" i="4"/>
  <c r="BE144" i="4"/>
  <c r="BI136" i="4"/>
  <c r="BH136" i="4"/>
  <c r="BG136" i="4"/>
  <c r="BF136" i="4"/>
  <c r="T136" i="4"/>
  <c r="R136" i="4"/>
  <c r="P136" i="4"/>
  <c r="BK136" i="4"/>
  <c r="J136" i="4"/>
  <c r="BE136" i="4" s="1"/>
  <c r="BI130" i="4"/>
  <c r="BH130" i="4"/>
  <c r="BG130" i="4"/>
  <c r="BF130" i="4"/>
  <c r="T130" i="4"/>
  <c r="R130" i="4"/>
  <c r="P130" i="4"/>
  <c r="BK130" i="4"/>
  <c r="J130" i="4"/>
  <c r="BE130" i="4"/>
  <c r="BI123" i="4"/>
  <c r="BH123" i="4"/>
  <c r="BG123" i="4"/>
  <c r="BF123" i="4"/>
  <c r="T123" i="4"/>
  <c r="R123" i="4"/>
  <c r="P123" i="4"/>
  <c r="BK123" i="4"/>
  <c r="J123" i="4"/>
  <c r="BE123" i="4" s="1"/>
  <c r="BI120" i="4"/>
  <c r="BH120" i="4"/>
  <c r="BG120" i="4"/>
  <c r="BF120" i="4"/>
  <c r="T120" i="4"/>
  <c r="R120" i="4"/>
  <c r="P120" i="4"/>
  <c r="BK120" i="4"/>
  <c r="J120" i="4"/>
  <c r="BE120" i="4"/>
  <c r="BI110" i="4"/>
  <c r="BH110" i="4"/>
  <c r="BG110" i="4"/>
  <c r="BF110" i="4"/>
  <c r="T110" i="4"/>
  <c r="R110" i="4"/>
  <c r="P110" i="4"/>
  <c r="BK110" i="4"/>
  <c r="J110" i="4"/>
  <c r="BE110" i="4" s="1"/>
  <c r="BI107" i="4"/>
  <c r="BH107" i="4"/>
  <c r="BG107" i="4"/>
  <c r="BF107" i="4"/>
  <c r="T107" i="4"/>
  <c r="R107" i="4"/>
  <c r="P107" i="4"/>
  <c r="BK107" i="4"/>
  <c r="J107" i="4"/>
  <c r="BE107" i="4"/>
  <c r="BI97" i="4"/>
  <c r="F36" i="4" s="1"/>
  <c r="BD55" i="1" s="1"/>
  <c r="BH97" i="4"/>
  <c r="BG97" i="4"/>
  <c r="F34" i="4" s="1"/>
  <c r="BB55" i="1" s="1"/>
  <c r="BF97" i="4"/>
  <c r="T97" i="4"/>
  <c r="T96" i="4"/>
  <c r="R97" i="4"/>
  <c r="R96" i="4" s="1"/>
  <c r="R95" i="4" s="1"/>
  <c r="P97" i="4"/>
  <c r="P96" i="4"/>
  <c r="BK97" i="4"/>
  <c r="J97" i="4"/>
  <c r="BE97" i="4" s="1"/>
  <c r="J90" i="4"/>
  <c r="F90" i="4"/>
  <c r="F88" i="4"/>
  <c r="E86" i="4"/>
  <c r="J55" i="4"/>
  <c r="F55" i="4"/>
  <c r="F53" i="4"/>
  <c r="E51" i="4"/>
  <c r="J20" i="4"/>
  <c r="E20" i="4"/>
  <c r="F56" i="4" s="1"/>
  <c r="J19" i="4"/>
  <c r="J14" i="4"/>
  <c r="J53" i="4" s="1"/>
  <c r="E7" i="4"/>
  <c r="E82" i="4"/>
  <c r="E47" i="4"/>
  <c r="AY54" i="1"/>
  <c r="AX54" i="1"/>
  <c r="BI246" i="3"/>
  <c r="BH246" i="3"/>
  <c r="BG246" i="3"/>
  <c r="BF246" i="3"/>
  <c r="T246" i="3"/>
  <c r="R246" i="3"/>
  <c r="P246" i="3"/>
  <c r="BK246" i="3"/>
  <c r="J246" i="3"/>
  <c r="BE246" i="3" s="1"/>
  <c r="BI245" i="3"/>
  <c r="BH245" i="3"/>
  <c r="BG245" i="3"/>
  <c r="BF245" i="3"/>
  <c r="T245" i="3"/>
  <c r="R245" i="3"/>
  <c r="P245" i="3"/>
  <c r="BK245" i="3"/>
  <c r="J245" i="3"/>
  <c r="BE245" i="3" s="1"/>
  <c r="BI244" i="3"/>
  <c r="BH244" i="3"/>
  <c r="BG244" i="3"/>
  <c r="BF244" i="3"/>
  <c r="T244" i="3"/>
  <c r="R244" i="3"/>
  <c r="P244" i="3"/>
  <c r="BK244" i="3"/>
  <c r="J244" i="3"/>
  <c r="BE244" i="3" s="1"/>
  <c r="BI243" i="3"/>
  <c r="BH243" i="3"/>
  <c r="BG243" i="3"/>
  <c r="BF243" i="3"/>
  <c r="T243" i="3"/>
  <c r="R243" i="3"/>
  <c r="P243" i="3"/>
  <c r="BK243" i="3"/>
  <c r="J243" i="3"/>
  <c r="BE243" i="3" s="1"/>
  <c r="BI242" i="3"/>
  <c r="BH242" i="3"/>
  <c r="BG242" i="3"/>
  <c r="BF242" i="3"/>
  <c r="T242" i="3"/>
  <c r="R242" i="3"/>
  <c r="P242" i="3"/>
  <c r="BK242" i="3"/>
  <c r="J242" i="3"/>
  <c r="BE242" i="3" s="1"/>
  <c r="BI241" i="3"/>
  <c r="BH241" i="3"/>
  <c r="BG241" i="3"/>
  <c r="BF241" i="3"/>
  <c r="T241" i="3"/>
  <c r="R241" i="3"/>
  <c r="P241" i="3"/>
  <c r="BK241" i="3"/>
  <c r="J241" i="3"/>
  <c r="BE241" i="3" s="1"/>
  <c r="BI240" i="3"/>
  <c r="BH240" i="3"/>
  <c r="BG240" i="3"/>
  <c r="BF240" i="3"/>
  <c r="T240" i="3"/>
  <c r="R240" i="3"/>
  <c r="P240" i="3"/>
  <c r="BK240" i="3"/>
  <c r="J240" i="3"/>
  <c r="BE240" i="3" s="1"/>
  <c r="BI239" i="3"/>
  <c r="BH239" i="3"/>
  <c r="BG239" i="3"/>
  <c r="BF239" i="3"/>
  <c r="T239" i="3"/>
  <c r="R239" i="3"/>
  <c r="P239" i="3"/>
  <c r="BK239" i="3"/>
  <c r="J239" i="3"/>
  <c r="BE239" i="3" s="1"/>
  <c r="BI238" i="3"/>
  <c r="BH238" i="3"/>
  <c r="BG238" i="3"/>
  <c r="BF238" i="3"/>
  <c r="T238" i="3"/>
  <c r="R238" i="3"/>
  <c r="P238" i="3"/>
  <c r="BK238" i="3"/>
  <c r="J238" i="3"/>
  <c r="BE238" i="3" s="1"/>
  <c r="BI237" i="3"/>
  <c r="BH237" i="3"/>
  <c r="BG237" i="3"/>
  <c r="BF237" i="3"/>
  <c r="T237" i="3"/>
  <c r="R237" i="3"/>
  <c r="P237" i="3"/>
  <c r="BK237" i="3"/>
  <c r="J237" i="3"/>
  <c r="BE237" i="3" s="1"/>
  <c r="BI236" i="3"/>
  <c r="BH236" i="3"/>
  <c r="BG236" i="3"/>
  <c r="BF236" i="3"/>
  <c r="T236" i="3"/>
  <c r="R236" i="3"/>
  <c r="P236" i="3"/>
  <c r="BK236" i="3"/>
  <c r="J236" i="3"/>
  <c r="BE236" i="3" s="1"/>
  <c r="BI235" i="3"/>
  <c r="BH235" i="3"/>
  <c r="BG235" i="3"/>
  <c r="BF235" i="3"/>
  <c r="T235" i="3"/>
  <c r="R235" i="3"/>
  <c r="P235" i="3"/>
  <c r="BK235" i="3"/>
  <c r="J235" i="3"/>
  <c r="BE235" i="3" s="1"/>
  <c r="BI234" i="3"/>
  <c r="BH234" i="3"/>
  <c r="BG234" i="3"/>
  <c r="BF234" i="3"/>
  <c r="T234" i="3"/>
  <c r="R234" i="3"/>
  <c r="P234" i="3"/>
  <c r="BK234" i="3"/>
  <c r="J234" i="3"/>
  <c r="BE234" i="3" s="1"/>
  <c r="BI233" i="3"/>
  <c r="BH233" i="3"/>
  <c r="BG233" i="3"/>
  <c r="BF233" i="3"/>
  <c r="T233" i="3"/>
  <c r="R233" i="3"/>
  <c r="P233" i="3"/>
  <c r="BK233" i="3"/>
  <c r="J233" i="3"/>
  <c r="BE233" i="3" s="1"/>
  <c r="BI232" i="3"/>
  <c r="BH232" i="3"/>
  <c r="BG232" i="3"/>
  <c r="BF232" i="3"/>
  <c r="T232" i="3"/>
  <c r="R232" i="3"/>
  <c r="P232" i="3"/>
  <c r="P231" i="3" s="1"/>
  <c r="BK232" i="3"/>
  <c r="J232" i="3"/>
  <c r="BE232" i="3" s="1"/>
  <c r="BI230" i="3"/>
  <c r="BH230" i="3"/>
  <c r="BG230" i="3"/>
  <c r="BF230" i="3"/>
  <c r="T230" i="3"/>
  <c r="R230" i="3"/>
  <c r="P230" i="3"/>
  <c r="BK230" i="3"/>
  <c r="J230" i="3"/>
  <c r="BE230" i="3" s="1"/>
  <c r="BI227" i="3"/>
  <c r="BH227" i="3"/>
  <c r="BG227" i="3"/>
  <c r="BF227" i="3"/>
  <c r="T227" i="3"/>
  <c r="R227" i="3"/>
  <c r="P227" i="3"/>
  <c r="BK227" i="3"/>
  <c r="BK226" i="3" s="1"/>
  <c r="J226" i="3" s="1"/>
  <c r="J69" i="3" s="1"/>
  <c r="J227" i="3"/>
  <c r="BE227" i="3" s="1"/>
  <c r="BI225" i="3"/>
  <c r="BH225" i="3"/>
  <c r="BG225" i="3"/>
  <c r="BF225" i="3"/>
  <c r="T225" i="3"/>
  <c r="R225" i="3"/>
  <c r="P225" i="3"/>
  <c r="BK225" i="3"/>
  <c r="J225" i="3"/>
  <c r="BE225" i="3" s="1"/>
  <c r="BI224" i="3"/>
  <c r="BH224" i="3"/>
  <c r="BG224" i="3"/>
  <c r="BF224" i="3"/>
  <c r="T224" i="3"/>
  <c r="R224" i="3"/>
  <c r="P224" i="3"/>
  <c r="BK224" i="3"/>
  <c r="J224" i="3"/>
  <c r="BE224" i="3" s="1"/>
  <c r="BI223" i="3"/>
  <c r="BH223" i="3"/>
  <c r="BG223" i="3"/>
  <c r="BF223" i="3"/>
  <c r="T223" i="3"/>
  <c r="R223" i="3"/>
  <c r="P223" i="3"/>
  <c r="BK223" i="3"/>
  <c r="J223" i="3"/>
  <c r="BE223" i="3" s="1"/>
  <c r="BI222" i="3"/>
  <c r="BH222" i="3"/>
  <c r="BG222" i="3"/>
  <c r="BF222" i="3"/>
  <c r="T222" i="3"/>
  <c r="R222" i="3"/>
  <c r="P222" i="3"/>
  <c r="BK222" i="3"/>
  <c r="J222" i="3"/>
  <c r="BE222" i="3" s="1"/>
  <c r="BI221" i="3"/>
  <c r="BH221" i="3"/>
  <c r="BG221" i="3"/>
  <c r="BF221" i="3"/>
  <c r="T221" i="3"/>
  <c r="R221" i="3"/>
  <c r="P221" i="3"/>
  <c r="BK221" i="3"/>
  <c r="J221" i="3"/>
  <c r="BE221" i="3" s="1"/>
  <c r="BI220" i="3"/>
  <c r="BH220" i="3"/>
  <c r="BG220" i="3"/>
  <c r="BF220" i="3"/>
  <c r="T220" i="3"/>
  <c r="R220" i="3"/>
  <c r="P220" i="3"/>
  <c r="BK220" i="3"/>
  <c r="J220" i="3"/>
  <c r="BE220" i="3" s="1"/>
  <c r="BI219" i="3"/>
  <c r="BH219" i="3"/>
  <c r="BG219" i="3"/>
  <c r="BF219" i="3"/>
  <c r="T219" i="3"/>
  <c r="R219" i="3"/>
  <c r="P219" i="3"/>
  <c r="BK219" i="3"/>
  <c r="J219" i="3"/>
  <c r="BE219" i="3" s="1"/>
  <c r="BI218" i="3"/>
  <c r="BH218" i="3"/>
  <c r="BG218" i="3"/>
  <c r="BF218" i="3"/>
  <c r="T218" i="3"/>
  <c r="R218" i="3"/>
  <c r="P218" i="3"/>
  <c r="BK218" i="3"/>
  <c r="J218" i="3"/>
  <c r="BE218" i="3" s="1"/>
  <c r="BI217" i="3"/>
  <c r="BH217" i="3"/>
  <c r="BG217" i="3"/>
  <c r="BF217" i="3"/>
  <c r="T217" i="3"/>
  <c r="R217" i="3"/>
  <c r="P217" i="3"/>
  <c r="BK217" i="3"/>
  <c r="J217" i="3"/>
  <c r="BE217" i="3" s="1"/>
  <c r="BI216" i="3"/>
  <c r="BH216" i="3"/>
  <c r="BG216" i="3"/>
  <c r="BF216" i="3"/>
  <c r="T216" i="3"/>
  <c r="R216" i="3"/>
  <c r="P216" i="3"/>
  <c r="BK216" i="3"/>
  <c r="J216" i="3"/>
  <c r="BE216" i="3" s="1"/>
  <c r="BI215" i="3"/>
  <c r="BH215" i="3"/>
  <c r="BG215" i="3"/>
  <c r="BF215" i="3"/>
  <c r="T215" i="3"/>
  <c r="R215" i="3"/>
  <c r="P215" i="3"/>
  <c r="BK215" i="3"/>
  <c r="J215" i="3"/>
  <c r="BE215" i="3" s="1"/>
  <c r="BI214" i="3"/>
  <c r="BH214" i="3"/>
  <c r="BG214" i="3"/>
  <c r="BF214" i="3"/>
  <c r="T214" i="3"/>
  <c r="R214" i="3"/>
  <c r="P214" i="3"/>
  <c r="BK214" i="3"/>
  <c r="J214" i="3"/>
  <c r="BE214" i="3" s="1"/>
  <c r="BI213" i="3"/>
  <c r="BH213" i="3"/>
  <c r="BG213" i="3"/>
  <c r="BF213" i="3"/>
  <c r="T213" i="3"/>
  <c r="R213" i="3"/>
  <c r="P213" i="3"/>
  <c r="BK213" i="3"/>
  <c r="J213" i="3"/>
  <c r="BE213" i="3" s="1"/>
  <c r="BI212" i="3"/>
  <c r="BH212" i="3"/>
  <c r="BG212" i="3"/>
  <c r="BF212" i="3"/>
  <c r="T212" i="3"/>
  <c r="R212" i="3"/>
  <c r="P212" i="3"/>
  <c r="BK212" i="3"/>
  <c r="J212" i="3"/>
  <c r="BE212" i="3" s="1"/>
  <c r="BI211" i="3"/>
  <c r="BH211" i="3"/>
  <c r="BG211" i="3"/>
  <c r="BF211" i="3"/>
  <c r="T211" i="3"/>
  <c r="R211" i="3"/>
  <c r="P211" i="3"/>
  <c r="BK211" i="3"/>
  <c r="J211" i="3"/>
  <c r="BE211" i="3" s="1"/>
  <c r="BI210" i="3"/>
  <c r="BH210" i="3"/>
  <c r="BG210" i="3"/>
  <c r="BF210" i="3"/>
  <c r="T210" i="3"/>
  <c r="R210" i="3"/>
  <c r="P210" i="3"/>
  <c r="BK210" i="3"/>
  <c r="J210" i="3"/>
  <c r="BE210" i="3" s="1"/>
  <c r="BI209" i="3"/>
  <c r="BH209" i="3"/>
  <c r="BG209" i="3"/>
  <c r="BF209" i="3"/>
  <c r="T209" i="3"/>
  <c r="R209" i="3"/>
  <c r="P209" i="3"/>
  <c r="BK209" i="3"/>
  <c r="J209" i="3"/>
  <c r="BE209" i="3" s="1"/>
  <c r="BI208" i="3"/>
  <c r="BH208" i="3"/>
  <c r="BG208" i="3"/>
  <c r="BF208" i="3"/>
  <c r="T208" i="3"/>
  <c r="R208" i="3"/>
  <c r="P208" i="3"/>
  <c r="BK208" i="3"/>
  <c r="J208" i="3"/>
  <c r="BE208" i="3" s="1"/>
  <c r="BI207" i="3"/>
  <c r="BH207" i="3"/>
  <c r="BG207" i="3"/>
  <c r="BF207" i="3"/>
  <c r="T207" i="3"/>
  <c r="R207" i="3"/>
  <c r="P207" i="3"/>
  <c r="BK207" i="3"/>
  <c r="J207" i="3"/>
  <c r="BE207" i="3" s="1"/>
  <c r="BI206" i="3"/>
  <c r="BH206" i="3"/>
  <c r="BG206" i="3"/>
  <c r="BF206" i="3"/>
  <c r="T206" i="3"/>
  <c r="R206" i="3"/>
  <c r="P206" i="3"/>
  <c r="BK206" i="3"/>
  <c r="J206" i="3"/>
  <c r="BE206" i="3" s="1"/>
  <c r="BI205" i="3"/>
  <c r="BH205" i="3"/>
  <c r="BG205" i="3"/>
  <c r="BF205" i="3"/>
  <c r="T205" i="3"/>
  <c r="R205" i="3"/>
  <c r="P205" i="3"/>
  <c r="BK205" i="3"/>
  <c r="J205" i="3"/>
  <c r="BE205" i="3" s="1"/>
  <c r="BI204" i="3"/>
  <c r="BH204" i="3"/>
  <c r="BG204" i="3"/>
  <c r="BF204" i="3"/>
  <c r="T204" i="3"/>
  <c r="R204" i="3"/>
  <c r="P204" i="3"/>
  <c r="BK204" i="3"/>
  <c r="J204" i="3"/>
  <c r="BE204" i="3" s="1"/>
  <c r="BI203" i="3"/>
  <c r="BH203" i="3"/>
  <c r="BG203" i="3"/>
  <c r="BF203" i="3"/>
  <c r="T203" i="3"/>
  <c r="R203" i="3"/>
  <c r="P203" i="3"/>
  <c r="BK203" i="3"/>
  <c r="J203" i="3"/>
  <c r="BE203" i="3" s="1"/>
  <c r="BI202" i="3"/>
  <c r="BH202" i="3"/>
  <c r="BG202" i="3"/>
  <c r="BF202" i="3"/>
  <c r="T202" i="3"/>
  <c r="R202" i="3"/>
  <c r="P202" i="3"/>
  <c r="BK202" i="3"/>
  <c r="J202" i="3"/>
  <c r="BE202" i="3" s="1"/>
  <c r="BI201" i="3"/>
  <c r="BH201" i="3"/>
  <c r="BG201" i="3"/>
  <c r="BF201" i="3"/>
  <c r="T201" i="3"/>
  <c r="R201" i="3"/>
  <c r="P201" i="3"/>
  <c r="BK201" i="3"/>
  <c r="J201" i="3"/>
  <c r="BE201" i="3" s="1"/>
  <c r="BI200" i="3"/>
  <c r="BH200" i="3"/>
  <c r="BG200" i="3"/>
  <c r="BF200" i="3"/>
  <c r="T200" i="3"/>
  <c r="R200" i="3"/>
  <c r="P200" i="3"/>
  <c r="BK200" i="3"/>
  <c r="J200" i="3"/>
  <c r="BE200" i="3" s="1"/>
  <c r="BI197" i="3"/>
  <c r="BH197" i="3"/>
  <c r="BG197" i="3"/>
  <c r="BF197" i="3"/>
  <c r="T197" i="3"/>
  <c r="R197" i="3"/>
  <c r="P197" i="3"/>
  <c r="BK197" i="3"/>
  <c r="J197" i="3"/>
  <c r="BE197" i="3" s="1"/>
  <c r="BI196" i="3"/>
  <c r="BH196" i="3"/>
  <c r="BG196" i="3"/>
  <c r="BF196" i="3"/>
  <c r="T196" i="3"/>
  <c r="R196" i="3"/>
  <c r="P196" i="3"/>
  <c r="BK196" i="3"/>
  <c r="J196" i="3"/>
  <c r="BE196" i="3" s="1"/>
  <c r="BI195" i="3"/>
  <c r="BH195" i="3"/>
  <c r="BG195" i="3"/>
  <c r="BF195" i="3"/>
  <c r="T195" i="3"/>
  <c r="R195" i="3"/>
  <c r="P195" i="3"/>
  <c r="BK195" i="3"/>
  <c r="J195" i="3"/>
  <c r="BE195" i="3" s="1"/>
  <c r="BI194" i="3"/>
  <c r="BH194" i="3"/>
  <c r="BG194" i="3"/>
  <c r="BF194" i="3"/>
  <c r="T194" i="3"/>
  <c r="R194" i="3"/>
  <c r="P194" i="3"/>
  <c r="BK194" i="3"/>
  <c r="J194" i="3"/>
  <c r="BE194" i="3" s="1"/>
  <c r="BI193" i="3"/>
  <c r="BH193" i="3"/>
  <c r="BG193" i="3"/>
  <c r="BF193" i="3"/>
  <c r="T193" i="3"/>
  <c r="R193" i="3"/>
  <c r="P193" i="3"/>
  <c r="BK193" i="3"/>
  <c r="J193" i="3"/>
  <c r="BE193" i="3" s="1"/>
  <c r="BI192" i="3"/>
  <c r="BH192" i="3"/>
  <c r="BG192" i="3"/>
  <c r="BF192" i="3"/>
  <c r="T192" i="3"/>
  <c r="R192" i="3"/>
  <c r="P192" i="3"/>
  <c r="BK192" i="3"/>
  <c r="J192" i="3"/>
  <c r="BE192" i="3" s="1"/>
  <c r="BI191" i="3"/>
  <c r="BH191" i="3"/>
  <c r="BG191" i="3"/>
  <c r="BF191" i="3"/>
  <c r="T191" i="3"/>
  <c r="R191" i="3"/>
  <c r="P191" i="3"/>
  <c r="BK191" i="3"/>
  <c r="J191" i="3"/>
  <c r="BE191" i="3" s="1"/>
  <c r="BI190" i="3"/>
  <c r="BH190" i="3"/>
  <c r="BG190" i="3"/>
  <c r="BF190" i="3"/>
  <c r="T190" i="3"/>
  <c r="R190" i="3"/>
  <c r="P190" i="3"/>
  <c r="BK190" i="3"/>
  <c r="J190" i="3"/>
  <c r="BE190" i="3" s="1"/>
  <c r="BI189" i="3"/>
  <c r="BH189" i="3"/>
  <c r="BG189" i="3"/>
  <c r="BF189" i="3"/>
  <c r="T189" i="3"/>
  <c r="R189" i="3"/>
  <c r="P189" i="3"/>
  <c r="BK189" i="3"/>
  <c r="J189" i="3"/>
  <c r="BE189" i="3" s="1"/>
  <c r="BI188" i="3"/>
  <c r="BH188" i="3"/>
  <c r="BG188" i="3"/>
  <c r="BF188" i="3"/>
  <c r="T188" i="3"/>
  <c r="R188" i="3"/>
  <c r="P188" i="3"/>
  <c r="BK188" i="3"/>
  <c r="J188" i="3"/>
  <c r="BE188" i="3" s="1"/>
  <c r="BI187" i="3"/>
  <c r="BH187" i="3"/>
  <c r="BG187" i="3"/>
  <c r="BF187" i="3"/>
  <c r="T187" i="3"/>
  <c r="R187" i="3"/>
  <c r="P187" i="3"/>
  <c r="BK187" i="3"/>
  <c r="J187" i="3"/>
  <c r="BE187" i="3" s="1"/>
  <c r="BI186" i="3"/>
  <c r="BH186" i="3"/>
  <c r="BG186" i="3"/>
  <c r="BF186" i="3"/>
  <c r="T186" i="3"/>
  <c r="R186" i="3"/>
  <c r="P186" i="3"/>
  <c r="BK186" i="3"/>
  <c r="J186" i="3"/>
  <c r="BE186" i="3" s="1"/>
  <c r="BI185" i="3"/>
  <c r="BH185" i="3"/>
  <c r="BG185" i="3"/>
  <c r="BF185" i="3"/>
  <c r="T185" i="3"/>
  <c r="R185" i="3"/>
  <c r="P185" i="3"/>
  <c r="BK185" i="3"/>
  <c r="J185" i="3"/>
  <c r="BE185" i="3" s="1"/>
  <c r="BI184" i="3"/>
  <c r="BH184" i="3"/>
  <c r="BG184" i="3"/>
  <c r="BF184" i="3"/>
  <c r="T184" i="3"/>
  <c r="R184" i="3"/>
  <c r="P184" i="3"/>
  <c r="BK184" i="3"/>
  <c r="J184" i="3"/>
  <c r="BE184" i="3" s="1"/>
  <c r="BI183" i="3"/>
  <c r="BH183" i="3"/>
  <c r="BG183" i="3"/>
  <c r="BF183" i="3"/>
  <c r="T183" i="3"/>
  <c r="R183" i="3"/>
  <c r="P183" i="3"/>
  <c r="BK183" i="3"/>
  <c r="J183" i="3"/>
  <c r="BE183" i="3" s="1"/>
  <c r="BI182" i="3"/>
  <c r="BH182" i="3"/>
  <c r="BG182" i="3"/>
  <c r="BF182" i="3"/>
  <c r="T182" i="3"/>
  <c r="R182" i="3"/>
  <c r="P182" i="3"/>
  <c r="BK182" i="3"/>
  <c r="J182" i="3"/>
  <c r="BE182" i="3" s="1"/>
  <c r="BI181" i="3"/>
  <c r="BH181" i="3"/>
  <c r="BG181" i="3"/>
  <c r="BF181" i="3"/>
  <c r="T181" i="3"/>
  <c r="R181" i="3"/>
  <c r="P181" i="3"/>
  <c r="BK181" i="3"/>
  <c r="J181" i="3"/>
  <c r="BE181" i="3" s="1"/>
  <c r="BI180" i="3"/>
  <c r="BH180" i="3"/>
  <c r="BG180" i="3"/>
  <c r="BF180" i="3"/>
  <c r="T180" i="3"/>
  <c r="R180" i="3"/>
  <c r="P180" i="3"/>
  <c r="BK180" i="3"/>
  <c r="J180" i="3"/>
  <c r="BE180" i="3" s="1"/>
  <c r="BI179" i="3"/>
  <c r="BH179" i="3"/>
  <c r="BG179" i="3"/>
  <c r="BF179" i="3"/>
  <c r="T179" i="3"/>
  <c r="R179" i="3"/>
  <c r="P179" i="3"/>
  <c r="BK179" i="3"/>
  <c r="J179" i="3"/>
  <c r="BE179" i="3" s="1"/>
  <c r="BI178" i="3"/>
  <c r="BH178" i="3"/>
  <c r="BG178" i="3"/>
  <c r="BF178" i="3"/>
  <c r="T178" i="3"/>
  <c r="R178" i="3"/>
  <c r="P178" i="3"/>
  <c r="BK178" i="3"/>
  <c r="J178" i="3"/>
  <c r="BE178" i="3" s="1"/>
  <c r="BI177" i="3"/>
  <c r="BH177" i="3"/>
  <c r="BG177" i="3"/>
  <c r="BF177" i="3"/>
  <c r="T177" i="3"/>
  <c r="R177" i="3"/>
  <c r="P177" i="3"/>
  <c r="BK177" i="3"/>
  <c r="J177" i="3"/>
  <c r="BE177" i="3" s="1"/>
  <c r="BI174" i="3"/>
  <c r="BH174" i="3"/>
  <c r="BG174" i="3"/>
  <c r="BF174" i="3"/>
  <c r="T174" i="3"/>
  <c r="R174" i="3"/>
  <c r="P174" i="3"/>
  <c r="BK174" i="3"/>
  <c r="J174" i="3"/>
  <c r="BE174" i="3" s="1"/>
  <c r="BI171" i="3"/>
  <c r="BH171" i="3"/>
  <c r="BG171" i="3"/>
  <c r="BF171" i="3"/>
  <c r="T171" i="3"/>
  <c r="R171" i="3"/>
  <c r="P171" i="3"/>
  <c r="BK171" i="3"/>
  <c r="J171" i="3"/>
  <c r="BE171" i="3" s="1"/>
  <c r="BI168" i="3"/>
  <c r="BH168" i="3"/>
  <c r="BG168" i="3"/>
  <c r="BF168" i="3"/>
  <c r="T168" i="3"/>
  <c r="R168" i="3"/>
  <c r="P168" i="3"/>
  <c r="BK168" i="3"/>
  <c r="J168" i="3"/>
  <c r="BE168" i="3" s="1"/>
  <c r="BI165" i="3"/>
  <c r="BH165" i="3"/>
  <c r="BG165" i="3"/>
  <c r="BF165" i="3"/>
  <c r="T165" i="3"/>
  <c r="R165" i="3"/>
  <c r="P165" i="3"/>
  <c r="BK165" i="3"/>
  <c r="J165" i="3"/>
  <c r="BE165" i="3" s="1"/>
  <c r="BI162" i="3"/>
  <c r="BH162" i="3"/>
  <c r="BG162" i="3"/>
  <c r="BF162" i="3"/>
  <c r="T162" i="3"/>
  <c r="R162" i="3"/>
  <c r="P162" i="3"/>
  <c r="BK162" i="3"/>
  <c r="J162" i="3"/>
  <c r="BE162" i="3" s="1"/>
  <c r="BI159" i="3"/>
  <c r="BH159" i="3"/>
  <c r="BG159" i="3"/>
  <c r="BF159" i="3"/>
  <c r="T159" i="3"/>
  <c r="R159" i="3"/>
  <c r="P159" i="3"/>
  <c r="BK159" i="3"/>
  <c r="J159" i="3"/>
  <c r="BE159" i="3" s="1"/>
  <c r="BI156" i="3"/>
  <c r="BH156" i="3"/>
  <c r="BG156" i="3"/>
  <c r="BF156" i="3"/>
  <c r="T156" i="3"/>
  <c r="R156" i="3"/>
  <c r="P156" i="3"/>
  <c r="BK156" i="3"/>
  <c r="J156" i="3"/>
  <c r="BE156" i="3" s="1"/>
  <c r="BI153" i="3"/>
  <c r="BH153" i="3"/>
  <c r="BG153" i="3"/>
  <c r="BF153" i="3"/>
  <c r="T153" i="3"/>
  <c r="R153" i="3"/>
  <c r="P153" i="3"/>
  <c r="BK153" i="3"/>
  <c r="J153" i="3"/>
  <c r="BE153" i="3" s="1"/>
  <c r="BI150" i="3"/>
  <c r="BH150" i="3"/>
  <c r="BG150" i="3"/>
  <c r="BF150" i="3"/>
  <c r="T150" i="3"/>
  <c r="R150" i="3"/>
  <c r="P150" i="3"/>
  <c r="BK150" i="3"/>
  <c r="J150" i="3"/>
  <c r="BE150" i="3" s="1"/>
  <c r="BI147" i="3"/>
  <c r="BH147" i="3"/>
  <c r="BG147" i="3"/>
  <c r="BF147" i="3"/>
  <c r="T147" i="3"/>
  <c r="R147" i="3"/>
  <c r="P147" i="3"/>
  <c r="BK147" i="3"/>
  <c r="J147" i="3"/>
  <c r="BE147" i="3" s="1"/>
  <c r="BI146" i="3"/>
  <c r="BH146" i="3"/>
  <c r="BG146" i="3"/>
  <c r="BF146" i="3"/>
  <c r="T146" i="3"/>
  <c r="R146" i="3"/>
  <c r="P146" i="3"/>
  <c r="BK146" i="3"/>
  <c r="J146" i="3"/>
  <c r="BE146" i="3" s="1"/>
  <c r="BI145" i="3"/>
  <c r="BH145" i="3"/>
  <c r="BG145" i="3"/>
  <c r="BF145" i="3"/>
  <c r="T145" i="3"/>
  <c r="R145" i="3"/>
  <c r="P145" i="3"/>
  <c r="BK145" i="3"/>
  <c r="J145" i="3"/>
  <c r="BE145" i="3" s="1"/>
  <c r="BI144" i="3"/>
  <c r="BH144" i="3"/>
  <c r="BG144" i="3"/>
  <c r="BF144" i="3"/>
  <c r="T144" i="3"/>
  <c r="R144" i="3"/>
  <c r="P144" i="3"/>
  <c r="BK144" i="3"/>
  <c r="J144" i="3"/>
  <c r="BE144" i="3" s="1"/>
  <c r="BI143" i="3"/>
  <c r="BH143" i="3"/>
  <c r="BG143" i="3"/>
  <c r="BF143" i="3"/>
  <c r="T143" i="3"/>
  <c r="R143" i="3"/>
  <c r="P143" i="3"/>
  <c r="BK143" i="3"/>
  <c r="J143" i="3"/>
  <c r="BE143" i="3" s="1"/>
  <c r="BI142" i="3"/>
  <c r="BH142" i="3"/>
  <c r="BG142" i="3"/>
  <c r="BF142" i="3"/>
  <c r="T142" i="3"/>
  <c r="R142" i="3"/>
  <c r="P142" i="3"/>
  <c r="BK142" i="3"/>
  <c r="J142" i="3"/>
  <c r="BE142" i="3" s="1"/>
  <c r="BI141" i="3"/>
  <c r="BH141" i="3"/>
  <c r="BG141" i="3"/>
  <c r="BF141" i="3"/>
  <c r="T141" i="3"/>
  <c r="R141" i="3"/>
  <c r="P141" i="3"/>
  <c r="BK141" i="3"/>
  <c r="J141" i="3"/>
  <c r="BE141" i="3" s="1"/>
  <c r="BI140" i="3"/>
  <c r="BH140" i="3"/>
  <c r="BG140" i="3"/>
  <c r="BF140" i="3"/>
  <c r="T140" i="3"/>
  <c r="R140" i="3"/>
  <c r="P140" i="3"/>
  <c r="BK140" i="3"/>
  <c r="J140" i="3"/>
  <c r="BE140" i="3" s="1"/>
  <c r="BI139" i="3"/>
  <c r="BH139" i="3"/>
  <c r="BG139" i="3"/>
  <c r="BF139" i="3"/>
  <c r="T139" i="3"/>
  <c r="R139" i="3"/>
  <c r="P139" i="3"/>
  <c r="BK139" i="3"/>
  <c r="J139" i="3"/>
  <c r="BE139" i="3" s="1"/>
  <c r="BI138" i="3"/>
  <c r="BH138" i="3"/>
  <c r="BG138" i="3"/>
  <c r="BF138" i="3"/>
  <c r="T138" i="3"/>
  <c r="R138" i="3"/>
  <c r="P138" i="3"/>
  <c r="BK138" i="3"/>
  <c r="J138" i="3"/>
  <c r="BE138" i="3" s="1"/>
  <c r="BI137" i="3"/>
  <c r="BH137" i="3"/>
  <c r="BG137" i="3"/>
  <c r="BF137" i="3"/>
  <c r="T137" i="3"/>
  <c r="R137" i="3"/>
  <c r="P137" i="3"/>
  <c r="BK137" i="3"/>
  <c r="J137" i="3"/>
  <c r="BE137" i="3" s="1"/>
  <c r="BI136" i="3"/>
  <c r="BH136" i="3"/>
  <c r="BG136" i="3"/>
  <c r="BF136" i="3"/>
  <c r="T136" i="3"/>
  <c r="R136" i="3"/>
  <c r="P136" i="3"/>
  <c r="BK136" i="3"/>
  <c r="J136" i="3"/>
  <c r="BE136" i="3" s="1"/>
  <c r="BI135" i="3"/>
  <c r="BH135" i="3"/>
  <c r="BG135" i="3"/>
  <c r="BF135" i="3"/>
  <c r="T135" i="3"/>
  <c r="R135" i="3"/>
  <c r="P135" i="3"/>
  <c r="BK135" i="3"/>
  <c r="J135" i="3"/>
  <c r="BE135" i="3" s="1"/>
  <c r="BI134" i="3"/>
  <c r="BH134" i="3"/>
  <c r="BG134" i="3"/>
  <c r="BF134" i="3"/>
  <c r="T134" i="3"/>
  <c r="R134" i="3"/>
  <c r="P134" i="3"/>
  <c r="BK134" i="3"/>
  <c r="J134" i="3"/>
  <c r="BE134" i="3" s="1"/>
  <c r="BI133" i="3"/>
  <c r="BH133" i="3"/>
  <c r="BG133" i="3"/>
  <c r="BF133" i="3"/>
  <c r="T133" i="3"/>
  <c r="R133" i="3"/>
  <c r="P133" i="3"/>
  <c r="BK133" i="3"/>
  <c r="J133" i="3"/>
  <c r="BE133" i="3" s="1"/>
  <c r="BI132" i="3"/>
  <c r="BH132" i="3"/>
  <c r="BG132" i="3"/>
  <c r="BF132" i="3"/>
  <c r="T132" i="3"/>
  <c r="R132" i="3"/>
  <c r="P132" i="3"/>
  <c r="BK132" i="3"/>
  <c r="J132" i="3"/>
  <c r="BE132" i="3" s="1"/>
  <c r="BI131" i="3"/>
  <c r="BH131" i="3"/>
  <c r="BG131" i="3"/>
  <c r="BF131" i="3"/>
  <c r="T131" i="3"/>
  <c r="R131" i="3"/>
  <c r="P131" i="3"/>
  <c r="BK131" i="3"/>
  <c r="J131" i="3"/>
  <c r="BE131" i="3" s="1"/>
  <c r="BI130" i="3"/>
  <c r="BH130" i="3"/>
  <c r="BG130" i="3"/>
  <c r="BF130" i="3"/>
  <c r="T130" i="3"/>
  <c r="R130" i="3"/>
  <c r="P130" i="3"/>
  <c r="BK130" i="3"/>
  <c r="J130" i="3"/>
  <c r="BE130" i="3" s="1"/>
  <c r="BI127" i="3"/>
  <c r="BH127" i="3"/>
  <c r="BG127" i="3"/>
  <c r="BF127" i="3"/>
  <c r="T127" i="3"/>
  <c r="R127" i="3"/>
  <c r="P127" i="3"/>
  <c r="BK127" i="3"/>
  <c r="J127" i="3"/>
  <c r="BE127" i="3" s="1"/>
  <c r="BI126" i="3"/>
  <c r="BH126" i="3"/>
  <c r="BG126" i="3"/>
  <c r="BF126" i="3"/>
  <c r="T126" i="3"/>
  <c r="R126" i="3"/>
  <c r="P126" i="3"/>
  <c r="BK126" i="3"/>
  <c r="J126" i="3"/>
  <c r="BE126" i="3" s="1"/>
  <c r="BI125" i="3"/>
  <c r="BH125" i="3"/>
  <c r="BG125" i="3"/>
  <c r="BF125" i="3"/>
  <c r="T125" i="3"/>
  <c r="R125" i="3"/>
  <c r="P125" i="3"/>
  <c r="BK125" i="3"/>
  <c r="J125" i="3"/>
  <c r="BE125" i="3" s="1"/>
  <c r="BI124" i="3"/>
  <c r="BH124" i="3"/>
  <c r="BG124" i="3"/>
  <c r="BF124" i="3"/>
  <c r="T124" i="3"/>
  <c r="R124" i="3"/>
  <c r="P124" i="3"/>
  <c r="BK124" i="3"/>
  <c r="J124" i="3"/>
  <c r="BE124" i="3" s="1"/>
  <c r="BI123" i="3"/>
  <c r="BH123" i="3"/>
  <c r="BG123" i="3"/>
  <c r="BF123" i="3"/>
  <c r="T123" i="3"/>
  <c r="R123" i="3"/>
  <c r="P123" i="3"/>
  <c r="BK123" i="3"/>
  <c r="J123" i="3"/>
  <c r="BE123" i="3" s="1"/>
  <c r="BI122" i="3"/>
  <c r="BH122" i="3"/>
  <c r="BG122" i="3"/>
  <c r="BF122" i="3"/>
  <c r="T122" i="3"/>
  <c r="R122" i="3"/>
  <c r="P122" i="3"/>
  <c r="BK122" i="3"/>
  <c r="J122" i="3"/>
  <c r="BE122" i="3" s="1"/>
  <c r="BI121" i="3"/>
  <c r="BH121" i="3"/>
  <c r="BG121" i="3"/>
  <c r="BF121" i="3"/>
  <c r="T121" i="3"/>
  <c r="R121" i="3"/>
  <c r="P121" i="3"/>
  <c r="BK121" i="3"/>
  <c r="J121" i="3"/>
  <c r="BE121" i="3" s="1"/>
  <c r="BI120" i="3"/>
  <c r="BH120" i="3"/>
  <c r="BG120" i="3"/>
  <c r="BF120" i="3"/>
  <c r="T120" i="3"/>
  <c r="R120" i="3"/>
  <c r="P120" i="3"/>
  <c r="BK120" i="3"/>
  <c r="J120" i="3"/>
  <c r="BE120" i="3" s="1"/>
  <c r="BI118" i="3"/>
  <c r="BH118" i="3"/>
  <c r="BG118" i="3"/>
  <c r="BF118" i="3"/>
  <c r="T118" i="3"/>
  <c r="R118" i="3"/>
  <c r="P118" i="3"/>
  <c r="BK118" i="3"/>
  <c r="J118" i="3"/>
  <c r="BE118" i="3" s="1"/>
  <c r="BI117" i="3"/>
  <c r="BH117" i="3"/>
  <c r="BG117" i="3"/>
  <c r="BF117" i="3"/>
  <c r="T117" i="3"/>
  <c r="R117" i="3"/>
  <c r="P117" i="3"/>
  <c r="BK117" i="3"/>
  <c r="J117" i="3"/>
  <c r="BE117" i="3" s="1"/>
  <c r="BI116" i="3"/>
  <c r="BH116" i="3"/>
  <c r="BG116" i="3"/>
  <c r="BF116" i="3"/>
  <c r="T116" i="3"/>
  <c r="R116" i="3"/>
  <c r="P116" i="3"/>
  <c r="BK116" i="3"/>
  <c r="J116" i="3"/>
  <c r="BE116" i="3" s="1"/>
  <c r="BI115" i="3"/>
  <c r="BH115" i="3"/>
  <c r="BG115" i="3"/>
  <c r="BF115" i="3"/>
  <c r="T115" i="3"/>
  <c r="R115" i="3"/>
  <c r="P115" i="3"/>
  <c r="BK115" i="3"/>
  <c r="BK114" i="3" s="1"/>
  <c r="J114" i="3" s="1"/>
  <c r="J67" i="3" s="1"/>
  <c r="J115" i="3"/>
  <c r="BE115" i="3" s="1"/>
  <c r="BI113" i="3"/>
  <c r="BH113" i="3"/>
  <c r="BG113" i="3"/>
  <c r="BF113" i="3"/>
  <c r="T113" i="3"/>
  <c r="R113" i="3"/>
  <c r="P113" i="3"/>
  <c r="BK113" i="3"/>
  <c r="J113" i="3"/>
  <c r="BE113" i="3" s="1"/>
  <c r="BI112" i="3"/>
  <c r="BH112" i="3"/>
  <c r="BG112" i="3"/>
  <c r="BF112" i="3"/>
  <c r="T112" i="3"/>
  <c r="R112" i="3"/>
  <c r="P112" i="3"/>
  <c r="BK112" i="3"/>
  <c r="J112" i="3"/>
  <c r="BE112" i="3" s="1"/>
  <c r="BI109" i="3"/>
  <c r="BH109" i="3"/>
  <c r="BG109" i="3"/>
  <c r="BF109" i="3"/>
  <c r="T109" i="3"/>
  <c r="R109" i="3"/>
  <c r="P109" i="3"/>
  <c r="BK109" i="3"/>
  <c r="J109" i="3"/>
  <c r="BE109" i="3" s="1"/>
  <c r="BI108" i="3"/>
  <c r="BH108" i="3"/>
  <c r="BG108" i="3"/>
  <c r="BF108" i="3"/>
  <c r="T108" i="3"/>
  <c r="R108" i="3"/>
  <c r="P108" i="3"/>
  <c r="BK108" i="3"/>
  <c r="J108" i="3"/>
  <c r="BE108" i="3" s="1"/>
  <c r="BI107" i="3"/>
  <c r="BH107" i="3"/>
  <c r="BG107" i="3"/>
  <c r="BF107" i="3"/>
  <c r="T107" i="3"/>
  <c r="R107" i="3"/>
  <c r="P107" i="3"/>
  <c r="BK107" i="3"/>
  <c r="J107" i="3"/>
  <c r="BE107" i="3" s="1"/>
  <c r="BI106" i="3"/>
  <c r="BH106" i="3"/>
  <c r="BG106" i="3"/>
  <c r="BF106" i="3"/>
  <c r="T106" i="3"/>
  <c r="R106" i="3"/>
  <c r="P106" i="3"/>
  <c r="BK106" i="3"/>
  <c r="J106" i="3"/>
  <c r="BE106" i="3" s="1"/>
  <c r="BI105" i="3"/>
  <c r="BH105" i="3"/>
  <c r="BG105" i="3"/>
  <c r="BF105" i="3"/>
  <c r="T105" i="3"/>
  <c r="R105" i="3"/>
  <c r="P105" i="3"/>
  <c r="BK105" i="3"/>
  <c r="BK104" i="3" s="1"/>
  <c r="J104" i="3" s="1"/>
  <c r="J66" i="3" s="1"/>
  <c r="J105" i="3"/>
  <c r="BE105" i="3" s="1"/>
  <c r="BI103" i="3"/>
  <c r="BH103" i="3"/>
  <c r="BG103" i="3"/>
  <c r="BF103" i="3"/>
  <c r="T103" i="3"/>
  <c r="R103" i="3"/>
  <c r="P103" i="3"/>
  <c r="BK103" i="3"/>
  <c r="J103" i="3"/>
  <c r="BE103" i="3" s="1"/>
  <c r="BI102" i="3"/>
  <c r="BH102" i="3"/>
  <c r="BG102" i="3"/>
  <c r="BF102" i="3"/>
  <c r="T102" i="3"/>
  <c r="R102" i="3"/>
  <c r="P102" i="3"/>
  <c r="BK102" i="3"/>
  <c r="J102" i="3"/>
  <c r="BE102" i="3" s="1"/>
  <c r="BI101" i="3"/>
  <c r="BH101" i="3"/>
  <c r="BG101" i="3"/>
  <c r="BF101" i="3"/>
  <c r="F33" i="3" s="1"/>
  <c r="BA54" i="1" s="1"/>
  <c r="T101" i="3"/>
  <c r="R101" i="3"/>
  <c r="P101" i="3"/>
  <c r="BK101" i="3"/>
  <c r="BK100" i="3" s="1"/>
  <c r="J101" i="3"/>
  <c r="BE101" i="3" s="1"/>
  <c r="BI99" i="3"/>
  <c r="BH99" i="3"/>
  <c r="BG99" i="3"/>
  <c r="BF99" i="3"/>
  <c r="T99" i="3"/>
  <c r="R99" i="3"/>
  <c r="P99" i="3"/>
  <c r="BK99" i="3"/>
  <c r="J99" i="3"/>
  <c r="BE99" i="3" s="1"/>
  <c r="BI98" i="3"/>
  <c r="BH98" i="3"/>
  <c r="BG98" i="3"/>
  <c r="BF98" i="3"/>
  <c r="T98" i="3"/>
  <c r="T97" i="3" s="1"/>
  <c r="R98" i="3"/>
  <c r="R97" i="3" s="1"/>
  <c r="P98" i="3"/>
  <c r="BK98" i="3"/>
  <c r="BK97" i="3" s="1"/>
  <c r="J97" i="3" s="1"/>
  <c r="J64" i="3" s="1"/>
  <c r="J98" i="3"/>
  <c r="BE98" i="3" s="1"/>
  <c r="BI95" i="3"/>
  <c r="BH95" i="3"/>
  <c r="F35" i="3" s="1"/>
  <c r="BC54" i="1" s="1"/>
  <c r="BG95" i="3"/>
  <c r="BF95" i="3"/>
  <c r="J33" i="3"/>
  <c r="AW54" i="1" s="1"/>
  <c r="T95" i="3"/>
  <c r="T94" i="3" s="1"/>
  <c r="T93" i="3" s="1"/>
  <c r="R95" i="3"/>
  <c r="R94" i="3" s="1"/>
  <c r="R93" i="3" s="1"/>
  <c r="P95" i="3"/>
  <c r="P94" i="3" s="1"/>
  <c r="P93" i="3" s="1"/>
  <c r="BK95" i="3"/>
  <c r="BK94" i="3" s="1"/>
  <c r="J94" i="3" s="1"/>
  <c r="J62" i="3" s="1"/>
  <c r="J95" i="3"/>
  <c r="BE95" i="3"/>
  <c r="J88" i="3"/>
  <c r="F88" i="3"/>
  <c r="F86" i="3"/>
  <c r="E84" i="3"/>
  <c r="J55" i="3"/>
  <c r="F55" i="3"/>
  <c r="F53" i="3"/>
  <c r="E51" i="3"/>
  <c r="J20" i="3"/>
  <c r="E20" i="3"/>
  <c r="F56" i="3" s="1"/>
  <c r="J19" i="3"/>
  <c r="J14" i="3"/>
  <c r="J53" i="3" s="1"/>
  <c r="E7" i="3"/>
  <c r="E80" i="3" s="1"/>
  <c r="E47" i="3"/>
  <c r="AY53" i="1"/>
  <c r="AX53" i="1"/>
  <c r="BI2818" i="2"/>
  <c r="BH2818" i="2"/>
  <c r="BG2818" i="2"/>
  <c r="BF2818" i="2"/>
  <c r="T2818" i="2"/>
  <c r="R2818" i="2"/>
  <c r="P2818" i="2"/>
  <c r="BK2818" i="2"/>
  <c r="J2818" i="2"/>
  <c r="BE2818" i="2"/>
  <c r="BI2817" i="2"/>
  <c r="BH2817" i="2"/>
  <c r="BG2817" i="2"/>
  <c r="BF2817" i="2"/>
  <c r="T2817" i="2"/>
  <c r="R2817" i="2"/>
  <c r="P2817" i="2"/>
  <c r="BK2817" i="2"/>
  <c r="J2817" i="2"/>
  <c r="BE2817" i="2" s="1"/>
  <c r="BI2816" i="2"/>
  <c r="BH2816" i="2"/>
  <c r="BG2816" i="2"/>
  <c r="BF2816" i="2"/>
  <c r="T2816" i="2"/>
  <c r="R2816" i="2"/>
  <c r="P2816" i="2"/>
  <c r="BK2816" i="2"/>
  <c r="J2816" i="2"/>
  <c r="BE2816" i="2"/>
  <c r="BI2804" i="2"/>
  <c r="BH2804" i="2"/>
  <c r="BG2804" i="2"/>
  <c r="BF2804" i="2"/>
  <c r="T2804" i="2"/>
  <c r="R2804" i="2"/>
  <c r="P2804" i="2"/>
  <c r="BK2804" i="2"/>
  <c r="J2804" i="2"/>
  <c r="BE2804" i="2" s="1"/>
  <c r="BI2803" i="2"/>
  <c r="BH2803" i="2"/>
  <c r="BG2803" i="2"/>
  <c r="BF2803" i="2"/>
  <c r="T2803" i="2"/>
  <c r="R2803" i="2"/>
  <c r="P2803" i="2"/>
  <c r="BK2803" i="2"/>
  <c r="J2803" i="2"/>
  <c r="BE2803" i="2"/>
  <c r="BI2802" i="2"/>
  <c r="BH2802" i="2"/>
  <c r="BG2802" i="2"/>
  <c r="BF2802" i="2"/>
  <c r="T2802" i="2"/>
  <c r="R2802" i="2"/>
  <c r="P2802" i="2"/>
  <c r="BK2802" i="2"/>
  <c r="J2802" i="2"/>
  <c r="BE2802" i="2" s="1"/>
  <c r="BI2787" i="2"/>
  <c r="BH2787" i="2"/>
  <c r="BG2787" i="2"/>
  <c r="BF2787" i="2"/>
  <c r="T2787" i="2"/>
  <c r="T2786" i="2"/>
  <c r="R2787" i="2"/>
  <c r="R2786" i="2" s="1"/>
  <c r="P2787" i="2"/>
  <c r="P2786" i="2"/>
  <c r="BK2787" i="2"/>
  <c r="BK2786" i="2" s="1"/>
  <c r="J2786" i="2" s="1"/>
  <c r="J87" i="2" s="1"/>
  <c r="J2787" i="2"/>
  <c r="BE2787" i="2" s="1"/>
  <c r="BI2784" i="2"/>
  <c r="BH2784" i="2"/>
  <c r="BG2784" i="2"/>
  <c r="BF2784" i="2"/>
  <c r="T2784" i="2"/>
  <c r="R2784" i="2"/>
  <c r="P2784" i="2"/>
  <c r="BK2784" i="2"/>
  <c r="J2784" i="2"/>
  <c r="BE2784" i="2" s="1"/>
  <c r="BI2777" i="2"/>
  <c r="BH2777" i="2"/>
  <c r="BG2777" i="2"/>
  <c r="BF2777" i="2"/>
  <c r="T2777" i="2"/>
  <c r="R2777" i="2"/>
  <c r="P2777" i="2"/>
  <c r="P2770" i="2" s="1"/>
  <c r="BK2777" i="2"/>
  <c r="J2777" i="2"/>
  <c r="BE2777" i="2" s="1"/>
  <c r="BI2775" i="2"/>
  <c r="BH2775" i="2"/>
  <c r="BG2775" i="2"/>
  <c r="BF2775" i="2"/>
  <c r="T2775" i="2"/>
  <c r="T2770" i="2" s="1"/>
  <c r="R2775" i="2"/>
  <c r="P2775" i="2"/>
  <c r="BK2775" i="2"/>
  <c r="J2775" i="2"/>
  <c r="BE2775" i="2" s="1"/>
  <c r="BI2771" i="2"/>
  <c r="BH2771" i="2"/>
  <c r="BG2771" i="2"/>
  <c r="BF2771" i="2"/>
  <c r="T2771" i="2"/>
  <c r="R2771" i="2"/>
  <c r="R2770" i="2" s="1"/>
  <c r="P2771" i="2"/>
  <c r="BK2771" i="2"/>
  <c r="BK2770" i="2" s="1"/>
  <c r="J2770" i="2" s="1"/>
  <c r="J86" i="2" s="1"/>
  <c r="J2771" i="2"/>
  <c r="BE2771" i="2" s="1"/>
  <c r="BI2768" i="2"/>
  <c r="BH2768" i="2"/>
  <c r="BG2768" i="2"/>
  <c r="BF2768" i="2"/>
  <c r="T2768" i="2"/>
  <c r="R2768" i="2"/>
  <c r="P2768" i="2"/>
  <c r="BK2768" i="2"/>
  <c r="J2768" i="2"/>
  <c r="BE2768" i="2"/>
  <c r="BI2767" i="2"/>
  <c r="BH2767" i="2"/>
  <c r="BG2767" i="2"/>
  <c r="BF2767" i="2"/>
  <c r="T2767" i="2"/>
  <c r="R2767" i="2"/>
  <c r="P2767" i="2"/>
  <c r="BK2767" i="2"/>
  <c r="J2767" i="2"/>
  <c r="BE2767" i="2" s="1"/>
  <c r="BI2758" i="2"/>
  <c r="BH2758" i="2"/>
  <c r="BG2758" i="2"/>
  <c r="BF2758" i="2"/>
  <c r="T2758" i="2"/>
  <c r="T2757" i="2"/>
  <c r="R2758" i="2"/>
  <c r="R2757" i="2" s="1"/>
  <c r="P2758" i="2"/>
  <c r="P2757" i="2"/>
  <c r="BK2758" i="2"/>
  <c r="BK2757" i="2" s="1"/>
  <c r="J2757" i="2" s="1"/>
  <c r="J85" i="2" s="1"/>
  <c r="J2758" i="2"/>
  <c r="BE2758" i="2" s="1"/>
  <c r="BI2725" i="2"/>
  <c r="BH2725" i="2"/>
  <c r="BG2725" i="2"/>
  <c r="BF2725" i="2"/>
  <c r="T2725" i="2"/>
  <c r="R2725" i="2"/>
  <c r="P2725" i="2"/>
  <c r="BK2725" i="2"/>
  <c r="J2725" i="2"/>
  <c r="BE2725" i="2" s="1"/>
  <c r="BI2724" i="2"/>
  <c r="BH2724" i="2"/>
  <c r="BG2724" i="2"/>
  <c r="BF2724" i="2"/>
  <c r="T2724" i="2"/>
  <c r="R2724" i="2"/>
  <c r="P2724" i="2"/>
  <c r="BK2724" i="2"/>
  <c r="J2724" i="2"/>
  <c r="BE2724" i="2"/>
  <c r="BI2723" i="2"/>
  <c r="BH2723" i="2"/>
  <c r="BG2723" i="2"/>
  <c r="BF2723" i="2"/>
  <c r="T2723" i="2"/>
  <c r="R2723" i="2"/>
  <c r="P2723" i="2"/>
  <c r="BK2723" i="2"/>
  <c r="J2723" i="2"/>
  <c r="BE2723" i="2" s="1"/>
  <c r="BI2722" i="2"/>
  <c r="BH2722" i="2"/>
  <c r="BG2722" i="2"/>
  <c r="BF2722" i="2"/>
  <c r="T2722" i="2"/>
  <c r="R2722" i="2"/>
  <c r="P2722" i="2"/>
  <c r="BK2722" i="2"/>
  <c r="J2722" i="2"/>
  <c r="BE2722" i="2"/>
  <c r="BI2720" i="2"/>
  <c r="BH2720" i="2"/>
  <c r="BG2720" i="2"/>
  <c r="BF2720" i="2"/>
  <c r="T2720" i="2"/>
  <c r="R2720" i="2"/>
  <c r="P2720" i="2"/>
  <c r="BK2720" i="2"/>
  <c r="J2720" i="2"/>
  <c r="BE2720" i="2" s="1"/>
  <c r="BI2705" i="2"/>
  <c r="BH2705" i="2"/>
  <c r="BG2705" i="2"/>
  <c r="BF2705" i="2"/>
  <c r="T2705" i="2"/>
  <c r="R2705" i="2"/>
  <c r="P2705" i="2"/>
  <c r="BK2705" i="2"/>
  <c r="J2705" i="2"/>
  <c r="BE2705" i="2"/>
  <c r="BI2703" i="2"/>
  <c r="BH2703" i="2"/>
  <c r="BG2703" i="2"/>
  <c r="BF2703" i="2"/>
  <c r="T2703" i="2"/>
  <c r="R2703" i="2"/>
  <c r="R2664" i="2" s="1"/>
  <c r="P2703" i="2"/>
  <c r="BK2703" i="2"/>
  <c r="J2703" i="2"/>
  <c r="BE2703" i="2" s="1"/>
  <c r="BI2697" i="2"/>
  <c r="BH2697" i="2"/>
  <c r="BG2697" i="2"/>
  <c r="BF2697" i="2"/>
  <c r="T2697" i="2"/>
  <c r="R2697" i="2"/>
  <c r="P2697" i="2"/>
  <c r="BK2697" i="2"/>
  <c r="BK2664" i="2" s="1"/>
  <c r="J2664" i="2" s="1"/>
  <c r="J84" i="2" s="1"/>
  <c r="J2697" i="2"/>
  <c r="BE2697" i="2"/>
  <c r="BI2665" i="2"/>
  <c r="BH2665" i="2"/>
  <c r="BG2665" i="2"/>
  <c r="BF2665" i="2"/>
  <c r="T2665" i="2"/>
  <c r="T2664" i="2" s="1"/>
  <c r="R2665" i="2"/>
  <c r="P2665" i="2"/>
  <c r="P2664" i="2" s="1"/>
  <c r="BK2665" i="2"/>
  <c r="J2665" i="2"/>
  <c r="BE2665" i="2" s="1"/>
  <c r="BI2663" i="2"/>
  <c r="BH2663" i="2"/>
  <c r="BG2663" i="2"/>
  <c r="BF2663" i="2"/>
  <c r="T2663" i="2"/>
  <c r="R2663" i="2"/>
  <c r="P2663" i="2"/>
  <c r="BK2663" i="2"/>
  <c r="J2663" i="2"/>
  <c r="BE2663" i="2" s="1"/>
  <c r="BI2662" i="2"/>
  <c r="BH2662" i="2"/>
  <c r="BG2662" i="2"/>
  <c r="BF2662" i="2"/>
  <c r="T2662" i="2"/>
  <c r="R2662" i="2"/>
  <c r="P2662" i="2"/>
  <c r="BK2662" i="2"/>
  <c r="J2662" i="2"/>
  <c r="BE2662" i="2"/>
  <c r="BI2636" i="2"/>
  <c r="BH2636" i="2"/>
  <c r="BG2636" i="2"/>
  <c r="BF2636" i="2"/>
  <c r="T2636" i="2"/>
  <c r="R2636" i="2"/>
  <c r="P2636" i="2"/>
  <c r="BK2636" i="2"/>
  <c r="J2636" i="2"/>
  <c r="BE2636" i="2" s="1"/>
  <c r="BI2635" i="2"/>
  <c r="BH2635" i="2"/>
  <c r="BG2635" i="2"/>
  <c r="BF2635" i="2"/>
  <c r="T2635" i="2"/>
  <c r="R2635" i="2"/>
  <c r="P2635" i="2"/>
  <c r="BK2635" i="2"/>
  <c r="J2635" i="2"/>
  <c r="BE2635" i="2"/>
  <c r="BI2634" i="2"/>
  <c r="BH2634" i="2"/>
  <c r="BG2634" i="2"/>
  <c r="BF2634" i="2"/>
  <c r="T2634" i="2"/>
  <c r="R2634" i="2"/>
  <c r="P2634" i="2"/>
  <c r="BK2634" i="2"/>
  <c r="J2634" i="2"/>
  <c r="BE2634" i="2" s="1"/>
  <c r="BI2624" i="2"/>
  <c r="BH2624" i="2"/>
  <c r="BG2624" i="2"/>
  <c r="BF2624" i="2"/>
  <c r="T2624" i="2"/>
  <c r="R2624" i="2"/>
  <c r="P2624" i="2"/>
  <c r="BK2624" i="2"/>
  <c r="J2624" i="2"/>
  <c r="BE2624" i="2"/>
  <c r="BI2623" i="2"/>
  <c r="BH2623" i="2"/>
  <c r="BG2623" i="2"/>
  <c r="BF2623" i="2"/>
  <c r="T2623" i="2"/>
  <c r="R2623" i="2"/>
  <c r="P2623" i="2"/>
  <c r="BK2623" i="2"/>
  <c r="J2623" i="2"/>
  <c r="BE2623" i="2" s="1"/>
  <c r="BI2622" i="2"/>
  <c r="BH2622" i="2"/>
  <c r="BG2622" i="2"/>
  <c r="BF2622" i="2"/>
  <c r="T2622" i="2"/>
  <c r="R2622" i="2"/>
  <c r="P2622" i="2"/>
  <c r="BK2622" i="2"/>
  <c r="J2622" i="2"/>
  <c r="BE2622" i="2"/>
  <c r="BI2621" i="2"/>
  <c r="BH2621" i="2"/>
  <c r="BG2621" i="2"/>
  <c r="BF2621" i="2"/>
  <c r="T2621" i="2"/>
  <c r="R2621" i="2"/>
  <c r="P2621" i="2"/>
  <c r="BK2621" i="2"/>
  <c r="J2621" i="2"/>
  <c r="BE2621" i="2" s="1"/>
  <c r="BI2611" i="2"/>
  <c r="BH2611" i="2"/>
  <c r="BG2611" i="2"/>
  <c r="BF2611" i="2"/>
  <c r="T2611" i="2"/>
  <c r="R2611" i="2"/>
  <c r="P2611" i="2"/>
  <c r="BK2611" i="2"/>
  <c r="J2611" i="2"/>
  <c r="BE2611" i="2"/>
  <c r="BI2610" i="2"/>
  <c r="BH2610" i="2"/>
  <c r="BG2610" i="2"/>
  <c r="BF2610" i="2"/>
  <c r="T2610" i="2"/>
  <c r="R2610" i="2"/>
  <c r="P2610" i="2"/>
  <c r="BK2610" i="2"/>
  <c r="J2610" i="2"/>
  <c r="BE2610" i="2" s="1"/>
  <c r="BI2605" i="2"/>
  <c r="BH2605" i="2"/>
  <c r="BG2605" i="2"/>
  <c r="BF2605" i="2"/>
  <c r="T2605" i="2"/>
  <c r="R2605" i="2"/>
  <c r="P2605" i="2"/>
  <c r="BK2605" i="2"/>
  <c r="J2605" i="2"/>
  <c r="BE2605" i="2"/>
  <c r="BI2604" i="2"/>
  <c r="BH2604" i="2"/>
  <c r="BG2604" i="2"/>
  <c r="BF2604" i="2"/>
  <c r="T2604" i="2"/>
  <c r="R2604" i="2"/>
  <c r="P2604" i="2"/>
  <c r="BK2604" i="2"/>
  <c r="J2604" i="2"/>
  <c r="BE2604" i="2" s="1"/>
  <c r="BI2603" i="2"/>
  <c r="BH2603" i="2"/>
  <c r="BG2603" i="2"/>
  <c r="BF2603" i="2"/>
  <c r="T2603" i="2"/>
  <c r="R2603" i="2"/>
  <c r="P2603" i="2"/>
  <c r="BK2603" i="2"/>
  <c r="J2603" i="2"/>
  <c r="BE2603" i="2"/>
  <c r="BI2602" i="2"/>
  <c r="BH2602" i="2"/>
  <c r="BG2602" i="2"/>
  <c r="BF2602" i="2"/>
  <c r="T2602" i="2"/>
  <c r="R2602" i="2"/>
  <c r="P2602" i="2"/>
  <c r="BK2602" i="2"/>
  <c r="J2602" i="2"/>
  <c r="BE2602" i="2" s="1"/>
  <c r="BI2598" i="2"/>
  <c r="BH2598" i="2"/>
  <c r="BG2598" i="2"/>
  <c r="BF2598" i="2"/>
  <c r="T2598" i="2"/>
  <c r="T2597" i="2"/>
  <c r="R2598" i="2"/>
  <c r="P2598" i="2"/>
  <c r="P2597" i="2"/>
  <c r="BK2598" i="2"/>
  <c r="BK2597" i="2" s="1"/>
  <c r="J2597" i="2" s="1"/>
  <c r="J83" i="2" s="1"/>
  <c r="J2598" i="2"/>
  <c r="BE2598" i="2" s="1"/>
  <c r="BI2595" i="2"/>
  <c r="BH2595" i="2"/>
  <c r="BG2595" i="2"/>
  <c r="BF2595" i="2"/>
  <c r="T2595" i="2"/>
  <c r="R2595" i="2"/>
  <c r="P2595" i="2"/>
  <c r="BK2595" i="2"/>
  <c r="J2595" i="2"/>
  <c r="BE2595" i="2" s="1"/>
  <c r="BI2590" i="2"/>
  <c r="BH2590" i="2"/>
  <c r="BG2590" i="2"/>
  <c r="BF2590" i="2"/>
  <c r="T2590" i="2"/>
  <c r="R2590" i="2"/>
  <c r="P2590" i="2"/>
  <c r="BK2590" i="2"/>
  <c r="J2590" i="2"/>
  <c r="BE2590" i="2"/>
  <c r="BI2588" i="2"/>
  <c r="BH2588" i="2"/>
  <c r="BG2588" i="2"/>
  <c r="BF2588" i="2"/>
  <c r="T2588" i="2"/>
  <c r="R2588" i="2"/>
  <c r="P2588" i="2"/>
  <c r="BK2588" i="2"/>
  <c r="J2588" i="2"/>
  <c r="BE2588" i="2" s="1"/>
  <c r="BI2571" i="2"/>
  <c r="BH2571" i="2"/>
  <c r="BG2571" i="2"/>
  <c r="BF2571" i="2"/>
  <c r="T2571" i="2"/>
  <c r="R2571" i="2"/>
  <c r="P2571" i="2"/>
  <c r="BK2571" i="2"/>
  <c r="J2571" i="2"/>
  <c r="BE2571" i="2"/>
  <c r="BI2554" i="2"/>
  <c r="BH2554" i="2"/>
  <c r="BG2554" i="2"/>
  <c r="BF2554" i="2"/>
  <c r="T2554" i="2"/>
  <c r="R2554" i="2"/>
  <c r="P2554" i="2"/>
  <c r="BK2554" i="2"/>
  <c r="J2554" i="2"/>
  <c r="BE2554" i="2" s="1"/>
  <c r="BI2552" i="2"/>
  <c r="BH2552" i="2"/>
  <c r="BG2552" i="2"/>
  <c r="BF2552" i="2"/>
  <c r="T2552" i="2"/>
  <c r="R2552" i="2"/>
  <c r="P2552" i="2"/>
  <c r="BK2552" i="2"/>
  <c r="J2552" i="2"/>
  <c r="BE2552" i="2"/>
  <c r="BI2546" i="2"/>
  <c r="BH2546" i="2"/>
  <c r="BG2546" i="2"/>
  <c r="BF2546" i="2"/>
  <c r="T2546" i="2"/>
  <c r="R2546" i="2"/>
  <c r="P2546" i="2"/>
  <c r="BK2546" i="2"/>
  <c r="J2546" i="2"/>
  <c r="BE2546" i="2" s="1"/>
  <c r="BI2542" i="2"/>
  <c r="BH2542" i="2"/>
  <c r="BG2542" i="2"/>
  <c r="BF2542" i="2"/>
  <c r="T2542" i="2"/>
  <c r="R2542" i="2"/>
  <c r="P2542" i="2"/>
  <c r="BK2542" i="2"/>
  <c r="J2542" i="2"/>
  <c r="BE2542" i="2"/>
  <c r="BI2535" i="2"/>
  <c r="BH2535" i="2"/>
  <c r="BG2535" i="2"/>
  <c r="BF2535" i="2"/>
  <c r="T2535" i="2"/>
  <c r="R2535" i="2"/>
  <c r="P2535" i="2"/>
  <c r="BK2535" i="2"/>
  <c r="J2535" i="2"/>
  <c r="BE2535" i="2" s="1"/>
  <c r="BI2533" i="2"/>
  <c r="BH2533" i="2"/>
  <c r="BG2533" i="2"/>
  <c r="BF2533" i="2"/>
  <c r="T2533" i="2"/>
  <c r="R2533" i="2"/>
  <c r="P2533" i="2"/>
  <c r="BK2533" i="2"/>
  <c r="J2533" i="2"/>
  <c r="BE2533" i="2"/>
  <c r="BI2521" i="2"/>
  <c r="BH2521" i="2"/>
  <c r="BG2521" i="2"/>
  <c r="BF2521" i="2"/>
  <c r="T2521" i="2"/>
  <c r="R2521" i="2"/>
  <c r="R2491" i="2" s="1"/>
  <c r="P2521" i="2"/>
  <c r="BK2521" i="2"/>
  <c r="J2521" i="2"/>
  <c r="BE2521" i="2" s="1"/>
  <c r="BI2519" i="2"/>
  <c r="BH2519" i="2"/>
  <c r="BG2519" i="2"/>
  <c r="BF2519" i="2"/>
  <c r="T2519" i="2"/>
  <c r="R2519" i="2"/>
  <c r="P2519" i="2"/>
  <c r="BK2519" i="2"/>
  <c r="BK2491" i="2" s="1"/>
  <c r="J2491" i="2" s="1"/>
  <c r="J82" i="2" s="1"/>
  <c r="J2519" i="2"/>
  <c r="BE2519" i="2"/>
  <c r="BI2492" i="2"/>
  <c r="BH2492" i="2"/>
  <c r="BG2492" i="2"/>
  <c r="BF2492" i="2"/>
  <c r="T2492" i="2"/>
  <c r="T2491" i="2" s="1"/>
  <c r="R2492" i="2"/>
  <c r="P2492" i="2"/>
  <c r="P2491" i="2" s="1"/>
  <c r="BK2492" i="2"/>
  <c r="J2492" i="2"/>
  <c r="BE2492" i="2" s="1"/>
  <c r="BI2489" i="2"/>
  <c r="BH2489" i="2"/>
  <c r="BG2489" i="2"/>
  <c r="BF2489" i="2"/>
  <c r="T2489" i="2"/>
  <c r="R2489" i="2"/>
  <c r="P2489" i="2"/>
  <c r="BK2489" i="2"/>
  <c r="J2489" i="2"/>
  <c r="BE2489" i="2" s="1"/>
  <c r="BI2487" i="2"/>
  <c r="BH2487" i="2"/>
  <c r="BG2487" i="2"/>
  <c r="BF2487" i="2"/>
  <c r="T2487" i="2"/>
  <c r="R2487" i="2"/>
  <c r="P2487" i="2"/>
  <c r="BK2487" i="2"/>
  <c r="J2487" i="2"/>
  <c r="BE2487" i="2"/>
  <c r="BI2485" i="2"/>
  <c r="BH2485" i="2"/>
  <c r="BG2485" i="2"/>
  <c r="BF2485" i="2"/>
  <c r="T2485" i="2"/>
  <c r="R2485" i="2"/>
  <c r="P2485" i="2"/>
  <c r="BK2485" i="2"/>
  <c r="J2485" i="2"/>
  <c r="BE2485" i="2" s="1"/>
  <c r="BI2482" i="2"/>
  <c r="BH2482" i="2"/>
  <c r="BG2482" i="2"/>
  <c r="BF2482" i="2"/>
  <c r="T2482" i="2"/>
  <c r="R2482" i="2"/>
  <c r="P2482" i="2"/>
  <c r="BK2482" i="2"/>
  <c r="J2482" i="2"/>
  <c r="BE2482" i="2"/>
  <c r="BI2479" i="2"/>
  <c r="BH2479" i="2"/>
  <c r="BG2479" i="2"/>
  <c r="BF2479" i="2"/>
  <c r="T2479" i="2"/>
  <c r="R2479" i="2"/>
  <c r="P2479" i="2"/>
  <c r="BK2479" i="2"/>
  <c r="J2479" i="2"/>
  <c r="BE2479" i="2" s="1"/>
  <c r="BI2461" i="2"/>
  <c r="BH2461" i="2"/>
  <c r="BG2461" i="2"/>
  <c r="BF2461" i="2"/>
  <c r="T2461" i="2"/>
  <c r="R2461" i="2"/>
  <c r="P2461" i="2"/>
  <c r="BK2461" i="2"/>
  <c r="J2461" i="2"/>
  <c r="BE2461" i="2"/>
  <c r="BI2459" i="2"/>
  <c r="BH2459" i="2"/>
  <c r="BG2459" i="2"/>
  <c r="BF2459" i="2"/>
  <c r="T2459" i="2"/>
  <c r="R2459" i="2"/>
  <c r="P2459" i="2"/>
  <c r="BK2459" i="2"/>
  <c r="J2459" i="2"/>
  <c r="BE2459" i="2" s="1"/>
  <c r="BI2441" i="2"/>
  <c r="BH2441" i="2"/>
  <c r="BG2441" i="2"/>
  <c r="BF2441" i="2"/>
  <c r="T2441" i="2"/>
  <c r="R2441" i="2"/>
  <c r="P2441" i="2"/>
  <c r="BK2441" i="2"/>
  <c r="J2441" i="2"/>
  <c r="BE2441" i="2"/>
  <c r="BI2439" i="2"/>
  <c r="BH2439" i="2"/>
  <c r="BG2439" i="2"/>
  <c r="BF2439" i="2"/>
  <c r="T2439" i="2"/>
  <c r="R2439" i="2"/>
  <c r="P2439" i="2"/>
  <c r="BK2439" i="2"/>
  <c r="J2439" i="2"/>
  <c r="BE2439" i="2" s="1"/>
  <c r="BI2434" i="2"/>
  <c r="BH2434" i="2"/>
  <c r="BG2434" i="2"/>
  <c r="BF2434" i="2"/>
  <c r="T2434" i="2"/>
  <c r="R2434" i="2"/>
  <c r="P2434" i="2"/>
  <c r="BK2434" i="2"/>
  <c r="J2434" i="2"/>
  <c r="BE2434" i="2"/>
  <c r="BI2432" i="2"/>
  <c r="BH2432" i="2"/>
  <c r="BG2432" i="2"/>
  <c r="BF2432" i="2"/>
  <c r="T2432" i="2"/>
  <c r="R2432" i="2"/>
  <c r="P2432" i="2"/>
  <c r="BK2432" i="2"/>
  <c r="J2432" i="2"/>
  <c r="BE2432" i="2" s="1"/>
  <c r="BI2427" i="2"/>
  <c r="BH2427" i="2"/>
  <c r="BG2427" i="2"/>
  <c r="BF2427" i="2"/>
  <c r="T2427" i="2"/>
  <c r="R2427" i="2"/>
  <c r="P2427" i="2"/>
  <c r="BK2427" i="2"/>
  <c r="J2427" i="2"/>
  <c r="BE2427" i="2"/>
  <c r="BI2425" i="2"/>
  <c r="BH2425" i="2"/>
  <c r="BG2425" i="2"/>
  <c r="BF2425" i="2"/>
  <c r="T2425" i="2"/>
  <c r="R2425" i="2"/>
  <c r="P2425" i="2"/>
  <c r="BK2425" i="2"/>
  <c r="J2425" i="2"/>
  <c r="BE2425" i="2" s="1"/>
  <c r="BI2423" i="2"/>
  <c r="BH2423" i="2"/>
  <c r="BG2423" i="2"/>
  <c r="BF2423" i="2"/>
  <c r="T2423" i="2"/>
  <c r="R2423" i="2"/>
  <c r="P2423" i="2"/>
  <c r="BK2423" i="2"/>
  <c r="J2423" i="2"/>
  <c r="BE2423" i="2"/>
  <c r="BI2421" i="2"/>
  <c r="BH2421" i="2"/>
  <c r="BG2421" i="2"/>
  <c r="BF2421" i="2"/>
  <c r="T2421" i="2"/>
  <c r="R2421" i="2"/>
  <c r="P2421" i="2"/>
  <c r="BK2421" i="2"/>
  <c r="J2421" i="2"/>
  <c r="BE2421" i="2" s="1"/>
  <c r="BI2415" i="2"/>
  <c r="BH2415" i="2"/>
  <c r="BG2415" i="2"/>
  <c r="BF2415" i="2"/>
  <c r="T2415" i="2"/>
  <c r="T2414" i="2"/>
  <c r="R2415" i="2"/>
  <c r="P2415" i="2"/>
  <c r="P2414" i="2" s="1"/>
  <c r="BK2415" i="2"/>
  <c r="J2415" i="2"/>
  <c r="BE2415" i="2" s="1"/>
  <c r="BI2412" i="2"/>
  <c r="BH2412" i="2"/>
  <c r="BG2412" i="2"/>
  <c r="BF2412" i="2"/>
  <c r="T2412" i="2"/>
  <c r="R2412" i="2"/>
  <c r="P2412" i="2"/>
  <c r="BK2412" i="2"/>
  <c r="J2412" i="2"/>
  <c r="BE2412" i="2" s="1"/>
  <c r="BI2410" i="2"/>
  <c r="BH2410" i="2"/>
  <c r="BG2410" i="2"/>
  <c r="BF2410" i="2"/>
  <c r="T2410" i="2"/>
  <c r="R2410" i="2"/>
  <c r="P2410" i="2"/>
  <c r="BK2410" i="2"/>
  <c r="J2410" i="2"/>
  <c r="BE2410" i="2" s="1"/>
  <c r="BI2404" i="2"/>
  <c r="BH2404" i="2"/>
  <c r="BG2404" i="2"/>
  <c r="BF2404" i="2"/>
  <c r="T2404" i="2"/>
  <c r="R2404" i="2"/>
  <c r="P2404" i="2"/>
  <c r="BK2404" i="2"/>
  <c r="J2404" i="2"/>
  <c r="BE2404" i="2" s="1"/>
  <c r="BI2399" i="2"/>
  <c r="BH2399" i="2"/>
  <c r="BG2399" i="2"/>
  <c r="BF2399" i="2"/>
  <c r="T2399" i="2"/>
  <c r="R2399" i="2"/>
  <c r="P2399" i="2"/>
  <c r="BK2399" i="2"/>
  <c r="J2399" i="2"/>
  <c r="BE2399" i="2" s="1"/>
  <c r="BI2391" i="2"/>
  <c r="BH2391" i="2"/>
  <c r="BG2391" i="2"/>
  <c r="BF2391" i="2"/>
  <c r="T2391" i="2"/>
  <c r="R2391" i="2"/>
  <c r="P2391" i="2"/>
  <c r="BK2391" i="2"/>
  <c r="J2391" i="2"/>
  <c r="BE2391" i="2" s="1"/>
  <c r="BI2389" i="2"/>
  <c r="BH2389" i="2"/>
  <c r="BG2389" i="2"/>
  <c r="BF2389" i="2"/>
  <c r="T2389" i="2"/>
  <c r="R2389" i="2"/>
  <c r="P2389" i="2"/>
  <c r="BK2389" i="2"/>
  <c r="J2389" i="2"/>
  <c r="BE2389" i="2" s="1"/>
  <c r="BI2385" i="2"/>
  <c r="BH2385" i="2"/>
  <c r="BG2385" i="2"/>
  <c r="BF2385" i="2"/>
  <c r="T2385" i="2"/>
  <c r="R2385" i="2"/>
  <c r="P2385" i="2"/>
  <c r="BK2385" i="2"/>
  <c r="J2385" i="2"/>
  <c r="BE2385" i="2"/>
  <c r="BI2380" i="2"/>
  <c r="BH2380" i="2"/>
  <c r="BG2380" i="2"/>
  <c r="BF2380" i="2"/>
  <c r="T2380" i="2"/>
  <c r="R2380" i="2"/>
  <c r="P2380" i="2"/>
  <c r="BK2380" i="2"/>
  <c r="J2380" i="2"/>
  <c r="BE2380" i="2" s="1"/>
  <c r="BI2378" i="2"/>
  <c r="BH2378" i="2"/>
  <c r="BG2378" i="2"/>
  <c r="BF2378" i="2"/>
  <c r="T2378" i="2"/>
  <c r="R2378" i="2"/>
  <c r="P2378" i="2"/>
  <c r="BK2378" i="2"/>
  <c r="J2378" i="2"/>
  <c r="BE2378" i="2"/>
  <c r="BI2376" i="2"/>
  <c r="BH2376" i="2"/>
  <c r="BG2376" i="2"/>
  <c r="BF2376" i="2"/>
  <c r="T2376" i="2"/>
  <c r="R2376" i="2"/>
  <c r="P2376" i="2"/>
  <c r="BK2376" i="2"/>
  <c r="J2376" i="2"/>
  <c r="BE2376" i="2" s="1"/>
  <c r="BI2356" i="2"/>
  <c r="BH2356" i="2"/>
  <c r="BG2356" i="2"/>
  <c r="BF2356" i="2"/>
  <c r="T2356" i="2"/>
  <c r="R2356" i="2"/>
  <c r="P2356" i="2"/>
  <c r="BK2356" i="2"/>
  <c r="J2356" i="2"/>
  <c r="BE2356" i="2"/>
  <c r="BI2355" i="2"/>
  <c r="BH2355" i="2"/>
  <c r="BG2355" i="2"/>
  <c r="BF2355" i="2"/>
  <c r="T2355" i="2"/>
  <c r="R2355" i="2"/>
  <c r="P2355" i="2"/>
  <c r="BK2355" i="2"/>
  <c r="J2355" i="2"/>
  <c r="BE2355" i="2" s="1"/>
  <c r="BI2348" i="2"/>
  <c r="BH2348" i="2"/>
  <c r="BG2348" i="2"/>
  <c r="BF2348" i="2"/>
  <c r="T2348" i="2"/>
  <c r="R2348" i="2"/>
  <c r="P2348" i="2"/>
  <c r="P2347" i="2" s="1"/>
  <c r="BK2348" i="2"/>
  <c r="J2348" i="2"/>
  <c r="BE2348" i="2" s="1"/>
  <c r="BI2345" i="2"/>
  <c r="BH2345" i="2"/>
  <c r="BG2345" i="2"/>
  <c r="BF2345" i="2"/>
  <c r="T2345" i="2"/>
  <c r="R2345" i="2"/>
  <c r="P2345" i="2"/>
  <c r="BK2345" i="2"/>
  <c r="J2345" i="2"/>
  <c r="BE2345" i="2" s="1"/>
  <c r="BI2344" i="2"/>
  <c r="BH2344" i="2"/>
  <c r="BG2344" i="2"/>
  <c r="BF2344" i="2"/>
  <c r="T2344" i="2"/>
  <c r="R2344" i="2"/>
  <c r="P2344" i="2"/>
  <c r="BK2344" i="2"/>
  <c r="J2344" i="2"/>
  <c r="BE2344" i="2"/>
  <c r="BI2343" i="2"/>
  <c r="BH2343" i="2"/>
  <c r="BG2343" i="2"/>
  <c r="BF2343" i="2"/>
  <c r="T2343" i="2"/>
  <c r="R2343" i="2"/>
  <c r="P2343" i="2"/>
  <c r="BK2343" i="2"/>
  <c r="J2343" i="2"/>
  <c r="BE2343" i="2" s="1"/>
  <c r="BI2338" i="2"/>
  <c r="BH2338" i="2"/>
  <c r="BG2338" i="2"/>
  <c r="BF2338" i="2"/>
  <c r="T2338" i="2"/>
  <c r="R2338" i="2"/>
  <c r="P2338" i="2"/>
  <c r="BK2338" i="2"/>
  <c r="J2338" i="2"/>
  <c r="BE2338" i="2"/>
  <c r="BI2336" i="2"/>
  <c r="BH2336" i="2"/>
  <c r="BG2336" i="2"/>
  <c r="BF2336" i="2"/>
  <c r="T2336" i="2"/>
  <c r="R2336" i="2"/>
  <c r="P2336" i="2"/>
  <c r="BK2336" i="2"/>
  <c r="J2336" i="2"/>
  <c r="BE2336" i="2" s="1"/>
  <c r="BI2332" i="2"/>
  <c r="BH2332" i="2"/>
  <c r="BG2332" i="2"/>
  <c r="BF2332" i="2"/>
  <c r="T2332" i="2"/>
  <c r="R2332" i="2"/>
  <c r="P2332" i="2"/>
  <c r="BK2332" i="2"/>
  <c r="J2332" i="2"/>
  <c r="BE2332" i="2"/>
  <c r="BI2331" i="2"/>
  <c r="BH2331" i="2"/>
  <c r="BG2331" i="2"/>
  <c r="BF2331" i="2"/>
  <c r="T2331" i="2"/>
  <c r="R2331" i="2"/>
  <c r="P2331" i="2"/>
  <c r="BK2331" i="2"/>
  <c r="J2331" i="2"/>
  <c r="BE2331" i="2" s="1"/>
  <c r="BI2330" i="2"/>
  <c r="BH2330" i="2"/>
  <c r="BG2330" i="2"/>
  <c r="BF2330" i="2"/>
  <c r="T2330" i="2"/>
  <c r="R2330" i="2"/>
  <c r="P2330" i="2"/>
  <c r="BK2330" i="2"/>
  <c r="J2330" i="2"/>
  <c r="BE2330" i="2"/>
  <c r="BI2329" i="2"/>
  <c r="BH2329" i="2"/>
  <c r="BG2329" i="2"/>
  <c r="BF2329" i="2"/>
  <c r="T2329" i="2"/>
  <c r="R2329" i="2"/>
  <c r="P2329" i="2"/>
  <c r="BK2329" i="2"/>
  <c r="J2329" i="2"/>
  <c r="BE2329" i="2" s="1"/>
  <c r="BI2323" i="2"/>
  <c r="BH2323" i="2"/>
  <c r="BG2323" i="2"/>
  <c r="BF2323" i="2"/>
  <c r="T2323" i="2"/>
  <c r="R2323" i="2"/>
  <c r="P2323" i="2"/>
  <c r="BK2323" i="2"/>
  <c r="J2323" i="2"/>
  <c r="BE2323" i="2"/>
  <c r="BI2310" i="2"/>
  <c r="BH2310" i="2"/>
  <c r="BG2310" i="2"/>
  <c r="BF2310" i="2"/>
  <c r="T2310" i="2"/>
  <c r="R2310" i="2"/>
  <c r="P2310" i="2"/>
  <c r="BK2310" i="2"/>
  <c r="J2310" i="2"/>
  <c r="BE2310" i="2" s="1"/>
  <c r="BI2309" i="2"/>
  <c r="BH2309" i="2"/>
  <c r="BG2309" i="2"/>
  <c r="BF2309" i="2"/>
  <c r="T2309" i="2"/>
  <c r="R2309" i="2"/>
  <c r="P2309" i="2"/>
  <c r="BK2309" i="2"/>
  <c r="J2309" i="2"/>
  <c r="BE2309" i="2"/>
  <c r="BI2308" i="2"/>
  <c r="BH2308" i="2"/>
  <c r="BG2308" i="2"/>
  <c r="BF2308" i="2"/>
  <c r="T2308" i="2"/>
  <c r="R2308" i="2"/>
  <c r="P2308" i="2"/>
  <c r="BK2308" i="2"/>
  <c r="J2308" i="2"/>
  <c r="BE2308" i="2" s="1"/>
  <c r="BI2303" i="2"/>
  <c r="BH2303" i="2"/>
  <c r="BG2303" i="2"/>
  <c r="BF2303" i="2"/>
  <c r="T2303" i="2"/>
  <c r="R2303" i="2"/>
  <c r="P2303" i="2"/>
  <c r="BK2303" i="2"/>
  <c r="J2303" i="2"/>
  <c r="BE2303" i="2"/>
  <c r="BI2302" i="2"/>
  <c r="BH2302" i="2"/>
  <c r="BG2302" i="2"/>
  <c r="BF2302" i="2"/>
  <c r="T2302" i="2"/>
  <c r="R2302" i="2"/>
  <c r="P2302" i="2"/>
  <c r="BK2302" i="2"/>
  <c r="J2302" i="2"/>
  <c r="BE2302" i="2" s="1"/>
  <c r="BI2301" i="2"/>
  <c r="BH2301" i="2"/>
  <c r="BG2301" i="2"/>
  <c r="BF2301" i="2"/>
  <c r="T2301" i="2"/>
  <c r="R2301" i="2"/>
  <c r="P2301" i="2"/>
  <c r="BK2301" i="2"/>
  <c r="J2301" i="2"/>
  <c r="BE2301" i="2"/>
  <c r="BI2296" i="2"/>
  <c r="BH2296" i="2"/>
  <c r="BG2296" i="2"/>
  <c r="BF2296" i="2"/>
  <c r="T2296" i="2"/>
  <c r="R2296" i="2"/>
  <c r="P2296" i="2"/>
  <c r="BK2296" i="2"/>
  <c r="J2296" i="2"/>
  <c r="BE2296" i="2" s="1"/>
  <c r="BI2289" i="2"/>
  <c r="BH2289" i="2"/>
  <c r="BG2289" i="2"/>
  <c r="BF2289" i="2"/>
  <c r="T2289" i="2"/>
  <c r="R2289" i="2"/>
  <c r="P2289" i="2"/>
  <c r="BK2289" i="2"/>
  <c r="J2289" i="2"/>
  <c r="BE2289" i="2"/>
  <c r="BI2288" i="2"/>
  <c r="BH2288" i="2"/>
  <c r="BG2288" i="2"/>
  <c r="BF2288" i="2"/>
  <c r="T2288" i="2"/>
  <c r="R2288" i="2"/>
  <c r="P2288" i="2"/>
  <c r="BK2288" i="2"/>
  <c r="J2288" i="2"/>
  <c r="BE2288" i="2" s="1"/>
  <c r="BI2287" i="2"/>
  <c r="BH2287" i="2"/>
  <c r="BG2287" i="2"/>
  <c r="BF2287" i="2"/>
  <c r="T2287" i="2"/>
  <c r="R2287" i="2"/>
  <c r="P2287" i="2"/>
  <c r="BK2287" i="2"/>
  <c r="J2287" i="2"/>
  <c r="BE2287" i="2"/>
  <c r="BI2281" i="2"/>
  <c r="BH2281" i="2"/>
  <c r="BG2281" i="2"/>
  <c r="BF2281" i="2"/>
  <c r="T2281" i="2"/>
  <c r="R2281" i="2"/>
  <c r="P2281" i="2"/>
  <c r="BK2281" i="2"/>
  <c r="J2281" i="2"/>
  <c r="BE2281" i="2" s="1"/>
  <c r="BI2280" i="2"/>
  <c r="BH2280" i="2"/>
  <c r="BG2280" i="2"/>
  <c r="BF2280" i="2"/>
  <c r="T2280" i="2"/>
  <c r="R2280" i="2"/>
  <c r="P2280" i="2"/>
  <c r="BK2280" i="2"/>
  <c r="J2280" i="2"/>
  <c r="BE2280" i="2" s="1"/>
  <c r="BI2279" i="2"/>
  <c r="BH2279" i="2"/>
  <c r="BG2279" i="2"/>
  <c r="BF2279" i="2"/>
  <c r="T2279" i="2"/>
  <c r="R2279" i="2"/>
  <c r="P2279" i="2"/>
  <c r="BK2279" i="2"/>
  <c r="J2279" i="2"/>
  <c r="BE2279" i="2" s="1"/>
  <c r="BI2278" i="2"/>
  <c r="BH2278" i="2"/>
  <c r="BG2278" i="2"/>
  <c r="BF2278" i="2"/>
  <c r="T2278" i="2"/>
  <c r="R2278" i="2"/>
  <c r="P2278" i="2"/>
  <c r="BK2278" i="2"/>
  <c r="J2278" i="2"/>
  <c r="BE2278" i="2" s="1"/>
  <c r="BI2277" i="2"/>
  <c r="BH2277" i="2"/>
  <c r="BG2277" i="2"/>
  <c r="BF2277" i="2"/>
  <c r="T2277" i="2"/>
  <c r="R2277" i="2"/>
  <c r="P2277" i="2"/>
  <c r="BK2277" i="2"/>
  <c r="J2277" i="2"/>
  <c r="BE2277" i="2" s="1"/>
  <c r="BI2276" i="2"/>
  <c r="BH2276" i="2"/>
  <c r="BG2276" i="2"/>
  <c r="BF2276" i="2"/>
  <c r="T2276" i="2"/>
  <c r="R2276" i="2"/>
  <c r="P2276" i="2"/>
  <c r="BK2276" i="2"/>
  <c r="J2276" i="2"/>
  <c r="BE2276" i="2" s="1"/>
  <c r="BI2267" i="2"/>
  <c r="BH2267" i="2"/>
  <c r="BG2267" i="2"/>
  <c r="BF2267" i="2"/>
  <c r="T2267" i="2"/>
  <c r="R2267" i="2"/>
  <c r="P2267" i="2"/>
  <c r="BK2267" i="2"/>
  <c r="J2267" i="2"/>
  <c r="BE2267" i="2"/>
  <c r="BI2266" i="2"/>
  <c r="BH2266" i="2"/>
  <c r="BG2266" i="2"/>
  <c r="BF2266" i="2"/>
  <c r="T2266" i="2"/>
  <c r="R2266" i="2"/>
  <c r="P2266" i="2"/>
  <c r="BK2266" i="2"/>
  <c r="J2266" i="2"/>
  <c r="BE2266" i="2" s="1"/>
  <c r="BI2265" i="2"/>
  <c r="BH2265" i="2"/>
  <c r="BG2265" i="2"/>
  <c r="BF2265" i="2"/>
  <c r="T2265" i="2"/>
  <c r="R2265" i="2"/>
  <c r="P2265" i="2"/>
  <c r="BK2265" i="2"/>
  <c r="J2265" i="2"/>
  <c r="BE2265" i="2"/>
  <c r="BI2264" i="2"/>
  <c r="BH2264" i="2"/>
  <c r="BG2264" i="2"/>
  <c r="BF2264" i="2"/>
  <c r="T2264" i="2"/>
  <c r="R2264" i="2"/>
  <c r="P2264" i="2"/>
  <c r="BK2264" i="2"/>
  <c r="J2264" i="2"/>
  <c r="BE2264" i="2" s="1"/>
  <c r="BI2257" i="2"/>
  <c r="BH2257" i="2"/>
  <c r="BG2257" i="2"/>
  <c r="BF2257" i="2"/>
  <c r="T2257" i="2"/>
  <c r="R2257" i="2"/>
  <c r="P2257" i="2"/>
  <c r="BK2257" i="2"/>
  <c r="J2257" i="2"/>
  <c r="BE2257" i="2"/>
  <c r="BI2255" i="2"/>
  <c r="BH2255" i="2"/>
  <c r="BG2255" i="2"/>
  <c r="BF2255" i="2"/>
  <c r="T2255" i="2"/>
  <c r="R2255" i="2"/>
  <c r="P2255" i="2"/>
  <c r="BK2255" i="2"/>
  <c r="J2255" i="2"/>
  <c r="BE2255" i="2" s="1"/>
  <c r="BI2250" i="2"/>
  <c r="BH2250" i="2"/>
  <c r="BG2250" i="2"/>
  <c r="BF2250" i="2"/>
  <c r="T2250" i="2"/>
  <c r="R2250" i="2"/>
  <c r="P2250" i="2"/>
  <c r="BK2250" i="2"/>
  <c r="J2250" i="2"/>
  <c r="BE2250" i="2"/>
  <c r="BI2248" i="2"/>
  <c r="BH2248" i="2"/>
  <c r="BG2248" i="2"/>
  <c r="BF2248" i="2"/>
  <c r="T2248" i="2"/>
  <c r="R2248" i="2"/>
  <c r="P2248" i="2"/>
  <c r="BK2248" i="2"/>
  <c r="J2248" i="2"/>
  <c r="BE2248" i="2" s="1"/>
  <c r="BI2243" i="2"/>
  <c r="BH2243" i="2"/>
  <c r="BG2243" i="2"/>
  <c r="BF2243" i="2"/>
  <c r="T2243" i="2"/>
  <c r="R2243" i="2"/>
  <c r="P2243" i="2"/>
  <c r="BK2243" i="2"/>
  <c r="J2243" i="2"/>
  <c r="BE2243" i="2"/>
  <c r="BI2240" i="2"/>
  <c r="BH2240" i="2"/>
  <c r="BG2240" i="2"/>
  <c r="BF2240" i="2"/>
  <c r="T2240" i="2"/>
  <c r="R2240" i="2"/>
  <c r="P2240" i="2"/>
  <c r="BK2240" i="2"/>
  <c r="J2240" i="2"/>
  <c r="BE2240" i="2" s="1"/>
  <c r="BI2235" i="2"/>
  <c r="BH2235" i="2"/>
  <c r="BG2235" i="2"/>
  <c r="BF2235" i="2"/>
  <c r="T2235" i="2"/>
  <c r="R2235" i="2"/>
  <c r="P2235" i="2"/>
  <c r="BK2235" i="2"/>
  <c r="J2235" i="2"/>
  <c r="BE2235" i="2"/>
  <c r="BI2232" i="2"/>
  <c r="BH2232" i="2"/>
  <c r="BG2232" i="2"/>
  <c r="BF2232" i="2"/>
  <c r="T2232" i="2"/>
  <c r="R2232" i="2"/>
  <c r="P2232" i="2"/>
  <c r="BK2232" i="2"/>
  <c r="J2232" i="2"/>
  <c r="BE2232" i="2" s="1"/>
  <c r="BI2227" i="2"/>
  <c r="BH2227" i="2"/>
  <c r="BG2227" i="2"/>
  <c r="BF2227" i="2"/>
  <c r="T2227" i="2"/>
  <c r="R2227" i="2"/>
  <c r="P2227" i="2"/>
  <c r="BK2227" i="2"/>
  <c r="J2227" i="2"/>
  <c r="BE2227" i="2"/>
  <c r="BI2226" i="2"/>
  <c r="BH2226" i="2"/>
  <c r="BG2226" i="2"/>
  <c r="BF2226" i="2"/>
  <c r="T2226" i="2"/>
  <c r="R2226" i="2"/>
  <c r="P2226" i="2"/>
  <c r="BK2226" i="2"/>
  <c r="J2226" i="2"/>
  <c r="BE2226" i="2"/>
  <c r="BI2221" i="2"/>
  <c r="BH2221" i="2"/>
  <c r="BG2221" i="2"/>
  <c r="BF2221" i="2"/>
  <c r="T2221" i="2"/>
  <c r="R2221" i="2"/>
  <c r="R2214" i="2" s="1"/>
  <c r="P2221" i="2"/>
  <c r="BK2221" i="2"/>
  <c r="J2221" i="2"/>
  <c r="BE2221" i="2"/>
  <c r="BI2220" i="2"/>
  <c r="BH2220" i="2"/>
  <c r="BG2220" i="2"/>
  <c r="BF2220" i="2"/>
  <c r="T2220" i="2"/>
  <c r="R2220" i="2"/>
  <c r="P2220" i="2"/>
  <c r="BK2220" i="2"/>
  <c r="BK2214" i="2" s="1"/>
  <c r="J2214" i="2" s="1"/>
  <c r="J79" i="2" s="1"/>
  <c r="J2220" i="2"/>
  <c r="BE2220" i="2"/>
  <c r="BI2215" i="2"/>
  <c r="BH2215" i="2"/>
  <c r="BG2215" i="2"/>
  <c r="BF2215" i="2"/>
  <c r="T2215" i="2"/>
  <c r="T2214" i="2"/>
  <c r="R2215" i="2"/>
  <c r="P2215" i="2"/>
  <c r="P2214" i="2"/>
  <c r="BK2215" i="2"/>
  <c r="J2215" i="2"/>
  <c r="BE2215" i="2" s="1"/>
  <c r="BI2213" i="2"/>
  <c r="BH2213" i="2"/>
  <c r="BG2213" i="2"/>
  <c r="BF2213" i="2"/>
  <c r="T2213" i="2"/>
  <c r="R2213" i="2"/>
  <c r="P2213" i="2"/>
  <c r="BK2213" i="2"/>
  <c r="J2213" i="2"/>
  <c r="BE2213" i="2" s="1"/>
  <c r="BI2212" i="2"/>
  <c r="BH2212" i="2"/>
  <c r="BG2212" i="2"/>
  <c r="BF2212" i="2"/>
  <c r="T2212" i="2"/>
  <c r="R2212" i="2"/>
  <c r="P2212" i="2"/>
  <c r="BK2212" i="2"/>
  <c r="J2212" i="2"/>
  <c r="BE2212" i="2"/>
  <c r="BI2207" i="2"/>
  <c r="BH2207" i="2"/>
  <c r="BG2207" i="2"/>
  <c r="BF2207" i="2"/>
  <c r="T2207" i="2"/>
  <c r="R2207" i="2"/>
  <c r="P2207" i="2"/>
  <c r="BK2207" i="2"/>
  <c r="J2207" i="2"/>
  <c r="BE2207" i="2" s="1"/>
  <c r="BI2206" i="2"/>
  <c r="BH2206" i="2"/>
  <c r="BG2206" i="2"/>
  <c r="BF2206" i="2"/>
  <c r="T2206" i="2"/>
  <c r="R2206" i="2"/>
  <c r="P2206" i="2"/>
  <c r="BK2206" i="2"/>
  <c r="J2206" i="2"/>
  <c r="BE2206" i="2"/>
  <c r="BI2205" i="2"/>
  <c r="BH2205" i="2"/>
  <c r="BG2205" i="2"/>
  <c r="BF2205" i="2"/>
  <c r="T2205" i="2"/>
  <c r="R2205" i="2"/>
  <c r="P2205" i="2"/>
  <c r="BK2205" i="2"/>
  <c r="J2205" i="2"/>
  <c r="BE2205" i="2" s="1"/>
  <c r="BI2201" i="2"/>
  <c r="BH2201" i="2"/>
  <c r="BG2201" i="2"/>
  <c r="BF2201" i="2"/>
  <c r="T2201" i="2"/>
  <c r="R2201" i="2"/>
  <c r="P2201" i="2"/>
  <c r="BK2201" i="2"/>
  <c r="J2201" i="2"/>
  <c r="BE2201" i="2"/>
  <c r="BI2200" i="2"/>
  <c r="BH2200" i="2"/>
  <c r="BG2200" i="2"/>
  <c r="BF2200" i="2"/>
  <c r="T2200" i="2"/>
  <c r="R2200" i="2"/>
  <c r="P2200" i="2"/>
  <c r="BK2200" i="2"/>
  <c r="J2200" i="2"/>
  <c r="BE2200" i="2" s="1"/>
  <c r="BI2196" i="2"/>
  <c r="BH2196" i="2"/>
  <c r="BG2196" i="2"/>
  <c r="BF2196" i="2"/>
  <c r="T2196" i="2"/>
  <c r="R2196" i="2"/>
  <c r="P2196" i="2"/>
  <c r="BK2196" i="2"/>
  <c r="J2196" i="2"/>
  <c r="BE2196" i="2"/>
  <c r="BI2195" i="2"/>
  <c r="BH2195" i="2"/>
  <c r="BG2195" i="2"/>
  <c r="BF2195" i="2"/>
  <c r="T2195" i="2"/>
  <c r="R2195" i="2"/>
  <c r="P2195" i="2"/>
  <c r="BK2195" i="2"/>
  <c r="J2195" i="2"/>
  <c r="BE2195" i="2" s="1"/>
  <c r="BI2194" i="2"/>
  <c r="BH2194" i="2"/>
  <c r="BG2194" i="2"/>
  <c r="BF2194" i="2"/>
  <c r="T2194" i="2"/>
  <c r="R2194" i="2"/>
  <c r="P2194" i="2"/>
  <c r="BK2194" i="2"/>
  <c r="J2194" i="2"/>
  <c r="BE2194" i="2"/>
  <c r="BI2193" i="2"/>
  <c r="BH2193" i="2"/>
  <c r="BG2193" i="2"/>
  <c r="BF2193" i="2"/>
  <c r="T2193" i="2"/>
  <c r="R2193" i="2"/>
  <c r="P2193" i="2"/>
  <c r="BK2193" i="2"/>
  <c r="J2193" i="2"/>
  <c r="BE2193" i="2" s="1"/>
  <c r="BI2192" i="2"/>
  <c r="BH2192" i="2"/>
  <c r="BG2192" i="2"/>
  <c r="BF2192" i="2"/>
  <c r="T2192" i="2"/>
  <c r="R2192" i="2"/>
  <c r="P2192" i="2"/>
  <c r="BK2192" i="2"/>
  <c r="J2192" i="2"/>
  <c r="BE2192" i="2"/>
  <c r="BI2185" i="2"/>
  <c r="BH2185" i="2"/>
  <c r="BG2185" i="2"/>
  <c r="BF2185" i="2"/>
  <c r="T2185" i="2"/>
  <c r="R2185" i="2"/>
  <c r="P2185" i="2"/>
  <c r="BK2185" i="2"/>
  <c r="J2185" i="2"/>
  <c r="BE2185" i="2" s="1"/>
  <c r="BI2184" i="2"/>
  <c r="BH2184" i="2"/>
  <c r="BG2184" i="2"/>
  <c r="BF2184" i="2"/>
  <c r="T2184" i="2"/>
  <c r="R2184" i="2"/>
  <c r="P2184" i="2"/>
  <c r="BK2184" i="2"/>
  <c r="J2184" i="2"/>
  <c r="BE2184" i="2"/>
  <c r="BI2183" i="2"/>
  <c r="BH2183" i="2"/>
  <c r="BG2183" i="2"/>
  <c r="BF2183" i="2"/>
  <c r="T2183" i="2"/>
  <c r="R2183" i="2"/>
  <c r="P2183" i="2"/>
  <c r="BK2183" i="2"/>
  <c r="J2183" i="2"/>
  <c r="BE2183" i="2" s="1"/>
  <c r="BI2182" i="2"/>
  <c r="BH2182" i="2"/>
  <c r="BG2182" i="2"/>
  <c r="BF2182" i="2"/>
  <c r="T2182" i="2"/>
  <c r="R2182" i="2"/>
  <c r="P2182" i="2"/>
  <c r="BK2182" i="2"/>
  <c r="J2182" i="2"/>
  <c r="BE2182" i="2"/>
  <c r="BI2181" i="2"/>
  <c r="BH2181" i="2"/>
  <c r="BG2181" i="2"/>
  <c r="BF2181" i="2"/>
  <c r="T2181" i="2"/>
  <c r="R2181" i="2"/>
  <c r="P2181" i="2"/>
  <c r="BK2181" i="2"/>
  <c r="J2181" i="2"/>
  <c r="BE2181" i="2"/>
  <c r="BI2180" i="2"/>
  <c r="BH2180" i="2"/>
  <c r="BG2180" i="2"/>
  <c r="BF2180" i="2"/>
  <c r="T2180" i="2"/>
  <c r="R2180" i="2"/>
  <c r="P2180" i="2"/>
  <c r="BK2180" i="2"/>
  <c r="J2180" i="2"/>
  <c r="BE2180" i="2"/>
  <c r="BI2179" i="2"/>
  <c r="BH2179" i="2"/>
  <c r="BG2179" i="2"/>
  <c r="BF2179" i="2"/>
  <c r="T2179" i="2"/>
  <c r="R2179" i="2"/>
  <c r="R2167" i="2" s="1"/>
  <c r="P2179" i="2"/>
  <c r="BK2179" i="2"/>
  <c r="J2179" i="2"/>
  <c r="BE2179" i="2"/>
  <c r="BI2178" i="2"/>
  <c r="BH2178" i="2"/>
  <c r="BG2178" i="2"/>
  <c r="BF2178" i="2"/>
  <c r="T2178" i="2"/>
  <c r="R2178" i="2"/>
  <c r="P2178" i="2"/>
  <c r="BK2178" i="2"/>
  <c r="J2178" i="2"/>
  <c r="BE2178" i="2"/>
  <c r="BI2168" i="2"/>
  <c r="BH2168" i="2"/>
  <c r="BG2168" i="2"/>
  <c r="BF2168" i="2"/>
  <c r="T2168" i="2"/>
  <c r="T2167" i="2"/>
  <c r="R2168" i="2"/>
  <c r="P2168" i="2"/>
  <c r="P2167" i="2"/>
  <c r="BK2168" i="2"/>
  <c r="J2168" i="2"/>
  <c r="BE2168" i="2" s="1"/>
  <c r="BI2165" i="2"/>
  <c r="BH2165" i="2"/>
  <c r="BG2165" i="2"/>
  <c r="BF2165" i="2"/>
  <c r="T2165" i="2"/>
  <c r="R2165" i="2"/>
  <c r="P2165" i="2"/>
  <c r="BK2165" i="2"/>
  <c r="J2165" i="2"/>
  <c r="BE2165" i="2"/>
  <c r="BI2161" i="2"/>
  <c r="BH2161" i="2"/>
  <c r="BG2161" i="2"/>
  <c r="BF2161" i="2"/>
  <c r="T2161" i="2"/>
  <c r="R2161" i="2"/>
  <c r="P2161" i="2"/>
  <c r="BK2161" i="2"/>
  <c r="J2161" i="2"/>
  <c r="BE2161" i="2" s="1"/>
  <c r="BI2157" i="2"/>
  <c r="BH2157" i="2"/>
  <c r="BG2157" i="2"/>
  <c r="BF2157" i="2"/>
  <c r="T2157" i="2"/>
  <c r="R2157" i="2"/>
  <c r="P2157" i="2"/>
  <c r="BK2157" i="2"/>
  <c r="J2157" i="2"/>
  <c r="BE2157" i="2"/>
  <c r="BI2156" i="2"/>
  <c r="BH2156" i="2"/>
  <c r="BG2156" i="2"/>
  <c r="BF2156" i="2"/>
  <c r="T2156" i="2"/>
  <c r="R2156" i="2"/>
  <c r="P2156" i="2"/>
  <c r="BK2156" i="2"/>
  <c r="J2156" i="2"/>
  <c r="BE2156" i="2" s="1"/>
  <c r="BI2155" i="2"/>
  <c r="BH2155" i="2"/>
  <c r="BG2155" i="2"/>
  <c r="BF2155" i="2"/>
  <c r="T2155" i="2"/>
  <c r="R2155" i="2"/>
  <c r="P2155" i="2"/>
  <c r="BK2155" i="2"/>
  <c r="J2155" i="2"/>
  <c r="BE2155" i="2"/>
  <c r="BI2150" i="2"/>
  <c r="BH2150" i="2"/>
  <c r="BG2150" i="2"/>
  <c r="BF2150" i="2"/>
  <c r="T2150" i="2"/>
  <c r="R2150" i="2"/>
  <c r="P2150" i="2"/>
  <c r="BK2150" i="2"/>
  <c r="J2150" i="2"/>
  <c r="BE2150" i="2" s="1"/>
  <c r="BI2146" i="2"/>
  <c r="BH2146" i="2"/>
  <c r="BG2146" i="2"/>
  <c r="BF2146" i="2"/>
  <c r="T2146" i="2"/>
  <c r="R2146" i="2"/>
  <c r="P2146" i="2"/>
  <c r="BK2146" i="2"/>
  <c r="J2146" i="2"/>
  <c r="BE2146" i="2"/>
  <c r="BI2141" i="2"/>
  <c r="BH2141" i="2"/>
  <c r="BG2141" i="2"/>
  <c r="BF2141" i="2"/>
  <c r="T2141" i="2"/>
  <c r="R2141" i="2"/>
  <c r="P2141" i="2"/>
  <c r="BK2141" i="2"/>
  <c r="J2141" i="2"/>
  <c r="BE2141" i="2" s="1"/>
  <c r="BI2136" i="2"/>
  <c r="BH2136" i="2"/>
  <c r="BG2136" i="2"/>
  <c r="BF2136" i="2"/>
  <c r="T2136" i="2"/>
  <c r="R2136" i="2"/>
  <c r="P2136" i="2"/>
  <c r="BK2136" i="2"/>
  <c r="J2136" i="2"/>
  <c r="BE2136" i="2"/>
  <c r="BI2131" i="2"/>
  <c r="BH2131" i="2"/>
  <c r="BG2131" i="2"/>
  <c r="BF2131" i="2"/>
  <c r="T2131" i="2"/>
  <c r="R2131" i="2"/>
  <c r="P2131" i="2"/>
  <c r="BK2131" i="2"/>
  <c r="J2131" i="2"/>
  <c r="BE2131" i="2" s="1"/>
  <c r="BI2126" i="2"/>
  <c r="BH2126" i="2"/>
  <c r="BG2126" i="2"/>
  <c r="BF2126" i="2"/>
  <c r="T2126" i="2"/>
  <c r="T2125" i="2"/>
  <c r="R2126" i="2"/>
  <c r="R2125" i="2" s="1"/>
  <c r="P2126" i="2"/>
  <c r="P2125" i="2"/>
  <c r="BK2126" i="2"/>
  <c r="BK2125" i="2" s="1"/>
  <c r="J2125" i="2" s="1"/>
  <c r="J77" i="2" s="1"/>
  <c r="J2126" i="2"/>
  <c r="BE2126" i="2" s="1"/>
  <c r="BI2123" i="2"/>
  <c r="BH2123" i="2"/>
  <c r="BG2123" i="2"/>
  <c r="BF2123" i="2"/>
  <c r="T2123" i="2"/>
  <c r="R2123" i="2"/>
  <c r="P2123" i="2"/>
  <c r="BK2123" i="2"/>
  <c r="J2123" i="2"/>
  <c r="BE2123" i="2" s="1"/>
  <c r="BI2116" i="2"/>
  <c r="BH2116" i="2"/>
  <c r="BG2116" i="2"/>
  <c r="BF2116" i="2"/>
  <c r="T2116" i="2"/>
  <c r="R2116" i="2"/>
  <c r="P2116" i="2"/>
  <c r="BK2116" i="2"/>
  <c r="J2116" i="2"/>
  <c r="BE2116" i="2"/>
  <c r="BI2107" i="2"/>
  <c r="BH2107" i="2"/>
  <c r="BG2107" i="2"/>
  <c r="BF2107" i="2"/>
  <c r="T2107" i="2"/>
  <c r="R2107" i="2"/>
  <c r="P2107" i="2"/>
  <c r="BK2107" i="2"/>
  <c r="J2107" i="2"/>
  <c r="BE2107" i="2"/>
  <c r="BI2105" i="2"/>
  <c r="BH2105" i="2"/>
  <c r="BG2105" i="2"/>
  <c r="BF2105" i="2"/>
  <c r="T2105" i="2"/>
  <c r="R2105" i="2"/>
  <c r="P2105" i="2"/>
  <c r="BK2105" i="2"/>
  <c r="J2105" i="2"/>
  <c r="BE2105" i="2"/>
  <c r="BI2103" i="2"/>
  <c r="BH2103" i="2"/>
  <c r="BG2103" i="2"/>
  <c r="BF2103" i="2"/>
  <c r="T2103" i="2"/>
  <c r="R2103" i="2"/>
  <c r="P2103" i="2"/>
  <c r="BK2103" i="2"/>
  <c r="J2103" i="2"/>
  <c r="BE2103" i="2"/>
  <c r="BI2088" i="2"/>
  <c r="BH2088" i="2"/>
  <c r="BG2088" i="2"/>
  <c r="BF2088" i="2"/>
  <c r="T2088" i="2"/>
  <c r="R2088" i="2"/>
  <c r="P2088" i="2"/>
  <c r="BK2088" i="2"/>
  <c r="J2088" i="2"/>
  <c r="BE2088" i="2"/>
  <c r="BI2086" i="2"/>
  <c r="BH2086" i="2"/>
  <c r="BG2086" i="2"/>
  <c r="BF2086" i="2"/>
  <c r="T2086" i="2"/>
  <c r="R2086" i="2"/>
  <c r="P2086" i="2"/>
  <c r="BK2086" i="2"/>
  <c r="J2086" i="2"/>
  <c r="BE2086" i="2"/>
  <c r="BI2058" i="2"/>
  <c r="BH2058" i="2"/>
  <c r="BG2058" i="2"/>
  <c r="BF2058" i="2"/>
  <c r="T2058" i="2"/>
  <c r="R2058" i="2"/>
  <c r="P2058" i="2"/>
  <c r="BK2058" i="2"/>
  <c r="J2058" i="2"/>
  <c r="BE2058" i="2"/>
  <c r="BI2036" i="2"/>
  <c r="BH2036" i="2"/>
  <c r="BG2036" i="2"/>
  <c r="BF2036" i="2"/>
  <c r="T2036" i="2"/>
  <c r="R2036" i="2"/>
  <c r="R2004" i="2" s="1"/>
  <c r="P2036" i="2"/>
  <c r="BK2036" i="2"/>
  <c r="J2036" i="2"/>
  <c r="BE2036" i="2"/>
  <c r="BI2021" i="2"/>
  <c r="BH2021" i="2"/>
  <c r="BG2021" i="2"/>
  <c r="BF2021" i="2"/>
  <c r="T2021" i="2"/>
  <c r="R2021" i="2"/>
  <c r="P2021" i="2"/>
  <c r="BK2021" i="2"/>
  <c r="J2021" i="2"/>
  <c r="BE2021" i="2"/>
  <c r="BI2005" i="2"/>
  <c r="BH2005" i="2"/>
  <c r="BG2005" i="2"/>
  <c r="BF2005" i="2"/>
  <c r="T2005" i="2"/>
  <c r="T2004" i="2"/>
  <c r="R2005" i="2"/>
  <c r="P2005" i="2"/>
  <c r="P2004" i="2"/>
  <c r="BK2005" i="2"/>
  <c r="J2005" i="2"/>
  <c r="BE2005" i="2" s="1"/>
  <c r="BI2002" i="2"/>
  <c r="BH2002" i="2"/>
  <c r="BG2002" i="2"/>
  <c r="BF2002" i="2"/>
  <c r="T2002" i="2"/>
  <c r="R2002" i="2"/>
  <c r="P2002" i="2"/>
  <c r="BK2002" i="2"/>
  <c r="J2002" i="2"/>
  <c r="BE2002" i="2"/>
  <c r="BI2000" i="2"/>
  <c r="BH2000" i="2"/>
  <c r="BG2000" i="2"/>
  <c r="BF2000" i="2"/>
  <c r="T2000" i="2"/>
  <c r="R2000" i="2"/>
  <c r="P2000" i="2"/>
  <c r="BK2000" i="2"/>
  <c r="J2000" i="2"/>
  <c r="BE2000" i="2" s="1"/>
  <c r="BI1997" i="2"/>
  <c r="BH1997" i="2"/>
  <c r="BG1997" i="2"/>
  <c r="BF1997" i="2"/>
  <c r="T1997" i="2"/>
  <c r="R1997" i="2"/>
  <c r="P1997" i="2"/>
  <c r="BK1997" i="2"/>
  <c r="J1997" i="2"/>
  <c r="BE1997" i="2"/>
  <c r="BI1990" i="2"/>
  <c r="BH1990" i="2"/>
  <c r="BG1990" i="2"/>
  <c r="BF1990" i="2"/>
  <c r="T1990" i="2"/>
  <c r="R1990" i="2"/>
  <c r="P1990" i="2"/>
  <c r="BK1990" i="2"/>
  <c r="J1990" i="2"/>
  <c r="BE1990" i="2" s="1"/>
  <c r="BI1985" i="2"/>
  <c r="BH1985" i="2"/>
  <c r="BG1985" i="2"/>
  <c r="BF1985" i="2"/>
  <c r="T1985" i="2"/>
  <c r="R1985" i="2"/>
  <c r="P1985" i="2"/>
  <c r="BK1985" i="2"/>
  <c r="J1985" i="2"/>
  <c r="BE1985" i="2"/>
  <c r="BI1979" i="2"/>
  <c r="BH1979" i="2"/>
  <c r="BG1979" i="2"/>
  <c r="BF1979" i="2"/>
  <c r="T1979" i="2"/>
  <c r="R1979" i="2"/>
  <c r="P1979" i="2"/>
  <c r="BK1979" i="2"/>
  <c r="J1979" i="2"/>
  <c r="BE1979" i="2" s="1"/>
  <c r="BI1976" i="2"/>
  <c r="BH1976" i="2"/>
  <c r="BG1976" i="2"/>
  <c r="BF1976" i="2"/>
  <c r="T1976" i="2"/>
  <c r="R1976" i="2"/>
  <c r="P1976" i="2"/>
  <c r="BK1976" i="2"/>
  <c r="J1976" i="2"/>
  <c r="BE1976" i="2"/>
  <c r="BI1971" i="2"/>
  <c r="BH1971" i="2"/>
  <c r="BG1971" i="2"/>
  <c r="BF1971" i="2"/>
  <c r="T1971" i="2"/>
  <c r="R1971" i="2"/>
  <c r="P1971" i="2"/>
  <c r="BK1971" i="2"/>
  <c r="J1971" i="2"/>
  <c r="BE1971" i="2" s="1"/>
  <c r="BI1968" i="2"/>
  <c r="BH1968" i="2"/>
  <c r="BG1968" i="2"/>
  <c r="BF1968" i="2"/>
  <c r="T1968" i="2"/>
  <c r="R1968" i="2"/>
  <c r="P1968" i="2"/>
  <c r="BK1968" i="2"/>
  <c r="J1968" i="2"/>
  <c r="BE1968" i="2"/>
  <c r="BI1962" i="2"/>
  <c r="BH1962" i="2"/>
  <c r="BG1962" i="2"/>
  <c r="BF1962" i="2"/>
  <c r="T1962" i="2"/>
  <c r="R1962" i="2"/>
  <c r="P1962" i="2"/>
  <c r="BK1962" i="2"/>
  <c r="J1962" i="2"/>
  <c r="BE1962" i="2" s="1"/>
  <c r="BI1959" i="2"/>
  <c r="BH1959" i="2"/>
  <c r="BG1959" i="2"/>
  <c r="BF1959" i="2"/>
  <c r="T1959" i="2"/>
  <c r="R1959" i="2"/>
  <c r="P1959" i="2"/>
  <c r="BK1959" i="2"/>
  <c r="J1959" i="2"/>
  <c r="BE1959" i="2"/>
  <c r="BI1953" i="2"/>
  <c r="BH1953" i="2"/>
  <c r="BG1953" i="2"/>
  <c r="BF1953" i="2"/>
  <c r="T1953" i="2"/>
  <c r="R1953" i="2"/>
  <c r="P1953" i="2"/>
  <c r="BK1953" i="2"/>
  <c r="J1953" i="2"/>
  <c r="BE1953" i="2" s="1"/>
  <c r="BI1951" i="2"/>
  <c r="BH1951" i="2"/>
  <c r="BG1951" i="2"/>
  <c r="BF1951" i="2"/>
  <c r="T1951" i="2"/>
  <c r="R1951" i="2"/>
  <c r="P1951" i="2"/>
  <c r="BK1951" i="2"/>
  <c r="J1951" i="2"/>
  <c r="BE1951" i="2"/>
  <c r="BI1946" i="2"/>
  <c r="BH1946" i="2"/>
  <c r="BG1946" i="2"/>
  <c r="BF1946" i="2"/>
  <c r="T1946" i="2"/>
  <c r="R1946" i="2"/>
  <c r="P1946" i="2"/>
  <c r="BK1946" i="2"/>
  <c r="J1946" i="2"/>
  <c r="BE1946" i="2" s="1"/>
  <c r="BI1944" i="2"/>
  <c r="BH1944" i="2"/>
  <c r="BG1944" i="2"/>
  <c r="BF1944" i="2"/>
  <c r="T1944" i="2"/>
  <c r="R1944" i="2"/>
  <c r="P1944" i="2"/>
  <c r="BK1944" i="2"/>
  <c r="J1944" i="2"/>
  <c r="BE1944" i="2"/>
  <c r="BI1942" i="2"/>
  <c r="BH1942" i="2"/>
  <c r="BG1942" i="2"/>
  <c r="BF1942" i="2"/>
  <c r="T1942" i="2"/>
  <c r="R1942" i="2"/>
  <c r="P1942" i="2"/>
  <c r="BK1942" i="2"/>
  <c r="J1942" i="2"/>
  <c r="BE1942" i="2" s="1"/>
  <c r="BI1940" i="2"/>
  <c r="BH1940" i="2"/>
  <c r="BG1940" i="2"/>
  <c r="BF1940" i="2"/>
  <c r="T1940" i="2"/>
  <c r="R1940" i="2"/>
  <c r="P1940" i="2"/>
  <c r="BK1940" i="2"/>
  <c r="J1940" i="2"/>
  <c r="BE1940" i="2"/>
  <c r="BI1933" i="2"/>
  <c r="BH1933" i="2"/>
  <c r="BG1933" i="2"/>
  <c r="BF1933" i="2"/>
  <c r="T1933" i="2"/>
  <c r="R1933" i="2"/>
  <c r="P1933" i="2"/>
  <c r="BK1933" i="2"/>
  <c r="J1933" i="2"/>
  <c r="BE1933" i="2" s="1"/>
  <c r="BI1932" i="2"/>
  <c r="BH1932" i="2"/>
  <c r="BG1932" i="2"/>
  <c r="BF1932" i="2"/>
  <c r="T1932" i="2"/>
  <c r="R1932" i="2"/>
  <c r="P1932" i="2"/>
  <c r="BK1932" i="2"/>
  <c r="J1932" i="2"/>
  <c r="BE1932" i="2"/>
  <c r="BI1931" i="2"/>
  <c r="BH1931" i="2"/>
  <c r="BG1931" i="2"/>
  <c r="BF1931" i="2"/>
  <c r="T1931" i="2"/>
  <c r="R1931" i="2"/>
  <c r="P1931" i="2"/>
  <c r="BK1931" i="2"/>
  <c r="J1931" i="2"/>
  <c r="BE1931" i="2"/>
  <c r="BI1930" i="2"/>
  <c r="BH1930" i="2"/>
  <c r="BG1930" i="2"/>
  <c r="BF1930" i="2"/>
  <c r="T1930" i="2"/>
  <c r="R1930" i="2"/>
  <c r="P1930" i="2"/>
  <c r="BK1930" i="2"/>
  <c r="J1930" i="2"/>
  <c r="BE1930" i="2"/>
  <c r="BI1929" i="2"/>
  <c r="BH1929" i="2"/>
  <c r="BG1929" i="2"/>
  <c r="BF1929" i="2"/>
  <c r="T1929" i="2"/>
  <c r="R1929" i="2"/>
  <c r="P1929" i="2"/>
  <c r="BK1929" i="2"/>
  <c r="J1929" i="2"/>
  <c r="BE1929" i="2"/>
  <c r="BI1928" i="2"/>
  <c r="BH1928" i="2"/>
  <c r="BG1928" i="2"/>
  <c r="BF1928" i="2"/>
  <c r="T1928" i="2"/>
  <c r="R1928" i="2"/>
  <c r="P1928" i="2"/>
  <c r="BK1928" i="2"/>
  <c r="J1928" i="2"/>
  <c r="BE1928" i="2"/>
  <c r="BI1915" i="2"/>
  <c r="BH1915" i="2"/>
  <c r="BG1915" i="2"/>
  <c r="BF1915" i="2"/>
  <c r="T1915" i="2"/>
  <c r="R1915" i="2"/>
  <c r="P1915" i="2"/>
  <c r="BK1915" i="2"/>
  <c r="J1915" i="2"/>
  <c r="BE1915" i="2"/>
  <c r="BI1914" i="2"/>
  <c r="BH1914" i="2"/>
  <c r="BG1914" i="2"/>
  <c r="BF1914" i="2"/>
  <c r="T1914" i="2"/>
  <c r="R1914" i="2"/>
  <c r="P1914" i="2"/>
  <c r="BK1914" i="2"/>
  <c r="J1914" i="2"/>
  <c r="BE1914" i="2"/>
  <c r="BI1908" i="2"/>
  <c r="BH1908" i="2"/>
  <c r="BG1908" i="2"/>
  <c r="BF1908" i="2"/>
  <c r="T1908" i="2"/>
  <c r="R1908" i="2"/>
  <c r="P1908" i="2"/>
  <c r="BK1908" i="2"/>
  <c r="J1908" i="2"/>
  <c r="BE1908" i="2"/>
  <c r="BI1902" i="2"/>
  <c r="BH1902" i="2"/>
  <c r="BG1902" i="2"/>
  <c r="BF1902" i="2"/>
  <c r="T1902" i="2"/>
  <c r="R1902" i="2"/>
  <c r="P1902" i="2"/>
  <c r="BK1902" i="2"/>
  <c r="J1902" i="2"/>
  <c r="BE1902" i="2"/>
  <c r="BI1898" i="2"/>
  <c r="BH1898" i="2"/>
  <c r="BG1898" i="2"/>
  <c r="BF1898" i="2"/>
  <c r="T1898" i="2"/>
  <c r="T1897" i="2"/>
  <c r="R1898" i="2"/>
  <c r="P1898" i="2"/>
  <c r="P1897" i="2" s="1"/>
  <c r="BK1898" i="2"/>
  <c r="J1898" i="2"/>
  <c r="BE1898" i="2" s="1"/>
  <c r="BI1895" i="2"/>
  <c r="BH1895" i="2"/>
  <c r="BG1895" i="2"/>
  <c r="BF1895" i="2"/>
  <c r="T1895" i="2"/>
  <c r="R1895" i="2"/>
  <c r="P1895" i="2"/>
  <c r="BK1895" i="2"/>
  <c r="J1895" i="2"/>
  <c r="BE1895" i="2" s="1"/>
  <c r="BI1890" i="2"/>
  <c r="BH1890" i="2"/>
  <c r="BG1890" i="2"/>
  <c r="BF1890" i="2"/>
  <c r="T1890" i="2"/>
  <c r="R1890" i="2"/>
  <c r="P1890" i="2"/>
  <c r="BK1890" i="2"/>
  <c r="J1890" i="2"/>
  <c r="BE1890" i="2" s="1"/>
  <c r="BI1885" i="2"/>
  <c r="BH1885" i="2"/>
  <c r="BG1885" i="2"/>
  <c r="BF1885" i="2"/>
  <c r="T1885" i="2"/>
  <c r="R1885" i="2"/>
  <c r="P1885" i="2"/>
  <c r="BK1885" i="2"/>
  <c r="J1885" i="2"/>
  <c r="BE1885" i="2" s="1"/>
  <c r="BI1880" i="2"/>
  <c r="BH1880" i="2"/>
  <c r="BG1880" i="2"/>
  <c r="BF1880" i="2"/>
  <c r="T1880" i="2"/>
  <c r="R1880" i="2"/>
  <c r="P1880" i="2"/>
  <c r="BK1880" i="2"/>
  <c r="J1880" i="2"/>
  <c r="BE1880" i="2" s="1"/>
  <c r="BI1872" i="2"/>
  <c r="BH1872" i="2"/>
  <c r="BG1872" i="2"/>
  <c r="BF1872" i="2"/>
  <c r="T1872" i="2"/>
  <c r="T1871" i="2" s="1"/>
  <c r="R1872" i="2"/>
  <c r="R1871" i="2" s="1"/>
  <c r="P1872" i="2"/>
  <c r="P1871" i="2" s="1"/>
  <c r="BK1872" i="2"/>
  <c r="BK1871" i="2" s="1"/>
  <c r="J1871" i="2" s="1"/>
  <c r="J74" i="2" s="1"/>
  <c r="J1872" i="2"/>
  <c r="BE1872" i="2" s="1"/>
  <c r="BI1869" i="2"/>
  <c r="BH1869" i="2"/>
  <c r="BG1869" i="2"/>
  <c r="BF1869" i="2"/>
  <c r="T1869" i="2"/>
  <c r="R1869" i="2"/>
  <c r="P1869" i="2"/>
  <c r="BK1869" i="2"/>
  <c r="J1869" i="2"/>
  <c r="BE1869" i="2"/>
  <c r="BI1866" i="2"/>
  <c r="BH1866" i="2"/>
  <c r="BG1866" i="2"/>
  <c r="BF1866" i="2"/>
  <c r="T1866" i="2"/>
  <c r="R1866" i="2"/>
  <c r="P1866" i="2"/>
  <c r="BK1866" i="2"/>
  <c r="J1866" i="2"/>
  <c r="BE1866" i="2"/>
  <c r="BI1861" i="2"/>
  <c r="BH1861" i="2"/>
  <c r="BG1861" i="2"/>
  <c r="BF1861" i="2"/>
  <c r="T1861" i="2"/>
  <c r="R1861" i="2"/>
  <c r="P1861" i="2"/>
  <c r="BK1861" i="2"/>
  <c r="J1861" i="2"/>
  <c r="BE1861" i="2"/>
  <c r="BI1859" i="2"/>
  <c r="BH1859" i="2"/>
  <c r="BG1859" i="2"/>
  <c r="BF1859" i="2"/>
  <c r="T1859" i="2"/>
  <c r="R1859" i="2"/>
  <c r="P1859" i="2"/>
  <c r="BK1859" i="2"/>
  <c r="J1859" i="2"/>
  <c r="BE1859" i="2"/>
  <c r="BI1854" i="2"/>
  <c r="BH1854" i="2"/>
  <c r="BG1854" i="2"/>
  <c r="BF1854" i="2"/>
  <c r="T1854" i="2"/>
  <c r="R1854" i="2"/>
  <c r="P1854" i="2"/>
  <c r="BK1854" i="2"/>
  <c r="J1854" i="2"/>
  <c r="BE1854" i="2"/>
  <c r="BI1851" i="2"/>
  <c r="BH1851" i="2"/>
  <c r="BG1851" i="2"/>
  <c r="BF1851" i="2"/>
  <c r="T1851" i="2"/>
  <c r="R1851" i="2"/>
  <c r="P1851" i="2"/>
  <c r="BK1851" i="2"/>
  <c r="J1851" i="2"/>
  <c r="BE1851" i="2"/>
  <c r="BI1846" i="2"/>
  <c r="BH1846" i="2"/>
  <c r="BG1846" i="2"/>
  <c r="BF1846" i="2"/>
  <c r="T1846" i="2"/>
  <c r="T1845" i="2"/>
  <c r="R1846" i="2"/>
  <c r="P1846" i="2"/>
  <c r="P1845" i="2" s="1"/>
  <c r="BK1846" i="2"/>
  <c r="J1846" i="2"/>
  <c r="BE1846" i="2" s="1"/>
  <c r="BI1843" i="2"/>
  <c r="BH1843" i="2"/>
  <c r="BG1843" i="2"/>
  <c r="BF1843" i="2"/>
  <c r="T1843" i="2"/>
  <c r="R1843" i="2"/>
  <c r="P1843" i="2"/>
  <c r="BK1843" i="2"/>
  <c r="J1843" i="2"/>
  <c r="BE1843" i="2" s="1"/>
  <c r="BI1840" i="2"/>
  <c r="BH1840" i="2"/>
  <c r="BG1840" i="2"/>
  <c r="BF1840" i="2"/>
  <c r="T1840" i="2"/>
  <c r="R1840" i="2"/>
  <c r="P1840" i="2"/>
  <c r="BK1840" i="2"/>
  <c r="J1840" i="2"/>
  <c r="BE1840" i="2" s="1"/>
  <c r="BI1831" i="2"/>
  <c r="BH1831" i="2"/>
  <c r="BG1831" i="2"/>
  <c r="BF1831" i="2"/>
  <c r="T1831" i="2"/>
  <c r="R1831" i="2"/>
  <c r="P1831" i="2"/>
  <c r="BK1831" i="2"/>
  <c r="J1831" i="2"/>
  <c r="BE1831" i="2" s="1"/>
  <c r="BI1829" i="2"/>
  <c r="BH1829" i="2"/>
  <c r="BG1829" i="2"/>
  <c r="BF1829" i="2"/>
  <c r="T1829" i="2"/>
  <c r="R1829" i="2"/>
  <c r="P1829" i="2"/>
  <c r="BK1829" i="2"/>
  <c r="J1829" i="2"/>
  <c r="BE1829" i="2" s="1"/>
  <c r="BI1824" i="2"/>
  <c r="BH1824" i="2"/>
  <c r="BG1824" i="2"/>
  <c r="BF1824" i="2"/>
  <c r="T1824" i="2"/>
  <c r="R1824" i="2"/>
  <c r="P1824" i="2"/>
  <c r="BK1824" i="2"/>
  <c r="J1824" i="2"/>
  <c r="BE1824" i="2" s="1"/>
  <c r="BI1819" i="2"/>
  <c r="BH1819" i="2"/>
  <c r="BG1819" i="2"/>
  <c r="BF1819" i="2"/>
  <c r="T1819" i="2"/>
  <c r="R1819" i="2"/>
  <c r="P1819" i="2"/>
  <c r="BK1819" i="2"/>
  <c r="J1819" i="2"/>
  <c r="BE1819" i="2" s="1"/>
  <c r="BI1808" i="2"/>
  <c r="BH1808" i="2"/>
  <c r="BG1808" i="2"/>
  <c r="BF1808" i="2"/>
  <c r="T1808" i="2"/>
  <c r="R1808" i="2"/>
  <c r="P1808" i="2"/>
  <c r="BK1808" i="2"/>
  <c r="J1808" i="2"/>
  <c r="BE1808" i="2"/>
  <c r="BI1806" i="2"/>
  <c r="BH1806" i="2"/>
  <c r="BG1806" i="2"/>
  <c r="BF1806" i="2"/>
  <c r="T1806" i="2"/>
  <c r="R1806" i="2"/>
  <c r="P1806" i="2"/>
  <c r="BK1806" i="2"/>
  <c r="J1806" i="2"/>
  <c r="BE1806" i="2" s="1"/>
  <c r="BI1795" i="2"/>
  <c r="BH1795" i="2"/>
  <c r="BG1795" i="2"/>
  <c r="BF1795" i="2"/>
  <c r="T1795" i="2"/>
  <c r="R1795" i="2"/>
  <c r="P1795" i="2"/>
  <c r="BK1795" i="2"/>
  <c r="J1795" i="2"/>
  <c r="BE1795" i="2"/>
  <c r="BI1793" i="2"/>
  <c r="BH1793" i="2"/>
  <c r="BG1793" i="2"/>
  <c r="BF1793" i="2"/>
  <c r="T1793" i="2"/>
  <c r="T1784" i="2" s="1"/>
  <c r="R1793" i="2"/>
  <c r="P1793" i="2"/>
  <c r="BK1793" i="2"/>
  <c r="J1793" i="2"/>
  <c r="BE1793" i="2" s="1"/>
  <c r="BI1785" i="2"/>
  <c r="BH1785" i="2"/>
  <c r="BG1785" i="2"/>
  <c r="BF1785" i="2"/>
  <c r="T1785" i="2"/>
  <c r="R1785" i="2"/>
  <c r="R1784" i="2" s="1"/>
  <c r="P1785" i="2"/>
  <c r="P1784" i="2"/>
  <c r="BK1785" i="2"/>
  <c r="BK1784" i="2" s="1"/>
  <c r="J1784" i="2" s="1"/>
  <c r="J72" i="2" s="1"/>
  <c r="J1785" i="2"/>
  <c r="BE1785" i="2" s="1"/>
  <c r="BI1782" i="2"/>
  <c r="BH1782" i="2"/>
  <c r="BG1782" i="2"/>
  <c r="BF1782" i="2"/>
  <c r="T1782" i="2"/>
  <c r="R1782" i="2"/>
  <c r="P1782" i="2"/>
  <c r="BK1782" i="2"/>
  <c r="J1782" i="2"/>
  <c r="BE1782" i="2"/>
  <c r="BI1780" i="2"/>
  <c r="BH1780" i="2"/>
  <c r="BG1780" i="2"/>
  <c r="BF1780" i="2"/>
  <c r="T1780" i="2"/>
  <c r="R1780" i="2"/>
  <c r="P1780" i="2"/>
  <c r="BK1780" i="2"/>
  <c r="J1780" i="2"/>
  <c r="BE1780" i="2"/>
  <c r="BI1773" i="2"/>
  <c r="BH1773" i="2"/>
  <c r="BG1773" i="2"/>
  <c r="BF1773" i="2"/>
  <c r="T1773" i="2"/>
  <c r="R1773" i="2"/>
  <c r="P1773" i="2"/>
  <c r="BK1773" i="2"/>
  <c r="J1773" i="2"/>
  <c r="BE1773" i="2"/>
  <c r="BI1771" i="2"/>
  <c r="BH1771" i="2"/>
  <c r="BG1771" i="2"/>
  <c r="BF1771" i="2"/>
  <c r="T1771" i="2"/>
  <c r="R1771" i="2"/>
  <c r="P1771" i="2"/>
  <c r="BK1771" i="2"/>
  <c r="J1771" i="2"/>
  <c r="BE1771" i="2"/>
  <c r="BI1761" i="2"/>
  <c r="BH1761" i="2"/>
  <c r="BG1761" i="2"/>
  <c r="BF1761" i="2"/>
  <c r="T1761" i="2"/>
  <c r="R1761" i="2"/>
  <c r="P1761" i="2"/>
  <c r="BK1761" i="2"/>
  <c r="J1761" i="2"/>
  <c r="BE1761" i="2"/>
  <c r="BI1759" i="2"/>
  <c r="BH1759" i="2"/>
  <c r="BG1759" i="2"/>
  <c r="BF1759" i="2"/>
  <c r="T1759" i="2"/>
  <c r="R1759" i="2"/>
  <c r="P1759" i="2"/>
  <c r="BK1759" i="2"/>
  <c r="J1759" i="2"/>
  <c r="BE1759" i="2"/>
  <c r="BI1749" i="2"/>
  <c r="BH1749" i="2"/>
  <c r="BG1749" i="2"/>
  <c r="BF1749" i="2"/>
  <c r="T1749" i="2"/>
  <c r="R1749" i="2"/>
  <c r="P1749" i="2"/>
  <c r="BK1749" i="2"/>
  <c r="J1749" i="2"/>
  <c r="BE1749" i="2"/>
  <c r="BI1747" i="2"/>
  <c r="BH1747" i="2"/>
  <c r="BG1747" i="2"/>
  <c r="BF1747" i="2"/>
  <c r="T1747" i="2"/>
  <c r="R1747" i="2"/>
  <c r="P1747" i="2"/>
  <c r="BK1747" i="2"/>
  <c r="J1747" i="2"/>
  <c r="BE1747" i="2"/>
  <c r="BI1738" i="2"/>
  <c r="BH1738" i="2"/>
  <c r="BG1738" i="2"/>
  <c r="BF1738" i="2"/>
  <c r="T1738" i="2"/>
  <c r="R1738" i="2"/>
  <c r="P1738" i="2"/>
  <c r="BK1738" i="2"/>
  <c r="J1738" i="2"/>
  <c r="BE1738" i="2"/>
  <c r="BI1736" i="2"/>
  <c r="BH1736" i="2"/>
  <c r="BG1736" i="2"/>
  <c r="BF1736" i="2"/>
  <c r="T1736" i="2"/>
  <c r="R1736" i="2"/>
  <c r="P1736" i="2"/>
  <c r="BK1736" i="2"/>
  <c r="J1736" i="2"/>
  <c r="BE1736" i="2"/>
  <c r="BI1731" i="2"/>
  <c r="BH1731" i="2"/>
  <c r="BG1731" i="2"/>
  <c r="BF1731" i="2"/>
  <c r="T1731" i="2"/>
  <c r="R1731" i="2"/>
  <c r="P1731" i="2"/>
  <c r="BK1731" i="2"/>
  <c r="J1731" i="2"/>
  <c r="BE1731" i="2"/>
  <c r="BI1729" i="2"/>
  <c r="BH1729" i="2"/>
  <c r="BG1729" i="2"/>
  <c r="BF1729" i="2"/>
  <c r="T1729" i="2"/>
  <c r="R1729" i="2"/>
  <c r="P1729" i="2"/>
  <c r="BK1729" i="2"/>
  <c r="J1729" i="2"/>
  <c r="BE1729" i="2"/>
  <c r="BI1720" i="2"/>
  <c r="BH1720" i="2"/>
  <c r="BG1720" i="2"/>
  <c r="BF1720" i="2"/>
  <c r="T1720" i="2"/>
  <c r="R1720" i="2"/>
  <c r="P1720" i="2"/>
  <c r="BK1720" i="2"/>
  <c r="J1720" i="2"/>
  <c r="BE1720" i="2"/>
  <c r="BI1718" i="2"/>
  <c r="BH1718" i="2"/>
  <c r="BG1718" i="2"/>
  <c r="BF1718" i="2"/>
  <c r="T1718" i="2"/>
  <c r="R1718" i="2"/>
  <c r="P1718" i="2"/>
  <c r="BK1718" i="2"/>
  <c r="J1718" i="2"/>
  <c r="BE1718" i="2"/>
  <c r="BI1714" i="2"/>
  <c r="BH1714" i="2"/>
  <c r="BG1714" i="2"/>
  <c r="BF1714" i="2"/>
  <c r="T1714" i="2"/>
  <c r="R1714" i="2"/>
  <c r="P1714" i="2"/>
  <c r="BK1714" i="2"/>
  <c r="J1714" i="2"/>
  <c r="BE1714" i="2"/>
  <c r="BI1712" i="2"/>
  <c r="BH1712" i="2"/>
  <c r="BG1712" i="2"/>
  <c r="BF1712" i="2"/>
  <c r="T1712" i="2"/>
  <c r="R1712" i="2"/>
  <c r="P1712" i="2"/>
  <c r="BK1712" i="2"/>
  <c r="J1712" i="2"/>
  <c r="BE1712" i="2"/>
  <c r="BI1709" i="2"/>
  <c r="BH1709" i="2"/>
  <c r="BG1709" i="2"/>
  <c r="BF1709" i="2"/>
  <c r="T1709" i="2"/>
  <c r="R1709" i="2"/>
  <c r="P1709" i="2"/>
  <c r="BK1709" i="2"/>
  <c r="J1709" i="2"/>
  <c r="BE1709" i="2"/>
  <c r="BI1707" i="2"/>
  <c r="BH1707" i="2"/>
  <c r="BG1707" i="2"/>
  <c r="BF1707" i="2"/>
  <c r="T1707" i="2"/>
  <c r="R1707" i="2"/>
  <c r="P1707" i="2"/>
  <c r="BK1707" i="2"/>
  <c r="J1707" i="2"/>
  <c r="BE1707" i="2"/>
  <c r="BI1704" i="2"/>
  <c r="BH1704" i="2"/>
  <c r="BG1704" i="2"/>
  <c r="BF1704" i="2"/>
  <c r="T1704" i="2"/>
  <c r="R1704" i="2"/>
  <c r="P1704" i="2"/>
  <c r="BK1704" i="2"/>
  <c r="J1704" i="2"/>
  <c r="BE1704" i="2"/>
  <c r="BI1699" i="2"/>
  <c r="BH1699" i="2"/>
  <c r="BG1699" i="2"/>
  <c r="BF1699" i="2"/>
  <c r="T1699" i="2"/>
  <c r="R1699" i="2"/>
  <c r="P1699" i="2"/>
  <c r="BK1699" i="2"/>
  <c r="J1699" i="2"/>
  <c r="BE1699" i="2"/>
  <c r="BI1694" i="2"/>
  <c r="BH1694" i="2"/>
  <c r="BG1694" i="2"/>
  <c r="BF1694" i="2"/>
  <c r="T1694" i="2"/>
  <c r="R1694" i="2"/>
  <c r="P1694" i="2"/>
  <c r="BK1694" i="2"/>
  <c r="J1694" i="2"/>
  <c r="BE1694" i="2"/>
  <c r="BI1687" i="2"/>
  <c r="BH1687" i="2"/>
  <c r="BG1687" i="2"/>
  <c r="BF1687" i="2"/>
  <c r="T1687" i="2"/>
  <c r="R1687" i="2"/>
  <c r="P1687" i="2"/>
  <c r="BK1687" i="2"/>
  <c r="J1687" i="2"/>
  <c r="BE1687" i="2"/>
  <c r="BI1684" i="2"/>
  <c r="BH1684" i="2"/>
  <c r="BG1684" i="2"/>
  <c r="BF1684" i="2"/>
  <c r="T1684" i="2"/>
  <c r="R1684" i="2"/>
  <c r="P1684" i="2"/>
  <c r="BK1684" i="2"/>
  <c r="J1684" i="2"/>
  <c r="BE1684" i="2"/>
  <c r="BI1679" i="2"/>
  <c r="BH1679" i="2"/>
  <c r="BG1679" i="2"/>
  <c r="BF1679" i="2"/>
  <c r="T1679" i="2"/>
  <c r="R1679" i="2"/>
  <c r="P1679" i="2"/>
  <c r="BK1679" i="2"/>
  <c r="J1679" i="2"/>
  <c r="BE1679" i="2"/>
  <c r="BI1674" i="2"/>
  <c r="BH1674" i="2"/>
  <c r="BG1674" i="2"/>
  <c r="BF1674" i="2"/>
  <c r="T1674" i="2"/>
  <c r="R1674" i="2"/>
  <c r="P1674" i="2"/>
  <c r="BK1674" i="2"/>
  <c r="J1674" i="2"/>
  <c r="BE1674" i="2"/>
  <c r="BI1667" i="2"/>
  <c r="BH1667" i="2"/>
  <c r="BG1667" i="2"/>
  <c r="BF1667" i="2"/>
  <c r="T1667" i="2"/>
  <c r="R1667" i="2"/>
  <c r="P1667" i="2"/>
  <c r="BK1667" i="2"/>
  <c r="J1667" i="2"/>
  <c r="BE1667" i="2"/>
  <c r="BI1665" i="2"/>
  <c r="BH1665" i="2"/>
  <c r="BG1665" i="2"/>
  <c r="BF1665" i="2"/>
  <c r="T1665" i="2"/>
  <c r="R1665" i="2"/>
  <c r="P1665" i="2"/>
  <c r="BK1665" i="2"/>
  <c r="J1665" i="2"/>
  <c r="BE1665" i="2"/>
  <c r="BI1660" i="2"/>
  <c r="BH1660" i="2"/>
  <c r="BG1660" i="2"/>
  <c r="BF1660" i="2"/>
  <c r="T1660" i="2"/>
  <c r="R1660" i="2"/>
  <c r="P1660" i="2"/>
  <c r="BK1660" i="2"/>
  <c r="J1660" i="2"/>
  <c r="BE1660" i="2"/>
  <c r="BI1658" i="2"/>
  <c r="BH1658" i="2"/>
  <c r="BG1658" i="2"/>
  <c r="BF1658" i="2"/>
  <c r="T1658" i="2"/>
  <c r="R1658" i="2"/>
  <c r="P1658" i="2"/>
  <c r="BK1658" i="2"/>
  <c r="J1658" i="2"/>
  <c r="BE1658" i="2"/>
  <c r="BI1652" i="2"/>
  <c r="BH1652" i="2"/>
  <c r="BG1652" i="2"/>
  <c r="BF1652" i="2"/>
  <c r="T1652" i="2"/>
  <c r="R1652" i="2"/>
  <c r="P1652" i="2"/>
  <c r="BK1652" i="2"/>
  <c r="J1652" i="2"/>
  <c r="BE1652" i="2"/>
  <c r="BI1650" i="2"/>
  <c r="BH1650" i="2"/>
  <c r="BG1650" i="2"/>
  <c r="BF1650" i="2"/>
  <c r="T1650" i="2"/>
  <c r="R1650" i="2"/>
  <c r="P1650" i="2"/>
  <c r="BK1650" i="2"/>
  <c r="J1650" i="2"/>
  <c r="BE1650" i="2"/>
  <c r="BI1645" i="2"/>
  <c r="BH1645" i="2"/>
  <c r="BG1645" i="2"/>
  <c r="BF1645" i="2"/>
  <c r="T1645" i="2"/>
  <c r="T1644" i="2"/>
  <c r="R1645" i="2"/>
  <c r="R1644" i="2"/>
  <c r="P1645" i="2"/>
  <c r="P1644" i="2"/>
  <c r="BK1645" i="2"/>
  <c r="BK1644" i="2"/>
  <c r="J1644" i="2" s="1"/>
  <c r="J71" i="2" s="1"/>
  <c r="J1645" i="2"/>
  <c r="BE1645" i="2" s="1"/>
  <c r="BI1642" i="2"/>
  <c r="BH1642" i="2"/>
  <c r="BG1642" i="2"/>
  <c r="BF1642" i="2"/>
  <c r="T1642" i="2"/>
  <c r="R1642" i="2"/>
  <c r="P1642" i="2"/>
  <c r="BK1642" i="2"/>
  <c r="J1642" i="2"/>
  <c r="BE1642" i="2" s="1"/>
  <c r="BI1640" i="2"/>
  <c r="BH1640" i="2"/>
  <c r="BG1640" i="2"/>
  <c r="BF1640" i="2"/>
  <c r="T1640" i="2"/>
  <c r="R1640" i="2"/>
  <c r="P1640" i="2"/>
  <c r="BK1640" i="2"/>
  <c r="J1640" i="2"/>
  <c r="BE1640" i="2" s="1"/>
  <c r="BI1638" i="2"/>
  <c r="BH1638" i="2"/>
  <c r="BG1638" i="2"/>
  <c r="BF1638" i="2"/>
  <c r="T1638" i="2"/>
  <c r="R1638" i="2"/>
  <c r="P1638" i="2"/>
  <c r="BK1638" i="2"/>
  <c r="J1638" i="2"/>
  <c r="BE1638" i="2" s="1"/>
  <c r="BI1633" i="2"/>
  <c r="BH1633" i="2"/>
  <c r="BG1633" i="2"/>
  <c r="BF1633" i="2"/>
  <c r="T1633" i="2"/>
  <c r="R1633" i="2"/>
  <c r="P1633" i="2"/>
  <c r="BK1633" i="2"/>
  <c r="J1633" i="2"/>
  <c r="BE1633" i="2" s="1"/>
  <c r="BI1617" i="2"/>
  <c r="BH1617" i="2"/>
  <c r="BG1617" i="2"/>
  <c r="BF1617" i="2"/>
  <c r="T1617" i="2"/>
  <c r="R1617" i="2"/>
  <c r="P1617" i="2"/>
  <c r="BK1617" i="2"/>
  <c r="J1617" i="2"/>
  <c r="BE1617" i="2" s="1"/>
  <c r="BI1615" i="2"/>
  <c r="BH1615" i="2"/>
  <c r="BG1615" i="2"/>
  <c r="BF1615" i="2"/>
  <c r="T1615" i="2"/>
  <c r="R1615" i="2"/>
  <c r="P1615" i="2"/>
  <c r="BK1615" i="2"/>
  <c r="J1615" i="2"/>
  <c r="BE1615" i="2" s="1"/>
  <c r="BI1600" i="2"/>
  <c r="BH1600" i="2"/>
  <c r="BG1600" i="2"/>
  <c r="BF1600" i="2"/>
  <c r="T1600" i="2"/>
  <c r="R1600" i="2"/>
  <c r="P1600" i="2"/>
  <c r="BK1600" i="2"/>
  <c r="J1600" i="2"/>
  <c r="BE1600" i="2" s="1"/>
  <c r="BI1598" i="2"/>
  <c r="BH1598" i="2"/>
  <c r="BG1598" i="2"/>
  <c r="BF1598" i="2"/>
  <c r="T1598" i="2"/>
  <c r="R1598" i="2"/>
  <c r="P1598" i="2"/>
  <c r="BK1598" i="2"/>
  <c r="J1598" i="2"/>
  <c r="BE1598" i="2" s="1"/>
  <c r="BI1583" i="2"/>
  <c r="BH1583" i="2"/>
  <c r="BG1583" i="2"/>
  <c r="BF1583" i="2"/>
  <c r="T1583" i="2"/>
  <c r="R1583" i="2"/>
  <c r="P1583" i="2"/>
  <c r="BK1583" i="2"/>
  <c r="J1583" i="2"/>
  <c r="BE1583" i="2" s="1"/>
  <c r="BI1581" i="2"/>
  <c r="BH1581" i="2"/>
  <c r="BG1581" i="2"/>
  <c r="BF1581" i="2"/>
  <c r="T1581" i="2"/>
  <c r="R1581" i="2"/>
  <c r="P1581" i="2"/>
  <c r="BK1581" i="2"/>
  <c r="J1581" i="2"/>
  <c r="BE1581" i="2" s="1"/>
  <c r="BI1563" i="2"/>
  <c r="BH1563" i="2"/>
  <c r="BG1563" i="2"/>
  <c r="BF1563" i="2"/>
  <c r="T1563" i="2"/>
  <c r="R1563" i="2"/>
  <c r="P1563" i="2"/>
  <c r="BK1563" i="2"/>
  <c r="J1563" i="2"/>
  <c r="BE1563" i="2" s="1"/>
  <c r="BI1562" i="2"/>
  <c r="BH1562" i="2"/>
  <c r="BG1562" i="2"/>
  <c r="BF1562" i="2"/>
  <c r="T1562" i="2"/>
  <c r="R1562" i="2"/>
  <c r="P1562" i="2"/>
  <c r="BK1562" i="2"/>
  <c r="J1562" i="2"/>
  <c r="BE1562" i="2" s="1"/>
  <c r="BI1561" i="2"/>
  <c r="BH1561" i="2"/>
  <c r="BG1561" i="2"/>
  <c r="BF1561" i="2"/>
  <c r="T1561" i="2"/>
  <c r="R1561" i="2"/>
  <c r="P1561" i="2"/>
  <c r="BK1561" i="2"/>
  <c r="J1561" i="2"/>
  <c r="BE1561" i="2" s="1"/>
  <c r="BI1560" i="2"/>
  <c r="BH1560" i="2"/>
  <c r="BG1560" i="2"/>
  <c r="BF1560" i="2"/>
  <c r="T1560" i="2"/>
  <c r="R1560" i="2"/>
  <c r="P1560" i="2"/>
  <c r="BK1560" i="2"/>
  <c r="J1560" i="2"/>
  <c r="BE1560" i="2" s="1"/>
  <c r="BI1559" i="2"/>
  <c r="BH1559" i="2"/>
  <c r="BG1559" i="2"/>
  <c r="BF1559" i="2"/>
  <c r="T1559" i="2"/>
  <c r="R1559" i="2"/>
  <c r="P1559" i="2"/>
  <c r="BK1559" i="2"/>
  <c r="J1559" i="2"/>
  <c r="BE1559" i="2" s="1"/>
  <c r="BI1552" i="2"/>
  <c r="BH1552" i="2"/>
  <c r="BG1552" i="2"/>
  <c r="BF1552" i="2"/>
  <c r="T1552" i="2"/>
  <c r="R1552" i="2"/>
  <c r="P1552" i="2"/>
  <c r="BK1552" i="2"/>
  <c r="J1552" i="2"/>
  <c r="BE1552" i="2" s="1"/>
  <c r="BI1545" i="2"/>
  <c r="BH1545" i="2"/>
  <c r="BG1545" i="2"/>
  <c r="BF1545" i="2"/>
  <c r="T1545" i="2"/>
  <c r="R1545" i="2"/>
  <c r="P1545" i="2"/>
  <c r="BK1545" i="2"/>
  <c r="J1545" i="2"/>
  <c r="BE1545" i="2"/>
  <c r="BI1543" i="2"/>
  <c r="BH1543" i="2"/>
  <c r="BG1543" i="2"/>
  <c r="BF1543" i="2"/>
  <c r="T1543" i="2"/>
  <c r="R1543" i="2"/>
  <c r="P1543" i="2"/>
  <c r="BK1543" i="2"/>
  <c r="J1543" i="2"/>
  <c r="BE1543" i="2" s="1"/>
  <c r="BI1541" i="2"/>
  <c r="BH1541" i="2"/>
  <c r="BG1541" i="2"/>
  <c r="BF1541" i="2"/>
  <c r="T1541" i="2"/>
  <c r="R1541" i="2"/>
  <c r="P1541" i="2"/>
  <c r="BK1541" i="2"/>
  <c r="J1541" i="2"/>
  <c r="BE1541" i="2"/>
  <c r="BI1529" i="2"/>
  <c r="BH1529" i="2"/>
  <c r="BG1529" i="2"/>
  <c r="BF1529" i="2"/>
  <c r="T1529" i="2"/>
  <c r="R1529" i="2"/>
  <c r="P1529" i="2"/>
  <c r="BK1529" i="2"/>
  <c r="J1529" i="2"/>
  <c r="BE1529" i="2" s="1"/>
  <c r="BI1527" i="2"/>
  <c r="BH1527" i="2"/>
  <c r="BG1527" i="2"/>
  <c r="BF1527" i="2"/>
  <c r="T1527" i="2"/>
  <c r="R1527" i="2"/>
  <c r="P1527" i="2"/>
  <c r="BK1527" i="2"/>
  <c r="J1527" i="2"/>
  <c r="BE1527" i="2"/>
  <c r="BI1525" i="2"/>
  <c r="BH1525" i="2"/>
  <c r="BG1525" i="2"/>
  <c r="BF1525" i="2"/>
  <c r="T1525" i="2"/>
  <c r="R1525" i="2"/>
  <c r="P1525" i="2"/>
  <c r="BK1525" i="2"/>
  <c r="J1525" i="2"/>
  <c r="BE1525" i="2" s="1"/>
  <c r="BI1520" i="2"/>
  <c r="BH1520" i="2"/>
  <c r="BG1520" i="2"/>
  <c r="BF1520" i="2"/>
  <c r="T1520" i="2"/>
  <c r="R1520" i="2"/>
  <c r="P1520" i="2"/>
  <c r="BK1520" i="2"/>
  <c r="J1520" i="2"/>
  <c r="BE1520" i="2"/>
  <c r="BI1518" i="2"/>
  <c r="BH1518" i="2"/>
  <c r="BG1518" i="2"/>
  <c r="BF1518" i="2"/>
  <c r="T1518" i="2"/>
  <c r="R1518" i="2"/>
  <c r="P1518" i="2"/>
  <c r="BK1518" i="2"/>
  <c r="J1518" i="2"/>
  <c r="BE1518" i="2" s="1"/>
  <c r="BI1508" i="2"/>
  <c r="BH1508" i="2"/>
  <c r="BG1508" i="2"/>
  <c r="BF1508" i="2"/>
  <c r="T1508" i="2"/>
  <c r="R1508" i="2"/>
  <c r="P1508" i="2"/>
  <c r="BK1508" i="2"/>
  <c r="J1508" i="2"/>
  <c r="BE1508" i="2"/>
  <c r="BI1506" i="2"/>
  <c r="BH1506" i="2"/>
  <c r="BG1506" i="2"/>
  <c r="BF1506" i="2"/>
  <c r="T1506" i="2"/>
  <c r="T1500" i="2" s="1"/>
  <c r="R1506" i="2"/>
  <c r="P1506" i="2"/>
  <c r="BK1506" i="2"/>
  <c r="J1506" i="2"/>
  <c r="BE1506" i="2" s="1"/>
  <c r="BI1501" i="2"/>
  <c r="BH1501" i="2"/>
  <c r="BG1501" i="2"/>
  <c r="BF1501" i="2"/>
  <c r="T1501" i="2"/>
  <c r="R1501" i="2"/>
  <c r="P1501" i="2"/>
  <c r="P1500" i="2" s="1"/>
  <c r="P1499" i="2" s="1"/>
  <c r="BK1501" i="2"/>
  <c r="J1501" i="2"/>
  <c r="BE1501" i="2" s="1"/>
  <c r="BI1497" i="2"/>
  <c r="BH1497" i="2"/>
  <c r="BG1497" i="2"/>
  <c r="BF1497" i="2"/>
  <c r="T1497" i="2"/>
  <c r="T1496" i="2"/>
  <c r="R1497" i="2"/>
  <c r="R1496" i="2" s="1"/>
  <c r="P1497" i="2"/>
  <c r="P1496" i="2"/>
  <c r="BK1497" i="2"/>
  <c r="BK1496" i="2" s="1"/>
  <c r="J1496" i="2" s="1"/>
  <c r="J68" i="2" s="1"/>
  <c r="J1497" i="2"/>
  <c r="BE1497" i="2" s="1"/>
  <c r="BI1490" i="2"/>
  <c r="BH1490" i="2"/>
  <c r="BG1490" i="2"/>
  <c r="BF1490" i="2"/>
  <c r="T1490" i="2"/>
  <c r="R1490" i="2"/>
  <c r="P1490" i="2"/>
  <c r="BK1490" i="2"/>
  <c r="J1490" i="2"/>
  <c r="BE1490" i="2" s="1"/>
  <c r="BI1484" i="2"/>
  <c r="BH1484" i="2"/>
  <c r="BG1484" i="2"/>
  <c r="BF1484" i="2"/>
  <c r="T1484" i="2"/>
  <c r="R1484" i="2"/>
  <c r="P1484" i="2"/>
  <c r="BK1484" i="2"/>
  <c r="J1484" i="2"/>
  <c r="BE1484" i="2"/>
  <c r="BI1475" i="2"/>
  <c r="BH1475" i="2"/>
  <c r="BG1475" i="2"/>
  <c r="BF1475" i="2"/>
  <c r="T1475" i="2"/>
  <c r="R1475" i="2"/>
  <c r="P1475" i="2"/>
  <c r="BK1475" i="2"/>
  <c r="J1475" i="2"/>
  <c r="BE1475" i="2"/>
  <c r="BI1466" i="2"/>
  <c r="BH1466" i="2"/>
  <c r="BG1466" i="2"/>
  <c r="BF1466" i="2"/>
  <c r="T1466" i="2"/>
  <c r="R1466" i="2"/>
  <c r="P1466" i="2"/>
  <c r="BK1466" i="2"/>
  <c r="J1466" i="2"/>
  <c r="BE1466" i="2"/>
  <c r="BI1457" i="2"/>
  <c r="BH1457" i="2"/>
  <c r="BG1457" i="2"/>
  <c r="BF1457" i="2"/>
  <c r="T1457" i="2"/>
  <c r="R1457" i="2"/>
  <c r="P1457" i="2"/>
  <c r="BK1457" i="2"/>
  <c r="J1457" i="2"/>
  <c r="BE1457" i="2"/>
  <c r="BI1438" i="2"/>
  <c r="BH1438" i="2"/>
  <c r="BG1438" i="2"/>
  <c r="BF1438" i="2"/>
  <c r="T1438" i="2"/>
  <c r="R1438" i="2"/>
  <c r="P1438" i="2"/>
  <c r="BK1438" i="2"/>
  <c r="J1438" i="2"/>
  <c r="BE1438" i="2"/>
  <c r="BI1437" i="2"/>
  <c r="BH1437" i="2"/>
  <c r="BG1437" i="2"/>
  <c r="BF1437" i="2"/>
  <c r="T1437" i="2"/>
  <c r="R1437" i="2"/>
  <c r="P1437" i="2"/>
  <c r="BK1437" i="2"/>
  <c r="J1437" i="2"/>
  <c r="BE1437" i="2"/>
  <c r="BI1436" i="2"/>
  <c r="BH1436" i="2"/>
  <c r="BG1436" i="2"/>
  <c r="BF1436" i="2"/>
  <c r="T1436" i="2"/>
  <c r="R1436" i="2"/>
  <c r="P1436" i="2"/>
  <c r="BK1436" i="2"/>
  <c r="J1436" i="2"/>
  <c r="BE1436" i="2"/>
  <c r="BI1434" i="2"/>
  <c r="BH1434" i="2"/>
  <c r="BG1434" i="2"/>
  <c r="BF1434" i="2"/>
  <c r="T1434" i="2"/>
  <c r="R1434" i="2"/>
  <c r="P1434" i="2"/>
  <c r="BK1434" i="2"/>
  <c r="J1434" i="2"/>
  <c r="BE1434" i="2"/>
  <c r="BI1429" i="2"/>
  <c r="BH1429" i="2"/>
  <c r="BG1429" i="2"/>
  <c r="BF1429" i="2"/>
  <c r="T1429" i="2"/>
  <c r="R1429" i="2"/>
  <c r="P1429" i="2"/>
  <c r="BK1429" i="2"/>
  <c r="J1429" i="2"/>
  <c r="BE1429" i="2"/>
  <c r="BI1424" i="2"/>
  <c r="BH1424" i="2"/>
  <c r="BG1424" i="2"/>
  <c r="BF1424" i="2"/>
  <c r="T1424" i="2"/>
  <c r="R1424" i="2"/>
  <c r="P1424" i="2"/>
  <c r="BK1424" i="2"/>
  <c r="J1424" i="2"/>
  <c r="BE1424" i="2"/>
  <c r="BI1405" i="2"/>
  <c r="BH1405" i="2"/>
  <c r="BG1405" i="2"/>
  <c r="BF1405" i="2"/>
  <c r="T1405" i="2"/>
  <c r="R1405" i="2"/>
  <c r="P1405" i="2"/>
  <c r="BK1405" i="2"/>
  <c r="J1405" i="2"/>
  <c r="BE1405" i="2"/>
  <c r="BI1400" i="2"/>
  <c r="BH1400" i="2"/>
  <c r="BG1400" i="2"/>
  <c r="BF1400" i="2"/>
  <c r="T1400" i="2"/>
  <c r="R1400" i="2"/>
  <c r="P1400" i="2"/>
  <c r="BK1400" i="2"/>
  <c r="J1400" i="2"/>
  <c r="BE1400" i="2"/>
  <c r="BI1393" i="2"/>
  <c r="BH1393" i="2"/>
  <c r="BG1393" i="2"/>
  <c r="BF1393" i="2"/>
  <c r="T1393" i="2"/>
  <c r="R1393" i="2"/>
  <c r="P1393" i="2"/>
  <c r="BK1393" i="2"/>
  <c r="J1393" i="2"/>
  <c r="BE1393" i="2"/>
  <c r="BI1391" i="2"/>
  <c r="BH1391" i="2"/>
  <c r="BG1391" i="2"/>
  <c r="BF1391" i="2"/>
  <c r="T1391" i="2"/>
  <c r="R1391" i="2"/>
  <c r="P1391" i="2"/>
  <c r="BK1391" i="2"/>
  <c r="J1391" i="2"/>
  <c r="BE1391" i="2"/>
  <c r="BI1388" i="2"/>
  <c r="BH1388" i="2"/>
  <c r="BG1388" i="2"/>
  <c r="BF1388" i="2"/>
  <c r="T1388" i="2"/>
  <c r="R1388" i="2"/>
  <c r="P1388" i="2"/>
  <c r="BK1388" i="2"/>
  <c r="J1388" i="2"/>
  <c r="BE1388" i="2"/>
  <c r="BI1381" i="2"/>
  <c r="BH1381" i="2"/>
  <c r="BG1381" i="2"/>
  <c r="BF1381" i="2"/>
  <c r="T1381" i="2"/>
  <c r="R1381" i="2"/>
  <c r="P1381" i="2"/>
  <c r="BK1381" i="2"/>
  <c r="J1381" i="2"/>
  <c r="BE1381" i="2"/>
  <c r="BI1373" i="2"/>
  <c r="BH1373" i="2"/>
  <c r="BG1373" i="2"/>
  <c r="BF1373" i="2"/>
  <c r="T1373" i="2"/>
  <c r="R1373" i="2"/>
  <c r="P1373" i="2"/>
  <c r="BK1373" i="2"/>
  <c r="J1373" i="2"/>
  <c r="BE1373" i="2"/>
  <c r="BI1371" i="2"/>
  <c r="BH1371" i="2"/>
  <c r="BG1371" i="2"/>
  <c r="BF1371" i="2"/>
  <c r="T1371" i="2"/>
  <c r="R1371" i="2"/>
  <c r="P1371" i="2"/>
  <c r="BK1371" i="2"/>
  <c r="J1371" i="2"/>
  <c r="BE1371" i="2"/>
  <c r="BI1368" i="2"/>
  <c r="BH1368" i="2"/>
  <c r="BG1368" i="2"/>
  <c r="BF1368" i="2"/>
  <c r="T1368" i="2"/>
  <c r="R1368" i="2"/>
  <c r="P1368" i="2"/>
  <c r="BK1368" i="2"/>
  <c r="J1368" i="2"/>
  <c r="BE1368" i="2"/>
  <c r="BI1363" i="2"/>
  <c r="BH1363" i="2"/>
  <c r="BG1363" i="2"/>
  <c r="BF1363" i="2"/>
  <c r="T1363" i="2"/>
  <c r="R1363" i="2"/>
  <c r="P1363" i="2"/>
  <c r="BK1363" i="2"/>
  <c r="J1363" i="2"/>
  <c r="BE1363" i="2"/>
  <c r="BI1361" i="2"/>
  <c r="BH1361" i="2"/>
  <c r="BG1361" i="2"/>
  <c r="BF1361" i="2"/>
  <c r="T1361" i="2"/>
  <c r="R1361" i="2"/>
  <c r="P1361" i="2"/>
  <c r="BK1361" i="2"/>
  <c r="J1361" i="2"/>
  <c r="BE1361" i="2"/>
  <c r="BI1358" i="2"/>
  <c r="BH1358" i="2"/>
  <c r="BG1358" i="2"/>
  <c r="BF1358" i="2"/>
  <c r="T1358" i="2"/>
  <c r="R1358" i="2"/>
  <c r="P1358" i="2"/>
  <c r="BK1358" i="2"/>
  <c r="J1358" i="2"/>
  <c r="BE1358" i="2"/>
  <c r="BI1353" i="2"/>
  <c r="BH1353" i="2"/>
  <c r="BG1353" i="2"/>
  <c r="BF1353" i="2"/>
  <c r="T1353" i="2"/>
  <c r="R1353" i="2"/>
  <c r="P1353" i="2"/>
  <c r="BK1353" i="2"/>
  <c r="J1353" i="2"/>
  <c r="BE1353" i="2"/>
  <c r="BI1351" i="2"/>
  <c r="BH1351" i="2"/>
  <c r="BG1351" i="2"/>
  <c r="BF1351" i="2"/>
  <c r="T1351" i="2"/>
  <c r="R1351" i="2"/>
  <c r="P1351" i="2"/>
  <c r="BK1351" i="2"/>
  <c r="J1351" i="2"/>
  <c r="BE1351" i="2"/>
  <c r="BI1348" i="2"/>
  <c r="BH1348" i="2"/>
  <c r="BG1348" i="2"/>
  <c r="BF1348" i="2"/>
  <c r="T1348" i="2"/>
  <c r="R1348" i="2"/>
  <c r="P1348" i="2"/>
  <c r="BK1348" i="2"/>
  <c r="J1348" i="2"/>
  <c r="BE1348" i="2"/>
  <c r="BI1342" i="2"/>
  <c r="BH1342" i="2"/>
  <c r="BG1342" i="2"/>
  <c r="BF1342" i="2"/>
  <c r="T1342" i="2"/>
  <c r="R1342" i="2"/>
  <c r="P1342" i="2"/>
  <c r="BK1342" i="2"/>
  <c r="J1342" i="2"/>
  <c r="BE1342" i="2"/>
  <c r="BI1340" i="2"/>
  <c r="BH1340" i="2"/>
  <c r="BG1340" i="2"/>
  <c r="BF1340" i="2"/>
  <c r="T1340" i="2"/>
  <c r="R1340" i="2"/>
  <c r="P1340" i="2"/>
  <c r="BK1340" i="2"/>
  <c r="J1340" i="2"/>
  <c r="BE1340" i="2"/>
  <c r="BI1337" i="2"/>
  <c r="BH1337" i="2"/>
  <c r="BG1337" i="2"/>
  <c r="BF1337" i="2"/>
  <c r="T1337" i="2"/>
  <c r="R1337" i="2"/>
  <c r="P1337" i="2"/>
  <c r="BK1337" i="2"/>
  <c r="J1337" i="2"/>
  <c r="BE1337" i="2"/>
  <c r="BI1329" i="2"/>
  <c r="BH1329" i="2"/>
  <c r="BG1329" i="2"/>
  <c r="BF1329" i="2"/>
  <c r="T1329" i="2"/>
  <c r="R1329" i="2"/>
  <c r="P1329" i="2"/>
  <c r="BK1329" i="2"/>
  <c r="J1329" i="2"/>
  <c r="BE1329" i="2"/>
  <c r="BI1327" i="2"/>
  <c r="BH1327" i="2"/>
  <c r="BG1327" i="2"/>
  <c r="BF1327" i="2"/>
  <c r="T1327" i="2"/>
  <c r="R1327" i="2"/>
  <c r="P1327" i="2"/>
  <c r="BK1327" i="2"/>
  <c r="J1327" i="2"/>
  <c r="BE1327" i="2"/>
  <c r="BI1324" i="2"/>
  <c r="BH1324" i="2"/>
  <c r="BG1324" i="2"/>
  <c r="BF1324" i="2"/>
  <c r="T1324" i="2"/>
  <c r="R1324" i="2"/>
  <c r="P1324" i="2"/>
  <c r="BK1324" i="2"/>
  <c r="J1324" i="2"/>
  <c r="BE1324" i="2"/>
  <c r="BI1318" i="2"/>
  <c r="BH1318" i="2"/>
  <c r="BG1318" i="2"/>
  <c r="BF1318" i="2"/>
  <c r="T1318" i="2"/>
  <c r="T1317" i="2"/>
  <c r="R1318" i="2"/>
  <c r="R1317" i="2"/>
  <c r="P1318" i="2"/>
  <c r="P1317" i="2"/>
  <c r="BK1318" i="2"/>
  <c r="BK1317" i="2"/>
  <c r="J1317" i="2" s="1"/>
  <c r="J67" i="2" s="1"/>
  <c r="J1318" i="2"/>
  <c r="BE1318" i="2" s="1"/>
  <c r="BI1316" i="2"/>
  <c r="BH1316" i="2"/>
  <c r="BG1316" i="2"/>
  <c r="BF1316" i="2"/>
  <c r="T1316" i="2"/>
  <c r="R1316" i="2"/>
  <c r="P1316" i="2"/>
  <c r="BK1316" i="2"/>
  <c r="J1316" i="2"/>
  <c r="BE1316" i="2" s="1"/>
  <c r="BI1312" i="2"/>
  <c r="BH1312" i="2"/>
  <c r="BG1312" i="2"/>
  <c r="BF1312" i="2"/>
  <c r="T1312" i="2"/>
  <c r="R1312" i="2"/>
  <c r="P1312" i="2"/>
  <c r="BK1312" i="2"/>
  <c r="J1312" i="2"/>
  <c r="BE1312" i="2" s="1"/>
  <c r="BI1311" i="2"/>
  <c r="BH1311" i="2"/>
  <c r="BG1311" i="2"/>
  <c r="BF1311" i="2"/>
  <c r="T1311" i="2"/>
  <c r="R1311" i="2"/>
  <c r="P1311" i="2"/>
  <c r="BK1311" i="2"/>
  <c r="J1311" i="2"/>
  <c r="BE1311" i="2" s="1"/>
  <c r="BI1310" i="2"/>
  <c r="BH1310" i="2"/>
  <c r="BG1310" i="2"/>
  <c r="BF1310" i="2"/>
  <c r="T1310" i="2"/>
  <c r="R1310" i="2"/>
  <c r="P1310" i="2"/>
  <c r="BK1310" i="2"/>
  <c r="J1310" i="2"/>
  <c r="BE1310" i="2" s="1"/>
  <c r="BI1309" i="2"/>
  <c r="BH1309" i="2"/>
  <c r="BG1309" i="2"/>
  <c r="BF1309" i="2"/>
  <c r="T1309" i="2"/>
  <c r="R1309" i="2"/>
  <c r="P1309" i="2"/>
  <c r="BK1309" i="2"/>
  <c r="J1309" i="2"/>
  <c r="BE1309" i="2" s="1"/>
  <c r="BI1308" i="2"/>
  <c r="BH1308" i="2"/>
  <c r="BG1308" i="2"/>
  <c r="BF1308" i="2"/>
  <c r="T1308" i="2"/>
  <c r="R1308" i="2"/>
  <c r="P1308" i="2"/>
  <c r="BK1308" i="2"/>
  <c r="J1308" i="2"/>
  <c r="BE1308" i="2" s="1"/>
  <c r="BI1307" i="2"/>
  <c r="BH1307" i="2"/>
  <c r="BG1307" i="2"/>
  <c r="BF1307" i="2"/>
  <c r="T1307" i="2"/>
  <c r="R1307" i="2"/>
  <c r="P1307" i="2"/>
  <c r="BK1307" i="2"/>
  <c r="J1307" i="2"/>
  <c r="BE1307" i="2" s="1"/>
  <c r="BI1292" i="2"/>
  <c r="BH1292" i="2"/>
  <c r="BG1292" i="2"/>
  <c r="BF1292" i="2"/>
  <c r="T1292" i="2"/>
  <c r="R1292" i="2"/>
  <c r="P1292" i="2"/>
  <c r="BK1292" i="2"/>
  <c r="J1292" i="2"/>
  <c r="BE1292" i="2" s="1"/>
  <c r="BI1287" i="2"/>
  <c r="BH1287" i="2"/>
  <c r="BG1287" i="2"/>
  <c r="BF1287" i="2"/>
  <c r="T1287" i="2"/>
  <c r="R1287" i="2"/>
  <c r="P1287" i="2"/>
  <c r="BK1287" i="2"/>
  <c r="J1287" i="2"/>
  <c r="BE1287" i="2" s="1"/>
  <c r="BI1282" i="2"/>
  <c r="BH1282" i="2"/>
  <c r="BG1282" i="2"/>
  <c r="BF1282" i="2"/>
  <c r="T1282" i="2"/>
  <c r="R1282" i="2"/>
  <c r="P1282" i="2"/>
  <c r="BK1282" i="2"/>
  <c r="J1282" i="2"/>
  <c r="BE1282" i="2" s="1"/>
  <c r="BI1258" i="2"/>
  <c r="BH1258" i="2"/>
  <c r="BG1258" i="2"/>
  <c r="BF1258" i="2"/>
  <c r="T1258" i="2"/>
  <c r="R1258" i="2"/>
  <c r="P1258" i="2"/>
  <c r="BK1258" i="2"/>
  <c r="J1258" i="2"/>
  <c r="BE1258" i="2" s="1"/>
  <c r="BI1257" i="2"/>
  <c r="BH1257" i="2"/>
  <c r="BG1257" i="2"/>
  <c r="BF1257" i="2"/>
  <c r="T1257" i="2"/>
  <c r="R1257" i="2"/>
  <c r="P1257" i="2"/>
  <c r="BK1257" i="2"/>
  <c r="J1257" i="2"/>
  <c r="BE1257" i="2" s="1"/>
  <c r="BI1256" i="2"/>
  <c r="BH1256" i="2"/>
  <c r="BG1256" i="2"/>
  <c r="BF1256" i="2"/>
  <c r="T1256" i="2"/>
  <c r="R1256" i="2"/>
  <c r="P1256" i="2"/>
  <c r="BK1256" i="2"/>
  <c r="J1256" i="2"/>
  <c r="BE1256" i="2" s="1"/>
  <c r="BI1251" i="2"/>
  <c r="BH1251" i="2"/>
  <c r="BG1251" i="2"/>
  <c r="BF1251" i="2"/>
  <c r="T1251" i="2"/>
  <c r="R1251" i="2"/>
  <c r="P1251" i="2"/>
  <c r="BK1251" i="2"/>
  <c r="J1251" i="2"/>
  <c r="BE1251" i="2" s="1"/>
  <c r="BI1250" i="2"/>
  <c r="BH1250" i="2"/>
  <c r="BG1250" i="2"/>
  <c r="BF1250" i="2"/>
  <c r="T1250" i="2"/>
  <c r="R1250" i="2"/>
  <c r="P1250" i="2"/>
  <c r="BK1250" i="2"/>
  <c r="J1250" i="2"/>
  <c r="BE1250" i="2" s="1"/>
  <c r="BI1244" i="2"/>
  <c r="BH1244" i="2"/>
  <c r="BG1244" i="2"/>
  <c r="BF1244" i="2"/>
  <c r="T1244" i="2"/>
  <c r="R1244" i="2"/>
  <c r="P1244" i="2"/>
  <c r="BK1244" i="2"/>
  <c r="J1244" i="2"/>
  <c r="BE1244" i="2" s="1"/>
  <c r="BI1230" i="2"/>
  <c r="BH1230" i="2"/>
  <c r="BG1230" i="2"/>
  <c r="BF1230" i="2"/>
  <c r="T1230" i="2"/>
  <c r="R1230" i="2"/>
  <c r="P1230" i="2"/>
  <c r="BK1230" i="2"/>
  <c r="J1230" i="2"/>
  <c r="BE1230" i="2" s="1"/>
  <c r="BI1224" i="2"/>
  <c r="BH1224" i="2"/>
  <c r="BG1224" i="2"/>
  <c r="BF1224" i="2"/>
  <c r="T1224" i="2"/>
  <c r="R1224" i="2"/>
  <c r="P1224" i="2"/>
  <c r="BK1224" i="2"/>
  <c r="J1224" i="2"/>
  <c r="BE1224" i="2" s="1"/>
  <c r="BI1210" i="2"/>
  <c r="BH1210" i="2"/>
  <c r="BG1210" i="2"/>
  <c r="BF1210" i="2"/>
  <c r="T1210" i="2"/>
  <c r="R1210" i="2"/>
  <c r="P1210" i="2"/>
  <c r="BK1210" i="2"/>
  <c r="J1210" i="2"/>
  <c r="BE1210" i="2" s="1"/>
  <c r="BI1203" i="2"/>
  <c r="BH1203" i="2"/>
  <c r="BG1203" i="2"/>
  <c r="BF1203" i="2"/>
  <c r="T1203" i="2"/>
  <c r="R1203" i="2"/>
  <c r="P1203" i="2"/>
  <c r="BK1203" i="2"/>
  <c r="J1203" i="2"/>
  <c r="BE1203" i="2" s="1"/>
  <c r="BI1195" i="2"/>
  <c r="BH1195" i="2"/>
  <c r="BG1195" i="2"/>
  <c r="BF1195" i="2"/>
  <c r="T1195" i="2"/>
  <c r="R1195" i="2"/>
  <c r="P1195" i="2"/>
  <c r="BK1195" i="2"/>
  <c r="J1195" i="2"/>
  <c r="BE1195" i="2"/>
  <c r="BI1164" i="2"/>
  <c r="BH1164" i="2"/>
  <c r="BG1164" i="2"/>
  <c r="BF1164" i="2"/>
  <c r="T1164" i="2"/>
  <c r="R1164" i="2"/>
  <c r="P1164" i="2"/>
  <c r="BK1164" i="2"/>
  <c r="J1164" i="2"/>
  <c r="BE1164" i="2" s="1"/>
  <c r="BI1133" i="2"/>
  <c r="BH1133" i="2"/>
  <c r="BG1133" i="2"/>
  <c r="BF1133" i="2"/>
  <c r="T1133" i="2"/>
  <c r="R1133" i="2"/>
  <c r="P1133" i="2"/>
  <c r="BK1133" i="2"/>
  <c r="J1133" i="2"/>
  <c r="BE1133" i="2"/>
  <c r="BI1130" i="2"/>
  <c r="BH1130" i="2"/>
  <c r="BG1130" i="2"/>
  <c r="BF1130" i="2"/>
  <c r="T1130" i="2"/>
  <c r="R1130" i="2"/>
  <c r="P1130" i="2"/>
  <c r="BK1130" i="2"/>
  <c r="J1130" i="2"/>
  <c r="BE1130" i="2" s="1"/>
  <c r="BI1124" i="2"/>
  <c r="BH1124" i="2"/>
  <c r="BG1124" i="2"/>
  <c r="BF1124" i="2"/>
  <c r="T1124" i="2"/>
  <c r="R1124" i="2"/>
  <c r="P1124" i="2"/>
  <c r="BK1124" i="2"/>
  <c r="J1124" i="2"/>
  <c r="BE1124" i="2"/>
  <c r="BI1121" i="2"/>
  <c r="BH1121" i="2"/>
  <c r="BG1121" i="2"/>
  <c r="BF1121" i="2"/>
  <c r="T1121" i="2"/>
  <c r="R1121" i="2"/>
  <c r="P1121" i="2"/>
  <c r="BK1121" i="2"/>
  <c r="J1121" i="2"/>
  <c r="BE1121" i="2"/>
  <c r="BI1115" i="2"/>
  <c r="BH1115" i="2"/>
  <c r="BG1115" i="2"/>
  <c r="BF1115" i="2"/>
  <c r="T1115" i="2"/>
  <c r="R1115" i="2"/>
  <c r="P1115" i="2"/>
  <c r="BK1115" i="2"/>
  <c r="J1115" i="2"/>
  <c r="BE1115" i="2"/>
  <c r="BI1113" i="2"/>
  <c r="BH1113" i="2"/>
  <c r="BG1113" i="2"/>
  <c r="BF1113" i="2"/>
  <c r="T1113" i="2"/>
  <c r="R1113" i="2"/>
  <c r="P1113" i="2"/>
  <c r="BK1113" i="2"/>
  <c r="J1113" i="2"/>
  <c r="BE1113" i="2"/>
  <c r="BI1098" i="2"/>
  <c r="BH1098" i="2"/>
  <c r="BG1098" i="2"/>
  <c r="BF1098" i="2"/>
  <c r="T1098" i="2"/>
  <c r="R1098" i="2"/>
  <c r="P1098" i="2"/>
  <c r="BK1098" i="2"/>
  <c r="J1098" i="2"/>
  <c r="BE1098" i="2"/>
  <c r="BI1096" i="2"/>
  <c r="BH1096" i="2"/>
  <c r="BG1096" i="2"/>
  <c r="BF1096" i="2"/>
  <c r="T1096" i="2"/>
  <c r="R1096" i="2"/>
  <c r="P1096" i="2"/>
  <c r="BK1096" i="2"/>
  <c r="J1096" i="2"/>
  <c r="BE1096" i="2"/>
  <c r="BI1076" i="2"/>
  <c r="BH1076" i="2"/>
  <c r="BG1076" i="2"/>
  <c r="BF1076" i="2"/>
  <c r="T1076" i="2"/>
  <c r="R1076" i="2"/>
  <c r="P1076" i="2"/>
  <c r="BK1076" i="2"/>
  <c r="J1076" i="2"/>
  <c r="BE1076" i="2"/>
  <c r="BI1074" i="2"/>
  <c r="BH1074" i="2"/>
  <c r="BG1074" i="2"/>
  <c r="BF1074" i="2"/>
  <c r="T1074" i="2"/>
  <c r="R1074" i="2"/>
  <c r="P1074" i="2"/>
  <c r="BK1074" i="2"/>
  <c r="J1074" i="2"/>
  <c r="BE1074" i="2"/>
  <c r="BI1071" i="2"/>
  <c r="BH1071" i="2"/>
  <c r="BG1071" i="2"/>
  <c r="BF1071" i="2"/>
  <c r="T1071" i="2"/>
  <c r="R1071" i="2"/>
  <c r="P1071" i="2"/>
  <c r="BK1071" i="2"/>
  <c r="J1071" i="2"/>
  <c r="BE1071" i="2"/>
  <c r="BI1069" i="2"/>
  <c r="BH1069" i="2"/>
  <c r="BG1069" i="2"/>
  <c r="BF1069" i="2"/>
  <c r="T1069" i="2"/>
  <c r="R1069" i="2"/>
  <c r="P1069" i="2"/>
  <c r="BK1069" i="2"/>
  <c r="J1069" i="2"/>
  <c r="BE1069" i="2"/>
  <c r="BI1064" i="2"/>
  <c r="BH1064" i="2"/>
  <c r="BG1064" i="2"/>
  <c r="BF1064" i="2"/>
  <c r="T1064" i="2"/>
  <c r="R1064" i="2"/>
  <c r="P1064" i="2"/>
  <c r="BK1064" i="2"/>
  <c r="J1064" i="2"/>
  <c r="BE1064" i="2"/>
  <c r="BI1044" i="2"/>
  <c r="BH1044" i="2"/>
  <c r="BG1044" i="2"/>
  <c r="BF1044" i="2"/>
  <c r="T1044" i="2"/>
  <c r="R1044" i="2"/>
  <c r="P1044" i="2"/>
  <c r="BK1044" i="2"/>
  <c r="J1044" i="2"/>
  <c r="BE1044" i="2"/>
  <c r="BI1033" i="2"/>
  <c r="BH1033" i="2"/>
  <c r="BG1033" i="2"/>
  <c r="BF1033" i="2"/>
  <c r="T1033" i="2"/>
  <c r="R1033" i="2"/>
  <c r="P1033" i="2"/>
  <c r="BK1033" i="2"/>
  <c r="J1033" i="2"/>
  <c r="BE1033" i="2"/>
  <c r="BI1003" i="2"/>
  <c r="BH1003" i="2"/>
  <c r="BG1003" i="2"/>
  <c r="BF1003" i="2"/>
  <c r="T1003" i="2"/>
  <c r="R1003" i="2"/>
  <c r="P1003" i="2"/>
  <c r="BK1003" i="2"/>
  <c r="J1003" i="2"/>
  <c r="BE1003" i="2"/>
  <c r="BI993" i="2"/>
  <c r="BH993" i="2"/>
  <c r="BG993" i="2"/>
  <c r="BF993" i="2"/>
  <c r="T993" i="2"/>
  <c r="R993" i="2"/>
  <c r="P993" i="2"/>
  <c r="BK993" i="2"/>
  <c r="J993" i="2"/>
  <c r="BE993" i="2"/>
  <c r="BI983" i="2"/>
  <c r="BH983" i="2"/>
  <c r="BG983" i="2"/>
  <c r="BF983" i="2"/>
  <c r="T983" i="2"/>
  <c r="R983" i="2"/>
  <c r="P983" i="2"/>
  <c r="BK983" i="2"/>
  <c r="J983" i="2"/>
  <c r="BE983" i="2"/>
  <c r="BI978" i="2"/>
  <c r="BH978" i="2"/>
  <c r="BG978" i="2"/>
  <c r="BF978" i="2"/>
  <c r="T978" i="2"/>
  <c r="R978" i="2"/>
  <c r="P978" i="2"/>
  <c r="BK978" i="2"/>
  <c r="J978" i="2"/>
  <c r="BE978" i="2"/>
  <c r="BI963" i="2"/>
  <c r="BH963" i="2"/>
  <c r="BG963" i="2"/>
  <c r="BF963" i="2"/>
  <c r="T963" i="2"/>
  <c r="R963" i="2"/>
  <c r="P963" i="2"/>
  <c r="BK963" i="2"/>
  <c r="J963" i="2"/>
  <c r="BE963" i="2"/>
  <c r="BI956" i="2"/>
  <c r="BH956" i="2"/>
  <c r="BG956" i="2"/>
  <c r="BF956" i="2"/>
  <c r="T956" i="2"/>
  <c r="R956" i="2"/>
  <c r="P956" i="2"/>
  <c r="BK956" i="2"/>
  <c r="J956" i="2"/>
  <c r="BE956" i="2"/>
  <c r="BI952" i="2"/>
  <c r="BH952" i="2"/>
  <c r="BG952" i="2"/>
  <c r="BF952" i="2"/>
  <c r="T952" i="2"/>
  <c r="R952" i="2"/>
  <c r="P952" i="2"/>
  <c r="BK952" i="2"/>
  <c r="J952" i="2"/>
  <c r="BE952" i="2"/>
  <c r="BI918" i="2"/>
  <c r="BH918" i="2"/>
  <c r="BG918" i="2"/>
  <c r="BF918" i="2"/>
  <c r="T918" i="2"/>
  <c r="R918" i="2"/>
  <c r="P918" i="2"/>
  <c r="BK918" i="2"/>
  <c r="J918" i="2"/>
  <c r="BE918" i="2"/>
  <c r="BI855" i="2"/>
  <c r="BH855" i="2"/>
  <c r="BG855" i="2"/>
  <c r="BF855" i="2"/>
  <c r="T855" i="2"/>
  <c r="R855" i="2"/>
  <c r="P855" i="2"/>
  <c r="BK855" i="2"/>
  <c r="J855" i="2"/>
  <c r="BE855" i="2"/>
  <c r="BI793" i="2"/>
  <c r="BH793" i="2"/>
  <c r="BG793" i="2"/>
  <c r="BF793" i="2"/>
  <c r="T793" i="2"/>
  <c r="R793" i="2"/>
  <c r="P793" i="2"/>
  <c r="BK793" i="2"/>
  <c r="J793" i="2"/>
  <c r="BE793" i="2"/>
  <c r="BI787" i="2"/>
  <c r="BH787" i="2"/>
  <c r="BG787" i="2"/>
  <c r="BF787" i="2"/>
  <c r="T787" i="2"/>
  <c r="R787" i="2"/>
  <c r="P787" i="2"/>
  <c r="BK787" i="2"/>
  <c r="J787" i="2"/>
  <c r="BE787" i="2"/>
  <c r="BI782" i="2"/>
  <c r="BH782" i="2"/>
  <c r="BG782" i="2"/>
  <c r="BF782" i="2"/>
  <c r="T782" i="2"/>
  <c r="R782" i="2"/>
  <c r="P782" i="2"/>
  <c r="BK782" i="2"/>
  <c r="J782" i="2"/>
  <c r="BE782" i="2"/>
  <c r="BI777" i="2"/>
  <c r="BH777" i="2"/>
  <c r="BG777" i="2"/>
  <c r="BF777" i="2"/>
  <c r="T777" i="2"/>
  <c r="R777" i="2"/>
  <c r="P777" i="2"/>
  <c r="BK777" i="2"/>
  <c r="J777" i="2"/>
  <c r="BE777" i="2"/>
  <c r="BI715" i="2"/>
  <c r="BH715" i="2"/>
  <c r="BG715" i="2"/>
  <c r="BF715" i="2"/>
  <c r="T715" i="2"/>
  <c r="R715" i="2"/>
  <c r="P715" i="2"/>
  <c r="BK715" i="2"/>
  <c r="J715" i="2"/>
  <c r="BE715" i="2"/>
  <c r="BI711" i="2"/>
  <c r="BH711" i="2"/>
  <c r="BG711" i="2"/>
  <c r="BF711" i="2"/>
  <c r="T711" i="2"/>
  <c r="R711" i="2"/>
  <c r="P711" i="2"/>
  <c r="BK711" i="2"/>
  <c r="J711" i="2"/>
  <c r="BE711" i="2"/>
  <c r="BI650" i="2"/>
  <c r="BH650" i="2"/>
  <c r="BG650" i="2"/>
  <c r="BF650" i="2"/>
  <c r="T650" i="2"/>
  <c r="R650" i="2"/>
  <c r="P650" i="2"/>
  <c r="BK650" i="2"/>
  <c r="J650" i="2"/>
  <c r="BE650" i="2"/>
  <c r="BI645" i="2"/>
  <c r="BH645" i="2"/>
  <c r="BG645" i="2"/>
  <c r="BF645" i="2"/>
  <c r="T645" i="2"/>
  <c r="R645" i="2"/>
  <c r="P645" i="2"/>
  <c r="BK645" i="2"/>
  <c r="J645" i="2"/>
  <c r="BE645" i="2"/>
  <c r="BI640" i="2"/>
  <c r="BH640" i="2"/>
  <c r="BG640" i="2"/>
  <c r="BF640" i="2"/>
  <c r="T640" i="2"/>
  <c r="R640" i="2"/>
  <c r="P640" i="2"/>
  <c r="BK640" i="2"/>
  <c r="J640" i="2"/>
  <c r="BE640" i="2"/>
  <c r="BI635" i="2"/>
  <c r="BH635" i="2"/>
  <c r="BG635" i="2"/>
  <c r="BF635" i="2"/>
  <c r="T635" i="2"/>
  <c r="R635" i="2"/>
  <c r="P635" i="2"/>
  <c r="BK635" i="2"/>
  <c r="J635" i="2"/>
  <c r="BE635" i="2"/>
  <c r="BI629" i="2"/>
  <c r="BH629" i="2"/>
  <c r="BG629" i="2"/>
  <c r="BF629" i="2"/>
  <c r="T629" i="2"/>
  <c r="R629" i="2"/>
  <c r="P629" i="2"/>
  <c r="BK629" i="2"/>
  <c r="J629" i="2"/>
  <c r="BE629" i="2"/>
  <c r="BI623" i="2"/>
  <c r="BH623" i="2"/>
  <c r="BG623" i="2"/>
  <c r="BF623" i="2"/>
  <c r="T623" i="2"/>
  <c r="T622" i="2"/>
  <c r="R623" i="2"/>
  <c r="R622" i="2"/>
  <c r="P623" i="2"/>
  <c r="P622" i="2"/>
  <c r="BK623" i="2"/>
  <c r="BK622" i="2"/>
  <c r="J622" i="2" s="1"/>
  <c r="J66" i="2" s="1"/>
  <c r="J623" i="2"/>
  <c r="BE623" i="2" s="1"/>
  <c r="BI617" i="2"/>
  <c r="BH617" i="2"/>
  <c r="BG617" i="2"/>
  <c r="BF617" i="2"/>
  <c r="T617" i="2"/>
  <c r="R617" i="2"/>
  <c r="P617" i="2"/>
  <c r="BK617" i="2"/>
  <c r="J617" i="2"/>
  <c r="BE617" i="2" s="1"/>
  <c r="BI612" i="2"/>
  <c r="BH612" i="2"/>
  <c r="BG612" i="2"/>
  <c r="BF612" i="2"/>
  <c r="T612" i="2"/>
  <c r="R612" i="2"/>
  <c r="P612" i="2"/>
  <c r="BK612" i="2"/>
  <c r="J612" i="2"/>
  <c r="BE612" i="2" s="1"/>
  <c r="BI596" i="2"/>
  <c r="BH596" i="2"/>
  <c r="BG596" i="2"/>
  <c r="BF596" i="2"/>
  <c r="T596" i="2"/>
  <c r="R596" i="2"/>
  <c r="P596" i="2"/>
  <c r="BK596" i="2"/>
  <c r="J596" i="2"/>
  <c r="BE596" i="2" s="1"/>
  <c r="BI595" i="2"/>
  <c r="BH595" i="2"/>
  <c r="BG595" i="2"/>
  <c r="BF595" i="2"/>
  <c r="T595" i="2"/>
  <c r="R595" i="2"/>
  <c r="P595" i="2"/>
  <c r="BK595" i="2"/>
  <c r="J595" i="2"/>
  <c r="BE595" i="2" s="1"/>
  <c r="BI585" i="2"/>
  <c r="BH585" i="2"/>
  <c r="BG585" i="2"/>
  <c r="BF585" i="2"/>
  <c r="T585" i="2"/>
  <c r="R585" i="2"/>
  <c r="P585" i="2"/>
  <c r="BK585" i="2"/>
  <c r="J585" i="2"/>
  <c r="BE585" i="2" s="1"/>
  <c r="BI575" i="2"/>
  <c r="BH575" i="2"/>
  <c r="BG575" i="2"/>
  <c r="BF575" i="2"/>
  <c r="T575" i="2"/>
  <c r="R575" i="2"/>
  <c r="P575" i="2"/>
  <c r="BK575" i="2"/>
  <c r="J575" i="2"/>
  <c r="BE575" i="2" s="1"/>
  <c r="BI569" i="2"/>
  <c r="BH569" i="2"/>
  <c r="BG569" i="2"/>
  <c r="BF569" i="2"/>
  <c r="T569" i="2"/>
  <c r="R569" i="2"/>
  <c r="P569" i="2"/>
  <c r="BK569" i="2"/>
  <c r="J569" i="2"/>
  <c r="BE569" i="2" s="1"/>
  <c r="BI563" i="2"/>
  <c r="BH563" i="2"/>
  <c r="BG563" i="2"/>
  <c r="BF563" i="2"/>
  <c r="T563" i="2"/>
  <c r="R563" i="2"/>
  <c r="P563" i="2"/>
  <c r="BK563" i="2"/>
  <c r="J563" i="2"/>
  <c r="BE563" i="2" s="1"/>
  <c r="BI561" i="2"/>
  <c r="BH561" i="2"/>
  <c r="BG561" i="2"/>
  <c r="BF561" i="2"/>
  <c r="T561" i="2"/>
  <c r="R561" i="2"/>
  <c r="P561" i="2"/>
  <c r="BK561" i="2"/>
  <c r="J561" i="2"/>
  <c r="BE561" i="2" s="1"/>
  <c r="BI559" i="2"/>
  <c r="BH559" i="2"/>
  <c r="BG559" i="2"/>
  <c r="BF559" i="2"/>
  <c r="T559" i="2"/>
  <c r="R559" i="2"/>
  <c r="P559" i="2"/>
  <c r="BK559" i="2"/>
  <c r="J559" i="2"/>
  <c r="BE559" i="2" s="1"/>
  <c r="BI554" i="2"/>
  <c r="BH554" i="2"/>
  <c r="BG554" i="2"/>
  <c r="BF554" i="2"/>
  <c r="T554" i="2"/>
  <c r="R554" i="2"/>
  <c r="P554" i="2"/>
  <c r="BK554" i="2"/>
  <c r="J554" i="2"/>
  <c r="BE554" i="2" s="1"/>
  <c r="BI552" i="2"/>
  <c r="BH552" i="2"/>
  <c r="BG552" i="2"/>
  <c r="BF552" i="2"/>
  <c r="T552" i="2"/>
  <c r="R552" i="2"/>
  <c r="P552" i="2"/>
  <c r="BK552" i="2"/>
  <c r="J552" i="2"/>
  <c r="BE552" i="2" s="1"/>
  <c r="BI546" i="2"/>
  <c r="BH546" i="2"/>
  <c r="BG546" i="2"/>
  <c r="BF546" i="2"/>
  <c r="T546" i="2"/>
  <c r="R546" i="2"/>
  <c r="P546" i="2"/>
  <c r="BK546" i="2"/>
  <c r="J546" i="2"/>
  <c r="BE546" i="2" s="1"/>
  <c r="BI539" i="2"/>
  <c r="BH539" i="2"/>
  <c r="BG539" i="2"/>
  <c r="BF539" i="2"/>
  <c r="T539" i="2"/>
  <c r="T538" i="2" s="1"/>
  <c r="R539" i="2"/>
  <c r="R538" i="2" s="1"/>
  <c r="P539" i="2"/>
  <c r="P538" i="2" s="1"/>
  <c r="BK539" i="2"/>
  <c r="BK538" i="2" s="1"/>
  <c r="J538" i="2" s="1"/>
  <c r="J65" i="2" s="1"/>
  <c r="J539" i="2"/>
  <c r="BE539" i="2" s="1"/>
  <c r="BI533" i="2"/>
  <c r="BH533" i="2"/>
  <c r="BG533" i="2"/>
  <c r="BF533" i="2"/>
  <c r="T533" i="2"/>
  <c r="R533" i="2"/>
  <c r="P533" i="2"/>
  <c r="BK533" i="2"/>
  <c r="J533" i="2"/>
  <c r="BE533" i="2"/>
  <c r="BI531" i="2"/>
  <c r="BH531" i="2"/>
  <c r="BG531" i="2"/>
  <c r="BF531" i="2"/>
  <c r="T531" i="2"/>
  <c r="R531" i="2"/>
  <c r="P531" i="2"/>
  <c r="BK531" i="2"/>
  <c r="J531" i="2"/>
  <c r="BE531" i="2"/>
  <c r="BI529" i="2"/>
  <c r="BH529" i="2"/>
  <c r="BG529" i="2"/>
  <c r="BF529" i="2"/>
  <c r="T529" i="2"/>
  <c r="R529" i="2"/>
  <c r="P529" i="2"/>
  <c r="BK529" i="2"/>
  <c r="J529" i="2"/>
  <c r="BE529" i="2"/>
  <c r="BI521" i="2"/>
  <c r="BH521" i="2"/>
  <c r="BG521" i="2"/>
  <c r="BF521" i="2"/>
  <c r="T521" i="2"/>
  <c r="R521" i="2"/>
  <c r="P521" i="2"/>
  <c r="BK521" i="2"/>
  <c r="J521" i="2"/>
  <c r="BE521" i="2"/>
  <c r="BI515" i="2"/>
  <c r="BH515" i="2"/>
  <c r="BG515" i="2"/>
  <c r="BF515" i="2"/>
  <c r="T515" i="2"/>
  <c r="R515" i="2"/>
  <c r="P515" i="2"/>
  <c r="BK515" i="2"/>
  <c r="J515" i="2"/>
  <c r="BE515" i="2"/>
  <c r="BI507" i="2"/>
  <c r="BH507" i="2"/>
  <c r="BG507" i="2"/>
  <c r="BF507" i="2"/>
  <c r="T507" i="2"/>
  <c r="R507" i="2"/>
  <c r="P507" i="2"/>
  <c r="BK507" i="2"/>
  <c r="J507" i="2"/>
  <c r="BE507" i="2"/>
  <c r="BI501" i="2"/>
  <c r="BH501" i="2"/>
  <c r="BG501" i="2"/>
  <c r="BF501" i="2"/>
  <c r="T501" i="2"/>
  <c r="R501" i="2"/>
  <c r="P501" i="2"/>
  <c r="BK501" i="2"/>
  <c r="J501" i="2"/>
  <c r="BE501" i="2"/>
  <c r="BI496" i="2"/>
  <c r="BH496" i="2"/>
  <c r="BG496" i="2"/>
  <c r="BF496" i="2"/>
  <c r="T496" i="2"/>
  <c r="R496" i="2"/>
  <c r="P496" i="2"/>
  <c r="BK496" i="2"/>
  <c r="J496" i="2"/>
  <c r="BE496" i="2"/>
  <c r="BI487" i="2"/>
  <c r="BH487" i="2"/>
  <c r="BG487" i="2"/>
  <c r="BF487" i="2"/>
  <c r="T487" i="2"/>
  <c r="R487" i="2"/>
  <c r="P487" i="2"/>
  <c r="BK487" i="2"/>
  <c r="J487" i="2"/>
  <c r="BE487" i="2"/>
  <c r="BI480" i="2"/>
  <c r="BH480" i="2"/>
  <c r="BG480" i="2"/>
  <c r="BF480" i="2"/>
  <c r="T480" i="2"/>
  <c r="R480" i="2"/>
  <c r="P480" i="2"/>
  <c r="BK480" i="2"/>
  <c r="J480" i="2"/>
  <c r="BE480" i="2"/>
  <c r="BI473" i="2"/>
  <c r="BH473" i="2"/>
  <c r="BG473" i="2"/>
  <c r="BF473" i="2"/>
  <c r="T473" i="2"/>
  <c r="R473" i="2"/>
  <c r="P473" i="2"/>
  <c r="BK473" i="2"/>
  <c r="J473" i="2"/>
  <c r="BE473" i="2"/>
  <c r="BI466" i="2"/>
  <c r="BH466" i="2"/>
  <c r="BG466" i="2"/>
  <c r="BF466" i="2"/>
  <c r="T466" i="2"/>
  <c r="R466" i="2"/>
  <c r="P466" i="2"/>
  <c r="BK466" i="2"/>
  <c r="J466" i="2"/>
  <c r="BE466" i="2"/>
  <c r="BI460" i="2"/>
  <c r="BH460" i="2"/>
  <c r="BG460" i="2"/>
  <c r="BF460" i="2"/>
  <c r="T460" i="2"/>
  <c r="R460" i="2"/>
  <c r="P460" i="2"/>
  <c r="BK460" i="2"/>
  <c r="J460" i="2"/>
  <c r="BE460" i="2"/>
  <c r="BI445" i="2"/>
  <c r="BH445" i="2"/>
  <c r="BG445" i="2"/>
  <c r="BF445" i="2"/>
  <c r="T445" i="2"/>
  <c r="R445" i="2"/>
  <c r="P445" i="2"/>
  <c r="BK445" i="2"/>
  <c r="J445" i="2"/>
  <c r="BE445" i="2"/>
  <c r="BI444" i="2"/>
  <c r="BH444" i="2"/>
  <c r="BG444" i="2"/>
  <c r="BF444" i="2"/>
  <c r="T444" i="2"/>
  <c r="R444" i="2"/>
  <c r="P444" i="2"/>
  <c r="BK444" i="2"/>
  <c r="J444" i="2"/>
  <c r="BE444" i="2"/>
  <c r="BI438" i="2"/>
  <c r="BH438" i="2"/>
  <c r="BG438" i="2"/>
  <c r="BF438" i="2"/>
  <c r="T438" i="2"/>
  <c r="R438" i="2"/>
  <c r="P438" i="2"/>
  <c r="BK438" i="2"/>
  <c r="J438" i="2"/>
  <c r="BE438" i="2"/>
  <c r="BI432" i="2"/>
  <c r="BH432" i="2"/>
  <c r="BG432" i="2"/>
  <c r="BF432" i="2"/>
  <c r="T432" i="2"/>
  <c r="R432" i="2"/>
  <c r="P432" i="2"/>
  <c r="BK432" i="2"/>
  <c r="J432" i="2"/>
  <c r="BE432" i="2"/>
  <c r="BI428" i="2"/>
  <c r="BH428" i="2"/>
  <c r="BG428" i="2"/>
  <c r="BF428" i="2"/>
  <c r="T428" i="2"/>
  <c r="R428" i="2"/>
  <c r="P428" i="2"/>
  <c r="BK428" i="2"/>
  <c r="J428" i="2"/>
  <c r="BE428" i="2"/>
  <c r="BI424" i="2"/>
  <c r="BH424" i="2"/>
  <c r="BG424" i="2"/>
  <c r="BF424" i="2"/>
  <c r="T424" i="2"/>
  <c r="R424" i="2"/>
  <c r="P424" i="2"/>
  <c r="BK424" i="2"/>
  <c r="J424" i="2"/>
  <c r="BE424" i="2"/>
  <c r="BI419" i="2"/>
  <c r="BH419" i="2"/>
  <c r="BG419" i="2"/>
  <c r="BF419" i="2"/>
  <c r="T419" i="2"/>
  <c r="R419" i="2"/>
  <c r="P419" i="2"/>
  <c r="BK419" i="2"/>
  <c r="J419" i="2"/>
  <c r="BE419" i="2"/>
  <c r="BI414" i="2"/>
  <c r="BH414" i="2"/>
  <c r="BG414" i="2"/>
  <c r="BF414" i="2"/>
  <c r="T414" i="2"/>
  <c r="R414" i="2"/>
  <c r="P414" i="2"/>
  <c r="BK414" i="2"/>
  <c r="J414" i="2"/>
  <c r="BE414" i="2"/>
  <c r="BI409" i="2"/>
  <c r="BH409" i="2"/>
  <c r="BG409" i="2"/>
  <c r="BF409" i="2"/>
  <c r="T409" i="2"/>
  <c r="R409" i="2"/>
  <c r="P409" i="2"/>
  <c r="BK409" i="2"/>
  <c r="J409" i="2"/>
  <c r="BE409" i="2"/>
  <c r="BI404" i="2"/>
  <c r="BH404" i="2"/>
  <c r="BG404" i="2"/>
  <c r="BF404" i="2"/>
  <c r="T404" i="2"/>
  <c r="R404" i="2"/>
  <c r="P404" i="2"/>
  <c r="BK404" i="2"/>
  <c r="J404" i="2"/>
  <c r="BE404" i="2"/>
  <c r="BI399" i="2"/>
  <c r="BH399" i="2"/>
  <c r="BG399" i="2"/>
  <c r="BF399" i="2"/>
  <c r="T399" i="2"/>
  <c r="R399" i="2"/>
  <c r="P399" i="2"/>
  <c r="BK399" i="2"/>
  <c r="J399" i="2"/>
  <c r="BE399" i="2"/>
  <c r="BI394" i="2"/>
  <c r="BH394" i="2"/>
  <c r="BG394" i="2"/>
  <c r="BF394" i="2"/>
  <c r="T394" i="2"/>
  <c r="R394" i="2"/>
  <c r="P394" i="2"/>
  <c r="BK394" i="2"/>
  <c r="J394" i="2"/>
  <c r="BE394" i="2"/>
  <c r="BI389" i="2"/>
  <c r="BH389" i="2"/>
  <c r="BG389" i="2"/>
  <c r="BF389" i="2"/>
  <c r="T389" i="2"/>
  <c r="R389" i="2"/>
  <c r="P389" i="2"/>
  <c r="BK389" i="2"/>
  <c r="J389" i="2"/>
  <c r="BE389" i="2"/>
  <c r="BI384" i="2"/>
  <c r="BH384" i="2"/>
  <c r="BG384" i="2"/>
  <c r="BF384" i="2"/>
  <c r="T384" i="2"/>
  <c r="R384" i="2"/>
  <c r="P384" i="2"/>
  <c r="BK384" i="2"/>
  <c r="J384" i="2"/>
  <c r="BE384" i="2"/>
  <c r="BI379" i="2"/>
  <c r="BH379" i="2"/>
  <c r="BG379" i="2"/>
  <c r="BF379" i="2"/>
  <c r="T379" i="2"/>
  <c r="R379" i="2"/>
  <c r="P379" i="2"/>
  <c r="BK379" i="2"/>
  <c r="J379" i="2"/>
  <c r="BE379" i="2"/>
  <c r="BI374" i="2"/>
  <c r="BH374" i="2"/>
  <c r="BG374" i="2"/>
  <c r="BF374" i="2"/>
  <c r="T374" i="2"/>
  <c r="R374" i="2"/>
  <c r="P374" i="2"/>
  <c r="BK374" i="2"/>
  <c r="J374" i="2"/>
  <c r="BE374" i="2"/>
  <c r="BI369" i="2"/>
  <c r="BH369" i="2"/>
  <c r="BG369" i="2"/>
  <c r="BF369" i="2"/>
  <c r="T369" i="2"/>
  <c r="R369" i="2"/>
  <c r="P369" i="2"/>
  <c r="BK369" i="2"/>
  <c r="J369" i="2"/>
  <c r="BE369" i="2"/>
  <c r="BI364" i="2"/>
  <c r="BH364" i="2"/>
  <c r="BG364" i="2"/>
  <c r="BF364" i="2"/>
  <c r="T364" i="2"/>
  <c r="R364" i="2"/>
  <c r="P364" i="2"/>
  <c r="BK364" i="2"/>
  <c r="J364" i="2"/>
  <c r="BE364" i="2"/>
  <c r="BI359" i="2"/>
  <c r="BH359" i="2"/>
  <c r="BG359" i="2"/>
  <c r="BF359" i="2"/>
  <c r="T359" i="2"/>
  <c r="R359" i="2"/>
  <c r="P359" i="2"/>
  <c r="BK359" i="2"/>
  <c r="J359" i="2"/>
  <c r="BE359" i="2"/>
  <c r="BI354" i="2"/>
  <c r="BH354" i="2"/>
  <c r="BG354" i="2"/>
  <c r="BF354" i="2"/>
  <c r="T354" i="2"/>
  <c r="R354" i="2"/>
  <c r="P354" i="2"/>
  <c r="BK354" i="2"/>
  <c r="J354" i="2"/>
  <c r="BE354" i="2"/>
  <c r="BI349" i="2"/>
  <c r="BH349" i="2"/>
  <c r="BG349" i="2"/>
  <c r="BF349" i="2"/>
  <c r="T349" i="2"/>
  <c r="R349" i="2"/>
  <c r="P349" i="2"/>
  <c r="BK349" i="2"/>
  <c r="J349" i="2"/>
  <c r="BE349" i="2"/>
  <c r="BI325" i="2"/>
  <c r="BH325" i="2"/>
  <c r="BG325" i="2"/>
  <c r="BF325" i="2"/>
  <c r="T325" i="2"/>
  <c r="R325" i="2"/>
  <c r="P325" i="2"/>
  <c r="BK325" i="2"/>
  <c r="J325" i="2"/>
  <c r="BE325" i="2"/>
  <c r="BI313" i="2"/>
  <c r="BH313" i="2"/>
  <c r="BG313" i="2"/>
  <c r="BF313" i="2"/>
  <c r="T313" i="2"/>
  <c r="R313" i="2"/>
  <c r="P313" i="2"/>
  <c r="BK313" i="2"/>
  <c r="J313" i="2"/>
  <c r="BE313" i="2"/>
  <c r="BI295" i="2"/>
  <c r="BH295" i="2"/>
  <c r="BG295" i="2"/>
  <c r="BF295" i="2"/>
  <c r="T295" i="2"/>
  <c r="T294" i="2"/>
  <c r="R295" i="2"/>
  <c r="R294" i="2"/>
  <c r="P295" i="2"/>
  <c r="P294" i="2"/>
  <c r="BK295" i="2"/>
  <c r="BK294" i="2"/>
  <c r="J294" i="2" s="1"/>
  <c r="J64" i="2" s="1"/>
  <c r="J295" i="2"/>
  <c r="BE295" i="2" s="1"/>
  <c r="BI288" i="2"/>
  <c r="BH288" i="2"/>
  <c r="BG288" i="2"/>
  <c r="BF288" i="2"/>
  <c r="T288" i="2"/>
  <c r="R288" i="2"/>
  <c r="P288" i="2"/>
  <c r="BK288" i="2"/>
  <c r="J288" i="2"/>
  <c r="BE288" i="2" s="1"/>
  <c r="BI283" i="2"/>
  <c r="BH283" i="2"/>
  <c r="BG283" i="2"/>
  <c r="BF283" i="2"/>
  <c r="T283" i="2"/>
  <c r="R283" i="2"/>
  <c r="P283" i="2"/>
  <c r="BK283" i="2"/>
  <c r="J283" i="2"/>
  <c r="BE283" i="2" s="1"/>
  <c r="BI281" i="2"/>
  <c r="BH281" i="2"/>
  <c r="BG281" i="2"/>
  <c r="BF281" i="2"/>
  <c r="T281" i="2"/>
  <c r="R281" i="2"/>
  <c r="P281" i="2"/>
  <c r="BK281" i="2"/>
  <c r="J281" i="2"/>
  <c r="BE281" i="2" s="1"/>
  <c r="BI276" i="2"/>
  <c r="BH276" i="2"/>
  <c r="BG276" i="2"/>
  <c r="BF276" i="2"/>
  <c r="T276" i="2"/>
  <c r="R276" i="2"/>
  <c r="P276" i="2"/>
  <c r="BK276" i="2"/>
  <c r="J276" i="2"/>
  <c r="BE276" i="2" s="1"/>
  <c r="BI271" i="2"/>
  <c r="BH271" i="2"/>
  <c r="BG271" i="2"/>
  <c r="BF271" i="2"/>
  <c r="T271" i="2"/>
  <c r="R271" i="2"/>
  <c r="P271" i="2"/>
  <c r="BK271" i="2"/>
  <c r="J271" i="2"/>
  <c r="BE271" i="2" s="1"/>
  <c r="BI264" i="2"/>
  <c r="BH264" i="2"/>
  <c r="BG264" i="2"/>
  <c r="BF264" i="2"/>
  <c r="T264" i="2"/>
  <c r="R264" i="2"/>
  <c r="P264" i="2"/>
  <c r="BK264" i="2"/>
  <c r="J264" i="2"/>
  <c r="BE264" i="2" s="1"/>
  <c r="BI262" i="2"/>
  <c r="BH262" i="2"/>
  <c r="BG262" i="2"/>
  <c r="BF262" i="2"/>
  <c r="T262" i="2"/>
  <c r="R262" i="2"/>
  <c r="P262" i="2"/>
  <c r="BK262" i="2"/>
  <c r="J262" i="2"/>
  <c r="BE262" i="2" s="1"/>
  <c r="BI257" i="2"/>
  <c r="BH257" i="2"/>
  <c r="BG257" i="2"/>
  <c r="BF257" i="2"/>
  <c r="T257" i="2"/>
  <c r="R257" i="2"/>
  <c r="P257" i="2"/>
  <c r="BK257" i="2"/>
  <c r="J257" i="2"/>
  <c r="BE257" i="2" s="1"/>
  <c r="BI250" i="2"/>
  <c r="BH250" i="2"/>
  <c r="BG250" i="2"/>
  <c r="BF250" i="2"/>
  <c r="T250" i="2"/>
  <c r="R250" i="2"/>
  <c r="P250" i="2"/>
  <c r="BK250" i="2"/>
  <c r="J250" i="2"/>
  <c r="BE250" i="2" s="1"/>
  <c r="BI244" i="2"/>
  <c r="BH244" i="2"/>
  <c r="BG244" i="2"/>
  <c r="BF244" i="2"/>
  <c r="T244" i="2"/>
  <c r="R244" i="2"/>
  <c r="P244" i="2"/>
  <c r="BK244" i="2"/>
  <c r="J244" i="2"/>
  <c r="BE244" i="2" s="1"/>
  <c r="BI242" i="2"/>
  <c r="BH242" i="2"/>
  <c r="BG242" i="2"/>
  <c r="BF242" i="2"/>
  <c r="T242" i="2"/>
  <c r="R242" i="2"/>
  <c r="P242" i="2"/>
  <c r="BK242" i="2"/>
  <c r="J242" i="2"/>
  <c r="BE242" i="2" s="1"/>
  <c r="BI237" i="2"/>
  <c r="BH237" i="2"/>
  <c r="BG237" i="2"/>
  <c r="BF237" i="2"/>
  <c r="T237" i="2"/>
  <c r="R237" i="2"/>
  <c r="P237" i="2"/>
  <c r="BK237" i="2"/>
  <c r="J237" i="2"/>
  <c r="BE237" i="2" s="1"/>
  <c r="BI232" i="2"/>
  <c r="BH232" i="2"/>
  <c r="BG232" i="2"/>
  <c r="BF232" i="2"/>
  <c r="T232" i="2"/>
  <c r="R232" i="2"/>
  <c r="P232" i="2"/>
  <c r="BK232" i="2"/>
  <c r="J232" i="2"/>
  <c r="BE232" i="2" s="1"/>
  <c r="BI227" i="2"/>
  <c r="BH227" i="2"/>
  <c r="BG227" i="2"/>
  <c r="BF227" i="2"/>
  <c r="T227" i="2"/>
  <c r="R227" i="2"/>
  <c r="P227" i="2"/>
  <c r="BK227" i="2"/>
  <c r="J227" i="2"/>
  <c r="BE227" i="2" s="1"/>
  <c r="BI218" i="2"/>
  <c r="BH218" i="2"/>
  <c r="BG218" i="2"/>
  <c r="BF218" i="2"/>
  <c r="T218" i="2"/>
  <c r="R218" i="2"/>
  <c r="P218" i="2"/>
  <c r="BK218" i="2"/>
  <c r="J218" i="2"/>
  <c r="BE218" i="2" s="1"/>
  <c r="BI209" i="2"/>
  <c r="BH209" i="2"/>
  <c r="BG209" i="2"/>
  <c r="BF209" i="2"/>
  <c r="T209" i="2"/>
  <c r="R209" i="2"/>
  <c r="P209" i="2"/>
  <c r="BK209" i="2"/>
  <c r="J209" i="2"/>
  <c r="BE209" i="2" s="1"/>
  <c r="BI207" i="2"/>
  <c r="BH207" i="2"/>
  <c r="BG207" i="2"/>
  <c r="BF207" i="2"/>
  <c r="T207" i="2"/>
  <c r="R207" i="2"/>
  <c r="P207" i="2"/>
  <c r="BK207" i="2"/>
  <c r="J207" i="2"/>
  <c r="BE207" i="2" s="1"/>
  <c r="BI202" i="2"/>
  <c r="BH202" i="2"/>
  <c r="BG202" i="2"/>
  <c r="BF202" i="2"/>
  <c r="T202" i="2"/>
  <c r="T201" i="2" s="1"/>
  <c r="R202" i="2"/>
  <c r="R201" i="2" s="1"/>
  <c r="P202" i="2"/>
  <c r="P201" i="2" s="1"/>
  <c r="BK202" i="2"/>
  <c r="BK201" i="2" s="1"/>
  <c r="J201" i="2" s="1"/>
  <c r="J63" i="2" s="1"/>
  <c r="J202" i="2"/>
  <c r="BE202" i="2" s="1"/>
  <c r="BI196" i="2"/>
  <c r="BH196" i="2"/>
  <c r="BG196" i="2"/>
  <c r="BF196" i="2"/>
  <c r="T196" i="2"/>
  <c r="R196" i="2"/>
  <c r="P196" i="2"/>
  <c r="BK196" i="2"/>
  <c r="J196" i="2"/>
  <c r="BE196" i="2"/>
  <c r="BI186" i="2"/>
  <c r="BH186" i="2"/>
  <c r="BG186" i="2"/>
  <c r="BF186" i="2"/>
  <c r="T186" i="2"/>
  <c r="R186" i="2"/>
  <c r="P186" i="2"/>
  <c r="BK186" i="2"/>
  <c r="J186" i="2"/>
  <c r="BE186" i="2"/>
  <c r="BI181" i="2"/>
  <c r="BH181" i="2"/>
  <c r="BG181" i="2"/>
  <c r="BF181" i="2"/>
  <c r="T181" i="2"/>
  <c r="R181" i="2"/>
  <c r="P181" i="2"/>
  <c r="BK181" i="2"/>
  <c r="J181" i="2"/>
  <c r="BE181" i="2"/>
  <c r="BI175" i="2"/>
  <c r="BH175" i="2"/>
  <c r="BG175" i="2"/>
  <c r="BF175" i="2"/>
  <c r="T175" i="2"/>
  <c r="R175" i="2"/>
  <c r="P175" i="2"/>
  <c r="BK175" i="2"/>
  <c r="J175" i="2"/>
  <c r="BE175" i="2"/>
  <c r="BI170" i="2"/>
  <c r="BH170" i="2"/>
  <c r="BG170" i="2"/>
  <c r="BF170" i="2"/>
  <c r="T170" i="2"/>
  <c r="R170" i="2"/>
  <c r="P170" i="2"/>
  <c r="BK170" i="2"/>
  <c r="J170" i="2"/>
  <c r="BE170" i="2"/>
  <c r="BI167" i="2"/>
  <c r="BH167" i="2"/>
  <c r="BG167" i="2"/>
  <c r="BF167" i="2"/>
  <c r="T167" i="2"/>
  <c r="R167" i="2"/>
  <c r="P167" i="2"/>
  <c r="BK167" i="2"/>
  <c r="J167" i="2"/>
  <c r="BE167" i="2"/>
  <c r="BI160" i="2"/>
  <c r="BH160" i="2"/>
  <c r="BG160" i="2"/>
  <c r="BF160" i="2"/>
  <c r="T160" i="2"/>
  <c r="R160" i="2"/>
  <c r="P160" i="2"/>
  <c r="BK160" i="2"/>
  <c r="J160" i="2"/>
  <c r="BE160" i="2"/>
  <c r="BI157" i="2"/>
  <c r="BH157" i="2"/>
  <c r="BG157" i="2"/>
  <c r="BF157" i="2"/>
  <c r="T157" i="2"/>
  <c r="R157" i="2"/>
  <c r="P157" i="2"/>
  <c r="BK157" i="2"/>
  <c r="J157" i="2"/>
  <c r="BE157" i="2"/>
  <c r="BI150" i="2"/>
  <c r="BH150" i="2"/>
  <c r="BG150" i="2"/>
  <c r="BF150" i="2"/>
  <c r="T150" i="2"/>
  <c r="R150" i="2"/>
  <c r="P150" i="2"/>
  <c r="BK150" i="2"/>
  <c r="J150" i="2"/>
  <c r="BE150" i="2"/>
  <c r="BI147" i="2"/>
  <c r="BH147" i="2"/>
  <c r="BG147" i="2"/>
  <c r="BF147" i="2"/>
  <c r="T147" i="2"/>
  <c r="R147" i="2"/>
  <c r="P147" i="2"/>
  <c r="BK147" i="2"/>
  <c r="J147" i="2"/>
  <c r="BE147" i="2"/>
  <c r="BI140" i="2"/>
  <c r="BH140" i="2"/>
  <c r="BG140" i="2"/>
  <c r="BF140" i="2"/>
  <c r="T140" i="2"/>
  <c r="R140" i="2"/>
  <c r="P140" i="2"/>
  <c r="BK140" i="2"/>
  <c r="J140" i="2"/>
  <c r="BE140" i="2"/>
  <c r="BI137" i="2"/>
  <c r="BH137" i="2"/>
  <c r="BG137" i="2"/>
  <c r="BF137" i="2"/>
  <c r="T137" i="2"/>
  <c r="R137" i="2"/>
  <c r="P137" i="2"/>
  <c r="BK137" i="2"/>
  <c r="J137" i="2"/>
  <c r="BE137" i="2"/>
  <c r="BI130" i="2"/>
  <c r="BH130" i="2"/>
  <c r="BG130" i="2"/>
  <c r="BF130" i="2"/>
  <c r="T130" i="2"/>
  <c r="R130" i="2"/>
  <c r="P130" i="2"/>
  <c r="BK130" i="2"/>
  <c r="J130" i="2"/>
  <c r="BE130" i="2"/>
  <c r="BI127" i="2"/>
  <c r="BH127" i="2"/>
  <c r="BG127" i="2"/>
  <c r="BF127" i="2"/>
  <c r="T127" i="2"/>
  <c r="R127" i="2"/>
  <c r="P127" i="2"/>
  <c r="BK127" i="2"/>
  <c r="J127" i="2"/>
  <c r="BE127" i="2"/>
  <c r="BI121" i="2"/>
  <c r="BH121" i="2"/>
  <c r="BG121" i="2"/>
  <c r="BF121" i="2"/>
  <c r="T121" i="2"/>
  <c r="R121" i="2"/>
  <c r="P121" i="2"/>
  <c r="BK121" i="2"/>
  <c r="J121" i="2"/>
  <c r="BE121" i="2"/>
  <c r="BI118" i="2"/>
  <c r="BH118" i="2"/>
  <c r="BG118" i="2"/>
  <c r="BF118" i="2"/>
  <c r="T118" i="2"/>
  <c r="R118" i="2"/>
  <c r="P118" i="2"/>
  <c r="BK118" i="2"/>
  <c r="J118" i="2"/>
  <c r="BE118" i="2"/>
  <c r="BI112" i="2"/>
  <c r="F36" i="2"/>
  <c r="BD53" i="1" s="1"/>
  <c r="BH112" i="2"/>
  <c r="BG112" i="2"/>
  <c r="F34" i="2" s="1"/>
  <c r="BB53" i="1" s="1"/>
  <c r="BF112" i="2"/>
  <c r="T112" i="2"/>
  <c r="T111" i="2"/>
  <c r="R112" i="2"/>
  <c r="R111" i="2"/>
  <c r="P112" i="2"/>
  <c r="P111" i="2"/>
  <c r="BK112" i="2"/>
  <c r="J112" i="2"/>
  <c r="BE112" i="2" s="1"/>
  <c r="F32" i="2" s="1"/>
  <c r="AZ53" i="1" s="1"/>
  <c r="J105" i="2"/>
  <c r="F105" i="2"/>
  <c r="F103" i="2"/>
  <c r="E101" i="2"/>
  <c r="J55" i="2"/>
  <c r="F55" i="2"/>
  <c r="F53" i="2"/>
  <c r="E51" i="2"/>
  <c r="J20" i="2"/>
  <c r="E20" i="2"/>
  <c r="F106" i="2" s="1"/>
  <c r="J19" i="2"/>
  <c r="J14" i="2"/>
  <c r="J103" i="2" s="1"/>
  <c r="J53" i="2"/>
  <c r="E7" i="2"/>
  <c r="E47" i="2" s="1"/>
  <c r="E97" i="2"/>
  <c r="BD60" i="1"/>
  <c r="BC60" i="1"/>
  <c r="AY60" i="1" s="1"/>
  <c r="AS60" i="1"/>
  <c r="AS52" i="1"/>
  <c r="AS51" i="1" s="1"/>
  <c r="L47" i="1"/>
  <c r="AM46" i="1"/>
  <c r="L46" i="1"/>
  <c r="AM44" i="1"/>
  <c r="L44" i="1"/>
  <c r="L42" i="1"/>
  <c r="L41" i="1"/>
  <c r="BK2414" i="2" l="1"/>
  <c r="J2414" i="2" s="1"/>
  <c r="J81" i="2" s="1"/>
  <c r="R2414" i="2"/>
  <c r="R2597" i="2"/>
  <c r="P88" i="6"/>
  <c r="AU57" i="1" s="1"/>
  <c r="J32" i="2"/>
  <c r="AV53" i="1" s="1"/>
  <c r="R110" i="2"/>
  <c r="BK1845" i="2"/>
  <c r="J1845" i="2" s="1"/>
  <c r="J73" i="2" s="1"/>
  <c r="R1845" i="2"/>
  <c r="BK1897" i="2"/>
  <c r="J1897" i="2" s="1"/>
  <c r="J75" i="2" s="1"/>
  <c r="R1897" i="2"/>
  <c r="T2347" i="2"/>
  <c r="T1499" i="2" s="1"/>
  <c r="P194" i="4"/>
  <c r="BK2004" i="2"/>
  <c r="J2004" i="2" s="1"/>
  <c r="J76" i="2" s="1"/>
  <c r="BK2167" i="2"/>
  <c r="J2167" i="2" s="1"/>
  <c r="J78" i="2" s="1"/>
  <c r="BK2347" i="2"/>
  <c r="J2347" i="2" s="1"/>
  <c r="J80" i="2" s="1"/>
  <c r="R2347" i="2"/>
  <c r="F89" i="3"/>
  <c r="F36" i="3"/>
  <c r="BD54" i="1" s="1"/>
  <c r="BD52" i="1" s="1"/>
  <c r="BD51" i="1" s="1"/>
  <c r="W30" i="1" s="1"/>
  <c r="P97" i="3"/>
  <c r="P100" i="3"/>
  <c r="P104" i="3"/>
  <c r="P114" i="3"/>
  <c r="BK119" i="3"/>
  <c r="J119" i="3" s="1"/>
  <c r="J68" i="3" s="1"/>
  <c r="P226" i="3"/>
  <c r="R231" i="3"/>
  <c r="F35" i="4"/>
  <c r="BC55" i="1" s="1"/>
  <c r="R195" i="4"/>
  <c r="R194" i="4" s="1"/>
  <c r="R494" i="4"/>
  <c r="R493" i="4" s="1"/>
  <c r="E76" i="6"/>
  <c r="F33" i="6"/>
  <c r="BA57" i="1" s="1"/>
  <c r="J86" i="3"/>
  <c r="F34" i="3"/>
  <c r="BB54" i="1" s="1"/>
  <c r="BB52" i="1" s="1"/>
  <c r="R100" i="3"/>
  <c r="R104" i="3"/>
  <c r="R114" i="3"/>
  <c r="R226" i="3"/>
  <c r="T231" i="3"/>
  <c r="J33" i="4"/>
  <c r="AW55" i="1" s="1"/>
  <c r="BK195" i="4"/>
  <c r="BK482" i="4"/>
  <c r="J482" i="4" s="1"/>
  <c r="J70" i="4" s="1"/>
  <c r="R482" i="4"/>
  <c r="BK494" i="4"/>
  <c r="J53" i="5"/>
  <c r="F56" i="5"/>
  <c r="P86" i="5"/>
  <c r="P85" i="5" s="1"/>
  <c r="P84" i="5" s="1"/>
  <c r="AU56" i="1" s="1"/>
  <c r="T100" i="3"/>
  <c r="T96" i="3" s="1"/>
  <c r="T92" i="3" s="1"/>
  <c r="T104" i="3"/>
  <c r="T114" i="3"/>
  <c r="R119" i="3"/>
  <c r="T226" i="3"/>
  <c r="BK231" i="3"/>
  <c r="J231" i="3" s="1"/>
  <c r="J70" i="3" s="1"/>
  <c r="BK96" i="4"/>
  <c r="R86" i="5"/>
  <c r="R85" i="5" s="1"/>
  <c r="R84" i="5" s="1"/>
  <c r="F36" i="5"/>
  <c r="BD56" i="1" s="1"/>
  <c r="J53" i="6"/>
  <c r="F32" i="3"/>
  <c r="AZ54" i="1" s="1"/>
  <c r="T119" i="3"/>
  <c r="P95" i="4"/>
  <c r="P94" i="4" s="1"/>
  <c r="AU55" i="1" s="1"/>
  <c r="T95" i="4"/>
  <c r="T94" i="4" s="1"/>
  <c r="R97" i="6"/>
  <c r="BK97" i="6"/>
  <c r="P88" i="7"/>
  <c r="P87" i="7" s="1"/>
  <c r="AU58" i="1" s="1"/>
  <c r="T284" i="7"/>
  <c r="T319" i="7"/>
  <c r="R332" i="7"/>
  <c r="BK344" i="7"/>
  <c r="J344" i="7" s="1"/>
  <c r="J62" i="7" s="1"/>
  <c r="R344" i="7"/>
  <c r="T385" i="7"/>
  <c r="BK444" i="7"/>
  <c r="J444" i="7" s="1"/>
  <c r="J65" i="7" s="1"/>
  <c r="F52" i="8"/>
  <c r="P95" i="9"/>
  <c r="F34" i="9"/>
  <c r="BB61" i="1" s="1"/>
  <c r="R277" i="9"/>
  <c r="R291" i="9"/>
  <c r="BK319" i="9"/>
  <c r="J319" i="9" s="1"/>
  <c r="J66" i="9" s="1"/>
  <c r="F56" i="10"/>
  <c r="P312" i="10"/>
  <c r="T336" i="10"/>
  <c r="T447" i="10"/>
  <c r="P497" i="10"/>
  <c r="T530" i="10"/>
  <c r="J53" i="11"/>
  <c r="F56" i="11"/>
  <c r="P94" i="11"/>
  <c r="F34" i="11"/>
  <c r="BB63" i="1" s="1"/>
  <c r="T94" i="11"/>
  <c r="T93" i="11" s="1"/>
  <c r="R87" i="12"/>
  <c r="T225" i="12"/>
  <c r="P105" i="13"/>
  <c r="BK252" i="6"/>
  <c r="J252" i="6" s="1"/>
  <c r="J66" i="6" s="1"/>
  <c r="R252" i="6"/>
  <c r="J49" i="7"/>
  <c r="BK155" i="8"/>
  <c r="J155" i="8" s="1"/>
  <c r="J59" i="8" s="1"/>
  <c r="T213" i="8"/>
  <c r="BK213" i="8"/>
  <c r="J213" i="8" s="1"/>
  <c r="J60" i="8" s="1"/>
  <c r="BK316" i="8"/>
  <c r="J316" i="8" s="1"/>
  <c r="J62" i="8" s="1"/>
  <c r="T329" i="8"/>
  <c r="R434" i="8"/>
  <c r="J53" i="9"/>
  <c r="F56" i="9"/>
  <c r="BK277" i="9"/>
  <c r="J277" i="9" s="1"/>
  <c r="J64" i="9" s="1"/>
  <c r="BK291" i="9"/>
  <c r="J291" i="9" s="1"/>
  <c r="J65" i="9" s="1"/>
  <c r="P447" i="10"/>
  <c r="E47" i="11"/>
  <c r="T86" i="12"/>
  <c r="F31" i="13"/>
  <c r="BA65" i="1" s="1"/>
  <c r="T83" i="13"/>
  <c r="T82" i="13" s="1"/>
  <c r="P95" i="13"/>
  <c r="R105" i="13"/>
  <c r="R284" i="7"/>
  <c r="P385" i="7"/>
  <c r="R444" i="7"/>
  <c r="R472" i="7"/>
  <c r="R213" i="8"/>
  <c r="T293" i="8"/>
  <c r="BK293" i="8"/>
  <c r="J293" i="8" s="1"/>
  <c r="J61" i="8" s="1"/>
  <c r="P329" i="8"/>
  <c r="P88" i="8" s="1"/>
  <c r="P87" i="8" s="1"/>
  <c r="AU59" i="1" s="1"/>
  <c r="BK434" i="8"/>
  <c r="J434" i="8" s="1"/>
  <c r="J64" i="8" s="1"/>
  <c r="R450" i="8"/>
  <c r="R449" i="8" s="1"/>
  <c r="E47" i="9"/>
  <c r="R95" i="9"/>
  <c r="R343" i="9"/>
  <c r="R94" i="10"/>
  <c r="R93" i="10" s="1"/>
  <c r="P301" i="11"/>
  <c r="P463" i="11"/>
  <c r="F52" i="12"/>
  <c r="F32" i="13"/>
  <c r="BB65" i="1" s="1"/>
  <c r="BK284" i="7"/>
  <c r="J284" i="7" s="1"/>
  <c r="J59" i="7" s="1"/>
  <c r="BK319" i="7"/>
  <c r="J319" i="7" s="1"/>
  <c r="J60" i="7" s="1"/>
  <c r="T332" i="7"/>
  <c r="F34" i="7"/>
  <c r="BD58" i="1" s="1"/>
  <c r="T416" i="7"/>
  <c r="T89" i="8"/>
  <c r="T88" i="8" s="1"/>
  <c r="T87" i="8" s="1"/>
  <c r="P213" i="8"/>
  <c r="R293" i="8"/>
  <c r="T450" i="8"/>
  <c r="T449" i="8" s="1"/>
  <c r="BK450" i="8"/>
  <c r="F33" i="9"/>
  <c r="BA61" i="1" s="1"/>
  <c r="T95" i="9"/>
  <c r="T94" i="9" s="1"/>
  <c r="T93" i="9" s="1"/>
  <c r="R319" i="9"/>
  <c r="BK343" i="9"/>
  <c r="J343" i="9" s="1"/>
  <c r="J67" i="9" s="1"/>
  <c r="T94" i="10"/>
  <c r="T93" i="10" s="1"/>
  <c r="R94" i="11"/>
  <c r="R93" i="11" s="1"/>
  <c r="R92" i="11" s="1"/>
  <c r="P86" i="12"/>
  <c r="AU64" i="1" s="1"/>
  <c r="R83" i="13"/>
  <c r="R82" i="13" s="1"/>
  <c r="F33" i="2"/>
  <c r="BA53" i="1" s="1"/>
  <c r="J33" i="2"/>
  <c r="AW53" i="1" s="1"/>
  <c r="AT53" i="1" s="1"/>
  <c r="J32" i="6"/>
  <c r="AV57" i="1" s="1"/>
  <c r="F32" i="6"/>
  <c r="AZ57" i="1" s="1"/>
  <c r="F56" i="2"/>
  <c r="BK111" i="2"/>
  <c r="T110" i="2"/>
  <c r="F35" i="2"/>
  <c r="BC53" i="1" s="1"/>
  <c r="BC52" i="1" s="1"/>
  <c r="J100" i="3"/>
  <c r="J65" i="3" s="1"/>
  <c r="BK96" i="3"/>
  <c r="J96" i="3" s="1"/>
  <c r="J63" i="3" s="1"/>
  <c r="J85" i="5"/>
  <c r="J61" i="5" s="1"/>
  <c r="BK84" i="5"/>
  <c r="J84" i="5" s="1"/>
  <c r="J97" i="6"/>
  <c r="J65" i="6" s="1"/>
  <c r="BK96" i="6"/>
  <c r="F30" i="7"/>
  <c r="AZ58" i="1" s="1"/>
  <c r="J30" i="7"/>
  <c r="AV58" i="1" s="1"/>
  <c r="AT58" i="1" s="1"/>
  <c r="BK95" i="4"/>
  <c r="J96" i="4"/>
  <c r="J62" i="4" s="1"/>
  <c r="P110" i="2"/>
  <c r="P109" i="2" s="1"/>
  <c r="AU53" i="1" s="1"/>
  <c r="BK1500" i="2"/>
  <c r="R1500" i="2"/>
  <c r="R1499" i="2" s="1"/>
  <c r="R109" i="2" s="1"/>
  <c r="F32" i="4"/>
  <c r="AZ55" i="1" s="1"/>
  <c r="J32" i="4"/>
  <c r="AV55" i="1" s="1"/>
  <c r="AT55" i="1" s="1"/>
  <c r="BK194" i="4"/>
  <c r="J194" i="4" s="1"/>
  <c r="J65" i="4" s="1"/>
  <c r="J195" i="4"/>
  <c r="J66" i="4" s="1"/>
  <c r="BK493" i="4"/>
  <c r="J493" i="4" s="1"/>
  <c r="J71" i="4" s="1"/>
  <c r="J494" i="4"/>
  <c r="J72" i="4" s="1"/>
  <c r="BK89" i="6"/>
  <c r="J90" i="6"/>
  <c r="J62" i="6" s="1"/>
  <c r="R96" i="3"/>
  <c r="R92" i="3" s="1"/>
  <c r="P119" i="3"/>
  <c r="P96" i="3" s="1"/>
  <c r="P92" i="3" s="1"/>
  <c r="AU54" i="1" s="1"/>
  <c r="R94" i="4"/>
  <c r="J32" i="5"/>
  <c r="AV56" i="1" s="1"/>
  <c r="AT56" i="1" s="1"/>
  <c r="BK449" i="8"/>
  <c r="J449" i="8" s="1"/>
  <c r="J66" i="8" s="1"/>
  <c r="J450" i="8"/>
  <c r="J67" i="8" s="1"/>
  <c r="J32" i="10"/>
  <c r="AV62" i="1" s="1"/>
  <c r="F32" i="10"/>
  <c r="AZ62" i="1" s="1"/>
  <c r="BK93" i="3"/>
  <c r="T88" i="7"/>
  <c r="T87" i="7" s="1"/>
  <c r="BK87" i="12"/>
  <c r="J88" i="12"/>
  <c r="J58" i="12" s="1"/>
  <c r="J32" i="3"/>
  <c r="AV54" i="1" s="1"/>
  <c r="AT54" i="1" s="1"/>
  <c r="J88" i="4"/>
  <c r="F91" i="4"/>
  <c r="F33" i="4"/>
  <c r="BA55" i="1" s="1"/>
  <c r="F32" i="5"/>
  <c r="AZ56" i="1" s="1"/>
  <c r="J86" i="5"/>
  <c r="J62" i="5" s="1"/>
  <c r="J33" i="6"/>
  <c r="AW57" i="1" s="1"/>
  <c r="F52" i="7"/>
  <c r="BK416" i="7"/>
  <c r="J416" i="7" s="1"/>
  <c r="J64" i="7" s="1"/>
  <c r="J30" i="8"/>
  <c r="AV59" i="1" s="1"/>
  <c r="BK94" i="9"/>
  <c r="R94" i="9"/>
  <c r="R93" i="9" s="1"/>
  <c r="E45" i="8"/>
  <c r="E77" i="8"/>
  <c r="F31" i="8"/>
  <c r="BA59" i="1" s="1"/>
  <c r="J31" i="8"/>
  <c r="AW59" i="1" s="1"/>
  <c r="J32" i="9"/>
  <c r="AV61" i="1" s="1"/>
  <c r="AT61" i="1" s="1"/>
  <c r="F32" i="9"/>
  <c r="AZ61" i="1" s="1"/>
  <c r="J30" i="12"/>
  <c r="AV64" i="1" s="1"/>
  <c r="F30" i="12"/>
  <c r="AZ64" i="1" s="1"/>
  <c r="BK172" i="12"/>
  <c r="J172" i="12" s="1"/>
  <c r="J61" i="12" s="1"/>
  <c r="J173" i="12"/>
  <c r="J62" i="12" s="1"/>
  <c r="BK225" i="12"/>
  <c r="J225" i="12" s="1"/>
  <c r="J63" i="12" s="1"/>
  <c r="J226" i="12"/>
  <c r="J64" i="12" s="1"/>
  <c r="E77" i="7"/>
  <c r="J89" i="7"/>
  <c r="J58" i="7" s="1"/>
  <c r="R416" i="7"/>
  <c r="R88" i="7" s="1"/>
  <c r="R87" i="7" s="1"/>
  <c r="F30" i="8"/>
  <c r="AZ59" i="1" s="1"/>
  <c r="BK89" i="8"/>
  <c r="R89" i="8"/>
  <c r="R88" i="8" s="1"/>
  <c r="R87" i="8" s="1"/>
  <c r="P94" i="10"/>
  <c r="P93" i="10" s="1"/>
  <c r="AU62" i="1" s="1"/>
  <c r="BK93" i="11"/>
  <c r="P83" i="13"/>
  <c r="P82" i="13" s="1"/>
  <c r="AU65" i="1" s="1"/>
  <c r="BK94" i="10"/>
  <c r="J95" i="10"/>
  <c r="J62" i="10" s="1"/>
  <c r="J32" i="11"/>
  <c r="AV63" i="1" s="1"/>
  <c r="AT63" i="1" s="1"/>
  <c r="F32" i="11"/>
  <c r="AZ63" i="1" s="1"/>
  <c r="F30" i="13"/>
  <c r="AZ65" i="1" s="1"/>
  <c r="J30" i="13"/>
  <c r="AV65" i="1" s="1"/>
  <c r="AT65" i="1" s="1"/>
  <c r="F31" i="7"/>
  <c r="BA58" i="1" s="1"/>
  <c r="F33" i="7"/>
  <c r="BC58" i="1" s="1"/>
  <c r="BK385" i="7"/>
  <c r="J385" i="7" s="1"/>
  <c r="J63" i="7" s="1"/>
  <c r="BK472" i="7"/>
  <c r="J472" i="7" s="1"/>
  <c r="J66" i="7" s="1"/>
  <c r="F33" i="8"/>
  <c r="BC59" i="1" s="1"/>
  <c r="P94" i="9"/>
  <c r="P93" i="9" s="1"/>
  <c r="AU61" i="1" s="1"/>
  <c r="AU60" i="1" s="1"/>
  <c r="P93" i="11"/>
  <c r="P92" i="11" s="1"/>
  <c r="AU63" i="1" s="1"/>
  <c r="T92" i="11"/>
  <c r="R86" i="12"/>
  <c r="F33" i="11"/>
  <c r="BA63" i="1" s="1"/>
  <c r="BA60" i="1" s="1"/>
  <c r="AW60" i="1" s="1"/>
  <c r="BK83" i="13"/>
  <c r="J95" i="9"/>
  <c r="J62" i="9" s="1"/>
  <c r="J33" i="10"/>
  <c r="AW62" i="1" s="1"/>
  <c r="J94" i="11"/>
  <c r="J62" i="11" s="1"/>
  <c r="J31" i="12"/>
  <c r="AW64" i="1" s="1"/>
  <c r="E72" i="13"/>
  <c r="E81" i="10"/>
  <c r="E76" i="12"/>
  <c r="J76" i="13"/>
  <c r="F79" i="13"/>
  <c r="AX52" i="1" l="1"/>
  <c r="AZ52" i="1"/>
  <c r="T109" i="2"/>
  <c r="BB60" i="1"/>
  <c r="AX60" i="1" s="1"/>
  <c r="R96" i="6"/>
  <c r="R95" i="6" s="1"/>
  <c r="R88" i="6" s="1"/>
  <c r="AV52" i="1"/>
  <c r="J89" i="6"/>
  <c r="J61" i="6" s="1"/>
  <c r="BK110" i="2"/>
  <c r="J111" i="2"/>
  <c r="J62" i="2" s="1"/>
  <c r="AZ60" i="1"/>
  <c r="AV60" i="1" s="1"/>
  <c r="AT60" i="1" s="1"/>
  <c r="BK82" i="13"/>
  <c r="J82" i="13" s="1"/>
  <c r="J83" i="13"/>
  <c r="J57" i="13" s="1"/>
  <c r="BK93" i="10"/>
  <c r="J93" i="10" s="1"/>
  <c r="J94" i="10"/>
  <c r="J61" i="10" s="1"/>
  <c r="J94" i="9"/>
  <c r="J61" i="9" s="1"/>
  <c r="BK93" i="9"/>
  <c r="J93" i="9" s="1"/>
  <c r="BK86" i="12"/>
  <c r="J86" i="12" s="1"/>
  <c r="J87" i="12"/>
  <c r="J57" i="12" s="1"/>
  <c r="J29" i="5"/>
  <c r="J60" i="5"/>
  <c r="AT59" i="1"/>
  <c r="AT64" i="1"/>
  <c r="AT62" i="1"/>
  <c r="BK88" i="7"/>
  <c r="AT57" i="1"/>
  <c r="AY52" i="1"/>
  <c r="BC51" i="1"/>
  <c r="AU52" i="1"/>
  <c r="AU51" i="1" s="1"/>
  <c r="J93" i="11"/>
  <c r="J61" i="11" s="1"/>
  <c r="BK92" i="11"/>
  <c r="J92" i="11" s="1"/>
  <c r="BK88" i="8"/>
  <c r="J89" i="8"/>
  <c r="J58" i="8" s="1"/>
  <c r="BK92" i="3"/>
  <c r="J92" i="3" s="1"/>
  <c r="J93" i="3"/>
  <c r="J61" i="3" s="1"/>
  <c r="BK1499" i="2"/>
  <c r="J1499" i="2" s="1"/>
  <c r="J69" i="2" s="1"/>
  <c r="J1500" i="2"/>
  <c r="J70" i="2" s="1"/>
  <c r="BK94" i="4"/>
  <c r="J94" i="4" s="1"/>
  <c r="J95" i="4"/>
  <c r="J61" i="4" s="1"/>
  <c r="BK95" i="6"/>
  <c r="J95" i="6" s="1"/>
  <c r="J63" i="6" s="1"/>
  <c r="J96" i="6"/>
  <c r="J64" i="6" s="1"/>
  <c r="BA52" i="1"/>
  <c r="AZ51" i="1" l="1"/>
  <c r="BB51" i="1"/>
  <c r="J29" i="9"/>
  <c r="J60" i="9"/>
  <c r="BK109" i="2"/>
  <c r="J109" i="2" s="1"/>
  <c r="J110" i="2"/>
  <c r="J61" i="2" s="1"/>
  <c r="W26" i="1"/>
  <c r="AV51" i="1"/>
  <c r="J38" i="5"/>
  <c r="AG56" i="1"/>
  <c r="AN56" i="1" s="1"/>
  <c r="J27" i="12"/>
  <c r="J56" i="12"/>
  <c r="J29" i="10"/>
  <c r="J60" i="10"/>
  <c r="AT52" i="1"/>
  <c r="J29" i="11"/>
  <c r="J60" i="11"/>
  <c r="BK87" i="7"/>
  <c r="J87" i="7" s="1"/>
  <c r="J88" i="7"/>
  <c r="J57" i="7" s="1"/>
  <c r="BK88" i="6"/>
  <c r="J88" i="6" s="1"/>
  <c r="BK87" i="8"/>
  <c r="J87" i="8" s="1"/>
  <c r="J88" i="8"/>
  <c r="J57" i="8" s="1"/>
  <c r="W29" i="1"/>
  <c r="AY51" i="1"/>
  <c r="AW52" i="1"/>
  <c r="BA51" i="1"/>
  <c r="J60" i="4"/>
  <c r="J29" i="4"/>
  <c r="J29" i="3"/>
  <c r="J60" i="3"/>
  <c r="J27" i="13"/>
  <c r="J56" i="13"/>
  <c r="AX51" i="1" l="1"/>
  <c r="W28" i="1"/>
  <c r="AG64" i="1"/>
  <c r="AN64" i="1" s="1"/>
  <c r="J36" i="12"/>
  <c r="J38" i="9"/>
  <c r="AG61" i="1"/>
  <c r="J29" i="6"/>
  <c r="J60" i="6"/>
  <c r="J38" i="11"/>
  <c r="AG63" i="1"/>
  <c r="AN63" i="1" s="1"/>
  <c r="AK26" i="1"/>
  <c r="J36" i="13"/>
  <c r="AG65" i="1"/>
  <c r="AN65" i="1" s="1"/>
  <c r="J38" i="3"/>
  <c r="AG54" i="1"/>
  <c r="AN54" i="1" s="1"/>
  <c r="J27" i="8"/>
  <c r="J56" i="8"/>
  <c r="AG62" i="1"/>
  <c r="AN62" i="1" s="1"/>
  <c r="J38" i="10"/>
  <c r="J60" i="2"/>
  <c r="J29" i="2"/>
  <c r="J38" i="4"/>
  <c r="AG55" i="1"/>
  <c r="AN55" i="1" s="1"/>
  <c r="AW51" i="1"/>
  <c r="AK27" i="1" s="1"/>
  <c r="W27" i="1"/>
  <c r="J27" i="7"/>
  <c r="J56" i="7"/>
  <c r="AT51" i="1" l="1"/>
  <c r="AG57" i="1"/>
  <c r="AN57" i="1" s="1"/>
  <c r="J38" i="6"/>
  <c r="AG59" i="1"/>
  <c r="AN59" i="1" s="1"/>
  <c r="J36" i="8"/>
  <c r="AG58" i="1"/>
  <c r="AN58" i="1" s="1"/>
  <c r="J36" i="7"/>
  <c r="AG53" i="1"/>
  <c r="J38" i="2"/>
  <c r="AG60" i="1"/>
  <c r="AN60" i="1" s="1"/>
  <c r="AN61" i="1"/>
  <c r="AG52" i="1" l="1"/>
  <c r="AN53" i="1"/>
  <c r="AG51" i="1" l="1"/>
  <c r="AN52" i="1"/>
  <c r="AK23" i="1" l="1"/>
  <c r="AK32" i="1" s="1"/>
  <c r="AN51" i="1"/>
</calcChain>
</file>

<file path=xl/sharedStrings.xml><?xml version="1.0" encoding="utf-8"?>
<sst xmlns="http://schemas.openxmlformats.org/spreadsheetml/2006/main" count="62277" uniqueCount="6372">
  <si>
    <t>Export VZ</t>
  </si>
  <si>
    <t>List obsahuje:</t>
  </si>
  <si>
    <t>1) Rekapitulace stavby</t>
  </si>
  <si>
    <t>2) Rekapitulace objektů stavby a soupisů prací</t>
  </si>
  <si>
    <t>3.0</t>
  </si>
  <si>
    <t>ZAMOK</t>
  </si>
  <si>
    <t>False</t>
  </si>
  <si>
    <t>{49ef9c1b-3dd8-42ec-ac8c-132d2f6422de}</t>
  </si>
  <si>
    <t>0,01</t>
  </si>
  <si>
    <t>21</t>
  </si>
  <si>
    <t>15</t>
  </si>
  <si>
    <t>REKAPITULACE STAVBY</t>
  </si>
  <si>
    <t>v ---  níže se nacházejí doplnkové a pomocné údaje k sestavám  --- v</t>
  </si>
  <si>
    <t>Návod na vyplnění</t>
  </si>
  <si>
    <t>0,001</t>
  </si>
  <si>
    <t>Kód:</t>
  </si>
  <si>
    <t>R18-014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</si>
  <si>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</si>
  <si>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</si>
  <si>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Školní jídelna a kuchyně, Velké Březno</t>
  </si>
  <si>
    <t>KSO:</t>
  </si>
  <si>
    <t>801 85 11</t>
  </si>
  <si>
    <t>CC-CZ:</t>
  </si>
  <si>
    <t>1263</t>
  </si>
  <si>
    <t>Místo:</t>
  </si>
  <si>
    <t>Velké Březno</t>
  </si>
  <si>
    <t>Datum:</t>
  </si>
  <si>
    <t>5. 6. 2018</t>
  </si>
  <si>
    <t>CZ-CPV:</t>
  </si>
  <si>
    <t>45000000-7</t>
  </si>
  <si>
    <t>CZ-CPA:</t>
  </si>
  <si>
    <t>41.00.28</t>
  </si>
  <si>
    <t>Zadavatel:</t>
  </si>
  <si>
    <t>IČ:</t>
  </si>
  <si>
    <t/>
  </si>
  <si>
    <t>Obec Velké Březno</t>
  </si>
  <si>
    <t>DIČ:</t>
  </si>
  <si>
    <t>Uchazeč:</t>
  </si>
  <si>
    <t>Vyplň údaj</t>
  </si>
  <si>
    <t>Projektant:</t>
  </si>
  <si>
    <t>True</t>
  </si>
  <si>
    <t>Ateliér AVN s.r.o.</t>
  </si>
  <si>
    <t>1</t>
  </si>
  <si>
    <t>Poznámka:</t>
  </si>
  <si>
    <t>0,1</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</si>
  <si>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</si>
  <si>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</si>
  <si>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</si>
  <si>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</si>
  <si>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</si>
  <si>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</si>
  <si>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</si>
  <si>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</si>
  <si>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</si>
  <si>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</si>
  <si>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</si>
  <si>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</si>
  <si>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</si>
  <si>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</si>
  <si>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</si>
  <si>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</si>
  <si>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</si>
  <si>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</si>
  <si>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</si>
  <si>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</si>
  <si>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</si>
  <si>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</si>
  <si>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</si>
  <si>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</si>
  <si>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</si>
  <si>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</si>
  <si>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</si>
  <si>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</si>
  <si>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</si>
  <si>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</si>
  <si>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</si>
  <si>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</si>
  <si>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</si>
  <si>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</si>
  <si>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</si>
  <si>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</si>
  <si>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</si>
  <si>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</si>
  <si>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</si>
  <si>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01 - Vlastní objekt jídelny a kuchyně</t>
  </si>
  <si>
    <t>STA</t>
  </si>
  <si>
    <t>{45a2b6a2-c051-4b91-9ada-d5daf5fa8255}</t>
  </si>
  <si>
    <t>2</t>
  </si>
  <si>
    <t>/</t>
  </si>
  <si>
    <t>01</t>
  </si>
  <si>
    <t>SO 01.1 - Stavebně-architektonická a stavebně-konstrukční část</t>
  </si>
  <si>
    <t>Soupis</t>
  </si>
  <si>
    <t>{ffd47d67-af2e-4264-9236-8da512e0c13c}</t>
  </si>
  <si>
    <t>02</t>
  </si>
  <si>
    <t>SO 01.2 - ÚT + VZT</t>
  </si>
  <si>
    <t>{46cfef52-f06c-4d5a-be39-08a520e94fc5}</t>
  </si>
  <si>
    <t>03</t>
  </si>
  <si>
    <t>SO 01.3 - ZTI</t>
  </si>
  <si>
    <t>{11ced47c-9832-4a18-bfeb-0b3513f080e9}</t>
  </si>
  <si>
    <t>04</t>
  </si>
  <si>
    <t>SO 01.4 - Gastro zařízení</t>
  </si>
  <si>
    <t>{0f6cd378-0637-4da6-816a-ce36c0c1e744}</t>
  </si>
  <si>
    <t>05</t>
  </si>
  <si>
    <t>SO 01.5 - EL</t>
  </si>
  <si>
    <t>{50f79ea2-ba10-4fa9-89d1-044766bcd6b0}</t>
  </si>
  <si>
    <t>IO 01 - Venkovní úpravy (zpevněné plochy a sadové úpravy)</t>
  </si>
  <si>
    <t>ING</t>
  </si>
  <si>
    <t>{581d3c8a-f441-4f9d-968c-2829c728f73c}</t>
  </si>
  <si>
    <t>3</t>
  </si>
  <si>
    <t>IO 02 - Oplocení</t>
  </si>
  <si>
    <t>{96665aa9-3ede-4a04-87dc-dbdb8237e749}</t>
  </si>
  <si>
    <t>4</t>
  </si>
  <si>
    <t>IO 03 - Venkovní kanalizace a vodovod</t>
  </si>
  <si>
    <t>{c8f8ac7d-d4a9-429b-96ff-781709682adb}</t>
  </si>
  <si>
    <t>4.1</t>
  </si>
  <si>
    <t>IO 03.1 - Splašková kanalizace</t>
  </si>
  <si>
    <t>{8a02f330-42da-4f2c-8306-8c81be558faf}</t>
  </si>
  <si>
    <t>4.2</t>
  </si>
  <si>
    <t>IO 03.2 - Dešťová kanalizace</t>
  </si>
  <si>
    <t>{558dbcef-7e22-42ee-842e-d1f33e1b74be}</t>
  </si>
  <si>
    <t>4.3</t>
  </si>
  <si>
    <t>IO 03.3 - Vodovod</t>
  </si>
  <si>
    <t>{bf2e0cb9-4257-49f7-88bb-5e4622acb388}</t>
  </si>
  <si>
    <t>5</t>
  </si>
  <si>
    <t>IO 04 - NTL plynovod</t>
  </si>
  <si>
    <t>{149d7a54-aebf-4be5-87ce-6ce032e45b8d}</t>
  </si>
  <si>
    <t>VRN</t>
  </si>
  <si>
    <t>Vedlejší rozpočtové náklady</t>
  </si>
  <si>
    <t>VON</t>
  </si>
  <si>
    <t>{3a9c4ea1-0f26-41cd-8100-add7128d7487}</t>
  </si>
  <si>
    <t>1) Krycí list soupisu</t>
  </si>
  <si>
    <t>2) Rekapitulace</t>
  </si>
  <si>
    <t>3) Soupis prací</t>
  </si>
  <si>
    <t>Zpět na list:</t>
  </si>
  <si>
    <t>Rekapitulace stavby</t>
  </si>
  <si>
    <t>P1</t>
  </si>
  <si>
    <t>podlaha ozn. P1 - keramická dlažba</t>
  </si>
  <si>
    <t>m2</t>
  </si>
  <si>
    <t>122,79</t>
  </si>
  <si>
    <t>P2</t>
  </si>
  <si>
    <t>podlaha ozn. P2 - vinyl</t>
  </si>
  <si>
    <t>43,59</t>
  </si>
  <si>
    <t>KRYCÍ LIST SOUPISU</t>
  </si>
  <si>
    <t>P3</t>
  </si>
  <si>
    <t>podlaha ozn. P3 - beton (nátěr)</t>
  </si>
  <si>
    <t>34,5</t>
  </si>
  <si>
    <t>P2a</t>
  </si>
  <si>
    <t>podlaha ozn. P2a - marmoleum</t>
  </si>
  <si>
    <t>170,41</t>
  </si>
  <si>
    <t>Objekt:</t>
  </si>
  <si>
    <t>1 - SO 01 - Vlastní objekt jídelny a kuchyně</t>
  </si>
  <si>
    <t>Soupis:</t>
  </si>
  <si>
    <t>01 - SO 01.1 - Stavebně-architektonická a stavebně-konstrukční část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</si>
  <si>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</si>
  <si>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</si>
  <si>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</si>
  <si>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</si>
  <si>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</si>
  <si>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</si>
  <si>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</si>
  <si>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</si>
  <si>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</si>
  <si>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</si>
  <si>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</si>
  <si>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</si>
  <si>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</si>
  <si>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</si>
  <si>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</si>
  <si>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</si>
  <si>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</si>
  <si>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</si>
  <si>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</si>
  <si>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</si>
  <si>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</si>
  <si>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</si>
  <si>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</si>
  <si>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</si>
  <si>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</si>
  <si>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</si>
  <si>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</si>
  <si>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</si>
  <si>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</si>
  <si>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</si>
  <si>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</si>
  <si>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</si>
  <si>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</si>
  <si>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</si>
  <si>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</si>
  <si>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</si>
  <si>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</si>
  <si>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</si>
  <si>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</si>
  <si>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</si>
  <si>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</si>
  <si>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</si>
  <si>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</si>
  <si>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</si>
  <si>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</si>
  <si>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</si>
  <si>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</si>
  <si>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</si>
  <si>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</si>
  <si>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</si>
  <si>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</si>
  <si>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122201102</t>
  </si>
  <si>
    <t>Odkopávky a prokopávky nezapažené s přehozením výkopku na vzdálenost do 3 m nebo s naložením na dopravní prostředek v hornině tř. 3 přes 100 do 1 000 m3</t>
  </si>
  <si>
    <t>m3</t>
  </si>
  <si>
    <t>CS ÚRS 2018 01</t>
  </si>
  <si>
    <t>-377163066</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</si>
  <si>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</si>
  <si>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</si>
  <si>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</si>
  <si>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"výkr._č._D.1.1.05_půdorys_zakladů.pdf</t>
  </si>
  <si>
    <t>" podíl tř. 3 = 50%</t>
  </si>
  <si>
    <t>(29,500*17,000*0,450)*50/100 " pláň na úroveň -0,550</t>
  </si>
  <si>
    <t>Součet</t>
  </si>
  <si>
    <t>122201109</t>
  </si>
  <si>
    <t>Odkopávky a prokopávky nezapažené s přehozením výkopku na vzdálenost do 3 m nebo s naložením na dopravní prostředek v hornině tř. 3 Příplatek k cenám za lepivost horniny tř. 3</t>
  </si>
  <si>
    <t>-1167989932</t>
  </si>
  <si>
    <t>112,838*0,3 'Přepočtené koeficientem množství</t>
  </si>
  <si>
    <t>122301102</t>
  </si>
  <si>
    <t>Odkopávky a prokopávky nezapažené s přehozením výkopku na vzdálenost do 3 m nebo s naložením na dopravní prostředek v hornině tř. 4 přes 100 do 1 000 m3</t>
  </si>
  <si>
    <t>1223943910</t>
  </si>
  <si>
    <t>" podíl tř. 4 = 50%</t>
  </si>
  <si>
    <t>122301109</t>
  </si>
  <si>
    <t>Odkopávky a prokopávky nezapažené s přehozením výkopku na vzdálenost do 3 m nebo s naložením na dopravní prostředek v hornině tř. 4 Příplatek k cenám za lepivost horniny tř. 4</t>
  </si>
  <si>
    <t>-396047164</t>
  </si>
  <si>
    <t>132201101</t>
  </si>
  <si>
    <t>Hloubení zapažených i nezapažených rýh šířky do 600 mm s urovnáním dna do předepsaného profilu a spádu v hornině tř. 3 do 100 m3</t>
  </si>
  <si>
    <t>-1108369606</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</si>
  <si>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</si>
  <si>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 od úrovně -0,550 na úroveň -1,200 (= hloubka výkopu 650 mm)</t>
  </si>
  <si>
    <t>((13,447+26,007+0,705+14,108+5,910+20,228+4,175)*0,600*0,650)*50/100 " základ š. 600 mm</t>
  </si>
  <si>
    <t>6</t>
  </si>
  <si>
    <t>132201109</t>
  </si>
  <si>
    <t>Hloubení zapažených i nezapažených rýh šířky do 600 mm s urovnáním dna do předepsaného profilu a spádu v hornině tř. 3 Příplatek k cenám za lepivost horniny tř. 3</t>
  </si>
  <si>
    <t>1120630795</t>
  </si>
  <si>
    <t>16,493*0,3 'Přepočtené koeficientem množství</t>
  </si>
  <si>
    <t>7</t>
  </si>
  <si>
    <t>132201201</t>
  </si>
  <si>
    <t>Hloubení zapažených i nezapažených rýh šířky přes 600 do 2 000 mm s urovnáním dna do předepsaného profilu a spádu v hornině tř. 3 do 100 m3</t>
  </si>
  <si>
    <t>1169141784</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</si>
  <si>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</si>
  <si>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((9,605+27,385+5,207+5,220)*0,800*0,650)*50/100 " základ š. 800 mm</t>
  </si>
  <si>
    <t>8</t>
  </si>
  <si>
    <t>132201209</t>
  </si>
  <si>
    <t>Hloubení zapažených i nezapažených rýh šířky přes 600 do 2 000 mm s urovnáním dna do předepsaného profilu a spádu v hornině tř. 3 Příplatek k cenám za lepivost horniny tř. 3</t>
  </si>
  <si>
    <t>1454379595</t>
  </si>
  <si>
    <t>12,328*0,3 'Přepočtené koeficientem množství</t>
  </si>
  <si>
    <t>9</t>
  </si>
  <si>
    <t>132301101</t>
  </si>
  <si>
    <t>Hloubení zapažených i nezapažených rýh šířky do 600 mm s urovnáním dna do předepsaného profilu a spádu v hornině tř. 4 do 100 m3</t>
  </si>
  <si>
    <t>1778405456</t>
  </si>
  <si>
    <t>10</t>
  </si>
  <si>
    <t>132301109</t>
  </si>
  <si>
    <t>Hloubení zapažených i nezapažených rýh šířky do 600 mm s urovnáním dna do předepsaného profilu a spádu v hornině tř. 4 Příplatek k cenám za lepivost horniny tř. 4</t>
  </si>
  <si>
    <t>-1763618882</t>
  </si>
  <si>
    <t>11</t>
  </si>
  <si>
    <t>132301201</t>
  </si>
  <si>
    <t>Hloubení zapažených i nezapažených rýh šířky přes 600 do 2 000 mm s urovnáním dna do předepsaného profilu a spádu v hornině tř. 4 do 100 m3</t>
  </si>
  <si>
    <t>660733192</t>
  </si>
  <si>
    <t>12</t>
  </si>
  <si>
    <t>132301209</t>
  </si>
  <si>
    <t>Hloubení zapažených i nezapažených rýh šířky přes 600 do 2 000 mm s urovnáním dna do předepsaného profilu a spádu v hornině tř. 4 Příplatek k cenám za lepivost horniny tř. 4</t>
  </si>
  <si>
    <t>685204637</t>
  </si>
  <si>
    <t>13</t>
  </si>
  <si>
    <t>162201101</t>
  </si>
  <si>
    <t>Vodorovné přemístění výkopku nebo sypaniny po suchu na obvyklém dopravním prostředku, bez naložení výkopku, avšak se složením bez rozhrnutí z horniny tř. 1 až 4 na vzdálenost do 20 m</t>
  </si>
  <si>
    <t>1723466992</t>
  </si>
  <si>
    <t>" zpětný zásyp výkopkem v okolí stavby = 15% objemu výkopku (na deponii a zpět)</t>
  </si>
  <si>
    <t>(112,838+112,838)*15/100*2 " odkopávky</t>
  </si>
  <si>
    <t>(16,493+12,328+16,493+12,328)*15/100*2 " rýhy</t>
  </si>
  <si>
    <t>14</t>
  </si>
  <si>
    <t>162301102</t>
  </si>
  <si>
    <t>Vodorovné přemístění výkopku nebo sypaniny po suchu na obvyklém dopravním prostředku, bez naložení výkopku, avšak se složením bez rozhrnutí z horniny tř. 1 až 4 na vzdálenost přes 500 do 1 000 m</t>
  </si>
  <si>
    <t>-1622669109</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</si>
  <si>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</si>
  <si>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přebytečný výkopek na deponii ve vlastnictví stavebníka = 85% objemu výkopku</t>
  </si>
  <si>
    <t>(112,838+112,838)*85/100 " odkopávky</t>
  </si>
  <si>
    <t>(16,493+12,328+16,493+12,328)*85/100 " rýhy</t>
  </si>
  <si>
    <t>167101101</t>
  </si>
  <si>
    <t>Nakládání, skládání a překládání neulehlého výkopku nebo sypaniny nakládání, množství do 100 m3, z hornin tř. 1 až 4</t>
  </si>
  <si>
    <t>-854635824</t>
  </si>
  <si>
    <t>" zpětný zásyp výkopkem v okolí stavby = 15% objemu výkopku (na deponii)</t>
  </si>
  <si>
    <t>(90,270+135,405)*15/100 " odkopávky</t>
  </si>
  <si>
    <t>(13,194+9,863+19,792+14,794)*15/100 " rýhy</t>
  </si>
  <si>
    <t>16</t>
  </si>
  <si>
    <t>171201201</t>
  </si>
  <si>
    <t>Uložení sypaniny na skládky</t>
  </si>
  <si>
    <t>-2147231580</t>
  </si>
  <si>
    <t>" zpětný zásyp výkopkem v okolí stavby = 15% objemu výkopku (deponie na staveništi)</t>
  </si>
  <si>
    <t>Mezisoučet " využitelný výkopek</t>
  </si>
  <si>
    <t>Mezisoučet " přebytečný výkopek</t>
  </si>
  <si>
    <t>17</t>
  </si>
  <si>
    <t>174101101</t>
  </si>
  <si>
    <t>Zásyp sypaninou z jakékoliv horniny s uložením výkopku ve vrstvách se zhutněním jam, šachet, rýh nebo kolem objektů v těchto vykopávkách</t>
  </si>
  <si>
    <t>-1066908268</t>
  </si>
  <si>
    <t>" zpětný zásyp výkopkem v okolí stavby = 15% objemu výkopku</t>
  </si>
  <si>
    <t>Zakládání</t>
  </si>
  <si>
    <t>18</t>
  </si>
  <si>
    <t>213141111</t>
  </si>
  <si>
    <t>Zřízení vrstvy z geotextilie filtrační, separační, odvodňovací, ochranné, výztužné nebo protierozní v rovině nebo ve sklonu do 1:5, šířky do 3 m</t>
  </si>
  <si>
    <t>-1973257143</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</si>
  <si>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</si>
  <si>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(154,144+26,658+51,962+57,304+55,056) " pod podsyp pod podkladní deskou</t>
  </si>
  <si>
    <t>19</t>
  </si>
  <si>
    <t>M</t>
  </si>
  <si>
    <t>69311006</t>
  </si>
  <si>
    <t>geotextilie tkaná PP 15kN/m</t>
  </si>
  <si>
    <t>-1219805899</t>
  </si>
  <si>
    <t>345,124*1,15 'Přepočtené koeficientem množství</t>
  </si>
  <si>
    <t>20</t>
  </si>
  <si>
    <t>213211121</t>
  </si>
  <si>
    <t>Spojovací vrstva na základové spáře z cementové malty tl. do 50 mm</t>
  </si>
  <si>
    <t>-565751399</t>
  </si>
  <si>
    <t xml:space="preserve">Poznámka k souboru cen:_x000D_
1. Ceny nelze použít pro spojovací vrstvy na pracovních spárách betonových konstrukcí; tyto náklady jsou započteny v jejich cenách. 2. Množství měrných jednotek se určuje v m2 rozvinuté plochy základové spáry opatřené spojovací vrstvou. 3. Objem betonu, který se ukládá na spojovací vrstvu: a) z cementového mléka se určuje od základové spáry, b) z cementové nebo aktivované malty se určuje od horního povrchu spojovací vrstvy. </t>
  </si>
  <si>
    <t>(13,182+26,074+14,021+5,936+20,269+9,923+27,504+5,485+5,472+4,175)*0,500 " vyrovnávací vrstva tl. 50 mm pod BD š. 400 mm</t>
  </si>
  <si>
    <t>Mezisoučet " vyrovnání BD</t>
  </si>
  <si>
    <t>"výkr._č._D.1.2.K03_Detaily_dřevo.pdf</t>
  </si>
  <si>
    <t>(0,300*0,300)*6 " vyrovnávací vrstva tl. 20 mm pod patní plech sloupů</t>
  </si>
  <si>
    <t>Mezisoučet " vyrovnání paty sloupů</t>
  </si>
  <si>
    <t>271572211</t>
  </si>
  <si>
    <t>Podsyp pod základové konstrukce se zhutněním a urovnáním povrchu ze štěrkopísku netříděného</t>
  </si>
  <si>
    <t>-1787636248</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</si>
  <si>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</si>
  <si>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(154,144+26,658+51,962+57,304+55,056)*0,050 "  viz. skladba P1, P2 (tl. 200 mm mezi základovými pasy)</t>
  </si>
  <si>
    <t>Mezisoučet " pod podkladní desku</t>
  </si>
  <si>
    <t>(13,447+26,007+0,705+14,108+5,910+20,228+4,175)*0,600*0,200 " základ š. 600 mm</t>
  </si>
  <si>
    <t>(9,605+27,385+5,207+5,220)*0,800*0,200 " základ š. 800 mm</t>
  </si>
  <si>
    <t>Mezisoučet " pod základové pasy</t>
  </si>
  <si>
    <t>22</t>
  </si>
  <si>
    <t>273313611</t>
  </si>
  <si>
    <t>Základy z betonu prostého desky z betonu kamenem neprokládaného tř. C 16/20</t>
  </si>
  <si>
    <t>593880613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</si>
  <si>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</si>
  <si>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(154,144+26,658+51,962+57,304+55,056)*0,050 "  viz. skladba P1, P2 (podkladní deska tl. 50 mm mezi základovými pasy)</t>
  </si>
  <si>
    <t>23</t>
  </si>
  <si>
    <t>273321311</t>
  </si>
  <si>
    <t>Základy z betonu železového (bez výztuže) desky z betonu bez zvýšených nároků na prostředí tř. C 16/20</t>
  </si>
  <si>
    <t>1301106605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</si>
  <si>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</si>
  <si>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433,059*0,150 "  viz. skladba P1, P2 (základová deska tl. 150 mm přes BD)</t>
  </si>
  <si>
    <t>24</t>
  </si>
  <si>
    <t>273351121</t>
  </si>
  <si>
    <t>Bednění základů desek zřízení</t>
  </si>
  <si>
    <t>-167079404</t>
  </si>
  <si>
    <t xml:space="preserve">Poznámka k souboru cen:_x000D_
1. Ceny jsou určeny pro bednění ve volném prostranství, ve volných nebo zapažených jamách, rýhách a šachtách. 2. Kruhové nebo obloukové bednění poloměru do 1 m se oceňuje individuálně. </t>
  </si>
  <si>
    <t>(13,474+26,577+0,318+0,388+0,445+0,362+0,375+0,450+0,316+0,486+0,447+0,332+0,173+0,296+14,071+6,505+0,199+20,041+0,199+0,610)*0,150 " základová deska</t>
  </si>
  <si>
    <t>25</t>
  </si>
  <si>
    <t>273351122</t>
  </si>
  <si>
    <t>Bednění základů desek odstranění</t>
  </si>
  <si>
    <t>-753981800</t>
  </si>
  <si>
    <t>26</t>
  </si>
  <si>
    <t>273362021</t>
  </si>
  <si>
    <t>Výztuž základů desek ze svařovaných sítí z drátů typu KARI</t>
  </si>
  <si>
    <t>t</t>
  </si>
  <si>
    <t>-1351053528</t>
  </si>
  <si>
    <t xml:space="preserve">Poznámka k souboru cen:_x000D_
1. Ceny platí pro desky rovné, s náběhy, hřibové nebo upnuté do žeber včetně výztuže těchto žeber. </t>
  </si>
  <si>
    <t>433,059*2,10*0,001 "  viz. skladba P1, P2 (základová deska tl. 150 mm, 1x KARI 5/150/150 mm)</t>
  </si>
  <si>
    <t>0,909*30/100 " přípočet 30% na přesahy a prostřih sítí</t>
  </si>
  <si>
    <t>27</t>
  </si>
  <si>
    <t>274313611</t>
  </si>
  <si>
    <t>Základy z betonu prostého pasy betonu kamenem neprokládaného tř. C 16/20</t>
  </si>
  <si>
    <t>1647289458</t>
  </si>
  <si>
    <t>(13,447+26,007+0,705+14,108+5,910+20,228+4,175)*0,600*0,400 " základ š. 600 mm</t>
  </si>
  <si>
    <t>(9,605+27,385+5,207+5,220)*0,800*0,400 " základ š. 800 mm</t>
  </si>
  <si>
    <t>(20,299+15,173)*3,50/100 " přípočet 3,5% za betonáž do výkopu bez bednění</t>
  </si>
  <si>
    <t>28</t>
  </si>
  <si>
    <t>274353102</t>
  </si>
  <si>
    <t>Bednění kotevních otvorů a prostupů v základových konstrukcích v pasech včetně polohového zajištění a odbednění, popř. ztraceného bednění z pletiva apod. průřezu do 0,01 m2, hl. přes 0,25 do 0,50 m</t>
  </si>
  <si>
    <t>kus</t>
  </si>
  <si>
    <t>-1203522119</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</si>
  <si>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 2. Pro volbu cen kotevních otvorů s proměnným průřezem v části nebo celé výšce otvoru je rozhodující průměrný průřez v místě zkosení. 3. Zalévání kotevních otvorů se oceňuje cenami souboru cen 278 31-1 . Zálivka kotevních otvorů z betonu prostého. </t>
  </si>
  <si>
    <t>1,000*2 " prostup 80x80x600 mm</t>
  </si>
  <si>
    <t>29</t>
  </si>
  <si>
    <t>274353109</t>
  </si>
  <si>
    <t>Bednění kotevních otvorů a prostupů v základových konstrukcích v pasech včetně polohového zajištění a odbednění, popř. ztraceného bednění z pletiva apod. průřezu do 0,01 m2, hl. Příplatek k ceně -3102 za každý další i započatý 0,5 m hl.</t>
  </si>
  <si>
    <t>-1896566253</t>
  </si>
  <si>
    <t>30</t>
  </si>
  <si>
    <t>274353122</t>
  </si>
  <si>
    <t>Bednění kotevních otvorů a prostupů v základových konstrukcích v pasech včetně polohového zajištění a odbednění, popř. ztraceného bednění z pletiva apod. průřezu přes 0,02 do 0,05 m2, hl. přes 0,50 do 1,00 m</t>
  </si>
  <si>
    <t>-1941121318</t>
  </si>
  <si>
    <t>1,000 " prostup 175x175x600 mm</t>
  </si>
  <si>
    <t>1,000*2 " prostup 200x200x600 mm</t>
  </si>
  <si>
    <t>1,000*2 " prostup 200x200x800 mm</t>
  </si>
  <si>
    <t>31</t>
  </si>
  <si>
    <t>275313611</t>
  </si>
  <si>
    <t>Základy z betonu prostého patky a bloky z betonu kamenem neprokládaného tř. C 16/20</t>
  </si>
  <si>
    <t>1656332601</t>
  </si>
  <si>
    <t>(0,400+0,400)*0,400*0,850 " patky</t>
  </si>
  <si>
    <t>32</t>
  </si>
  <si>
    <t>275351121</t>
  </si>
  <si>
    <t>Bednění základů patek zřízení</t>
  </si>
  <si>
    <t>892470873</t>
  </si>
  <si>
    <t>(0,400*4)*0,850*2 " patky</t>
  </si>
  <si>
    <t>33</t>
  </si>
  <si>
    <t>275351122</t>
  </si>
  <si>
    <t>Bednění základů patek odstranění</t>
  </si>
  <si>
    <t>443665295</t>
  </si>
  <si>
    <t>34</t>
  </si>
  <si>
    <t>279113135</t>
  </si>
  <si>
    <t>Základové zdi z tvárnic ztraceného bednění včetně výplně z betonu bez zvláštních nároků na vliv prostředí třídy C 16/20, tloušťky zdiva přes 300 do 400 mm</t>
  </si>
  <si>
    <t>969344767</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</si>
  <si>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</si>
  <si>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(13,182+26,074+14,021+5,936+20,269+9,923+27,504+5,485+5,472+4,175)*0,200 " BD š. 400 mm</t>
  </si>
  <si>
    <t>35</t>
  </si>
  <si>
    <t>279361821</t>
  </si>
  <si>
    <t>Výztuž základových zdí nosných svislých nebo odkloněných od svislice, rovinných nebo oblých, deskových nebo žebrových, včetně výztuže jejich žeber z betonářské oceli 10 505 (R) nebo BSt 500</t>
  </si>
  <si>
    <t>55507183</t>
  </si>
  <si>
    <t>(13,182+26,074+14,021+5,936+20,269+9,923+27,504+5,485+5,472+4,175)*2*0,395*0,001 " BD š. 400 mm (2x R8)</t>
  </si>
  <si>
    <t>((264,000*2)*0,450)*0,395*0,001 " BD š. 400 mm (svislé kotvení 2x R8 (150 mm do základu + 200 mm BD + 100 mm pro spojení s KARI 5/150/150 mm))</t>
  </si>
  <si>
    <t>(0,104+0,094)*15/100 " přípočet 15% na prostřih a stykování výztuže</t>
  </si>
  <si>
    <t>Svislé a kompletní konstrukce</t>
  </si>
  <si>
    <t>36</t>
  </si>
  <si>
    <t>311235151</t>
  </si>
  <si>
    <t>Zdivo jednovrstvé z cihel děrovaných broušených na celoplošnou tenkovrstvou maltu, pevnost cihel do P10, tl. zdiva 300 mm</t>
  </si>
  <si>
    <t>-149836383</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</si>
  <si>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</si>
  <si>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"výkr._č._D.1.1.02_půdorys_1.NP.pdf</t>
  </si>
  <si>
    <t>(27,523+9,912+5,550+5,550)*4,000</t>
  </si>
  <si>
    <t>" Odpočty otvorů</t>
  </si>
  <si>
    <t>-(1,750*2,000*1)</t>
  </si>
  <si>
    <t>-(1,250*2,000*1)</t>
  </si>
  <si>
    <t>-(3,800*2,000*1)</t>
  </si>
  <si>
    <t>-(1,000*2,050*2)</t>
  </si>
  <si>
    <t>-(3,500*2,400*1)</t>
  </si>
  <si>
    <t>-(1,100*2,050*1)</t>
  </si>
  <si>
    <t>-(0,900*2,050*1)</t>
  </si>
  <si>
    <t>-(1,250*0,500*1) " VZT</t>
  </si>
  <si>
    <t>-(0,700*0,500*2) " VZT</t>
  </si>
  <si>
    <t>-(0,900*0,500*1) " VZT</t>
  </si>
  <si>
    <t>-(1,150*0,600*1) " VZT</t>
  </si>
  <si>
    <t>Mezisoučet " 1.NP</t>
  </si>
  <si>
    <t>37</t>
  </si>
  <si>
    <t>311238652</t>
  </si>
  <si>
    <t>Zdivo jednovrstvé tepelně izolační z cihel děrovaných broušených s integrovanou izolací z hydrofobizované minerální vlny na tenkovrstvou maltu, součinitel prostupu tepla U přes 0,14 do 0,18, tl. zdiva 380 mm</t>
  </si>
  <si>
    <t>-135708597</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</si>
  <si>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Jednotka U (W/m2K) - součinitel prostupu tepla udává tepelně izolační vlastnosti neomítnutého zdiva při praktické vlhkosti. </t>
  </si>
  <si>
    <t>" soklové zdivo min. 300 mm nad U.T.</t>
  </si>
  <si>
    <t>(5,990+13,468+12,748)*0,600</t>
  </si>
  <si>
    <t>(26,516+4,175)*1,000</t>
  </si>
  <si>
    <t>" Odpočet otvorů</t>
  </si>
  <si>
    <t>-(2,000*0,300*1)</t>
  </si>
  <si>
    <t>-(3,500*0,300*1)</t>
  </si>
  <si>
    <t>-(1,360*0,300*1)</t>
  </si>
  <si>
    <t>38</t>
  </si>
  <si>
    <t>311238654</t>
  </si>
  <si>
    <t>Zdivo jednovrstvé tepelně izolační z cihel děrovaných broušených s integrovanou izolací z hydrofobizované minerální vlny na tenkovrstvou maltu, součinitel prostupu tepla U přes 0,14 do 0,18, tl. zdiva 440 mm</t>
  </si>
  <si>
    <t>-243339996</t>
  </si>
  <si>
    <t>(5,990+13,468+26,516+12,748+4,175)*4,000</t>
  </si>
  <si>
    <t>-(2,000*2,600*1)</t>
  </si>
  <si>
    <t>-(0,750*2,000*1)</t>
  </si>
  <si>
    <t>-(2,000*2,000*1)</t>
  </si>
  <si>
    <t>-(1,160*2,400*1)</t>
  </si>
  <si>
    <t>-(1,060*2,400*1)</t>
  </si>
  <si>
    <t>-(0,500*1,500*1)</t>
  </si>
  <si>
    <t>-(1,250*1,500*5)</t>
  </si>
  <si>
    <t>-(1,500*1,500*3)</t>
  </si>
  <si>
    <t>-(2,000*1,500*1)</t>
  </si>
  <si>
    <t>-(1,000*0,800*1)</t>
  </si>
  <si>
    <t>-(1,360*2,400*1)</t>
  </si>
  <si>
    <t>-47,957 " odpočet soklového zdiva tl. 380 mm</t>
  </si>
  <si>
    <t>"výkr._č._D.1.1.06_půdorys_strechy.pdf</t>
  </si>
  <si>
    <t>(5,546+14,090)*0,250</t>
  </si>
  <si>
    <t>(26,517+12,677)*0,250</t>
  </si>
  <si>
    <t>Mezisoučet " atika</t>
  </si>
  <si>
    <t>39</t>
  </si>
  <si>
    <t>317168012</t>
  </si>
  <si>
    <t>Překlady keramické ploché osazené do maltového lože, výšky překladu 71 mm šířky 115 mm, délky 1250 mm</t>
  </si>
  <si>
    <t>1147808477</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</si>
  <si>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</si>
  <si>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2,000</t>
  </si>
  <si>
    <t>40</t>
  </si>
  <si>
    <t>317168015</t>
  </si>
  <si>
    <t>Překlady keramické ploché osazené do maltového lože, výšky překladu 71 mm šířky 115 mm, délky 2000 mm</t>
  </si>
  <si>
    <t>458115754</t>
  </si>
  <si>
    <t>41</t>
  </si>
  <si>
    <t>317168021</t>
  </si>
  <si>
    <t>Překlady keramické ploché osazené do maltového lože, výšky překladu 71 mm šířky 145 mm, délky 1000 mm</t>
  </si>
  <si>
    <t>1445034907</t>
  </si>
  <si>
    <t>1,000</t>
  </si>
  <si>
    <t>42</t>
  </si>
  <si>
    <t>317168022</t>
  </si>
  <si>
    <t>Překlady keramické ploché osazené do maltového lože, výšky překladu 71 mm šířky 145 mm, délky 1250 mm</t>
  </si>
  <si>
    <t>-1997402648</t>
  </si>
  <si>
    <t>43</t>
  </si>
  <si>
    <t>317168023</t>
  </si>
  <si>
    <t>Překlady keramické ploché osazené do maltového lože, výšky překladu 71 mm šířky 145 mm, délky 1500 mm</t>
  </si>
  <si>
    <t>-178770005</t>
  </si>
  <si>
    <t>10,000</t>
  </si>
  <si>
    <t>44</t>
  </si>
  <si>
    <t>317168024</t>
  </si>
  <si>
    <t>Překlady keramické ploché osazené do maltového lože, výšky překladu 71 mm šířky 145 mm, délky 1750 mm</t>
  </si>
  <si>
    <t>-431914387</t>
  </si>
  <si>
    <t>45</t>
  </si>
  <si>
    <t>317168051</t>
  </si>
  <si>
    <t>Překlady keramické vysoké osazené do maltového lože, šířky překladu 70 mm výšky 238 mm, délky 1000 mm</t>
  </si>
  <si>
    <t>-1498694920</t>
  </si>
  <si>
    <t>12,000</t>
  </si>
  <si>
    <t>46</t>
  </si>
  <si>
    <t>317168052</t>
  </si>
  <si>
    <t>Překlady keramické vysoké osazené do maltového lože, šířky překladu 70 mm výšky 238 mm, délky 1250 mm</t>
  </si>
  <si>
    <t>951446963</t>
  </si>
  <si>
    <t>16,000</t>
  </si>
  <si>
    <t>47</t>
  </si>
  <si>
    <t>317168053</t>
  </si>
  <si>
    <t>Překlady keramické vysoké osazené do maltového lože, šířky překladu 70 mm výšky 238 mm, délky 1500 mm</t>
  </si>
  <si>
    <t>1228222669</t>
  </si>
  <si>
    <t>29,000</t>
  </si>
  <si>
    <t>48</t>
  </si>
  <si>
    <t>317168054</t>
  </si>
  <si>
    <t>Překlady keramické vysoké osazené do maltového lože, šířky překladu 70 mm výšky 238 mm, délky 1750 mm</t>
  </si>
  <si>
    <t>576553751</t>
  </si>
  <si>
    <t>11,000</t>
  </si>
  <si>
    <t>49</t>
  </si>
  <si>
    <t>317168055</t>
  </si>
  <si>
    <t>Překlady keramické vysoké osazené do maltového lože, šířky překladu 70 mm výšky 238 mm, délky 2000 mm</t>
  </si>
  <si>
    <t>-264416465</t>
  </si>
  <si>
    <t>8,000</t>
  </si>
  <si>
    <t>50</t>
  </si>
  <si>
    <t>317168057</t>
  </si>
  <si>
    <t>Překlady keramické vysoké osazené do maltového lože, šířky překladu 70 mm výšky 238 mm, délky 2500 mm</t>
  </si>
  <si>
    <t>1638817864</t>
  </si>
  <si>
    <t>9,000</t>
  </si>
  <si>
    <t>51</t>
  </si>
  <si>
    <t>317168252</t>
  </si>
  <si>
    <t>Překlady keramické roletové určené pro zabudování rolet nebo žaluzií osazené do maltového lože, výšky překladu 238 mm pro tloušťku zdiva přes 400 do 500 mm, délky 1500 mm</t>
  </si>
  <si>
    <t>-629947327</t>
  </si>
  <si>
    <t>52</t>
  </si>
  <si>
    <t>317168253</t>
  </si>
  <si>
    <t>Překlady keramické roletové určené pro zabudování rolet nebo žaluzií osazené do maltového lože, výšky překladu 238 mm pro tloušťku zdiva přes 400 do 500 mm, délky 1750 mm</t>
  </si>
  <si>
    <t>-642418722</t>
  </si>
  <si>
    <t>3,000</t>
  </si>
  <si>
    <t>53</t>
  </si>
  <si>
    <t>317168256</t>
  </si>
  <si>
    <t>Překlady keramické roletové určené pro zabudování rolet nebo žaluzií osazené do maltového lože, výšky překladu 238 mm pro tloušťku zdiva přes 400 do 500 mm, délky 2500 mm</t>
  </si>
  <si>
    <t>295088416</t>
  </si>
  <si>
    <t>54</t>
  </si>
  <si>
    <t>317318111</t>
  </si>
  <si>
    <t>Tlaková zóna plochých keramických překladů z betonu tř. C 16/20, včetně bednění a odbednění, o výšce 16,7 cm šířky 11,5 cm</t>
  </si>
  <si>
    <t>m</t>
  </si>
  <si>
    <t>429178015</t>
  </si>
  <si>
    <t>1,250*2+2,000*2</t>
  </si>
  <si>
    <t>55</t>
  </si>
  <si>
    <t>317318121</t>
  </si>
  <si>
    <t>Tlaková zóna plochých keramických překladů z betonu tř. C 16/20, včetně bednění a odbednění, o výšce 16,7 cm šířky 14,5 cm</t>
  </si>
  <si>
    <t>1243947972</t>
  </si>
  <si>
    <t>1,000+1,250*2+1,500*10+1,750</t>
  </si>
  <si>
    <t>56</t>
  </si>
  <si>
    <t>317321511</t>
  </si>
  <si>
    <t>Překlady z betonu železového (bez výztuže) tř. C 20/25</t>
  </si>
  <si>
    <t>1190166477</t>
  </si>
  <si>
    <t>"výkr._č._D.1.2.K04_Detaily.pdf</t>
  </si>
  <si>
    <t>4,000*(0,300*0,500) " ozn. P1</t>
  </si>
  <si>
    <t>4,250*(0,300*0,500) " ozn. P2</t>
  </si>
  <si>
    <t>6,500*(0,340*0,250) " ozn. P3</t>
  </si>
  <si>
    <t>57</t>
  </si>
  <si>
    <t>317351107</t>
  </si>
  <si>
    <t>Bednění klenbových pásů, říms nebo překladů překladů neproměnného nebo proměnného průřezu nebo při tvaru zalomeném půdorysně nebo nárysně včetně podpěrné konstrukce do výše 4 m zřízení</t>
  </si>
  <si>
    <t>-1577673165</t>
  </si>
  <si>
    <t>(4,000*2*0,500)+(3,500*0,300) " ozn. P1</t>
  </si>
  <si>
    <t>(4,250*2+0,500)+(3,800*0,300) " ozn. P2</t>
  </si>
  <si>
    <t>(6,500*2*0,250)+(0,340*6,000) " ozn. P3</t>
  </si>
  <si>
    <t>58</t>
  </si>
  <si>
    <t>317351108</t>
  </si>
  <si>
    <t>Bednění klenbových pásů, říms nebo překladů překladů neproměnného nebo proměnného průřezu nebo při tvaru zalomeném půdorysně nebo nárysně včetně podpěrné konstrukce do výše 4 m odstranění</t>
  </si>
  <si>
    <t>1324343424</t>
  </si>
  <si>
    <t>59</t>
  </si>
  <si>
    <t>317361821</t>
  </si>
  <si>
    <t>Výztuž překladů, říms, žlabů, žlabových říms, klenbových pásů z betonářské oceli 10 505 (R) nebo BSt 500</t>
  </si>
  <si>
    <t>-1156156568</t>
  </si>
  <si>
    <t>(3,900*8)*0,890*0,001 " R12</t>
  </si>
  <si>
    <t>(1,500*20)*0,395*0,001 " R8 (á 200 mm)</t>
  </si>
  <si>
    <t>(0,028+0,012)*15/100 " přípočet 15% na prostřih a stykování</t>
  </si>
  <si>
    <t>Mezisoučet " ozn. P1</t>
  </si>
  <si>
    <t>(4,150*10)*0,890*0,001 " R12</t>
  </si>
  <si>
    <t>(1,500*21)*0,395*0,001 " R8 (á 200 mm)</t>
  </si>
  <si>
    <t>(0,037+0,012)*15/100 " přípočet 15% na prostřih a stykování</t>
  </si>
  <si>
    <t>Mezisoučet " ozn. P2</t>
  </si>
  <si>
    <t>(6,400*12)*0,890*0,001 " R12</t>
  </si>
  <si>
    <t>(0,850*32)*2*0,222*0,001 " R6 (2x á 200 mm)</t>
  </si>
  <si>
    <t>(0,068+0,012)*15/100 " přípočet 15% na prostřih a stykování</t>
  </si>
  <si>
    <t>Mezisoučet " ozn. P3</t>
  </si>
  <si>
    <t>60</t>
  </si>
  <si>
    <t>317998112</t>
  </si>
  <si>
    <t>Izolace tepelná mezi překlady z pěnového polystyrénu výšky 24 cm, tloušťky 70 mm</t>
  </si>
  <si>
    <t>2022874373</t>
  </si>
  <si>
    <t>"výkr._č._D.1.1.03_řez_AA.pdf</t>
  </si>
  <si>
    <t>1,750*4+2,000+2,500 " v místě roletového překladu</t>
  </si>
  <si>
    <t>61</t>
  </si>
  <si>
    <t>317998113</t>
  </si>
  <si>
    <t>Izolace tepelná mezi překlady z pěnového polystyrénu výšky 24 cm, tloušťky 80 mm</t>
  </si>
  <si>
    <t>-172443381</t>
  </si>
  <si>
    <t>" celková tl. 160 mm (2x tl. 80 mm)</t>
  </si>
  <si>
    <t>(1,000*2+1,250*2+1,500*5+1,750+2,500*2)*2 " obvodová zeď</t>
  </si>
  <si>
    <t>62</t>
  </si>
  <si>
    <t>342244201</t>
  </si>
  <si>
    <t>Příčky jednoduché z cihel děrovaných broušených, na tenkovrstvou maltu, pevnost cihel do P15, tl. příčky 80 mm</t>
  </si>
  <si>
    <t>18084281</t>
  </si>
  <si>
    <t xml:space="preserve">Poznámka k souboru cen:_x000D_
1. Množství jednotek se určuje v m2 plochy konstrukce. </t>
  </si>
  <si>
    <t>(1,500+1,140+1,950+2,650)*4,000</t>
  </si>
  <si>
    <t>-(1,617*1,970*2)</t>
  </si>
  <si>
    <t>63</t>
  </si>
  <si>
    <t>342244211</t>
  </si>
  <si>
    <t>Příčky jednoduché z cihel děrovaných broušených, na tenkovrstvou maltu, pevnost cihel do P15, tl. příčky 115 mm</t>
  </si>
  <si>
    <t>1425890815</t>
  </si>
  <si>
    <t>(3,900+1,988+1,961)*4,000</t>
  </si>
  <si>
    <t>-(0,700*1,970*2)</t>
  </si>
  <si>
    <t>64</t>
  </si>
  <si>
    <t>342244221</t>
  </si>
  <si>
    <t>Příčky jednoduché z cihel děrovaných broušených, na tenkovrstvou maltu, pevnost cihel do P15, tl. příčky 140 mm</t>
  </si>
  <si>
    <t>1755183810</t>
  </si>
  <si>
    <t>(5,580+5,580+1,800+1,800+3,895+1,179+1,193+1,219+1,590+2,107+11,357+3,900+3,900+3,900+1,440+3,165)*4,000</t>
  </si>
  <si>
    <t>-(0,800*1,970*7)</t>
  </si>
  <si>
    <t>-(0,900*1,970*3)</t>
  </si>
  <si>
    <t>65</t>
  </si>
  <si>
    <t>342291111</t>
  </si>
  <si>
    <t>Ukotvení příček polyuretanovou pěnou, tl. příčky do 100 mm</t>
  </si>
  <si>
    <t>1418892380</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</si>
  <si>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</si>
  <si>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(1,500+1,140+1,950+2,650) " tl. 80 mm</t>
  </si>
  <si>
    <t>66</t>
  </si>
  <si>
    <t>342291112</t>
  </si>
  <si>
    <t>Ukotvení příček polyuretanovou pěnou, tl. příčky přes 100 mm</t>
  </si>
  <si>
    <t>-592555963</t>
  </si>
  <si>
    <t>(3,900+1,988+1,961) " tl. 115 mm</t>
  </si>
  <si>
    <t>(5,580+5,580+1,800+1,800+3,895+1,179+1,193+1,219+1,590+2,107+11,357+3,900+3,900+3,900+1,440+3,165) " tl. 140 mm</t>
  </si>
  <si>
    <t>67</t>
  </si>
  <si>
    <t>342291121</t>
  </si>
  <si>
    <t>Ukotvení příček plochými kotvami, do konstrukce cihelné</t>
  </si>
  <si>
    <t>-1553884066</t>
  </si>
  <si>
    <t>" napojení příčky na nosné zdivo tl. 300 mm a 440 mm</t>
  </si>
  <si>
    <t>4,000*1 " tl. 80 mm</t>
  </si>
  <si>
    <t>4,000*3 " tl. 115 mm</t>
  </si>
  <si>
    <t>4,000*12 " tl. 140 mm</t>
  </si>
  <si>
    <t>68</t>
  </si>
  <si>
    <t>345321616</t>
  </si>
  <si>
    <t>Zídky atikové, poprsní, schodišťové a zábradelní z betonu železového bez výztuže tř. C 30/37</t>
  </si>
  <si>
    <t>-1008487776</t>
  </si>
  <si>
    <t>"výkr._č._D.1.1.04_řez B-B.pdf</t>
  </si>
  <si>
    <t>(1,100*2+1,700*2+0,660*4)*(0,120*0,390) " výfuk VZT</t>
  </si>
  <si>
    <t>Mezisoučet " střecha</t>
  </si>
  <si>
    <t>69</t>
  </si>
  <si>
    <t>345351005</t>
  </si>
  <si>
    <t>Bednění atikových, poprsních, schodišťových, zábradelních zídek plnostěnných zřízení</t>
  </si>
  <si>
    <t>-1664584667</t>
  </si>
  <si>
    <t xml:space="preserve">Poznámka k souboru cen:_x000D_
1. Do celkové plochy prolamovaných atikových i zábradelních zídek se započítává plocha bednicích truhlíků tvořících dutiny v konstrukci betonu. </t>
  </si>
  <si>
    <t>(1,100*2+1,700*2+0,900*4)*0,390 " výfuk VZT (vnější líc)</t>
  </si>
  <si>
    <t>(0,860*2+1,460*2+0,660*4)*0,590 " výfuk VZT (vnitřní líc)</t>
  </si>
  <si>
    <t>70</t>
  </si>
  <si>
    <t>345351006</t>
  </si>
  <si>
    <t>Bednění atikových, poprsních, schodišťových, zábradelních zídek plnostěnných odstranění</t>
  </si>
  <si>
    <t>-1733397764</t>
  </si>
  <si>
    <t>71</t>
  </si>
  <si>
    <t>345361821</t>
  </si>
  <si>
    <t>Výztuž atikových, poprsních, schodišťových, zábradelních zídek a madel z betonářské oceli 10 505 (R) nebo BSt 500</t>
  </si>
  <si>
    <t>904136326</t>
  </si>
  <si>
    <t>0,386*120,00*0,001 " 120 kg/m3</t>
  </si>
  <si>
    <t>72</t>
  </si>
  <si>
    <t>346244356</t>
  </si>
  <si>
    <t>Obezdívka koupelnových van ploch zaoblených z přesných pórobetonových tvárnic, na tenké maltové lože, tl. 50 mm</t>
  </si>
  <si>
    <t>311998952</t>
  </si>
  <si>
    <t>0,900*0,250 " m.č. 0.21</t>
  </si>
  <si>
    <t>Vodorovné konstrukce</t>
  </si>
  <si>
    <t>73</t>
  </si>
  <si>
    <t>411321616</t>
  </si>
  <si>
    <t>Stropy z betonu železového (bez výztuže) stropů deskových, plochých střech, desek balkonových, desek hřibových stropů včetně hlavic hřibových sloupů tř. C 30/37</t>
  </si>
  <si>
    <t>-1068913123</t>
  </si>
  <si>
    <t xml:space="preserve">Poznámka k souboru cen:_x000D_
1. V cenách pohledového betonu 411 35-4 a 411 35-5 jsou započteny i náklady na pečlivé hutnění zejména při líci konstrukce pro docílení neporušeného maltového povrchu bez vzhledových kazů. </t>
  </si>
  <si>
    <t>(60,695+62,762+57,832+30,202)*0,200 " viz. skladba S1 (ŽB stropní deska tl. 200 mm)</t>
  </si>
  <si>
    <t>" Odpočet prostupů</t>
  </si>
  <si>
    <t>-(1,300*0,500+0,700*0,500)*0,200 " výfuk VZT</t>
  </si>
  <si>
    <t>74</t>
  </si>
  <si>
    <t>411351011</t>
  </si>
  <si>
    <t>Bednění stropních konstrukcí - bez podpěrné konstrukce desek tloušťky stropní desky přes 5 do 25 cm zřízení</t>
  </si>
  <si>
    <t>-974336708</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</si>
  <si>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</si>
  <si>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(60,695+62,762+57,832+30,202) " viz. skladba S1 (dno; ŽB stropní deska tl. 200 mm)</t>
  </si>
  <si>
    <t>(1,300*2+0,700*2+0,500*4)*0,200 " prostup (výfuk VZT)</t>
  </si>
  <si>
    <t>75</t>
  </si>
  <si>
    <t>411351012</t>
  </si>
  <si>
    <t>Bednění stropních konstrukcí - bez podpěrné konstrukce desek tloušťky stropní desky přes 5 do 25 cm odstranění</t>
  </si>
  <si>
    <t>2016595327</t>
  </si>
  <si>
    <t>76</t>
  </si>
  <si>
    <t>411354313</t>
  </si>
  <si>
    <t>Podpěrná konstrukce stropů - desek, kleneb a skořepin výška podepření do 4 m tloušťka stropu přes 15 do 25 cm zřízení</t>
  </si>
  <si>
    <t>-2006336225</t>
  </si>
  <si>
    <t xml:space="preserve">Poznámka k souboru cen:_x000D_
1. Podepření větších výšek než 6 m se oceňuje individuálně. </t>
  </si>
  <si>
    <t>(60,695+62,762+57,832+30,202) " viz. skladba S1 (ŽB stropní deska tl. 200 mm)</t>
  </si>
  <si>
    <t>77</t>
  </si>
  <si>
    <t>411354314</t>
  </si>
  <si>
    <t>Podpěrná konstrukce stropů - desek, kleneb a skořepin výška podepření do 4 m tloušťka stropu přes 15 do 25 cm odstranění</t>
  </si>
  <si>
    <t>-1270966785</t>
  </si>
  <si>
    <t>78</t>
  </si>
  <si>
    <t>411359111</t>
  </si>
  <si>
    <t>Bednění stropních konstrukcí - bez podpěrné konstrukce Příplatek k cenám za pohledový beton</t>
  </si>
  <si>
    <t>-1305853290</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</si>
  <si>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</si>
  <si>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</si>
  <si>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</si>
  <si>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423059966</t>
  </si>
  <si>
    <t>"výkr._č._D.1.2.K02_Výkres_skladby_stropu.pdf</t>
  </si>
  <si>
    <t>1285,000*0,001 " spodní výztuž</t>
  </si>
  <si>
    <t>695,000*0,001 " horní výztuž</t>
  </si>
  <si>
    <t>(1,285+0,695)*15/100 " přípočet 15% na prostřih a stykování</t>
  </si>
  <si>
    <t>80</t>
  </si>
  <si>
    <t>417238212</t>
  </si>
  <si>
    <t>Obezdívka ztužujícího věnce keramickými věncovkami včetně tepelné izolace z pěnového polystyrenu tl. 100 mm jednostranná, výška věnce přes 150 do 210 mm</t>
  </si>
  <si>
    <t>-742610170</t>
  </si>
  <si>
    <t xml:space="preserve">Poznámka k souboru cen:_x000D_
1. V cenách jsou započteny náklady na navlhčení podkladu a věncovek, podmaltování a kladení věncovek na sraz včetně jejich dodání bez promaltování styčné spáry. 2. Množství jednotek se určuje v m délky obezdívky. </t>
  </si>
  <si>
    <t>P</t>
  </si>
  <si>
    <t>Poznámka k položce:
- vnější obvod ŽB desky</t>
  </si>
  <si>
    <t>(6,294+26,675+0,454+0,352+0,285+0,339+0,367+0,414+0,339+0,019+0,394+0,354+0,307+0,319+14,126+6,016+10,349+20,725) " ŽB stropní deska tl. 200 mm</t>
  </si>
  <si>
    <t>81</t>
  </si>
  <si>
    <t>417321515</t>
  </si>
  <si>
    <t>Ztužující pásy a věnce z betonu železového (bez výztuže) tř. C 25/30</t>
  </si>
  <si>
    <t>401287100</t>
  </si>
  <si>
    <t>(5,546+14,090+26,517+12,677)*0,250*0,250</t>
  </si>
  <si>
    <t>"výkr._č._D.1.2.K03_Detaily.pdf</t>
  </si>
  <si>
    <t>20,250*(0,300*0,450) " ozn. V1</t>
  </si>
  <si>
    <t>Mezisoučet " věnec V1</t>
  </si>
  <si>
    <t>82</t>
  </si>
  <si>
    <t>417351115</t>
  </si>
  <si>
    <t>Bednění bočnic ztužujících pásů a věnců včetně vzpěr zřízení</t>
  </si>
  <si>
    <t>-1276734444</t>
  </si>
  <si>
    <t>(0,343+5,995+14,199+1,181+0,608+0,654+0,851+0,508+26,570+13,047+0,487+12,757+25,962+0,878+0,808+0,703+1,007+13,691+5,599)*0,250</t>
  </si>
  <si>
    <t>20,250*(2*0,450) " ozn. V1</t>
  </si>
  <si>
    <t>83</t>
  </si>
  <si>
    <t>417351116</t>
  </si>
  <si>
    <t>Bednění bočnic ztužujících pásů a věnců včetně vzpěr odstranění</t>
  </si>
  <si>
    <t>-728318895</t>
  </si>
  <si>
    <t>84</t>
  </si>
  <si>
    <t>417361821</t>
  </si>
  <si>
    <t>Výztuž ztužujících pásů a věnců z betonářské oceli 10 505 (R) nebo BSt 500</t>
  </si>
  <si>
    <t>1618874561</t>
  </si>
  <si>
    <t>"výztuž věnce atiky (4x R12 dl. 58830 mm, 295x R6 dl. 900 mm)</t>
  </si>
  <si>
    <t>(5,546+14,090+26,517+12,677)*4*0,890*0,001 " R12</t>
  </si>
  <si>
    <t>(0,900*295)*0,222*0,001 " R6</t>
  </si>
  <si>
    <t>(0,209+0,059)*15/100 " přípočet 15% na prostřih a stykování</t>
  </si>
  <si>
    <t>" věnec V1 (300x450 mm)</t>
  </si>
  <si>
    <t>(20,250*6)*0,890*0,001 " R12</t>
  </si>
  <si>
    <t>(1,400*102)*0,395*0,001 " R8 (á 200 mm)</t>
  </si>
  <si>
    <t>(0,108+0,056)*15/100 " přípočet 15% na prostřih a stykování</t>
  </si>
  <si>
    <t>85</t>
  </si>
  <si>
    <t>417388134</t>
  </si>
  <si>
    <t>Ztužující věnce pro keramické stropní konstrukce pro nosné vnější zdivo z děrovaných cihel z betonu železového včetně výztuže, věncovky a izolantu šířka vnější zdi 44 cm, stropní konstrukce tl. 25 cm</t>
  </si>
  <si>
    <t>-1820047957</t>
  </si>
  <si>
    <t xml:space="preserve">Poznámka k souboru cen:_x000D_
1. V cenách jsou započteny náklady na : a) dodání a uložení betonářské výztuže, b) dodání a uložení betonu C 16/20, c) v cenách -8111 až -8136 a -818. jsou dále započteny i náklady na : - dodání a osazení věncovek, - tepelnou izolaci z pěnového polystyrenu tl. 70 mm na výšku věncovky. 2. Množství jednotek se určuje v m délky ztužujícího věnce. </t>
  </si>
  <si>
    <t>6,878 " obvod. zdivo mimo ŽB stropní desku</t>
  </si>
  <si>
    <t>86</t>
  </si>
  <si>
    <t>417388174</t>
  </si>
  <si>
    <t>Ztužující věnce pro keramické stropní konstrukce pro vnitřní zdivo z děrovaných cihel z betonu železového včetně výztuže šířka vnitřní zdi 30 cm, stropní konstrukce tl. 25 cm</t>
  </si>
  <si>
    <t>1402485161</t>
  </si>
  <si>
    <t>5,550+5,550+6,900 " vnittří zdivo pod ŽB stropní deskou</t>
  </si>
  <si>
    <t>Úpravy povrchů, podlahy a osazování výplní</t>
  </si>
  <si>
    <t>87</t>
  </si>
  <si>
    <t>611111001</t>
  </si>
  <si>
    <t>Ubroušení výstupků betonu po odbednění neomítaných vnitřních ploch ze spár bednicích desek do roviny povrchu stropů</t>
  </si>
  <si>
    <t>2013932003</t>
  </si>
  <si>
    <t xml:space="preserve">Poznámka k souboru cen:_x000D_
1. V cenách nejsou započteny náklady na zahlazení povrchu cementovou maltou; tyto se oceňují cenami souboru cen 61. 11-11.. Vyspravení povrchu neomítaných vnitřních ploch. </t>
  </si>
  <si>
    <t>" Legenda místností (místnosti bez podhledu)</t>
  </si>
  <si>
    <t>34,500 " m.č. 0.08</t>
  </si>
  <si>
    <t>88</t>
  </si>
  <si>
    <t>611111121</t>
  </si>
  <si>
    <t>Vyspravení povrchu neomítaných vnitřních ploch monolitických betonových nebo železobetonových konstrukcí rozetřením vysprávky do ztracena maltou cementovou lokálně v rozsahu vyspravované plochy do 30 % z celkové plochy stropů</t>
  </si>
  <si>
    <t>-1518214955</t>
  </si>
  <si>
    <t xml:space="preserve">Poznámka k souboru cen:_x000D_
1. Ceny -1121 jsou určeny pro lokální vyspravení povrchu do 30% z celkové plochy povrchu (např. zahlazení spár po odbednění), plocha větší než 30% se oceňuje cenami pro celoplošné vyspravení povrchu -1111. 2. Pro ocenění betonových konstrukcí z prefabrikovaných dílců je rozhodující: a) u stropních a schodišťových konstrukcí šířka dílců; jsou-li na strop kladeny dílce různé šířky, určuje se pro všechny dílce jediná cena podle množství m2 převládajícího výskytu dílců téže šířky, b) u stěnových konstrukcí délka dílců; jsou-li dílce různé délky, určuje se pro všechny dílce v podlaží jediná cena podle množství m2 převládajícího výskytu dílců téže délky. 3. Ceny jsou určeny pod úpravu povrchu vyžadující rovinný podklad, jako konečná zednická úprava (např. pod tapetování, malbu či nátěr). 4. Ceny nelze použít, je-li předepsána omítka. 5. Měrná jednotka se určuje v m2 celkové plochy betonového povrchu vnitřních ploch. </t>
  </si>
  <si>
    <t>89</t>
  </si>
  <si>
    <t>611131111</t>
  </si>
  <si>
    <t>Podkladní a spojovací vrstva vnitřních omítaných ploch polymercementový spojovací můstek nanášený ručně stropů</t>
  </si>
  <si>
    <t>-464878401</t>
  </si>
  <si>
    <t>90</t>
  </si>
  <si>
    <t>611311131</t>
  </si>
  <si>
    <t>Potažení vnitřních ploch štukem tloušťky do 3 mm vodorovných konstrukcí stropů rovných</t>
  </si>
  <si>
    <t>-1717725797</t>
  </si>
  <si>
    <t>91</t>
  </si>
  <si>
    <t>612121112</t>
  </si>
  <si>
    <t>Zatření spár vnitřních povrchů stěrkovou hmotou, ploch z pórobetonových tvárnic stěn</t>
  </si>
  <si>
    <t>-746582436</t>
  </si>
  <si>
    <t>0,900*0,250 " m.č. 0.21 (obezdívka sprch. koutu)</t>
  </si>
  <si>
    <t>92</t>
  </si>
  <si>
    <t>612131101</t>
  </si>
  <si>
    <t>Podkladní a spojovací vrstva vnitřních omítaných ploch cementový postřik nanášený ručně celoplošně stěn</t>
  </si>
  <si>
    <t>-965365671</t>
  </si>
  <si>
    <t>(4,313+4,638+1,246+1,577+5,635+5,334)*4,000 " m.č. 0.01</t>
  </si>
  <si>
    <t>(3,744+1,219+3,744)*4,000 " m.č. 0.02</t>
  </si>
  <si>
    <t>(1,802+2,160+1,809+2,160)*4,000 " m.č. 0.03</t>
  </si>
  <si>
    <t>(3,154+1,809+3,147+1,815)*4,000 " m.č. 0.04</t>
  </si>
  <si>
    <t>(2,359+1,345+1,696+2,564+4,055+1,219)*4,000 " m.č. 0.05</t>
  </si>
  <si>
    <t>(1,259+1,226+1,259+1,213)*4,000 " m.č. 0.06</t>
  </si>
  <si>
    <t>(3,147+2,100+3,195+1,590)*4,000 " m.č. 0.07</t>
  </si>
  <si>
    <t>(5,559+5,427+5,546+5,433)*4,000 " m.č. 0.08</t>
  </si>
  <si>
    <t>(1,305+3,174+3,001+10,429+5,559+10,422+2,412+3,313+1,431+0,139)*4,000 " m.č. 0.09 - 0.11</t>
  </si>
  <si>
    <t>(1,511+11,323+1,515+11,092)*4,000 " m.č. 0.12</t>
  </si>
  <si>
    <t>(2,180+2,657+2,180+2,657)*4,000 " m.č. 0.13</t>
  </si>
  <si>
    <t>(1,603+2,657+1,603+2,657)*4,000 " m.č. 0.14</t>
  </si>
  <si>
    <t>(2,273+1,961+2,279+1,974)*4,000 " m.č. 0.15</t>
  </si>
  <si>
    <t>(1,504+1,955+1,504+1,955)*4,000 " m.č. 0.16</t>
  </si>
  <si>
    <t>(3,896+2,617+2,405+1,239+1,497+1,385)*4,000 " m.č. 0.17</t>
  </si>
  <si>
    <t>(1,391+1,120+1,405+1,126)*4,000 " m.č. 0.18</t>
  </si>
  <si>
    <t>(3,889+1,835+3,903+1,835)*4,000 " m.č. 0.19</t>
  </si>
  <si>
    <t>(1,338+0,358+0,518+0,445+0,497+0,329+0,365+1,935)*4,000 " m.č. 0.20</t>
  </si>
  <si>
    <t>(0,908+1,961+0,901+1,961)*4,000 " m.č. 0.21</t>
  </si>
  <si>
    <t>(1,438+1,994+1,450+1,756)*4,000 " m.č. 0.22</t>
  </si>
  <si>
    <t>(0,901+2,266+0,909+2,114)*4,000 " m.č. 0.23</t>
  </si>
  <si>
    <t>(10,336+20,288+6,878)*4,000 " m.č. 0.24</t>
  </si>
  <si>
    <t>-(0,700*1,970*8)</t>
  </si>
  <si>
    <t>-(0,800*1,970*22)</t>
  </si>
  <si>
    <t>-(0,900*1,970*6)</t>
  </si>
  <si>
    <t>-(1,000*2,100*2)</t>
  </si>
  <si>
    <t>-(3,800*2,000*2)</t>
  </si>
  <si>
    <t>-(1,250*2,000*2)</t>
  </si>
  <si>
    <t>-(1,750*2,000*2)</t>
  </si>
  <si>
    <t>-(3,500*2,400*2)</t>
  </si>
  <si>
    <t>-(1,160*2,400*2)</t>
  </si>
  <si>
    <t>-(1,200*2,300*1)</t>
  </si>
  <si>
    <t>" Přípočet ostění</t>
  </si>
  <si>
    <t>(3,800+2,000*2)*0,300</t>
  </si>
  <si>
    <t>(1,250+2,000*2)*0,300</t>
  </si>
  <si>
    <t>(1,750+2,000*2)*0,300</t>
  </si>
  <si>
    <t>(1,000+2,050*2)*0,300</t>
  </si>
  <si>
    <t>(1,250+2,000*2)*0,175</t>
  </si>
  <si>
    <t>(3,500+2,400*2)*0,175*2</t>
  </si>
  <si>
    <t>(2,000+2,600*2)*0,175</t>
  </si>
  <si>
    <t>(0,750+2,000*2)*0,175</t>
  </si>
  <si>
    <t>(2,000+2,000*2)*0,175</t>
  </si>
  <si>
    <t>(1,160+2,400*2)*0,175*2</t>
  </si>
  <si>
    <t>(1,250+1,500*2)*0,175*5</t>
  </si>
  <si>
    <t>(1,500+1,500*2)*0,175*3</t>
  </si>
  <si>
    <t>(2,000+1,500*2)*0,175</t>
  </si>
  <si>
    <t>(1,200+2,300*2)*0,175</t>
  </si>
  <si>
    <t>(0,500+1,500*2)*0,175</t>
  </si>
  <si>
    <t>93</t>
  </si>
  <si>
    <t>612131111</t>
  </si>
  <si>
    <t>Podkladní a spojovací vrstva vnitřních omítaných ploch polymercementový spojovací můstek nanášený ručně stěn</t>
  </si>
  <si>
    <t>84085533</t>
  </si>
  <si>
    <t>(0,960*2+1,460*2+0,660*4)*0,590 " výfuk VZT (vnitřní líc)</t>
  </si>
  <si>
    <t>94</t>
  </si>
  <si>
    <t>612131121</t>
  </si>
  <si>
    <t>Podkladní a spojovací vrstva vnitřních omítaných ploch penetrace akrylát-silikonová nanášená ručně stěn</t>
  </si>
  <si>
    <t>969137911</t>
  </si>
  <si>
    <t>-285,390 " odpočet keramických obkladů</t>
  </si>
  <si>
    <t>95</t>
  </si>
  <si>
    <t>612135001</t>
  </si>
  <si>
    <t>Vyrovnání nerovností podkladu vnitřních omítaných ploch maltou, tloušťky do 10 mm vápenocementovou stěn</t>
  </si>
  <si>
    <t>-1471485879</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</si>
  <si>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 2. Ceny -5011 nelze použít, je-li předepsáno vkládání výztužné tkaniny; náklady se ocení cenami 61.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</si>
  <si>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0,900*4,000 " m.č. 0.21 (sprch. kout)</t>
  </si>
  <si>
    <t>96</t>
  </si>
  <si>
    <t>612135091</t>
  </si>
  <si>
    <t>Vyrovnání nerovností podkladu vnitřních omítaných ploch Příplatek k ceně za každých dalších 5 mm tloušťky podkladní vrstvy přes 10 mm maltou vápenocementovou stěn</t>
  </si>
  <si>
    <t>499135548</t>
  </si>
  <si>
    <t>0,900*4,000*8 " m.č. 0.21 (sprch. kout)</t>
  </si>
  <si>
    <t>97</t>
  </si>
  <si>
    <t>612142001</t>
  </si>
  <si>
    <t>Potažení vnitřních ploch pletivem v ploše nebo pruzích, na plném podkladu sklovláknitým vtlačením do tmelu stěn</t>
  </si>
  <si>
    <t>153049705</t>
  </si>
  <si>
    <t xml:space="preserve">Poznámka k souboru cen:_x000D_
1. V cenách -2001 jsou započteny i náklady na tmel. </t>
  </si>
  <si>
    <t>98</t>
  </si>
  <si>
    <t>612311131</t>
  </si>
  <si>
    <t>Potažení vnitřních ploch štukem tloušťky do 3 mm svislých konstrukcí stěn</t>
  </si>
  <si>
    <t>-601315214</t>
  </si>
  <si>
    <t>99</t>
  </si>
  <si>
    <t>612321121</t>
  </si>
  <si>
    <t>Omítka vápenocementová vnitřních ploch nanášená ručně jednovrstvá, tloušťky do 10 mm hladká svislých konstrukcí stěn</t>
  </si>
  <si>
    <t>1160497474</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</si>
  <si>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</si>
  <si>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-285,390 " odpočet cementové omítky pro keram. obklad</t>
  </si>
  <si>
    <t>100</t>
  </si>
  <si>
    <t>612331121</t>
  </si>
  <si>
    <t>Omítka cementová vnitřních ploch nanášená ručně jednovrstvá, tloušťky do 10 mm hladká svislých konstrukcí stěn</t>
  </si>
  <si>
    <t>-1751826664</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</si>
  <si>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</si>
  <si>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(1,793+2,138+1,802+2,156)*2,000 " m.č. 0.03</t>
  </si>
  <si>
    <t>(1,793+3,145+1,785+3,145)*2,000 " m.č. 0.04</t>
  </si>
  <si>
    <t>(1,219+4,064+2,562+1,696+1,360+2,350)*2,000 " m.č. 0.05</t>
  </si>
  <si>
    <t>(1,254+1,219+1,255+1,210)*2,000 " m.č. 0.06</t>
  </si>
  <si>
    <t>(2,191+2,668+2,191+2,668)*2,000 " m.č. 0.13</t>
  </si>
  <si>
    <t>(2,650+1,590+2,650+1,608)*2,000 " m.č. 0.14</t>
  </si>
  <si>
    <t>(2,315+1,944+2,279+1,952)*2,000 " m.č. 0.15</t>
  </si>
  <si>
    <t>(1,502+1,952+1,520+1,944)*2,000 " m.č. 0.16</t>
  </si>
  <si>
    <t>((3,887+2,606+2,385+1,228+1,502)+1,378)*2,000 " m.č. 0.17</t>
  </si>
  <si>
    <t>(1,396+1,140+1,396+1,122)*2,000 " m.č. 0.18</t>
  </si>
  <si>
    <t>(1,343+0,390+0,450+0,483+0,469+0,426+0,289+1,944)*2,000 " m.č. 0.20</t>
  </si>
  <si>
    <t>(0,901+1,952+0,901+1,961)*2,000 " m.č. 0.21</t>
  </si>
  <si>
    <t>(1,431+1,988+1,444+1,793)*2,000</t>
  </si>
  <si>
    <t>(0,141+1,307+3,172+3,004+10,398+5,566+10,416+2,421+3,295+1,449)*3,000 " m.č. 0.09 - 0.11</t>
  </si>
  <si>
    <t>-(0,700*1,970*4)</t>
  </si>
  <si>
    <t>-(0,800*1,970*12)</t>
  </si>
  <si>
    <t>-(0,900*1,970*4)</t>
  </si>
  <si>
    <t>-(1,000*2,100*1)</t>
  </si>
  <si>
    <t>(1,500+1,500*2)*0,175</t>
  </si>
  <si>
    <t>101</t>
  </si>
  <si>
    <t>617311131</t>
  </si>
  <si>
    <t>Potažení vnitřních ploch štukem tloušťky do 3 mm uzavřených nebo omezených prostor světlíků nebo výtahových šachet</t>
  </si>
  <si>
    <t>-835204401</t>
  </si>
  <si>
    <t>102</t>
  </si>
  <si>
    <t>619991001</t>
  </si>
  <si>
    <t>Zakrytí vnitřních ploch před znečištěním včetně pozdějšího odkrytí podlah fólií přilepenou lepící páskou</t>
  </si>
  <si>
    <t>-1641766709</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</si>
  <si>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</si>
  <si>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 viz. Legenda místností (m.č. 0.01 - 0.24)</t>
  </si>
  <si>
    <t>26,200+4,470+3,870+5,670+7,180+1,510+5,780+34,500+7,500+6,000+38,630+16,880+5,970+4,040+4,230+3,180+8,290+1,580+7,140+1,850+1,800+2,680+1,960+170,410</t>
  </si>
  <si>
    <t>103</t>
  </si>
  <si>
    <t>619991011</t>
  </si>
  <si>
    <t>Zakrytí vnitřních ploch před znečištěním včetně pozdějšího odkrytí konstrukcí a prvků obalením fólií a přelepením páskou</t>
  </si>
  <si>
    <t>1361871432</t>
  </si>
  <si>
    <t>20,450*4,000*1 " ozn. F1</t>
  </si>
  <si>
    <t>3,500*2,600*2 " ozn. F2</t>
  </si>
  <si>
    <t>0,750*2,000*1 " ozn. O1</t>
  </si>
  <si>
    <t>2,000*2,000*1 " ozn. O2</t>
  </si>
  <si>
    <t>0,500*1,500*1 " ozn. O3</t>
  </si>
  <si>
    <t>1,250*2,000*1 " ozn. O4</t>
  </si>
  <si>
    <t>1,250*1,500*3 " ozn. O5</t>
  </si>
  <si>
    <t>1,500*1,500*2 " ozn. O6</t>
  </si>
  <si>
    <t>2,000*1,500*1 " ozn. O7</t>
  </si>
  <si>
    <t>1,500*1,500*1 " ozn. O8</t>
  </si>
  <si>
    <t>1,250*1,500*2 " ozn. O9</t>
  </si>
  <si>
    <t>104</t>
  </si>
  <si>
    <t>619999041</t>
  </si>
  <si>
    <t>Příplatky k cenám úprav vnitřních povrchů za ztížené pracovní podmínky práce ve stísněném prostoru</t>
  </si>
  <si>
    <t>1226418454</t>
  </si>
  <si>
    <t xml:space="preserve">Poznámka k souboru cen:_x000D_
1. Cena -9031 je určena pro ocenění profilovaných fabionů, vypuklých či vydutých profilovaných zaoblení nebo samostatně tažených profilování. Měrná jednotka se určuje v m výšky, případně délky zaoblení. 2. Zaoblení o poloměru větším než je 100 mm, se oceňuje cenou 629 99-9022 vnějších povrchových úprav. 3. Cena -9041 je určena pro práci v úzkém prostoru (šířky do 0,6 m) anebo pro práci v sedě nebo pokleku (výšky do 1,3 m). 4. K cenám úprav vnitřních povrchů lze případně použít i ceny příplatků souboru cen 629 99 této části katalogu </t>
  </si>
  <si>
    <t>105</t>
  </si>
  <si>
    <t>622111001</t>
  </si>
  <si>
    <t>Ubroušení výstupků betonu po odbednění neomítaných vnějších ploch ze spár bednicích desek do roviny povrchu stěn</t>
  </si>
  <si>
    <t>-1471740819</t>
  </si>
  <si>
    <t xml:space="preserve">Poznámka k souboru cen:_x000D_
1. V cenách nejsou započteny náklady na zahlazení povrchu cementovou maltou; tyto se oceňují cenami souboru cen 62. 11-11.. Vyspravení povrchu neomítaných vnějších ploch. </t>
  </si>
  <si>
    <t>Mezisoučet " výfuk VZT</t>
  </si>
  <si>
    <t>106</t>
  </si>
  <si>
    <t>622111121</t>
  </si>
  <si>
    <t>Vyspravení povrchu neomítaných vnějších ploch betonových nebo železobetonových konstrukcí s rozetřením vysprávky do ztracena maltou cementovou lokálně v rozsahu vyspravované plochy do 30 % z celkové plochy stěn</t>
  </si>
  <si>
    <t>832900569</t>
  </si>
  <si>
    <t xml:space="preserve">Poznámka k souboru cen:_x000D_
1. Ceny -1121 jsou určeny pro lokální vyspravení povrchu do 30% z celkové plochy povrchu (např. zahlazení spár po odbednění), plocha větší než 30% se oceňuje cenami pro celoplošné vyspravení povrchu -1111. 2. Ceny jsou určeny pod úpravu povrchu vyžadující rovinný podklad. 3. Ceny nelze použít, je-li předepsána omítka. 4. Měrná jednotka se určuje v m2 celkové plochy betonového povrchu vnějších ploch. </t>
  </si>
  <si>
    <t>107</t>
  </si>
  <si>
    <t>622131101</t>
  </si>
  <si>
    <t>Podkladní a spojovací vrstva vnějších omítaných ploch cementový postřik nanášený ručně celoplošně stěn</t>
  </si>
  <si>
    <t>1148121309</t>
  </si>
  <si>
    <t>(6,003+13,806+0,707+0,554+0,512+0,464+0,648+0,537+0,515+0,505+26,503+13,132+0,455)*4,750</t>
  </si>
  <si>
    <t>-0,750*2,000*1 " ozn. O1</t>
  </si>
  <si>
    <t>-2,000*2,000*1 " ozn. O2</t>
  </si>
  <si>
    <t>-0,500*1,500*1 " ozn. O3</t>
  </si>
  <si>
    <t>-1,250*2,000*1 " ozn. O4</t>
  </si>
  <si>
    <t>-1,250*1,500*3 " ozn. O5</t>
  </si>
  <si>
    <t>-1,500*1,500*2 " ozn. O6</t>
  </si>
  <si>
    <t>-2,000*1,500*1 " ozn. O7</t>
  </si>
  <si>
    <t>-1,500*1,500*1 " ozn. O8</t>
  </si>
  <si>
    <t>-1,250*1,500*2 " ozn. O9</t>
  </si>
  <si>
    <t>(0,750+2,000*2)*0,175*1 " ozn. O1</t>
  </si>
  <si>
    <t>(2,000+2,000*2)*0,175*1 " ozn. O2</t>
  </si>
  <si>
    <t>(0,500+1,500*2)*0,175*1 " ozn. O3</t>
  </si>
  <si>
    <t>(1,250+2,000*2)*0,175*1 " ozn. O4</t>
  </si>
  <si>
    <t>(1,250+1,500*2)*0,175*3 " ozn. O5</t>
  </si>
  <si>
    <t>(1,500+1,500*2)*0,175*2 " ozn. O6</t>
  </si>
  <si>
    <t>(2,000+1,500*2)*0,175*1 " ozn. O7</t>
  </si>
  <si>
    <t>(1,500+1,500*2)*0,175*1 " ozn. O8</t>
  </si>
  <si>
    <t>(1,250+1,500*2)*0,175*2 " ozn. O9</t>
  </si>
  <si>
    <t>Mezisoučet " fasáda</t>
  </si>
  <si>
    <t>"výkr._č._D.1.1.06_střecha.pdf</t>
  </si>
  <si>
    <t>(0,330+5,599+13,728+0,634+0,476+0,546+0,648+0,467+0,474+26,094+12,730)*0,500</t>
  </si>
  <si>
    <t>(1,100*2+0,900*2)*0,390 " výfuk VZT</t>
  </si>
  <si>
    <t>(1,700*2+0,900*2)*0,390 " výfuk VZT</t>
  </si>
  <si>
    <t>Mezisoučet " atika (vnitřní líc)</t>
  </si>
  <si>
    <t>108</t>
  </si>
  <si>
    <t>622131121</t>
  </si>
  <si>
    <t>Podkladní a spojovací vrstva vnějších omítaných ploch penetrace akrylát-silikonová nanášená ručně stěn</t>
  </si>
  <si>
    <t>-715633693</t>
  </si>
  <si>
    <t>" monolitické ŽB konstrukce</t>
  </si>
  <si>
    <t>(6,003+13,806+0,707+0,554+0,512+0,464+0,648+0,537+0,515+0,505+26,503+13,132+0,455)*0,250</t>
  </si>
  <si>
    <t>Mezisoučet " fasáda (věnec atiky - vnější líc)</t>
  </si>
  <si>
    <t>(0,330+5,599+13,728+0,634+0,476+0,546+0,648+0,467+0,474+26,094+12,730)*0,250</t>
  </si>
  <si>
    <t>109</t>
  </si>
  <si>
    <t>622142001</t>
  </si>
  <si>
    <t>Potažení vnějších ploch pletivem v ploše nebo pruzích, na plném podkladu sklovláknitým vtlačením do tmelu stěn</t>
  </si>
  <si>
    <t>1926679673</t>
  </si>
  <si>
    <t>(6,003+13,806+0,707+0,554+0,512+0,464+0,648+0,537+0,515+0,505+26,503+13,132+0,455)*0,250 " ŽB věnec</t>
  </si>
  <si>
    <t>" TI spodní stavby s vytažením min. 300 mm nad U.T.</t>
  </si>
  <si>
    <t>(0,623+0,212+20,043+0,172+6,505)*1,000</t>
  </si>
  <si>
    <t>(14,099+13,474)*1,200</t>
  </si>
  <si>
    <t>(26,564+4,175)*1,400</t>
  </si>
  <si>
    <t>Mezisoučet " fasáda (věnec atiky - vnější líc) + TI spodní stavby</t>
  </si>
  <si>
    <t>110</t>
  </si>
  <si>
    <t>622143001</t>
  </si>
  <si>
    <t>Montáž omítkových profilů plastových nebo pozinkovaných, upevněných vtlačením do podkladní vrstvy nebo přibitím soklových</t>
  </si>
  <si>
    <t>861197989</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</si>
  <si>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</si>
  <si>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(5,990+13,806+0,640+0,400+0,641+0,464+0,665+0,659+0,630+0,703+26,132+13,119+0,458)</t>
  </si>
  <si>
    <t>111</t>
  </si>
  <si>
    <t>55343012</t>
  </si>
  <si>
    <t>profil omítkový soklový pro omítky venkovní 20 mm</t>
  </si>
  <si>
    <t>603620154</t>
  </si>
  <si>
    <t>64,307*1,05 'Přepočtené koeficientem množství</t>
  </si>
  <si>
    <t>112</t>
  </si>
  <si>
    <t>622143002</t>
  </si>
  <si>
    <t>Montáž omítkových profilů plastových nebo pozinkovaných, upevněných vtlačením do podkladní vrstvy nebo přibitím dilatačních s tkaninou</t>
  </si>
  <si>
    <t>-172504681</t>
  </si>
  <si>
    <t>4,600*2 " fasádní stěna/zdivo</t>
  </si>
  <si>
    <t>113</t>
  </si>
  <si>
    <t>55343014</t>
  </si>
  <si>
    <t>profil omítkový dilatační pro omítky venkovní 12 mm</t>
  </si>
  <si>
    <t>705892740</t>
  </si>
  <si>
    <t>9,2*1,05 'Přepočtené koeficientem množství</t>
  </si>
  <si>
    <t>114</t>
  </si>
  <si>
    <t>622143003</t>
  </si>
  <si>
    <t>Montáž omítkových profilů plastových nebo pozinkovaných, upevněných vtlačením do podkladní vrstvy nebo přibitím rohových s tkaninou</t>
  </si>
  <si>
    <t>642944489</t>
  </si>
  <si>
    <t>4,600*3</t>
  </si>
  <si>
    <t>(3,800+2,000*2)</t>
  </si>
  <si>
    <t>(1,250+2,000*2)</t>
  </si>
  <si>
    <t>(1,750+2,000*2)</t>
  </si>
  <si>
    <t>(1,000+2,050*2)</t>
  </si>
  <si>
    <t>(3,500+2,400*2)*2</t>
  </si>
  <si>
    <t>(2,000+2,600*2)</t>
  </si>
  <si>
    <t>(0,750+2,000*2)</t>
  </si>
  <si>
    <t>(2,000+2,000*2)</t>
  </si>
  <si>
    <t>(1,160+2,400*2)*2</t>
  </si>
  <si>
    <t>(1,250+1,500*2)*5</t>
  </si>
  <si>
    <t>(1,500+1,500*2)*3</t>
  </si>
  <si>
    <t>(2,000+1,500*2)</t>
  </si>
  <si>
    <t>(1,200+2,300*2)</t>
  </si>
  <si>
    <t>(0,500+1,500*2)</t>
  </si>
  <si>
    <t>115</t>
  </si>
  <si>
    <t>59051486</t>
  </si>
  <si>
    <t>lišta rohová PVC 10/15cm s tkaninou</t>
  </si>
  <si>
    <t>254088130</t>
  </si>
  <si>
    <t>138,47*1,05 'Přepočtené koeficientem množství</t>
  </si>
  <si>
    <t>116</t>
  </si>
  <si>
    <t>622143004</t>
  </si>
  <si>
    <t>Montáž omítkových profilů plastových nebo pozinkovaných, upevněných vtlačením do podkladní vrstvy nebo přibitím začišťovacích samolepících pro vytvoření dilatujícího spoje s okenním rámem</t>
  </si>
  <si>
    <t>929808923</t>
  </si>
  <si>
    <t>" exteriér + interiér (APU)</t>
  </si>
  <si>
    <t>(3,500+2,600*2)*2 " ozn. F2</t>
  </si>
  <si>
    <t>(0,750+2,000*2)*1 " ozn. O1</t>
  </si>
  <si>
    <t>(2,000+2,000*2)*2 " ozn. O2</t>
  </si>
  <si>
    <t>(0,500+1,500*2)*2 " ozn. O3</t>
  </si>
  <si>
    <t>(1,250+2,000*2)*2 " ozn. O4</t>
  </si>
  <si>
    <t>(1,250+1,500*2)*6 " ozn. O5</t>
  </si>
  <si>
    <t>(1,500+1,500*2)*4 " ozn. O6</t>
  </si>
  <si>
    <t>(2,000+1,500*2)*2 " ozn. O7</t>
  </si>
  <si>
    <t>(1,500+1,500*2)*2 " ozn. O8</t>
  </si>
  <si>
    <t>(1,250+1,500*2)*4 " ozn. O9</t>
  </si>
  <si>
    <t>117</t>
  </si>
  <si>
    <t>59051476</t>
  </si>
  <si>
    <t>profil okenní začišťovací se sklovláknitou armovací tkaninou 9 mm/2,4 m</t>
  </si>
  <si>
    <t>1833194494</t>
  </si>
  <si>
    <t>131,15*1,05 'Přepočtené koeficientem množství</t>
  </si>
  <si>
    <t>118</t>
  </si>
  <si>
    <t>622212011</t>
  </si>
  <si>
    <t>Montáž kontaktního zateplení vnějšího ostění, nadpraží nebo parapetu z polystyrenových desek hloubky špalet do 200 mm, tloušťky desek přes 40 do 80 mm</t>
  </si>
  <si>
    <t>-760932196</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</si>
  <si>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</si>
  <si>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1,750*2+2,500 " roletový překlad (svislá část)</t>
  </si>
  <si>
    <t>119</t>
  </si>
  <si>
    <t>28376421</t>
  </si>
  <si>
    <t>deska z polystyrénu XPS, hrana polodrážková a hladký povrch tl 80mm</t>
  </si>
  <si>
    <t>424047735</t>
  </si>
  <si>
    <t>6,000*0,100</t>
  </si>
  <si>
    <t>0,6*1,1 'Přepočtené koeficientem množství</t>
  </si>
  <si>
    <t>120</t>
  </si>
  <si>
    <t>622212021</t>
  </si>
  <si>
    <t>Montáž kontaktního zateplení vnějšího ostění, nadpraží nebo parapetu z polystyrenových desek hloubky špalet do 200 mm, tloušťky desek přes 80 do 120 mm</t>
  </si>
  <si>
    <t>-1884639188</t>
  </si>
  <si>
    <t>1,750*2+2,500 " roletový překlad (vodorovná část)</t>
  </si>
  <si>
    <t>121</t>
  </si>
  <si>
    <t>28376422</t>
  </si>
  <si>
    <t>deska z polystyrénu XPS, hrana polodrážková a hladký povrch tl 100mm</t>
  </si>
  <si>
    <t>554308129</t>
  </si>
  <si>
    <t>6,000*0,230</t>
  </si>
  <si>
    <t>1,38*1,1 'Přepočtené koeficientem množství</t>
  </si>
  <si>
    <t>122</t>
  </si>
  <si>
    <t>622321111</t>
  </si>
  <si>
    <t>Omítka vápenocementová vnějších ploch nanášená ručně jednovrstvá, tloušťky do 15 mm hrubá zatřená stěn</t>
  </si>
  <si>
    <t>1764925434</t>
  </si>
  <si>
    <t>-58,049 " odpočet soklu</t>
  </si>
  <si>
    <t>123</t>
  </si>
  <si>
    <t>622321131</t>
  </si>
  <si>
    <t>Potažení vnějších ploch štukem vápenocementovým, tloušťky do 3 mm stěn</t>
  </si>
  <si>
    <t>-1467415780</t>
  </si>
  <si>
    <t>124</t>
  </si>
  <si>
    <t>622511111</t>
  </si>
  <si>
    <t>Omítka tenkovrstvá akrylátová vnějších ploch probarvená, včetně penetrace podkladu mozaiková střednězrnná stěn</t>
  </si>
  <si>
    <t>-1991188818</t>
  </si>
  <si>
    <t>" sokl min. 300 mm nad U.T.</t>
  </si>
  <si>
    <t>(0,623+0,212+20,043+0,172+6,505+14,099+13,474+26,564+4,175)*0,700</t>
  </si>
  <si>
    <t>125</t>
  </si>
  <si>
    <t>629135102</t>
  </si>
  <si>
    <t>Vyrovnávací vrstva z cementové malty pod klempířskými prvky šířky přes 150 do 300 mm</t>
  </si>
  <si>
    <t>1900266369</t>
  </si>
  <si>
    <t>"výkr._č._D.1.1.18_Výpis_klepířských_prvků.pdf</t>
  </si>
  <si>
    <t>64,300*2 " ozn. K1</t>
  </si>
  <si>
    <t>20,700*2 " ozn. K2</t>
  </si>
  <si>
    <t>16,000 " ozn. K4</t>
  </si>
  <si>
    <t>0,600 " ozn. K5</t>
  </si>
  <si>
    <t>126</t>
  </si>
  <si>
    <t>629991012</t>
  </si>
  <si>
    <t>Zakrytí vnějších ploch před znečištěním včetně pozdějšího odkrytí výplní otvorů a svislých ploch fólií přilepenou na začišťovací lištu</t>
  </si>
  <si>
    <t>-1109388936</t>
  </si>
  <si>
    <t xml:space="preserve">Poznámka k souboru cen:_x000D_
1. V ceně -1012 nejsou započteny náklady na dodávku a montáž začišťovací lišty; tyto se oceňují cenou 622 14-3004 této části katalogu a materiálem ve specifikaci. </t>
  </si>
  <si>
    <t>127</t>
  </si>
  <si>
    <t>629999011</t>
  </si>
  <si>
    <t>Příplatky k cenám úprav vnějších povrchů za zvýšenou pracnost při provádění styku dvou struktur na fasádě</t>
  </si>
  <si>
    <t>-1959546288</t>
  </si>
  <si>
    <t xml:space="preserve">Poznámka k souboru cen:_x000D_
1. Cena -9001 je určena pro předepsané vícenásobné kropení např. u pórobetonu. 2. Cenu -9011 lze použít pro ocenění provádění: a) různobarevných ploch omítek, b) přechodů různých struktur omítek, c) pracovní spáry v případě, že nelze provést celou plochu najednou, d) šambrán, e) přechodů různých materiálů. 3. Cena -9022 je určena pro ocenění omítání: a) zaoblených rohů stěn s poloměrem větším než 100 mm jako příplatek ke stěnám, b) kulatých sloupů jako příplatek k pilířům nebo sloupům. Měrná jednotka se určuje v m2 rozvinuté plochy zaoblení.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 5. Ceny -9031 až -9032 nelze použít pro vyspravení, zatření, hydrofobizaci a tenkovrstvé omítky. 6. K cenám úprav vnějších povrchů lze případně použít i ceny příplatků souboru cen 619 99- této části katalogu </t>
  </si>
  <si>
    <t>" rozhraní soklu a fasády</t>
  </si>
  <si>
    <t>128</t>
  </si>
  <si>
    <t>632451023</t>
  </si>
  <si>
    <t>Potěr cementový vyrovnávací z malty (MC-15) v pásu o průměrné (střední) tl. přes 30 do 40 mm</t>
  </si>
  <si>
    <t>-1486510369</t>
  </si>
  <si>
    <t xml:space="preserve">Poznámka k souboru cen:_x000D_
1. Užití cen –1021 až –1024 – viz poznámka č. 1 souboru cen 632 45-01. 2. Užití cen –1031 až –1034 – viz poznámka č. 2 a 3 souboru cen 632 45-01. 3. V cenách jsou započteny i náklady na základní stržení povrchu potěru s urovnáním vibrační lištou nebo dřevěným hladítkem. </t>
  </si>
  <si>
    <t>"výkr._č._D.1.1.14_Výpis_oken.pdf</t>
  </si>
  <si>
    <t>" parapetní potěr oken</t>
  </si>
  <si>
    <t>0,750*1*0,440 " ozn. O1</t>
  </si>
  <si>
    <t>2,000*1*0,440 " ozn. O2</t>
  </si>
  <si>
    <t>0,500*1*0,440 " ozn. O3</t>
  </si>
  <si>
    <t>1,250*1*0,440 " ozn. O4</t>
  </si>
  <si>
    <t>1,250*3*0,440 " ozn. O5</t>
  </si>
  <si>
    <t>1,500*2*0,440 " ozn. O6</t>
  </si>
  <si>
    <t>2,000*1*0,440 " ozn. O7</t>
  </si>
  <si>
    <t>1,500*1*0,440 " ozn. O8</t>
  </si>
  <si>
    <t>1,250*2*0,440 " ozn. O9</t>
  </si>
  <si>
    <t>129</t>
  </si>
  <si>
    <t>632453351</t>
  </si>
  <si>
    <t>Potěr betonový samonivelační litý tl. přes 40 mm do 50 mm tř. C 25/30</t>
  </si>
  <si>
    <t>622158983</t>
  </si>
  <si>
    <t xml:space="preserve">Poznámka k souboru cen:_x000D_
1. Ceny jsou určeny pro potěr na betonových konstrukcích. </t>
  </si>
  <si>
    <t>P1+P2+P3 " dle jednotlivých skladeb podlah</t>
  </si>
  <si>
    <t>130</t>
  </si>
  <si>
    <t>632459175</t>
  </si>
  <si>
    <t>Příplatky k cenám potěrů za malou plochu do 5 m2 jednotlivě, tl. potěru přes 40 do 50 mm</t>
  </si>
  <si>
    <t>807757313</t>
  </si>
  <si>
    <t>131</t>
  </si>
  <si>
    <t>632481213</t>
  </si>
  <si>
    <t>Separační vrstva k oddělení podlahových vrstev z polyetylénové fólie</t>
  </si>
  <si>
    <t>-1166809176</t>
  </si>
  <si>
    <t>132</t>
  </si>
  <si>
    <t>633811111</t>
  </si>
  <si>
    <t>Broušení betonových podlah nerovností do 2 mm (stržení šlemu)</t>
  </si>
  <si>
    <t>1265157406</t>
  </si>
  <si>
    <t>133</t>
  </si>
  <si>
    <t>633991111</t>
  </si>
  <si>
    <t>Nástřik proti odpařování vody betonových povrchů</t>
  </si>
  <si>
    <t>-2112073289</t>
  </si>
  <si>
    <t>134</t>
  </si>
  <si>
    <t>634112113</t>
  </si>
  <si>
    <t>Obvodová dilatace mezi stěnou a samonivelačním potěrem podlahovým páskem výšky 80 mm</t>
  </si>
  <si>
    <t>-1435834916</t>
  </si>
  <si>
    <t>(4,329+1,935+3,746+1,193+3,746+1,502+1,254+1,555+5,653+5,301) " m.č. 0.01 + 0.02</t>
  </si>
  <si>
    <t>(2,156+1,802+2,156+1,802) " m.č. 0.03</t>
  </si>
  <si>
    <t>(1,802+3,180+1,793+3,180) " m.č. 0.04</t>
  </si>
  <si>
    <t>(1,201+4,046+2,562+1,696+1,325+2,350) " m.č. 0.05</t>
  </si>
  <si>
    <t>(1,254+1,228+1,237+1,219) " m.č. 0.06</t>
  </si>
  <si>
    <t>(3,145+2,085+3,186+1,564) " m.č. 0.07</t>
  </si>
  <si>
    <t>(5,566+5,424+5,530+5,424) " m.č. 0.08</t>
  </si>
  <si>
    <t>(0,133+1,307+3,172+3,004+10,416+5,583+10,407+2,403+3,313+1,431) " m.č. 0.09 + 0.10 + 0.11</t>
  </si>
  <si>
    <t>(1,502+11,308+1,521+11,078) " m.č. 0.12</t>
  </si>
  <si>
    <t>(2,173+2,659+2,191+2,659) " m.č. 0.13</t>
  </si>
  <si>
    <t>(1,608+2,659+1,608+2,659) " m.č. 0.14</t>
  </si>
  <si>
    <t>(2,279+1,944+2,279+1,917) " m.č. 0.15</t>
  </si>
  <si>
    <t>(1,502+1,935+1,502+1,952) " m.č. 0.16</t>
  </si>
  <si>
    <t>(3,905+2,588+2,403+1,219+1,502+1,360) " m.č. 0.17</t>
  </si>
  <si>
    <t>(1,396+1,131+1,396+1,131) " m.č. 0.18</t>
  </si>
  <si>
    <t>(3,905+1,855+3,905+1,829) " m.č. 0.19</t>
  </si>
  <si>
    <t>(1,325+0,336+0,313+0,364+0,221+0,283+0,200+0,265+0,241+0,277+1,935) " m.č. 0.20</t>
  </si>
  <si>
    <t>(0,901+1,961+0,236+0,180+0,265+0,232+2,023) " m.č. 0.21</t>
  </si>
  <si>
    <t>(1,431+1,997+1,447+1,776) " m.č. 0.22</t>
  </si>
  <si>
    <t>(0,901+2,244+0,896+2,094) " m.č. 0.23</t>
  </si>
  <si>
    <t>(20,293+6,696+20,595+10,160) " m.č. 0.24</t>
  </si>
  <si>
    <t>135</t>
  </si>
  <si>
    <t>634663111</t>
  </si>
  <si>
    <t>Výplň dilatačních spar mazanin polyuretanovou samonivelační hmotou, šířka spáry do 10 mm</t>
  </si>
  <si>
    <t>469462509</t>
  </si>
  <si>
    <t xml:space="preserve">Poznámka k souboru cen:_x000D_
1. V cenách jsou započteny i náklady na ochranu okrajů spáry papírovou páskou. 2. V cenách 634 66-21.. a 634 66-31.. jsou započteny i náklady na těsnící provazec z pěnového polyetylénu. </t>
  </si>
  <si>
    <t>7,540+8,296+8,958+9,647+20,262+11,873 " m.č. 0.24</t>
  </si>
  <si>
    <t>136</t>
  </si>
  <si>
    <t>634911123</t>
  </si>
  <si>
    <t>Řezání dilatačních nebo smršťovacích spár v čerstvé betonové mazanině nebo potěru šířky přes 5 do 10 mm, hloubky přes 20 do 50 mm</t>
  </si>
  <si>
    <t>-260080102</t>
  </si>
  <si>
    <t xml:space="preserve">Poznámka k souboru cen:_x000D_
1. V cenách jsou započteny i náklady na vyčištění spár po řezání. </t>
  </si>
  <si>
    <t>137</t>
  </si>
  <si>
    <t>642942111</t>
  </si>
  <si>
    <t>Osazování zárubní nebo rámů kovových dveřních lisovaných nebo z úhelníků bez dveřních křídel, na cementovou maltu, plochy otvoru do 2,5 m2</t>
  </si>
  <si>
    <t>555473879</t>
  </si>
  <si>
    <t>"výkr._č._D.1.1.13_Výpis_dveří.pdf</t>
  </si>
  <si>
    <t>1,000 " ozn. D6</t>
  </si>
  <si>
    <t>2,000 " ozn. D7</t>
  </si>
  <si>
    <t>1,000 " ozn. D8</t>
  </si>
  <si>
    <t>1,000 " ozn. D9</t>
  </si>
  <si>
    <t>1,000 " ozn. D10</t>
  </si>
  <si>
    <t>4,000 " ozn. D11</t>
  </si>
  <si>
    <t>1,000 " ozn. D12</t>
  </si>
  <si>
    <t>2,000 " ozn. D13</t>
  </si>
  <si>
    <t>1,000 " ozn. D14</t>
  </si>
  <si>
    <t>1,000 " ozn. D15</t>
  </si>
  <si>
    <t>1,000 " ozn. D16</t>
  </si>
  <si>
    <t>138</t>
  </si>
  <si>
    <t>55331128</t>
  </si>
  <si>
    <t>zárubeň ocelová pro běžné zdění hranatý profil 125 700 L/P</t>
  </si>
  <si>
    <t>-787618257</t>
  </si>
  <si>
    <t>139</t>
  </si>
  <si>
    <t>55331154</t>
  </si>
  <si>
    <t>zárubeň ocelová pro běžné zdění hranatý profil 160 700 L/P</t>
  </si>
  <si>
    <t>933758191</t>
  </si>
  <si>
    <t>140</t>
  </si>
  <si>
    <t>55331156</t>
  </si>
  <si>
    <t>zárubeň ocelová pro běžné zdění hranatý profil 160 800 L/P</t>
  </si>
  <si>
    <t>755985785</t>
  </si>
  <si>
    <t>141</t>
  </si>
  <si>
    <t>55331158</t>
  </si>
  <si>
    <t>zárubeň ocelová pro běžné zdění hranatý profil 160 900 L/P</t>
  </si>
  <si>
    <t>-626026836</t>
  </si>
  <si>
    <t>142</t>
  </si>
  <si>
    <t>55331181</t>
  </si>
  <si>
    <t>zárubeň ocelová pro běžné zdění hranatý profil 160 100 L/P</t>
  </si>
  <si>
    <t>-74248984</t>
  </si>
  <si>
    <t>143</t>
  </si>
  <si>
    <t>642946111</t>
  </si>
  <si>
    <t>Osazení stavebního pouzdra posuvných dveří do zděné příčky s jednou kapsou pro jedno dveřní křídlo průchozí šířky do 800 mm</t>
  </si>
  <si>
    <t>1634093297</t>
  </si>
  <si>
    <t>2,000 " ozn. D17</t>
  </si>
  <si>
    <t>144</t>
  </si>
  <si>
    <t>55331612</t>
  </si>
  <si>
    <t>pouzdro stavební posuvných dveří  jednopouzdrové  800 mm - standardní rozměr</t>
  </si>
  <si>
    <t>1603417210</t>
  </si>
  <si>
    <t>Ostatní konstrukce a práce, bourání</t>
  </si>
  <si>
    <t>145</t>
  </si>
  <si>
    <t>941211111</t>
  </si>
  <si>
    <t>Montáž lešení řadového rámového lehkého pracovního s podlahami s provozním zatížením tř. 3 do 200 kg/m2 šířky tř. SW06 přes 0,6 do 0,9 m, výšky do 10 m</t>
  </si>
  <si>
    <t>1252190168</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</si>
  <si>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</si>
  <si>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 fasáda (zděná i prosklená)</t>
  </si>
  <si>
    <t>(21,025+6,016+13,656+0,893+0,676+0,551+0,575+0,732+0,642+0,518+26,516+13,146+0,900*5)*3,350 " poslední prac. podlaha 1,5 m pod vrchol. atiky</t>
  </si>
  <si>
    <t>146</t>
  </si>
  <si>
    <t>941211211</t>
  </si>
  <si>
    <t>Montáž lešení řadového rámového lehkého pracovního s podlahami s provozním zatížením tř. 3 do 200 kg/m2 Příplatek za první a každý další den použití lešení k ceně -1111 nebo -1112</t>
  </si>
  <si>
    <t>-698356143</t>
  </si>
  <si>
    <t>299,644*90 'Přepočtené koeficientem množství</t>
  </si>
  <si>
    <t>147</t>
  </si>
  <si>
    <t>941211811</t>
  </si>
  <si>
    <t>Demontáž lešení řadového rámového lehkého pracovního s provozním zatížením tř. 3 do 200 kg/m2 šířky tř. SW06 přes 0,6 do 0,9 m, výšky do 10 m</t>
  </si>
  <si>
    <t>910538311</t>
  </si>
  <si>
    <t xml:space="preserve">Poznámka k souboru cen:_x000D_
1. Demontáž lešení řadového rámového lehkého výšky přes 40 m se oceňuje individuálně. </t>
  </si>
  <si>
    <t>148</t>
  </si>
  <si>
    <t>943211111</t>
  </si>
  <si>
    <t>Montáž lešení prostorového rámového lehkého pracovního s podlahami s provozním zatížením tř. 3 do 200 kg/m2, výšky do 10 m</t>
  </si>
  <si>
    <t>243625787</t>
  </si>
  <si>
    <t xml:space="preserve">Poznámka k souboru cen:_x000D_
1. Montáž lešení prostorového rámového lehkého výšky přes 25 m se oceňuje individuálně. </t>
  </si>
  <si>
    <t>(60,487+30,056+57,621+62,587)*2,500</t>
  </si>
  <si>
    <t>Mezisoučet " pro ŽB stropní desku</t>
  </si>
  <si>
    <t>175,201*2,500</t>
  </si>
  <si>
    <t>Mezisoučet " pro dřevěný strop</t>
  </si>
  <si>
    <t>149</t>
  </si>
  <si>
    <t>943211211</t>
  </si>
  <si>
    <t>Montáž lešení prostorového rámového lehkého pracovního s podlahami Příplatek za první a každý další den použití lešení k ceně -1111</t>
  </si>
  <si>
    <t>-1040631224</t>
  </si>
  <si>
    <t>964,881*60 'Přepočtené koeficientem množství</t>
  </si>
  <si>
    <t>150</t>
  </si>
  <si>
    <t>943211811</t>
  </si>
  <si>
    <t>Demontáž lešení prostorového rámového lehkého pracovního s podlahami s provozním zatížením tř. 3 do 200 kg/m2, výšky do 10 m</t>
  </si>
  <si>
    <t>1954185171</t>
  </si>
  <si>
    <t xml:space="preserve">Poznámka k souboru cen:_x000D_
1. Demontáž lešení prostorového rámového lehkého výšky přes 25 m se oceňuje individuálně. </t>
  </si>
  <si>
    <t>151</t>
  </si>
  <si>
    <t>944121111</t>
  </si>
  <si>
    <t>Montáž ochranného zábradlí dílcového na vnějších volných stranách objektů odkloněného od svislice do 15°</t>
  </si>
  <si>
    <t>-1031185800</t>
  </si>
  <si>
    <t xml:space="preserve">Poznámka k souboru cen:_x000D_
1. Cena -1111 je určena pro zábradlí na objektech jakékoliv výšky. 2. Ceny -1121 a -1122 jsou určeny pro lešeňové trubkové konstrukce do výšky 25 m. 3. Množství měrných jednotek se určuje: a) u ceny -1111 v m délky vnějšího obvodu objektu v úrovni ochranného zábradlí, b) u cen -1121 a -1122 v m délky ochranného zábradlí. </t>
  </si>
  <si>
    <t>(21,025+6,016+13,656+0,893+0,676+0,551+0,575+0,732+0,642+0,518+26,516+13,146+0,900*8) " na úrovni poslední prac. podlahy</t>
  </si>
  <si>
    <t>152</t>
  </si>
  <si>
    <t>944121211</t>
  </si>
  <si>
    <t>Montáž ochranného zábradlí dílcového Příplatek za první a každý další den použití zábradlí k ceně -1111</t>
  </si>
  <si>
    <t>636000558</t>
  </si>
  <si>
    <t>92,146*90 'Přepočtené koeficientem množství</t>
  </si>
  <si>
    <t>153</t>
  </si>
  <si>
    <t>944121811</t>
  </si>
  <si>
    <t>Demontáž ochranného zábradlí dílcového na vnějších volných stranách objektů odkloněného od svislice do 15°</t>
  </si>
  <si>
    <t>1558390229</t>
  </si>
  <si>
    <t xml:space="preserve">Poznámka k souboru cen:_x000D_
1. Cena -1811 je určena pro zábradlí na objektech jakékoliv výšky. 2. Ceny -1821 a -1822 jsou určeny pro lešeňové trubkové konstrukce do výšky 25 m. </t>
  </si>
  <si>
    <t>154</t>
  </si>
  <si>
    <t>944311112</t>
  </si>
  <si>
    <t>Montáž záchytného ohrazení trubkového nebo dílcového na vnějších volných stranách objektů s hloubkou pádu do 6,0 m</t>
  </si>
  <si>
    <t>1231219815</t>
  </si>
  <si>
    <t xml:space="preserve">Poznámka k souboru cen:_x000D_
1. Ceny jsou určeny pro ohrazení na objektech jakékoliv výšky. 2. Ceny lze použít i pro ochranné lešení. 3. Množství měrných jednotek se určuje m délky vnějšího obvodu objektu v úrovni ochranného ohrazení. </t>
  </si>
  <si>
    <t xml:space="preserve">(21,025+6,016+13,656+0,893+0,676+0,551+0,575+0,732+0,642+0,518+26,516+13,146) " pro práce na střeše </t>
  </si>
  <si>
    <t>155</t>
  </si>
  <si>
    <t>944311211</t>
  </si>
  <si>
    <t>Montáž záchytného ohrazení trubkového nebo dílcového Příplatek za první a každý další den použití ohrazení k ceně -1111 nebo -1112</t>
  </si>
  <si>
    <t>-345996357</t>
  </si>
  <si>
    <t>84,946*60 'Přepočtené koeficientem množství</t>
  </si>
  <si>
    <t>156</t>
  </si>
  <si>
    <t>944311812</t>
  </si>
  <si>
    <t>Demontáž záchytného ohrazení trubkového nebo dílcového na vnějších volných stranách objektů s hloubkou pádu do 6,0 m</t>
  </si>
  <si>
    <t>-1027138290</t>
  </si>
  <si>
    <t xml:space="preserve">Poznámka k souboru cen:_x000D_
1. Ceny jsou určeny pro ohrazení na objektech jakékoliv výšky. 2. Ceny lze použít i pro ochranné lešení. </t>
  </si>
  <si>
    <t>157</t>
  </si>
  <si>
    <t>946111112</t>
  </si>
  <si>
    <t>Montáž pojízdných věží trubkových nebo dílcových s maximálním zatížením podlahy do 200 kg/m2 šířky od 0,6 do 0,9 m, délky do 3,2 m, výšky přes 1,5 m do 2,5 m</t>
  </si>
  <si>
    <t>11397494</t>
  </si>
  <si>
    <t xml:space="preserve">Poznámka k souboru cen:_x000D_
1. Montáž lešení vyšších, než je uvedeno v souboru cen, se oceňuje individuálně, stejně tak jako konstrukce s vyšším požadovaným zatížením. 2. Pojízdná lešení do tunelů a pojízdná lešení s bočním vysunutím se oceňují individuálně. </t>
  </si>
  <si>
    <t>"výkr._č._D.1.1.08_Akustické_úpravy.pdf</t>
  </si>
  <si>
    <t>4,000 " pro montáž akustického opatření</t>
  </si>
  <si>
    <t>158</t>
  </si>
  <si>
    <t>946111212</t>
  </si>
  <si>
    <t>Montáž pojízdných věží trubkových nebo dílcových s maximálním zatížením podlahy do 200 kg/m2 Příplatek za první a každý další den použití pojízdného lešení k ceně -1112</t>
  </si>
  <si>
    <t>470406181</t>
  </si>
  <si>
    <t>4*14 'Přepočtené koeficientem množství</t>
  </si>
  <si>
    <t>159</t>
  </si>
  <si>
    <t>946111812</t>
  </si>
  <si>
    <t>Demontáž pojízdných věží trubkových nebo dílcových s maximálním zatížením podlahy do 200 kg/m2 šířky od 0,6 do 0,9 m, délky do 3,2 m, výšky přes 1,5 m do 2,5 m</t>
  </si>
  <si>
    <t>407085681</t>
  </si>
  <si>
    <t xml:space="preserve">Poznámka k souboru cen:_x000D_
1. Demontáž lešení vyšších, než je uvedeno v souboru cen, se oceňuje individuálně, stejně tak jako konstrukce s vyšším požadovaným zatížením. </t>
  </si>
  <si>
    <t>160</t>
  </si>
  <si>
    <t>949101112</t>
  </si>
  <si>
    <t>Lešení pomocné pracovní pro objekty pozemních staveb pro zatížení do 150 kg/m2, o výšce lešeňové podlahy přes 1,9 do 3,5 m</t>
  </si>
  <si>
    <t>482227428</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</si>
  <si>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</si>
  <si>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 pro práce HSV (zdění, omítání apod.)</t>
  </si>
  <si>
    <t>161</t>
  </si>
  <si>
    <t>949121112</t>
  </si>
  <si>
    <t>Montáž lešení lehkého kozového dílcového o výšce lešeňové podlahy přes 1,2 do 1,9 m</t>
  </si>
  <si>
    <t>sada</t>
  </si>
  <si>
    <t>1882414675</t>
  </si>
  <si>
    <t xml:space="preserve">Poznámka k souboru cen:_x000D_
1. Množství měrných jednotek se určuje v počtu sad lešení (2 kozy a dřevěná podlaha). 2. V cenách nájmu jsou započteny i náklady na manipulaci s lešením. </t>
  </si>
  <si>
    <t>" pro práce PSV</t>
  </si>
  <si>
    <t>4,000</t>
  </si>
  <si>
    <t>162</t>
  </si>
  <si>
    <t>949121212</t>
  </si>
  <si>
    <t>Montáž lešení lehkého kozového dílcového Příplatek za první a každý další den použití lešení k ceně -1112</t>
  </si>
  <si>
    <t>-975371055</t>
  </si>
  <si>
    <t>4*120 'Přepočtené koeficientem množství</t>
  </si>
  <si>
    <t>163</t>
  </si>
  <si>
    <t>949121812</t>
  </si>
  <si>
    <t>Demontáž lešení lehkého kozového dílcového o výšce lešeňové podlahy přes 1,2 do 1,9 m</t>
  </si>
  <si>
    <t>-860421343</t>
  </si>
  <si>
    <t xml:space="preserve">Poznámka k souboru cen:_x000D_
1. Množství měrných jednotek se určuje v počtu sad lešení (2 kozy a dřevěná podlaha). </t>
  </si>
  <si>
    <t>164</t>
  </si>
  <si>
    <t>952901111</t>
  </si>
  <si>
    <t>Vyčištění budov nebo objektů před předáním do užívání budov bytové nebo občanské výstavby, světlé výšky podlaží do 4 m</t>
  </si>
  <si>
    <t>795343117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</si>
  <si>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</si>
  <si>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165</t>
  </si>
  <si>
    <t>953511811</t>
  </si>
  <si>
    <t>Nosný tepelně-izolační prvek pro přerušení tepelných mostů pro připojení ocelových stavebních dílů na ocelovou konstrukci volně vyložených, šířka 180 mm, výška min. 140 mm, průměr šroubů D 16</t>
  </si>
  <si>
    <t>1529678917</t>
  </si>
  <si>
    <t xml:space="preserve">Poznámka k souboru cen:_x000D_
1. V cenách -1411 a -1511 nejsou započteny náklady na zaizolování meziprostorů. </t>
  </si>
  <si>
    <t>6,000 " ozn. OK3 (kotevní deska 200x250x25 mm)</t>
  </si>
  <si>
    <t>166</t>
  </si>
  <si>
    <t>95394611.1</t>
  </si>
  <si>
    <t>Dílenská výroba ocelové konstrukce</t>
  </si>
  <si>
    <t>1725062286</t>
  </si>
  <si>
    <t>Poznámka k položce:
Obsahuje náklady na :
- dílenskou/výrobní dokumentaci zhotovitele
- obstarání potřebného materiálu dle vlastního zaměření a ověření předpokládaných rozměrů
- dílenskou úpravu a výrobu potřebných prvků (řezání, broušení, vrtání, svařování apod.)
- dopravní náklady na provedení povrchové úpravy (žárové zinkování)
- doprava hotových prvků na staveniště pro jejich zabudování</t>
  </si>
  <si>
    <t>"výkr._č._D.1.1.20_Přístřešek_vstupu.pdf</t>
  </si>
  <si>
    <t>" profil 150/50/4 mm = 11,385 kg/bm</t>
  </si>
  <si>
    <t>(2,900*2)*11,385*0,001 " sloupek 150x50x4 mm</t>
  </si>
  <si>
    <t>(2,800*2+1,150*2+1,050*3)*11,385*0,001 " horní rám 150x50x4 mm</t>
  </si>
  <si>
    <t>" patní plech 300x300x10 mm = 80 kg/m2</t>
  </si>
  <si>
    <t>(0,300*0,300)*2*80,000*0,001 " patní plech 300x300x10 mm</t>
  </si>
  <si>
    <t>(0,066+0,126+0,0140)*5/100 " přípočet 5% na podr. materiál a sváry</t>
  </si>
  <si>
    <t>Mezisoučet " přístřešek vstupu</t>
  </si>
  <si>
    <t>"výkr._č._D.1.2.K01_Výkres_skladby.pdf</t>
  </si>
  <si>
    <t>" profil 120/5 mm = 17,80 kg/bm</t>
  </si>
  <si>
    <t>(3,535*6)*17,800*0,001 "sloup 120x4 mm</t>
  </si>
  <si>
    <t>" patní plech 240x240x10 mm = 80 kg/m2</t>
  </si>
  <si>
    <t>(0,240*0,240)*6*80,000*0,001 " patní plech 240x240x10 mm</t>
  </si>
  <si>
    <t>(0,378+0,028)*5/100 " přípočet 5% na podr. materiál a sváry</t>
  </si>
  <si>
    <t>Mezisoučet " nosné sloupy fasádní stěny</t>
  </si>
  <si>
    <t>167</t>
  </si>
  <si>
    <t>13611228</t>
  </si>
  <si>
    <t>plech ocelový hladký jakost S 235 JR tl 10mm tabule</t>
  </si>
  <si>
    <t>-1402269359</t>
  </si>
  <si>
    <t>(0,300*0,300)*80,000*0,001*2 " patní plech 300x300x10 mm</t>
  </si>
  <si>
    <t>(0,240*0,240)*80,000*0,001*6 " patní plech 240x240x10 mm</t>
  </si>
  <si>
    <t>0,042*1,09 'Přepočtené koeficientem množství</t>
  </si>
  <si>
    <t>168</t>
  </si>
  <si>
    <t>14550190.1</t>
  </si>
  <si>
    <t>profil ocelový obdélníkový svařovaný 150x50x4 mm</t>
  </si>
  <si>
    <t>-201568456</t>
  </si>
  <si>
    <t>0,192*1,09 'Přepočtené koeficientem množství</t>
  </si>
  <si>
    <t>169</t>
  </si>
  <si>
    <t>14550270</t>
  </si>
  <si>
    <t>profil ocelový čtvercový svařovaný 120x120x5mm</t>
  </si>
  <si>
    <t>-1768252254</t>
  </si>
  <si>
    <t>0,378*1,09 'Přepočtené koeficientem množství</t>
  </si>
  <si>
    <t>170</t>
  </si>
  <si>
    <t>31197012.1</t>
  </si>
  <si>
    <t>napínák lanový Zn bílý M 4</t>
  </si>
  <si>
    <t>-1738230318</t>
  </si>
  <si>
    <t>171</t>
  </si>
  <si>
    <t>31452105.1</t>
  </si>
  <si>
    <t>lano ocelové Pz D 4mm</t>
  </si>
  <si>
    <t>-869759673</t>
  </si>
  <si>
    <t>172</t>
  </si>
  <si>
    <t>953946111</t>
  </si>
  <si>
    <t>Montáž atypických ocelových konstrukcí profilů hmotnosti do 13 kg/m, hmotnosti konstrukce do 1 t</t>
  </si>
  <si>
    <t>659989001</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</si>
  <si>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 </t>
  </si>
  <si>
    <t>173</t>
  </si>
  <si>
    <t>953961112</t>
  </si>
  <si>
    <t>Kotvy chemické s vyvrtáním otvoru do betonu, železobetonu nebo tvrdého kamene tmel, velikost M 10, hloubka 90 mm</t>
  </si>
  <si>
    <t>212916687</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</si>
  <si>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</si>
  <si>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"výkr._č._D.1.1.19_Venkovní_žebřík.pdf</t>
  </si>
  <si>
    <t>2,000 " kotvení do ŽB věnce</t>
  </si>
  <si>
    <t>Mezisoučet " venkovní žebřík</t>
  </si>
  <si>
    <t>4,000*2 " kotvení do beton. patky</t>
  </si>
  <si>
    <t>174</t>
  </si>
  <si>
    <t>953962212</t>
  </si>
  <si>
    <t>Kotvy chemické s vyvrtáním otvoru do zdiva z děrovaných cihel tmel se síťovým pouzdrem, hloubka 80 mm, velikost M 10</t>
  </si>
  <si>
    <t>-440839765</t>
  </si>
  <si>
    <t>2,000*2 " kotvení do zdiva</t>
  </si>
  <si>
    <t>4,000 " kotvení do zdiva</t>
  </si>
  <si>
    <t>175</t>
  </si>
  <si>
    <t>953965116</t>
  </si>
  <si>
    <t>Kotvy chemické s vyvrtáním otvoru kotevní šrouby pro chemické kotvy, velikost M 10, délka 170 mm</t>
  </si>
  <si>
    <t>-687725133</t>
  </si>
  <si>
    <t>2,000*3 " kotvení do zdiva a ŽB věnce</t>
  </si>
  <si>
    <t>4,000*3 " kotvení do zdiva a beton. patky</t>
  </si>
  <si>
    <t>176</t>
  </si>
  <si>
    <t>977151119</t>
  </si>
  <si>
    <t>Jádrové vrty diamantovými korunkami do stavebních materiálů (železobetonu, betonu, cihel, obkladů, dlažeb, kamene) průměru přes 100 do 110 mm</t>
  </si>
  <si>
    <t>-498298213</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</si>
  <si>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</si>
  <si>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0,200*2 " prostup ŽB stropem (VZT D 100)</t>
  </si>
  <si>
    <t>177</t>
  </si>
  <si>
    <t>977151128</t>
  </si>
  <si>
    <t>Jádrové vrty diamantovými korunkami do stavebních materiálů (železobetonu, betonu, cihel, obkladů, dlažeb, kamene) průměru přes 250 do 300 mm</t>
  </si>
  <si>
    <t>-1045293148</t>
  </si>
  <si>
    <t>0,200*1 " prostup ŽB stropem (VZT D 250)</t>
  </si>
  <si>
    <t>998</t>
  </si>
  <si>
    <t>Přesun hmot</t>
  </si>
  <si>
    <t>178</t>
  </si>
  <si>
    <t>998011001</t>
  </si>
  <si>
    <t>Přesun hmot pro budovy občanské výstavby, bydlení, výrobu a služby s nosnou svislou konstrukcí zděnou z cihel, tvárnic nebo kamene vodorovná dopravní vzdálenost do 100 m pro budovy výšky do 6 m</t>
  </si>
  <si>
    <t>-48497236</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</si>
  <si>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</si>
  <si>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</si>
  <si>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</si>
  <si>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</si>
  <si>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</si>
  <si>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179</t>
  </si>
  <si>
    <t>711111001</t>
  </si>
  <si>
    <t>Provedení izolace proti zemní vlhkosti natěradly a tmely za studena na ploše vodorovné V nátěrem penetračním</t>
  </si>
  <si>
    <t>-1921248782</t>
  </si>
  <si>
    <t xml:space="preserve">Poznámka k souboru cen:_x000D_
1. Izolace plochy jednotlivě do 10 m2 se oceňují skladebně cenou příslušné izolace a cenou 711 19-9095 Příplatek za plochu do 10 m2. </t>
  </si>
  <si>
    <t>432,840 " základová deska</t>
  </si>
  <si>
    <t>180</t>
  </si>
  <si>
    <t>11163150</t>
  </si>
  <si>
    <t>lak asfaltový penetrační</t>
  </si>
  <si>
    <t>1380899074</t>
  </si>
  <si>
    <t>432,84*0,0003 'Přepočtené koeficientem množství</t>
  </si>
  <si>
    <t>181</t>
  </si>
  <si>
    <t>711112001</t>
  </si>
  <si>
    <t>Provedení izolace proti zemní vlhkosti natěradly a tmely za studena na ploše svislé S nátěrem penetračním</t>
  </si>
  <si>
    <t>345013171</t>
  </si>
  <si>
    <t>182</t>
  </si>
  <si>
    <t>575891781</t>
  </si>
  <si>
    <t>101,62*0,00035 'Přepočtené koeficientem množství</t>
  </si>
  <si>
    <t>183</t>
  </si>
  <si>
    <t>711141559</t>
  </si>
  <si>
    <t>Provedení izolace proti zemní vlhkosti pásy přitavením NAIP na ploše vodorovné V</t>
  </si>
  <si>
    <t>1697272833</t>
  </si>
  <si>
    <t xml:space="preserve">Poznámka k souboru cen:_x000D_
1. Izolace plochy jednotlivě do 10 m2 se oceňují skladebně cenou příslušné izolace a cenou 711 19-9097 Příplatek za plochu do 10 m2. </t>
  </si>
  <si>
    <t>432,840*2 " základová deska (2x asf. pás)</t>
  </si>
  <si>
    <t>184</t>
  </si>
  <si>
    <t>62836110</t>
  </si>
  <si>
    <t>pás těžký asfaltovaný s Al folií nosnou vložkou</t>
  </si>
  <si>
    <t>2097946303</t>
  </si>
  <si>
    <t>432,84*1,15 'Přepočtené koeficientem množství</t>
  </si>
  <si>
    <t>185</t>
  </si>
  <si>
    <t>62852264</t>
  </si>
  <si>
    <t>pásy s modifikovaným asfaltem vložka skelná tkanina minerální posyp</t>
  </si>
  <si>
    <t>-1323003173</t>
  </si>
  <si>
    <t>186</t>
  </si>
  <si>
    <t>711142559</t>
  </si>
  <si>
    <t>Provedení izolace proti zemní vlhkosti pásy přitavením NAIP na ploše svislé S</t>
  </si>
  <si>
    <t>-1324388</t>
  </si>
  <si>
    <t>" spodní stavba (od horního líce bet. základového pasu) + zdivo (min. 300 mm nad U.T)</t>
  </si>
  <si>
    <t>" 2x asf. pás</t>
  </si>
  <si>
    <t>(0,623+0,212+20,043+0,172+6,505)*1,000*2</t>
  </si>
  <si>
    <t>(14,099+13,474)*1,200*2</t>
  </si>
  <si>
    <t>(26,564+4,175)*1,400*2</t>
  </si>
  <si>
    <t>-(2,000*0,300*1)*2</t>
  </si>
  <si>
    <t>-(3,500*0,300*1)*2</t>
  </si>
  <si>
    <t>-(1,360*0,300*1)*2</t>
  </si>
  <si>
    <t>187</t>
  </si>
  <si>
    <t>-1766359194</t>
  </si>
  <si>
    <t>101,62*1,2 'Přepočtené koeficientem množství</t>
  </si>
  <si>
    <t>188</t>
  </si>
  <si>
    <t>-398676184</t>
  </si>
  <si>
    <t>189</t>
  </si>
  <si>
    <t>711161221</t>
  </si>
  <si>
    <t>Izolace proti zemní vlhkosti a beztlakové vodě nopovými fóliemi na ploše svislé S vrstva ochranná, odvětrávací a drenážní s nakašírovanou filtrační textilií výška nopku 4,0 mm, tl. fólie do 0,6 mm</t>
  </si>
  <si>
    <t>1205337471</t>
  </si>
  <si>
    <t>" spodní stavba</t>
  </si>
  <si>
    <t>(0,623+0,212+20,043+0,172+6,505)*0,700</t>
  </si>
  <si>
    <t>(14,099+13,474)*0,900</t>
  </si>
  <si>
    <t>(26,564+4,175)*1,100</t>
  </si>
  <si>
    <t>190</t>
  </si>
  <si>
    <t>711161384</t>
  </si>
  <si>
    <t>Izolace proti zemní vlhkosti a beztlakové vodě nopovými fóliemi ostatní ukončení izolace provětrávací lištou</t>
  </si>
  <si>
    <t>-1653351871</t>
  </si>
  <si>
    <t>(0,623+0,212+20,043+0,172+6,505) " výška 700 mm</t>
  </si>
  <si>
    <t>(14,099+13,474) " výška 900 mm</t>
  </si>
  <si>
    <t>(26,564+4,175) " výška 1100 mm</t>
  </si>
  <si>
    <t>191</t>
  </si>
  <si>
    <t>711161385</t>
  </si>
  <si>
    <t>Izolace proti zemní vlhkosti a beztlakové vodě nopovými fóliemi ostatní tvarovka připevněná k fóliím samolepící páskou, koutová</t>
  </si>
  <si>
    <t>727558893</t>
  </si>
  <si>
    <t>192</t>
  </si>
  <si>
    <t>711161386</t>
  </si>
  <si>
    <t>Izolace proti zemní vlhkosti a beztlakové vodě nopovými fóliemi ostatní tvarovka připevněná k fóliím samolepící páskou, rohová</t>
  </si>
  <si>
    <t>-611510808</t>
  </si>
  <si>
    <t>193</t>
  </si>
  <si>
    <t>711161387</t>
  </si>
  <si>
    <t>Izolace proti zemní vlhkosti a beztlakové vodě nopovými fóliemi ostatní tvarovka připevněná k fóliím samolepící páskou, pro průchodky průměru 100 mm</t>
  </si>
  <si>
    <t>770405250</t>
  </si>
  <si>
    <t>194</t>
  </si>
  <si>
    <t>711161388</t>
  </si>
  <si>
    <t>Izolace proti zemní vlhkosti a beztlakové vodě nopovými fóliemi ostatní tvarovka připevněná k fóliím samolepící páskou, pro průchodky průměru 200 mm</t>
  </si>
  <si>
    <t>1294199856</t>
  </si>
  <si>
    <t>195</t>
  </si>
  <si>
    <t>711191101</t>
  </si>
  <si>
    <t>Provedení izolace proti zemní vlhkosti hydroizolační stěrkou na ploše vodorovné V jednovrstvá na betonu</t>
  </si>
  <si>
    <t>1483190616</t>
  </si>
  <si>
    <t xml:space="preserve">Poznámka k souboru cen:_x000D_
1. V cenách nejsou započteny náklady na dodávku materiálu, tyto se oceňují ve specifikaci. </t>
  </si>
  <si>
    <t>" do místností s vlhkým provozem</t>
  </si>
  <si>
    <t>3,870 " m.č. 0.03</t>
  </si>
  <si>
    <t>5,670 " m.č. 0.04</t>
  </si>
  <si>
    <t>7,180 " m.č. 0.05</t>
  </si>
  <si>
    <t>1,510 " m.č. 0.06</t>
  </si>
  <si>
    <t>7,500 " m.č. 0.09</t>
  </si>
  <si>
    <t>6,000 " m.č. 0.10</t>
  </si>
  <si>
    <t>38,630 " m.č. 0.11</t>
  </si>
  <si>
    <t>5,970 " m.č. 0.13</t>
  </si>
  <si>
    <t>4,040 " m.č. 0.14</t>
  </si>
  <si>
    <t>4,230 " m.č. 0.15</t>
  </si>
  <si>
    <t>1,580 " m.č. 0.18</t>
  </si>
  <si>
    <t>1,850 " m.č. 0.20</t>
  </si>
  <si>
    <t>1,800 " m.č. 0.21</t>
  </si>
  <si>
    <t>196</t>
  </si>
  <si>
    <t>24551275</t>
  </si>
  <si>
    <t>stěrka minerální hydroizolační 2-složková cementem pojená</t>
  </si>
  <si>
    <t>kg</t>
  </si>
  <si>
    <t>1199499994</t>
  </si>
  <si>
    <t>89,83*1,8 'Přepočtené koeficientem množství</t>
  </si>
  <si>
    <t>197</t>
  </si>
  <si>
    <t>711192102</t>
  </si>
  <si>
    <t>Provedení izolace proti zemní vlhkosti hydroizolační stěrkou na ploše svislé S jednovrstvá na zdivu</t>
  </si>
  <si>
    <t>-331188643</t>
  </si>
  <si>
    <t>(2,156+1,802+2,156+1,802)*0,100 " m.č. 0.03</t>
  </si>
  <si>
    <t>(1,802+3,180+1,793+3,180)*0,100 " m.č. 0.04</t>
  </si>
  <si>
    <t>(1,201+4,046+2,562+1,696+1,325+2,350)*0,100 " m.č. 0.05</t>
  </si>
  <si>
    <t>(1,254+1,228+1,237+1,219)*0,100 " m.č. 0.06</t>
  </si>
  <si>
    <t>(0,133+1,307+3,172+3,004+10,416+5,583+10,407+2,403+3,313+1,431)*0,100 " m.č. 0.09 + 0.10 + 0.11</t>
  </si>
  <si>
    <t>(2,173+2,659+2,191+2,659)*0,100 " m.č. 0.13</t>
  </si>
  <si>
    <t>(1,608+2,659+1,608+2,659)*0,100 " m.č. 0.14</t>
  </si>
  <si>
    <t>(2,279+1,944+2,279+1,917)*0,100 " m.č. 0.15</t>
  </si>
  <si>
    <t>(1,396+1,131+1,396+1,131)*0,100 " m.č. 0.18</t>
  </si>
  <si>
    <t>(1,325+0,336+0,313+0,364+0,221+0,283+0,200+0,265+0,241+0,277+1,935)*0,100 " m.č. 0.20</t>
  </si>
  <si>
    <t>((0,901+1,961+0,236+0,180+0,265+0,232+2,023-0,900*3)*0,100)+((0,900*3)*2,000) " m.č. 0.21</t>
  </si>
  <si>
    <t>198</t>
  </si>
  <si>
    <t>1889151511</t>
  </si>
  <si>
    <t>17,171*1,8 'Přepočtené koeficientem množství</t>
  </si>
  <si>
    <t>199</t>
  </si>
  <si>
    <t>711199101</t>
  </si>
  <si>
    <t>Provedení izolace proti zemní vlhkosti hydroizolační stěrkou doplňků vodotěsné těsnící pásky pro dilatační a styčné spáry</t>
  </si>
  <si>
    <t>1610990132</t>
  </si>
  <si>
    <t>(0,901+1,961+0,236+0,180+0,265+0,232+2,023-0,900*3)+(2,000*2) " m.č. 0.21</t>
  </si>
  <si>
    <t>200</t>
  </si>
  <si>
    <t>28355200</t>
  </si>
  <si>
    <t>páska těsnící hydroizolačních stěrek pro vysoké zatížení 120 mm x 10 m</t>
  </si>
  <si>
    <t>1240799769</t>
  </si>
  <si>
    <t>121,705*1,05 'Přepočtené koeficientem množství</t>
  </si>
  <si>
    <t>201</t>
  </si>
  <si>
    <t>711199102</t>
  </si>
  <si>
    <t>Provedení izolace proti zemní vlhkosti hydroizolační stěrkou doplňků vodotěsné těsnící pásky pro vnější a vnitřní roh</t>
  </si>
  <si>
    <t>-1636210643</t>
  </si>
  <si>
    <t>4,000 " m.č. 0.03</t>
  </si>
  <si>
    <t>4,000 " m.č. 0.04</t>
  </si>
  <si>
    <t>6,000 " m.č. 0.05</t>
  </si>
  <si>
    <t>4,000 " m.č. 0.06</t>
  </si>
  <si>
    <t>20,000 " m.č. 0.09 - 0.11</t>
  </si>
  <si>
    <t>4,000 " m.č. 0.13</t>
  </si>
  <si>
    <t>4,000 " m.č. 0.14</t>
  </si>
  <si>
    <t>4,000 " m.č. 0.15</t>
  </si>
  <si>
    <t>4,000 " m.č. 0.18</t>
  </si>
  <si>
    <t>3,000 " m.č. 0.20</t>
  </si>
  <si>
    <t>4,000 " m.č. 0.21</t>
  </si>
  <si>
    <t>202</t>
  </si>
  <si>
    <t>711747067</t>
  </si>
  <si>
    <t>Provedení detailů pásy přitavením opracování trubních prostupů pod těsnící objímkou, průměru do 300 mm, NAIP</t>
  </si>
  <si>
    <t>415680965</t>
  </si>
  <si>
    <t>" prostup ZP - 2x</t>
  </si>
  <si>
    <t>5,000*2</t>
  </si>
  <si>
    <t>203</t>
  </si>
  <si>
    <t>-1115631902</t>
  </si>
  <si>
    <t>10*0,7 'Přepočtené koeficientem množství</t>
  </si>
  <si>
    <t>204</t>
  </si>
  <si>
    <t>-1375581549</t>
  </si>
  <si>
    <t>205</t>
  </si>
  <si>
    <t>998711101</t>
  </si>
  <si>
    <t>Přesun hmot pro izolace proti vodě, vlhkosti a plynům stanovený z hmotnosti přesunovaného materiálu vodorovná dopravní vzdálenost do 50 m v objektech výšky do 6 m</t>
  </si>
  <si>
    <t>168686171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</si>
  <si>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</si>
  <si>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</si>
  <si>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</si>
  <si>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206</t>
  </si>
  <si>
    <t>712311101</t>
  </si>
  <si>
    <t>Provedení povlakové krytiny střech plochých do 10° natěradly a tmely za studena nátěrem lakem penetračním nebo asfaltovým</t>
  </si>
  <si>
    <t>1665651140</t>
  </si>
  <si>
    <t xml:space="preserve">Poznámka k souboru cen:_x000D_
1. Povlakové krytiny střech jednotlivě do 10 m2 se oceňují skladebně cenou příslušné izolace a cenou 712 39-9095 Příplatek za plochu do 10 m2. </t>
  </si>
  <si>
    <t>216,187 " část s monolitickým stropem</t>
  </si>
  <si>
    <t>207</t>
  </si>
  <si>
    <t>2130060932</t>
  </si>
  <si>
    <t>216,187*0,0003 'Přepočtené koeficientem množství</t>
  </si>
  <si>
    <t>208</t>
  </si>
  <si>
    <t>712331111</t>
  </si>
  <si>
    <t>Provedení povlakové krytiny střech plochých do 10° pásy na sucho podkladní samolepící asfaltový pás</t>
  </si>
  <si>
    <t>1639907312</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</si>
  <si>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 </t>
  </si>
  <si>
    <t>394,171 " část s prkenným stropem</t>
  </si>
  <si>
    <t>-216,187 " odpočet části s monolitickým stropem</t>
  </si>
  <si>
    <t>209</t>
  </si>
  <si>
    <t>62866281</t>
  </si>
  <si>
    <t>pás asfaltový modifikovaný za studena samolepící tl. 4 mm na bednění</t>
  </si>
  <si>
    <t>-1119280915</t>
  </si>
  <si>
    <t>177,984*1,15 'Přepočtené koeficientem množství</t>
  </si>
  <si>
    <t>210</t>
  </si>
  <si>
    <t>712341559</t>
  </si>
  <si>
    <t>Provedení povlakové krytiny střech plochých do 10° pásy přitavením NAIP v plné ploše</t>
  </si>
  <si>
    <t>216680179</t>
  </si>
  <si>
    <t xml:space="preserve">Poznámka k souboru cen:_x000D_
1. Povlakové krytiny střech jednotlivě do 10 m2 se oceňují skladebně cenou příslušné izolace a cenou 712 39-9097 Příplatek za plochu do 10 m2. </t>
  </si>
  <si>
    <t>211</t>
  </si>
  <si>
    <t>62852254</t>
  </si>
  <si>
    <t>pásy s modifikovaným asfaltem tl. 4,0 mm vložka polyesterové rouno minerální jemnozrnný posyp</t>
  </si>
  <si>
    <t>1439123260</t>
  </si>
  <si>
    <t>216,187*1,15 'Přepočtené koeficientem množství</t>
  </si>
  <si>
    <t>212</t>
  </si>
  <si>
    <t>712363501</t>
  </si>
  <si>
    <t>Provedení povlakové krytiny střech plochých do 10° s mechanicky kotvenou izolací včetně položení fólie a horkovzdušného svaření tl. tepelné izolace přes 140 mm do 200 mm budovy výšky do 18 m, kotvené do betonu nebo pórobetonu vnitřní plocha</t>
  </si>
  <si>
    <t>-1060427246</t>
  </si>
  <si>
    <t xml:space="preserve">Poznámka k souboru cen:_x000D_
1. V cenách jsou započteny i náklady na dodávku kotev. 2. V cenách nejsou započteny náklady na dodávku fólie, tato se oceňuje ve specifikaci. 3. Kotvení plechových lišt rš větší než 200 mm se oceňují katalogem 800-764 Klempířské konstrukce. 4. Vymezení rohových a okrajových částí je dané kotevním plánem nebo výpočtem podle přílohy č. 3 tohoto katalogu. </t>
  </si>
  <si>
    <t>216,187</t>
  </si>
  <si>
    <t>-50,760 " odpočet plochy krajního pole</t>
  </si>
  <si>
    <t>-24,000 " odpočet plochy rohového pole</t>
  </si>
  <si>
    <t>213</t>
  </si>
  <si>
    <t>712363502</t>
  </si>
  <si>
    <t>Provedení povlakové krytiny střech plochých do 10° s mechanicky kotvenou izolací včetně položení fólie a horkovzdušného svaření tl. tepelné izolace přes 140 mm do 200 mm budovy výšky do 18 m, kotvené do betonu nebo pórobetonu okraj</t>
  </si>
  <si>
    <t>-1483681931</t>
  </si>
  <si>
    <t>2,000*(1,990+12,630+10,760)</t>
  </si>
  <si>
    <t>214</t>
  </si>
  <si>
    <t>712363503</t>
  </si>
  <si>
    <t>Provedení povlakové krytiny střech plochých do 10° s mechanicky kotvenou izolací včetně položení fólie a horkovzdušného svaření tl. tepelné izolace přes 140 mm do 200 mm budovy výšky do 18 m, kotvené do betonu nebo pórobetonu roh</t>
  </si>
  <si>
    <t>572061491</t>
  </si>
  <si>
    <t>2,000*(4,000+2,000+4,000+2,000)</t>
  </si>
  <si>
    <t>215</t>
  </si>
  <si>
    <t>28342413</t>
  </si>
  <si>
    <t>fólie hydroizolační střešní na bázi mPVC vyztužená skelným vláknem tl 2,0 mm</t>
  </si>
  <si>
    <t>957088707</t>
  </si>
  <si>
    <t>141,427+50,760+24,000</t>
  </si>
  <si>
    <t>216</t>
  </si>
  <si>
    <t>712363511</t>
  </si>
  <si>
    <t>Provedení povlakové krytiny střech plochých do 10° s mechanicky kotvenou izolací včetně položení fólie a horkovzdušného svaření tl. tepelné izolace přes 140 mm do 200 mm budovy výšky do 18 m, kotvené do trapézového plechu nebo do dřeva vnitřní plocha</t>
  </si>
  <si>
    <t>-1356213232</t>
  </si>
  <si>
    <t>394,171-216,187 " odpočet části nad ŽB stropem</t>
  </si>
  <si>
    <t>-70,660 " odpočet plochy krajového pole</t>
  </si>
  <si>
    <t>217</t>
  </si>
  <si>
    <t>712363512</t>
  </si>
  <si>
    <t>Provedení povlakové krytiny střech plochých do 10° s mechanicky kotvenou izolací včetně položení fólie a horkovzdušného svaření tl. tepelné izolace přes 140 mm do 200 mm budovy výšky do 18 m, kotvené do trapézového plechu nebo do dřeva okraj</t>
  </si>
  <si>
    <t>-279300454</t>
  </si>
  <si>
    <t>2,000*(9,240+9,100+16,990)</t>
  </si>
  <si>
    <t>218</t>
  </si>
  <si>
    <t>712363513</t>
  </si>
  <si>
    <t>Provedení povlakové krytiny střech plochých do 10° s mechanicky kotvenou izolací včetně položení fólie a horkovzdušného svaření tl. tepelné izolace přes 140 mm do 200 mm budovy výšky do 18 m, kotvené do trapézového plechu nebo do dřeva roh</t>
  </si>
  <si>
    <t>76668156</t>
  </si>
  <si>
    <t>2,000*(4,000+2,000+2,000+4,000)</t>
  </si>
  <si>
    <t>219</t>
  </si>
  <si>
    <t>-1110943131</t>
  </si>
  <si>
    <t>83,324+70,660+24,000</t>
  </si>
  <si>
    <t>220</t>
  </si>
  <si>
    <t>712363671</t>
  </si>
  <si>
    <t>Provedení povlakové krytiny střech plochých do 10° s mechanicky kotvenou izolací ostatní práce mechanické kotvení plechových lišt do rš 200 mm do podkladu z ocelového plechu</t>
  </si>
  <si>
    <t>-1260183246</t>
  </si>
  <si>
    <t>221</t>
  </si>
  <si>
    <t>712363674</t>
  </si>
  <si>
    <t>Provedení povlakové krytiny střech plochých do 10° s mechanicky kotvenou izolací ostatní práce mechanické kotvení plechových lišt do rš 200 mm do podkladu ze železobetonu</t>
  </si>
  <si>
    <t>1115747833</t>
  </si>
  <si>
    <t>5,990+16,630+2,440+26,450+13,100</t>
  </si>
  <si>
    <t>222</t>
  </si>
  <si>
    <t>712363681</t>
  </si>
  <si>
    <t>Provedení povlakové krytiny střech plochých do 10° s mechanicky kotvenou izolací ostatní práce mechanické kotvení kruhového prostupu do podkladu z betonu nebo pórobetonu</t>
  </si>
  <si>
    <t>-1560287688</t>
  </si>
  <si>
    <t>223</t>
  </si>
  <si>
    <t>712391171</t>
  </si>
  <si>
    <t>Provedení povlakové krytiny střech plochých do 10° -ostatní práce provedení vrstvy textilní podkladní</t>
  </si>
  <si>
    <t>256659371</t>
  </si>
  <si>
    <t xml:space="preserve">Poznámka k souboru cen:_x000D_
1. Cenami -9095 až -9097 lze oceňovat jen tehdy, nepřesáhne-li součet plochy vodorovné a svislé izolační vrstvy 10 m2. 2. Cenou -9095 až -9097 nelze oceňovat opravy a údržbu povlakové krytiny. </t>
  </si>
  <si>
    <t>177,984+216,187</t>
  </si>
  <si>
    <t>224</t>
  </si>
  <si>
    <t>69311068</t>
  </si>
  <si>
    <t>geotextilie netkaná PP 300g/m2</t>
  </si>
  <si>
    <t>-1713032650</t>
  </si>
  <si>
    <t>394,171*1,15 'Přepočtené koeficientem množství</t>
  </si>
  <si>
    <t>225</t>
  </si>
  <si>
    <t>712811101</t>
  </si>
  <si>
    <t>Provedení povlakové krytiny střech samostatným vytažením izolačního povlaku za studena na konstrukce převyšující úroveň střechy, nátěrem penetračním</t>
  </si>
  <si>
    <t>-1668169324</t>
  </si>
  <si>
    <t>(0,352+5,599+13,762+0,563+0,668+0,402+0,374+0,430+0,490+0,354+26,024+12,748)*0,500</t>
  </si>
  <si>
    <t>(5,599+13,762+0,563+0,668+0,402+0,374+0,430+0,490+0,354+26,024+12,748)*0,440</t>
  </si>
  <si>
    <t>(1,100*2+1,700*2+0,900*4)*0,390</t>
  </si>
  <si>
    <t>(1,100*2+1,700*2+0,660*4)*0,120</t>
  </si>
  <si>
    <t>226</t>
  </si>
  <si>
    <t>2105797826</t>
  </si>
  <si>
    <t>62,482*0,00035 'Přepočtené koeficientem množství</t>
  </si>
  <si>
    <t>227</t>
  </si>
  <si>
    <t>712831101</t>
  </si>
  <si>
    <t>Provedení povlakové krytiny střech samostatným vytažením izolačního povlaku pásy na sucho na konstrukce převyšující úroveň střechy, AIP, NAIP nebo tkaninou</t>
  </si>
  <si>
    <t>2012925008</t>
  </si>
  <si>
    <t>20,990*0,500 " fasádní Al stěna</t>
  </si>
  <si>
    <t>(1,600*2+0,800*2)*0,500*4 " světlík</t>
  </si>
  <si>
    <t>228</t>
  </si>
  <si>
    <t>1721821130</t>
  </si>
  <si>
    <t>20,095*1,25 'Přepočtené koeficientem množství</t>
  </si>
  <si>
    <t>229</t>
  </si>
  <si>
    <t>712841559</t>
  </si>
  <si>
    <t>Provedení povlakové krytiny střech samostatným vytažením izolačního povlaku pásy přitavením na konstrukce převyšující úroveň střechy, NAIP</t>
  </si>
  <si>
    <t>-1736281998</t>
  </si>
  <si>
    <t>230</t>
  </si>
  <si>
    <t>-1236328432</t>
  </si>
  <si>
    <t>62,482*1,25 'Přepočtené koeficientem množství</t>
  </si>
  <si>
    <t>231</t>
  </si>
  <si>
    <t>712861703</t>
  </si>
  <si>
    <t>Provedení povlakové krytiny střech samostatným vytažením izolačního povlaku fólií na konstrukce převyšující úroveň střechy, přilepenou lepidlem v plné ploše</t>
  </si>
  <si>
    <t>-1414976238</t>
  </si>
  <si>
    <t>(12,537+26,024+0,428+0,524+0,430+0,275+0,430+0,379+0,608+0,494+13,478+5,599+0,141)*0,190 " svislá část atiky (proměnná výška od 80 mm do 300 mm</t>
  </si>
  <si>
    <t>(1,100*2+1,700*2+0,900*4)*0,190 " dtto - výfuk VZT</t>
  </si>
  <si>
    <t>(1,600*2+0,800*2)*4*0,190 " dtto - světlík</t>
  </si>
  <si>
    <t>Mezisoučet " atika (svislá část)</t>
  </si>
  <si>
    <t>20,990*0,200</t>
  </si>
  <si>
    <t>(12,537+26,024+0,428+0,524+0,430+0,275+0,430+0,379+0,608+0,494+13,478+5,599+0,141-20,990)*0,440</t>
  </si>
  <si>
    <t>Mezisoučet " atika (vodorovná část - pod oplechování)</t>
  </si>
  <si>
    <t>232</t>
  </si>
  <si>
    <t>935046956</t>
  </si>
  <si>
    <t>39,007*1,2 'Přepočtené koeficientem množství</t>
  </si>
  <si>
    <t>233</t>
  </si>
  <si>
    <t>712862701</t>
  </si>
  <si>
    <t>Provedení povlakové krytiny střech samostatným vytažením izolačního povlaku fólií na konstrukce převyšující úroveň střechy, zesílením spojů páskem se zalitím okrajů spoje</t>
  </si>
  <si>
    <t>-2082782897</t>
  </si>
  <si>
    <t>234</t>
  </si>
  <si>
    <t>-563141825</t>
  </si>
  <si>
    <t>39,007*0,18 'Přepočtené koeficientem množství</t>
  </si>
  <si>
    <t>235</t>
  </si>
  <si>
    <t>712997001</t>
  </si>
  <si>
    <t>Provedení povlakové krytiny střech - ostatní práce přilepení klínů do asfaltu</t>
  </si>
  <si>
    <t>-1358284894</t>
  </si>
  <si>
    <t xml:space="preserve">Poznámka k souboru cen:_x000D_
1. Cena -8106 se používá pro střechy s kačírkem nebo s jinými přitěžujícím souvrstvím. </t>
  </si>
  <si>
    <t>(12,493+26,200+0,544+0,403+0,381+0,682+0,427+0,344+0,370+13,743+5,626+0,185+20,508) " atika po obvodu</t>
  </si>
  <si>
    <t>(0,800+1,600)*2*4 " světlík</t>
  </si>
  <si>
    <t>(1,100*2+1,700*2+0,900*4) " výfuk VZT</t>
  </si>
  <si>
    <t>236</t>
  </si>
  <si>
    <t>63152007</t>
  </si>
  <si>
    <t>klín atikový přechodný minerální plochých střech tl.80 x 80 mm</t>
  </si>
  <si>
    <t>1088967982</t>
  </si>
  <si>
    <t>110,306*1,02 'Přepočtené koeficientem množství</t>
  </si>
  <si>
    <t>237</t>
  </si>
  <si>
    <t>998712101</t>
  </si>
  <si>
    <t>Přesun hmot pro povlakové krytiny stanovený z hmotnosti přesunovaného materiálu vodorovná dopravní vzdálenost do 50 m v objektech výšky do 6 m</t>
  </si>
  <si>
    <t>-795727534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</si>
  <si>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</si>
  <si>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</si>
  <si>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</si>
  <si>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238</t>
  </si>
  <si>
    <t>713121121</t>
  </si>
  <si>
    <t>Montáž tepelné izolace podlah rohožemi, pásy, deskami, dílci, bloky (izolační materiál ve specifikaci) kladenými volně dvouvrstvá</t>
  </si>
  <si>
    <t>1841880630</t>
  </si>
  <si>
    <t xml:space="preserve">Poznámka k souboru cen:_x000D_
1. Množství tepelné izolace podlah okrajovými pásky k ceně -1211 se určuje v m projektované délky obložení (bez přesahů) na obvodu podlahy. </t>
  </si>
  <si>
    <t>" 2x 40 mm křížem kladené (celková tl. 80 mm)</t>
  </si>
  <si>
    <t>239</t>
  </si>
  <si>
    <t>28376416</t>
  </si>
  <si>
    <t>deska z polystyrénu XPS, hrana polodrážková a hladký povrch tl 40mm</t>
  </si>
  <si>
    <t>2083754154</t>
  </si>
  <si>
    <t>371,32*2,04 'Přepočtené koeficientem množství</t>
  </si>
  <si>
    <t>240</t>
  </si>
  <si>
    <t>713131141</t>
  </si>
  <si>
    <t>Montáž tepelné izolace stěn rohožemi, pásy, deskami, dílci, bloky (izolační materiál ve specifikaci) lepením celoplošně</t>
  </si>
  <si>
    <t>652965062</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</si>
  <si>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</si>
  <si>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241</t>
  </si>
  <si>
    <t>28376418</t>
  </si>
  <si>
    <t>deska z polystyrénu XPS, hrana polodrážková a hladký povrch tl 60mm</t>
  </si>
  <si>
    <t>-1159279572</t>
  </si>
  <si>
    <t>101,62*1,02 'Přepočtené koeficientem množství</t>
  </si>
  <si>
    <t>242</t>
  </si>
  <si>
    <t>713141181</t>
  </si>
  <si>
    <t>Montáž tepelné izolace střech plochých rohožemi, pásy, deskami, dílci, bloky (izolační materiál ve specifikaci) přišroubovanými šrouby tl. izolace přes 170 mm budovy výšky do 20 m vnitřní pole</t>
  </si>
  <si>
    <t>-1504660617</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</si>
  <si>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</si>
  <si>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394,518 " viz. skladba S1 a S2 (tl. 20 - 240 mm)</t>
  </si>
  <si>
    <t>" Odpočet střešních prostupů</t>
  </si>
  <si>
    <t>-(1,600*0,900)*4 " světlík</t>
  </si>
  <si>
    <t>-(1,100*0,900)*1 " výfuk VZT</t>
  </si>
  <si>
    <t>-(1,700*0,900)*1 " výfuk VZT</t>
  </si>
  <si>
    <t>-116,640 " odpočet plochy krajového pole</t>
  </si>
  <si>
    <t>-48,000 " odpočet plochy rohového pole</t>
  </si>
  <si>
    <t>243</t>
  </si>
  <si>
    <t>713141182</t>
  </si>
  <si>
    <t>Montáž tepelné izolace střech plochých rohožemi, pásy, deskami, dílci, bloky (izolační materiál ve specifikaci) přišroubovanými šrouby tl. izolace přes 170 mm budovy výšky do 20 m okrajové pole</t>
  </si>
  <si>
    <t>-508961981</t>
  </si>
  <si>
    <t>2,000*(5,550+15,750+28,010+12,460+20,550-4,000*4-2,000*4)</t>
  </si>
  <si>
    <t>244</t>
  </si>
  <si>
    <t>713141183</t>
  </si>
  <si>
    <t>Montáž tepelné izolace střech plochých rohožemi, pásy, deskami, dílci, bloky (izolační materiál ve specifikaci) přišroubovanými šrouby tl. izolace přes 170 mm budovy výšky do 20 m rohové pole</t>
  </si>
  <si>
    <t>-2117347463</t>
  </si>
  <si>
    <t>2,000*(4,000*4+2,000*4)</t>
  </si>
  <si>
    <t>245</t>
  </si>
  <si>
    <t>28372320</t>
  </si>
  <si>
    <t>deska EPS 100 pro trvalé zatížení v tlaku (max. 2000 kg/m2) tl 180mm</t>
  </si>
  <si>
    <t>-659819566</t>
  </si>
  <si>
    <t>386,238*1,02 'Přepočtené koeficientem množství</t>
  </si>
  <si>
    <t>246</t>
  </si>
  <si>
    <t>713141335</t>
  </si>
  <si>
    <t>Montáž tepelné izolace střech plochých spádovými klíny v ploše přilepenými za studena bodově</t>
  </si>
  <si>
    <t>1214279906</t>
  </si>
  <si>
    <t>247</t>
  </si>
  <si>
    <t>28376141</t>
  </si>
  <si>
    <t>klín izolační z pěnového polystyrenu EPS 100 spádový</t>
  </si>
  <si>
    <t>-1559779145</t>
  </si>
  <si>
    <t>386,238*((0,020+0,240)/2)</t>
  </si>
  <si>
    <t>50,211*1,02 'Přepočtené koeficientem množství</t>
  </si>
  <si>
    <t>248</t>
  </si>
  <si>
    <t>998713101</t>
  </si>
  <si>
    <t>Přesun hmot pro izolace tepelné stanovený z hmotnosti přesunovaného materiálu vodorovná dopravní vzdálenost do 50 m v objektech výšky do 6 m</t>
  </si>
  <si>
    <t>239965921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</si>
  <si>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</si>
  <si>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714</t>
  </si>
  <si>
    <t>Akustická a protiotřesová opatření</t>
  </si>
  <si>
    <t>249</t>
  </si>
  <si>
    <t>714121011</t>
  </si>
  <si>
    <t>Montáž akustických minerálních panelů podstropních s rozšířenou pohltivostí zvuku zavěšených na rošt viditelný</t>
  </si>
  <si>
    <t>2018705057</t>
  </si>
  <si>
    <t xml:space="preserve">Poznámka k souboru cen:_x000D_
1. V cenách jsou započteny i náklady na montáž a dodávku nosné konstrukce. 2. V cenách nejsou započteny náklady na dodávku panelů, jejich dodávka se oceňuje ve specifikaci. Ztratné lze stanovit ve výši 5%. 3. Cenami -1001 a -1002 se oceňuje montáž panelů nárazuvzdorných, určených např. pro sportovní haly apod. Zařazení do tříd dynamické zátěžové kapacity klasifikuje norma ČSN EN 13964. 4. Cenami -1011 až -1022 se oceňuje montáž panelů s různými typy absorpce zvuku v různých frekvencích, určených např. pro otevřené kanceláře, posluchárny konferenční sály, hudební místnosti. apod. 5. Cenami -1031 a -1032 se oceňuje montáž panelů omyvatelných, určených např. pro závody na zpracování potravin, farmaceutickou výrobu, nemocnice apod. </t>
  </si>
  <si>
    <t>170,000 " m.č. 0.24 (ozn. A)</t>
  </si>
  <si>
    <t>250</t>
  </si>
  <si>
    <t>59036161</t>
  </si>
  <si>
    <t>panel akustický stropní s vyztuženým povrchem tl 40mm</t>
  </si>
  <si>
    <t>-1647064940</t>
  </si>
  <si>
    <t>Poznámka k položce:
podrobnosti viz. TZ (d.2.13 - řešení akustiky) a výkr._č._D.1.1.08</t>
  </si>
  <si>
    <t>170*1,05 'Přepočtené koeficientem množství</t>
  </si>
  <si>
    <t>251</t>
  </si>
  <si>
    <t>714121041</t>
  </si>
  <si>
    <t>Montáž akustických minerálních panelů napojení na stěnu lištou obvodovou</t>
  </si>
  <si>
    <t>1321754382</t>
  </si>
  <si>
    <t>4,190*2+4,180*3+0,900*89+3,840*17+3,865*29+3,875*13+3,855*13+2,240*4+2,265*8+2,275*2 " m.č. 0.24</t>
  </si>
  <si>
    <t>252</t>
  </si>
  <si>
    <t>59036253</t>
  </si>
  <si>
    <t>lišta obvodová rastru nosného pro kazetové minerální podhledy Pz lakovaná v 22mm dl 3m</t>
  </si>
  <si>
    <t>555016068</t>
  </si>
  <si>
    <t>410,505*1,05 'Přepočtené koeficientem množství</t>
  </si>
  <si>
    <t>253</t>
  </si>
  <si>
    <t>714123002</t>
  </si>
  <si>
    <t>Montáž akustických minerálních panelů stěnových demontovatelných, instalovaných na rošt skrytý</t>
  </si>
  <si>
    <t>-1285149346</t>
  </si>
  <si>
    <t>7*3,240 " m.č. 0.24 (ozn. B)</t>
  </si>
  <si>
    <t>254</t>
  </si>
  <si>
    <t>59036173</t>
  </si>
  <si>
    <t>panel akustický barevný hladký nástěnný nebarvená hrana Béžová , tl 40mm</t>
  </si>
  <si>
    <t>-261903975</t>
  </si>
  <si>
    <t>22,68*1,05 'Přepočtené koeficientem množství</t>
  </si>
  <si>
    <t>255</t>
  </si>
  <si>
    <t>998714101</t>
  </si>
  <si>
    <t>Přesun hmot pro akustická a protiotřesová opatření stanovený z hmotnosti přesunovaného materiálu vodorovná dopravní vzdálenost do 50 m v objektech výšky do 6 m</t>
  </si>
  <si>
    <t>-1161809556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</si>
  <si>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</si>
  <si>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725</t>
  </si>
  <si>
    <t>Zdravotechnika - zařizovací předměty</t>
  </si>
  <si>
    <t>256</t>
  </si>
  <si>
    <t>725291621</t>
  </si>
  <si>
    <t>Doplňky zařízení koupelen a záchodů nerezové zásobník toaletních papírů d=300 mm</t>
  </si>
  <si>
    <t>soubor</t>
  </si>
  <si>
    <t>2020398646</t>
  </si>
  <si>
    <t>"výkr._č._D.1.1.16_Výpis_ostatních_výrobků.pdf</t>
  </si>
  <si>
    <t>1,000 " m.č. 0.03</t>
  </si>
  <si>
    <t>2,000 " m.č. 0.04</t>
  </si>
  <si>
    <t>1,000 " m.č. 0.05</t>
  </si>
  <si>
    <t>1,000 " m.č. 0.20</t>
  </si>
  <si>
    <t>257</t>
  </si>
  <si>
    <t>725291703</t>
  </si>
  <si>
    <t>Doplňky zařízení koupelen a záchodů smaltované madla rovná, délky 500 mm</t>
  </si>
  <si>
    <t>-1010988666</t>
  </si>
  <si>
    <t>258</t>
  </si>
  <si>
    <t>725291712</t>
  </si>
  <si>
    <t>Doplňky zařízení koupelen a záchodů smaltované madla krakorcová, délky 834 mm</t>
  </si>
  <si>
    <t>-1246163848</t>
  </si>
  <si>
    <t>259</t>
  </si>
  <si>
    <t>725291722</t>
  </si>
  <si>
    <t>Doplňky zařízení koupelen a záchodů smaltované madla krakorcová sklopná, délky 834 mm</t>
  </si>
  <si>
    <t>-1947335090</t>
  </si>
  <si>
    <t>260</t>
  </si>
  <si>
    <t>998725101</t>
  </si>
  <si>
    <t>Přesun hmot pro zařizovací předměty stanovený z hmotnosti přesunovaného materiálu vodorovná dopravní vzdálenost do 50 m v objektech výšky do 6 m</t>
  </si>
  <si>
    <t>246585790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</si>
  <si>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</si>
  <si>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762</t>
  </si>
  <si>
    <t>Konstrukce tesařské</t>
  </si>
  <si>
    <t>261</t>
  </si>
  <si>
    <t>762081510</t>
  </si>
  <si>
    <t>Práce společné pro tesařské konstrukce hoblování hraněného řeziva zabudovaného do konstrukce plošné prkna, fošny</t>
  </si>
  <si>
    <t>893223702</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</si>
  <si>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</si>
  <si>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Poznámka k položce:
formátování střešních prken na š. 200 mm a tl. 25 mm</t>
  </si>
  <si>
    <t>(181,046/0,200)*(0,200*2+0,030*2) " bednění střechy</t>
  </si>
  <si>
    <t>262</t>
  </si>
  <si>
    <t>762083121</t>
  </si>
  <si>
    <t>Práce společné pro tesařské konstrukce impregnace řeziva máčením proti dřevokaznému hmyzu, houbám a plísním, třída ohrožení 1 a 2 (dřevo v interiéru)</t>
  </si>
  <si>
    <t>665707931</t>
  </si>
  <si>
    <t>187,760*(0,100*0,160) " KVH 100x160 mm</t>
  </si>
  <si>
    <t>50,19*(0,120*0,600) " nosník 120x600 mm</t>
  </si>
  <si>
    <t>181,046*0,025 " bednění střechy (po opracování)</t>
  </si>
  <si>
    <t>263</t>
  </si>
  <si>
    <t>762085103</t>
  </si>
  <si>
    <t>Práce společné pro tesařské konstrukce montáž ocelových spojovacích prostředků (materiál ve specifikaci) kotevních želez příložek, patek, táhel</t>
  </si>
  <si>
    <t>1952435873</t>
  </si>
  <si>
    <t>20,000+18,000+18,000+16,000+14,000 " třmen pro KVH 100x160 mm</t>
  </si>
  <si>
    <t>Mezisoučet " třmen KVH</t>
  </si>
  <si>
    <t>264</t>
  </si>
  <si>
    <t>54825338.1</t>
  </si>
  <si>
    <t>kování tesařské trámová botka-třmen typ11-32 100x160x2,0mm s horním uchycením</t>
  </si>
  <si>
    <t>2141777414</t>
  </si>
  <si>
    <t>265</t>
  </si>
  <si>
    <t>762085111</t>
  </si>
  <si>
    <t>Práce společné pro tesařské konstrukce montáž ocelových spojovacích prostředků (materiál ve specifikaci) svorníků, šroubů délky do 150 mm</t>
  </si>
  <si>
    <t>-721840117</t>
  </si>
  <si>
    <t>(20,000+18,000+18,000+16,000+14,000)*8 " třmen pro KVH 100x160 mm</t>
  </si>
  <si>
    <t>2,000*10 " ozn. OK1</t>
  </si>
  <si>
    <t>1,000*6 " ozn. OK2</t>
  </si>
  <si>
    <t>3,000*6 " ozn. OK3</t>
  </si>
  <si>
    <t>3,000*6 " ozn. OK4</t>
  </si>
  <si>
    <t>Mezisoučet " svorník M12</t>
  </si>
  <si>
    <t>266</t>
  </si>
  <si>
    <t>31140006</t>
  </si>
  <si>
    <t>vrut ocelový se šestihrannou hlavou ZB 10x50mm</t>
  </si>
  <si>
    <t>100 kus</t>
  </si>
  <si>
    <t>1573447692</t>
  </si>
  <si>
    <t>267</t>
  </si>
  <si>
    <t>31120005</t>
  </si>
  <si>
    <t>podložka DIN 125-A ZB D 10mm</t>
  </si>
  <si>
    <t>-1331965406</t>
  </si>
  <si>
    <t>268</t>
  </si>
  <si>
    <t>31197004</t>
  </si>
  <si>
    <t>tyč závitová Pz 4,6 M12</t>
  </si>
  <si>
    <t>-907870726</t>
  </si>
  <si>
    <t>269</t>
  </si>
  <si>
    <t>31111006</t>
  </si>
  <si>
    <t>matice přesná šestihranná Pz DIN 934-8 M12</t>
  </si>
  <si>
    <t>1527840258</t>
  </si>
  <si>
    <t>270</t>
  </si>
  <si>
    <t>31121004</t>
  </si>
  <si>
    <t>podložka pod dřevěnou konstrukci DIN 440 D 12mm</t>
  </si>
  <si>
    <t>-1343516619</t>
  </si>
  <si>
    <t>271</t>
  </si>
  <si>
    <t>762086112</t>
  </si>
  <si>
    <t>Práce společné pro tesařské konstrukce montáž kovových doplňkových konstrukcí (materiál ve specifikaci) hmotnosti prvku přes 5 do 10 kg</t>
  </si>
  <si>
    <t>-1441024657</t>
  </si>
  <si>
    <t>9,502*10 " ozn. OK1+OK2</t>
  </si>
  <si>
    <t>6,560*6 " ozn. OK3</t>
  </si>
  <si>
    <t>6,956*6 " ozn. OK4</t>
  </si>
  <si>
    <t>272</t>
  </si>
  <si>
    <t>55399OK1-2</t>
  </si>
  <si>
    <t>ocelové prvky zavětrování nosníků ozn. OK1 a OK2</t>
  </si>
  <si>
    <t>189004697</t>
  </si>
  <si>
    <t>Poznámka k položce:
součástí ceny výrobku je taktéž povrchová úprava dle požadavku PD</t>
  </si>
  <si>
    <t>273</t>
  </si>
  <si>
    <t>55399OK3</t>
  </si>
  <si>
    <t>ocelové prvky uložení nosnků na zeď ozn. OK3 (bez kotevní desky 200/250/25 mm)</t>
  </si>
  <si>
    <t>-919785044</t>
  </si>
  <si>
    <t>274</t>
  </si>
  <si>
    <t>55399OK4</t>
  </si>
  <si>
    <t>ocelové prvky uložení nosnků nasloup ozn. OK4</t>
  </si>
  <si>
    <t>-219211576</t>
  </si>
  <si>
    <t>275</t>
  </si>
  <si>
    <t>762086113.1</t>
  </si>
  <si>
    <t>Práce společné pro tesařské konstrukce montáž kovových doplňkových konstrukcí (materiál ve specifikaci) hmotnosti prvku přes 15 kg</t>
  </si>
  <si>
    <t>1013145745</t>
  </si>
  <si>
    <t>27,146*5 " ozn. OK5</t>
  </si>
  <si>
    <t>276</t>
  </si>
  <si>
    <t>55399OK5</t>
  </si>
  <si>
    <t>ocelové prvky příčného zajištění sloupků ozn. OK5</t>
  </si>
  <si>
    <t>434307219</t>
  </si>
  <si>
    <t>277</t>
  </si>
  <si>
    <t>762332532</t>
  </si>
  <si>
    <t>Montáž vázaných konstrukcí krovů střech pultových, sedlových, valbových, stanových čtvercového nebo obdélníkového půdorysu, z řeziva hoblovaného průřezové plochy přes 120 do 224 cm2</t>
  </si>
  <si>
    <t>1794293637</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</si>
  <si>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</si>
  <si>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(3,880*(10+9+9+8+7))+4,190*2+4,180*3 " nosník KVH 100x160 mm</t>
  </si>
  <si>
    <t>278</t>
  </si>
  <si>
    <t>61223213</t>
  </si>
  <si>
    <t>hranol vrstvený lepený pohledový 100 x 160 mm</t>
  </si>
  <si>
    <t>-328038886</t>
  </si>
  <si>
    <t>3,004*1,1 'Přepočtené koeficientem množství</t>
  </si>
  <si>
    <t>279</t>
  </si>
  <si>
    <t>762332535</t>
  </si>
  <si>
    <t>Montáž vázaných konstrukcí krovů střech pultových, sedlových, valbových, stanových čtvercového nebo obdélníkového půdorysu, z řeziva hoblovaného průřezové plochy přes 450 cm2</t>
  </si>
  <si>
    <t>217809261</t>
  </si>
  <si>
    <t>10,090+9,400+8,710+8,020+7,330+6,640 " nosník 120x600 mm</t>
  </si>
  <si>
    <t>280</t>
  </si>
  <si>
    <t>61223221.1</t>
  </si>
  <si>
    <t>hranol vrstvený lepený pohledový 120 x 600 mm</t>
  </si>
  <si>
    <t>-2020053137</t>
  </si>
  <si>
    <t>3,614*1,1 'Přepočtené koeficientem množství</t>
  </si>
  <si>
    <t>281</t>
  </si>
  <si>
    <t>762341250</t>
  </si>
  <si>
    <t>Bednění a laťování montáž bednění střech rovných a šikmých sklonu do 60° s vyřezáním otvorů z prken hoblovaných</t>
  </si>
  <si>
    <t>1983344452</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</si>
  <si>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</si>
  <si>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181,046 " strop nad m.č. 0.24 (bednění střechy)</t>
  </si>
  <si>
    <t>282</t>
  </si>
  <si>
    <t>60516100</t>
  </si>
  <si>
    <t>řezivo smrkové sušené tl 30mm</t>
  </si>
  <si>
    <t>-1670624335</t>
  </si>
  <si>
    <t>181,046*0,030 " bednění střechy</t>
  </si>
  <si>
    <t>5,431*1,1 'Přepočtené koeficientem množství</t>
  </si>
  <si>
    <t>283</t>
  </si>
  <si>
    <t>762395000</t>
  </si>
  <si>
    <t>Spojovací prostředky krovů, bednění a laťování, nadstřešních konstrukcí svory, prkna, hřebíky, pásová ocel, vruty</t>
  </si>
  <si>
    <t>1914351454</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</si>
  <si>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</si>
  <si>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181,046*0,025 " bednění střechy tl. 25 mm</t>
  </si>
  <si>
    <t>187,760*0,100*0,160 " KVH 100x160 mm</t>
  </si>
  <si>
    <t>50,190*0,120*0,600 " nosník 120x600 mm</t>
  </si>
  <si>
    <t>284</t>
  </si>
  <si>
    <t>762430036</t>
  </si>
  <si>
    <t>Obložení stěn z cementotřískových desek šroubovaných na pero a drážku broušených, tloušťky desky 22 mm</t>
  </si>
  <si>
    <t>-681161310</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</si>
  <si>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</si>
  <si>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20,990*(0,500+0,200) " opláštění vnitřního líce atiky Al fasádní stěny (svislá + vodorvná část)</t>
  </si>
  <si>
    <t>285</t>
  </si>
  <si>
    <t>762439001</t>
  </si>
  <si>
    <t>Obložení stěn montáž roštu podkladového</t>
  </si>
  <si>
    <t>-655032285</t>
  </si>
  <si>
    <t xml:space="preserve">" vnitřní líc atiky Al fasádní stěny </t>
  </si>
  <si>
    <t>" 3x vodorovně + 34x svisle</t>
  </si>
  <si>
    <t>20,990*3+0,500*34</t>
  </si>
  <si>
    <t>286</t>
  </si>
  <si>
    <t>60514106</t>
  </si>
  <si>
    <t>řezivo jehličnaté lať pevnostní třída S10-13 průžez 40x60mm</t>
  </si>
  <si>
    <t>-561107962</t>
  </si>
  <si>
    <t>79,970*(0,040*0,060) " rošt obkladových desek 40x60 mm</t>
  </si>
  <si>
    <t>0,192*1,04 'Přepočtené koeficientem množství</t>
  </si>
  <si>
    <t>287</t>
  </si>
  <si>
    <t>762495000</t>
  </si>
  <si>
    <t>Spojovací prostředky olištování spár, obložení stropů, střešních podhledů a stěn hřebíky, vruty</t>
  </si>
  <si>
    <t>-1880328472</t>
  </si>
  <si>
    <t xml:space="preserve">Poznámka k souboru cen:_x000D_
1. Cena je určena pro montážní ceny souborů cen: a) 762 41- Montáž olištování spár, b) 762 42- Obložení stropů a střešních podhledů, ceny -1110 až -1235, c) 762 43- Obložení stěn, ceny -1110 až -1235. 2. Ochrana konstrukce se oceňuje samostatně, např. položkami 762 08-3 Impregnace řeziva tohoto katalogu nebo příslušnými položkami katalogu 800-783 Nátěry. </t>
  </si>
  <si>
    <t>288</t>
  </si>
  <si>
    <t>998762101</t>
  </si>
  <si>
    <t>Přesun hmot pro konstrukce tesařské stanovený z hmotnosti přesunovaného materiálu vodorovná dopravní vzdálenost do 50 m v objektech výšky do 6 m</t>
  </si>
  <si>
    <t>-693329482</t>
  </si>
  <si>
    <t>763</t>
  </si>
  <si>
    <t>Konstrukce suché výstavby</t>
  </si>
  <si>
    <t>289</t>
  </si>
  <si>
    <t>763131411</t>
  </si>
  <si>
    <t>Podhled ze sádrokartonových desek dvouvrstvá zavěšená spodní konstrukce z ocelových profilů CD, UD jednoduše opláštěná deskou standardní A, tl. 12,5 mm, bez TI</t>
  </si>
  <si>
    <t>-1682516899</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</si>
  <si>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</si>
  <si>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 viz. Legenda místností</t>
  </si>
  <si>
    <t>26,200 " m.č. 0.01</t>
  </si>
  <si>
    <t>4,470 " m.č. 0.02</t>
  </si>
  <si>
    <t>5,780 " m.č. 0.07</t>
  </si>
  <si>
    <t>16,880 " m.č. 0.12</t>
  </si>
  <si>
    <t>3,180 " m.č. 0.16</t>
  </si>
  <si>
    <t>8,290 " m.č. 0.17</t>
  </si>
  <si>
    <t>7,140 " m.č. 0.19</t>
  </si>
  <si>
    <t>1,960 " m.č. 0.23</t>
  </si>
  <si>
    <t>290</t>
  </si>
  <si>
    <t>763131451</t>
  </si>
  <si>
    <t>Podhled ze sádrokartonových desek dvouvrstvá zavěšená spodní konstrukce z ocelových profilů CD, UD jednoduše opláštěná deskou impregnovanou H2, tl. 12,5 mm, bez TI</t>
  </si>
  <si>
    <t>1181765121</t>
  </si>
  <si>
    <t>2,680 " m.č. 0.22</t>
  </si>
  <si>
    <t>291</t>
  </si>
  <si>
    <t>763131713</t>
  </si>
  <si>
    <t>Podhled ze sádrokartonových desek ostatní práce a konstrukce na podhledech ze sádrokartonových desek napojení na obvodové konstrukce profilem</t>
  </si>
  <si>
    <t>-526856571</t>
  </si>
  <si>
    <t>292</t>
  </si>
  <si>
    <t>763131751</t>
  </si>
  <si>
    <t>Podhled ze sádrokartonových desek ostatní práce a konstrukce na podhledech ze sádrokartonových desek montáž parotěsné zábrany</t>
  </si>
  <si>
    <t>-1741895832</t>
  </si>
  <si>
    <t>Mezisoučet " 1.NP (deska A)</t>
  </si>
  <si>
    <t>Mezisoučet " 1.NP (deska H2)</t>
  </si>
  <si>
    <t>293</t>
  </si>
  <si>
    <t>28329234</t>
  </si>
  <si>
    <t>fólie PE parotěsná tl 0,2mm</t>
  </si>
  <si>
    <t>1347167229</t>
  </si>
  <si>
    <t>114,28*1,1 'Přepočtené koeficientem množství</t>
  </si>
  <si>
    <t>294</t>
  </si>
  <si>
    <t>763131761</t>
  </si>
  <si>
    <t>Podhled ze sádrokartonových desek Příplatek k cenám za plochu do 3 m2 jednotlivě</t>
  </si>
  <si>
    <t>752129478</t>
  </si>
  <si>
    <t>295</t>
  </si>
  <si>
    <t>763131765</t>
  </si>
  <si>
    <t>Podhled ze sádrokartonových desek Příplatek k cenám za výšku zavěšení přes 0,5 do 1,0 m</t>
  </si>
  <si>
    <t>-943963426</t>
  </si>
  <si>
    <t>296</t>
  </si>
  <si>
    <t>763131771</t>
  </si>
  <si>
    <t>Podhled ze sádrokartonových desek Příplatek k cenám za rovinnost kvality speciální tmelení kvality Q3</t>
  </si>
  <si>
    <t>106387975</t>
  </si>
  <si>
    <t>297</t>
  </si>
  <si>
    <t>763411116</t>
  </si>
  <si>
    <t>Sanitární příčky vhodné do mokrého prostředí dělící z kompaktních desek tl. 12 mm</t>
  </si>
  <si>
    <t>-1962354216</t>
  </si>
  <si>
    <t xml:space="preserve">Poznámka k souboru cen:_x000D_
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 </t>
  </si>
  <si>
    <t>1,200*2,000*1 " ozn. V1</t>
  </si>
  <si>
    <t>1,700*2,000*1 " ozn. V2</t>
  </si>
  <si>
    <t>(1,800+1,350)*2,000 " ozn. V3</t>
  </si>
  <si>
    <t>" Odpočet otvorů"</t>
  </si>
  <si>
    <t>-(0,700*1,800)*4</t>
  </si>
  <si>
    <t>298</t>
  </si>
  <si>
    <t>763411126</t>
  </si>
  <si>
    <t>Sanitární příčky vhodné do mokrého prostředí dveře vnitřní do sanitárních příček šířky do 800 mm, výšky do 2 000 mm z kompaktních desek včetně nerezového kování tl. 12 mm</t>
  </si>
  <si>
    <t>424492123</t>
  </si>
  <si>
    <t>1,000 " ozn. V1</t>
  </si>
  <si>
    <t>1,000 " ozn. V2</t>
  </si>
  <si>
    <t>2,000 " ozn. V3</t>
  </si>
  <si>
    <t>299</t>
  </si>
  <si>
    <t>998763301</t>
  </si>
  <si>
    <t>Přesun hmot pro konstrukce montované z desek sádrokartonových, sádrovláknitých, cementovláknitých nebo cementových stanovený z hmotnosti přesunovaného materiálu vodorovná dopravní vzdálenost do 50 m v objektech výšky do 6 m</t>
  </si>
  <si>
    <t>1819470419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</si>
  <si>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</si>
  <si>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</si>
  <si>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</si>
  <si>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300</t>
  </si>
  <si>
    <t>764011442</t>
  </si>
  <si>
    <t>Podkladní plech z pozinkovaného plechu tloušťky 1,0 mm pro TiZn rš 200 mm</t>
  </si>
  <si>
    <t>-1511838953</t>
  </si>
  <si>
    <t xml:space="preserve">Poznámka k souboru cen:_x000D_
1. Rozvinutá šířka podkladního plechu se určuje z rš střešního prvku. 2. Tloušťka pokladního plechu 1,0 mm se používá pro střešní prvky z titanzinkového plechu. </t>
  </si>
  <si>
    <t>"výkr._č._D.1.1.18_Výpis_klempířských_prvků.pdf</t>
  </si>
  <si>
    <t>9,400 " ozn. K7 (rš. 170 mm)</t>
  </si>
  <si>
    <t>301</t>
  </si>
  <si>
    <t>764011445</t>
  </si>
  <si>
    <t>Podkladní plech z pozinkovaného plechu tloušťky 1,0 mm pro TiZn rš 400 mm</t>
  </si>
  <si>
    <t>1575126696</t>
  </si>
  <si>
    <t>20,700 " ozn. K2</t>
  </si>
  <si>
    <t>302</t>
  </si>
  <si>
    <t>764011446</t>
  </si>
  <si>
    <t>Podkladní plech z pozinkovaného plechu tloušťky 1,0 mm pro TiZn rš 500 mm</t>
  </si>
  <si>
    <t>-1265250867</t>
  </si>
  <si>
    <t>64,300 " ozn. K1</t>
  </si>
  <si>
    <t>303</t>
  </si>
  <si>
    <t>764226444</t>
  </si>
  <si>
    <t>Oplechování parapetů z hliníkového plechu rovných celoplošně lepené, bez rohů rš 330 mm</t>
  </si>
  <si>
    <t>-1560096578</t>
  </si>
  <si>
    <t>304</t>
  </si>
  <si>
    <t>764245304</t>
  </si>
  <si>
    <t>Oplechování horních ploch zdí a nadezdívek (atik) z titanzinkového lesklého válcovaného plechu celoplošně lepené rš 330 mm</t>
  </si>
  <si>
    <t>896677039</t>
  </si>
  <si>
    <t>9,400 " ozn. K7 (rš. 280 mm)</t>
  </si>
  <si>
    <t>305</t>
  </si>
  <si>
    <t>764245307</t>
  </si>
  <si>
    <t>Oplechování horních ploch zdí a nadezdívek (atik) z titanzinkového lesklého válcovaného plechu celoplošně lepené rš 670 mm</t>
  </si>
  <si>
    <t>-1957729110</t>
  </si>
  <si>
    <t>64,300 " ozn. K1 (rš. 650 mm)</t>
  </si>
  <si>
    <t>20,700 " ozn. K2 (rš. 550 mm)</t>
  </si>
  <si>
    <t>306</t>
  </si>
  <si>
    <t>764245345</t>
  </si>
  <si>
    <t>Oplechování horních ploch zdí a nadezdívek (atik) z titanzinkového lesklého válcovaného plechu Příplatek k cenám za zvýšenou pracnost při provedení rohu nebo koutu do rš 400 mm</t>
  </si>
  <si>
    <t>551785950</t>
  </si>
  <si>
    <t>307</t>
  </si>
  <si>
    <t>764245346</t>
  </si>
  <si>
    <t>Oplechování horních ploch zdí a nadezdívek (atik) z titanzinkového lesklého válcovaného plechu Příplatek k cenám za zvýšenou pracnost při provedení rohu nebo koutu přes rš 400 mm</t>
  </si>
  <si>
    <t>-527202845</t>
  </si>
  <si>
    <t>308</t>
  </si>
  <si>
    <t>764341313</t>
  </si>
  <si>
    <t>Lemování zdí z titanzinkového lesklého válcovaného plechu boční nebo horní rovných, střech s krytinou skládanou mimo prejzovou rš 250 mm</t>
  </si>
  <si>
    <t>-1890733533</t>
  </si>
  <si>
    <t>3,000 " ozn. K3 (rš. 200 mm)</t>
  </si>
  <si>
    <t>309</t>
  </si>
  <si>
    <t>764342314</t>
  </si>
  <si>
    <t>Lemování zdí z titanzinkového lesklého válcovaného plechu spodní s formováním do tvaru krytiny rovných, střech s krytinou skládanou mimo prejzovou rš 330 mm</t>
  </si>
  <si>
    <t>2050207052</t>
  </si>
  <si>
    <t>3,000 " ozn. K3 (rš. 300 mm)</t>
  </si>
  <si>
    <t>310</t>
  </si>
  <si>
    <t>998764101</t>
  </si>
  <si>
    <t>Přesun hmot pro konstrukce klempířské stanovený z hmotnosti přesunovaného materiálu vodorovná dopravní vzdálenost do 50 m v objektech výšky do 6 m</t>
  </si>
  <si>
    <t>-108328241</t>
  </si>
  <si>
    <t>766</t>
  </si>
  <si>
    <t>Konstrukce truhlářské</t>
  </si>
  <si>
    <t>311</t>
  </si>
  <si>
    <t>766660001</t>
  </si>
  <si>
    <t>Montáž dveřních křídel dřevěných nebo plastových otevíravých do ocelové zárubně povrchově upravených jednokřídlových, šířky do 800 mm</t>
  </si>
  <si>
    <t>-57794720</t>
  </si>
  <si>
    <t>1,000 "ozn. D6</t>
  </si>
  <si>
    <t>312</t>
  </si>
  <si>
    <t>61161D6</t>
  </si>
  <si>
    <t>dveře vnitřní ozn. D6 hladké dýhované plné 1křídlové 80x197cm</t>
  </si>
  <si>
    <t>-2081139393</t>
  </si>
  <si>
    <t>313</t>
  </si>
  <si>
    <t>61161D7</t>
  </si>
  <si>
    <t>dveře vnitřní ozn. D7 hladké dýhované plné 1křídlové 80x197cm</t>
  </si>
  <si>
    <t>-1516239371</t>
  </si>
  <si>
    <t>314</t>
  </si>
  <si>
    <t>61161D9</t>
  </si>
  <si>
    <t>dveře vnitřní ozn. D9 hladké výplň DTD, povrch CPL plné 1křídlové 80x197cm</t>
  </si>
  <si>
    <t>-1519625615</t>
  </si>
  <si>
    <t>315</t>
  </si>
  <si>
    <t>61161D11</t>
  </si>
  <si>
    <t>dveře vnitřní ozn. D11 hladké výplň DTD, povrch CPL plné 1křídlové 80x197cm</t>
  </si>
  <si>
    <t>1951051126</t>
  </si>
  <si>
    <t>316</t>
  </si>
  <si>
    <t>61161D12</t>
  </si>
  <si>
    <t>dveře vnitřní ozn. D12 hladké výplň DTD, povrch CPL plné 1křídlové 80x197cm</t>
  </si>
  <si>
    <t>694349960</t>
  </si>
  <si>
    <t>317</t>
  </si>
  <si>
    <t>61161D13</t>
  </si>
  <si>
    <t>dveře vnitřní ozn. D13 hladké výplň DTD, povrch CPL plné 1křídlové 70x197cm</t>
  </si>
  <si>
    <t>687825574</t>
  </si>
  <si>
    <t>318</t>
  </si>
  <si>
    <t>61161D16</t>
  </si>
  <si>
    <t>dveře vnitřní ozn. D16 hladké výplň MDF, povrch HPL plné 1křídlové 80x197cm</t>
  </si>
  <si>
    <t>-664454797</t>
  </si>
  <si>
    <t>319</t>
  </si>
  <si>
    <t>766660002</t>
  </si>
  <si>
    <t>Montáž dveřních křídel dřevěných nebo plastových otevíravých do ocelové zárubně povrchově upravených jednokřídlových, šířky přes 800 mm</t>
  </si>
  <si>
    <t>-42896838</t>
  </si>
  <si>
    <t>320</t>
  </si>
  <si>
    <t>61161D8</t>
  </si>
  <si>
    <t>dveře vnitřní ozn. D8 hladké dýhované plné 1křídlové 90x197cm</t>
  </si>
  <si>
    <t>1798560847</t>
  </si>
  <si>
    <t>321</t>
  </si>
  <si>
    <t>61161D10</t>
  </si>
  <si>
    <t>dveře vnitřní ozn. D10 hladké výplň DTD, povrch CPL plné 1křídlové 90x197cm</t>
  </si>
  <si>
    <t>1518944617</t>
  </si>
  <si>
    <t>322</t>
  </si>
  <si>
    <t>61161D14</t>
  </si>
  <si>
    <t>dveře vnitřní ozn. D14 hladké výplň DTD, povrch CPL plné 1křídlové 90x197cm</t>
  </si>
  <si>
    <t>-25154748</t>
  </si>
  <si>
    <t>323</t>
  </si>
  <si>
    <t>61161D15</t>
  </si>
  <si>
    <t>dveře vnitřní ozn. D15 hladké výplň MDF, povrch HPL plné 1křídlové 100x210cm</t>
  </si>
  <si>
    <t>1671996960</t>
  </si>
  <si>
    <t>324</t>
  </si>
  <si>
    <t>766660311</t>
  </si>
  <si>
    <t>Montáž dveřních křídel dřevěných nebo plastových posuvných dveří do pouzdra zděné příčky s jednou kapsou jednokřídlových, průchozí šířky do 800 mm</t>
  </si>
  <si>
    <t>-803524552</t>
  </si>
  <si>
    <t>325</t>
  </si>
  <si>
    <t>611D17</t>
  </si>
  <si>
    <t>dveře vnitřní 1kř. ozn. D17 (posuvné do pouzdra) 800x1970 mm, výplň MDF, povrch HPL</t>
  </si>
  <si>
    <t>-579926862</t>
  </si>
  <si>
    <t>326</t>
  </si>
  <si>
    <t>766660722</t>
  </si>
  <si>
    <t>Montáž dveřních doplňků dveřního kování zámku</t>
  </si>
  <si>
    <t>-544673581</t>
  </si>
  <si>
    <t>12,000+4,000</t>
  </si>
  <si>
    <t>327</t>
  </si>
  <si>
    <t>54926400</t>
  </si>
  <si>
    <t xml:space="preserve">zámek stavební dveřní zadlabací </t>
  </si>
  <si>
    <t>1601058673</t>
  </si>
  <si>
    <t>328</t>
  </si>
  <si>
    <t>54914620</t>
  </si>
  <si>
    <t>kování vrchní dveřní klika včetně rozet a montážního materiálu R PZ nerez PK</t>
  </si>
  <si>
    <t>-164896963</t>
  </si>
  <si>
    <t>329</t>
  </si>
  <si>
    <t>766695213</t>
  </si>
  <si>
    <t>Montáž ostatních truhlářských konstrukcí prahů dveří jednokřídlových, šířky přes 100 mm</t>
  </si>
  <si>
    <t>-665026737</t>
  </si>
  <si>
    <t>330</t>
  </si>
  <si>
    <t>61187161</t>
  </si>
  <si>
    <t>práh dveřní dřevěný dubový tl 2cm dl 82cm š 15cm</t>
  </si>
  <si>
    <t>-1679418576</t>
  </si>
  <si>
    <t>331</t>
  </si>
  <si>
    <t>998766101</t>
  </si>
  <si>
    <t>Přesun hmot pro konstrukce truhlářské stanovený z hmotnosti přesunovaného materiálu vodorovná dopravní vzdálenost do 50 m v objektech výšky do 6 m</t>
  </si>
  <si>
    <t>1303382849</t>
  </si>
  <si>
    <t>767</t>
  </si>
  <si>
    <t>Konstrukce zámečnické</t>
  </si>
  <si>
    <t>332</t>
  </si>
  <si>
    <t>767113130</t>
  </si>
  <si>
    <t>Montáž stěn a příček pro zasklení z hliníkových profilů, plochy jednotlivých stěn přes 9 do 12 m2</t>
  </si>
  <si>
    <t>-5067239</t>
  </si>
  <si>
    <t xml:space="preserve">Poznámka k souboru cen:_x000D_
1. V cenách nejsou započteny náklady na: a) montáž lištování hliníkovými profily, potního žlábku a okopových plechů; tyto práce se oceňují cenami 767 89-6110 až –6120 Montáž lišt a okopových plechů, b) montáž těsnění stěn; tyto práce se oceňují cenami 767 62-6101 až -6103 Montáž těsnění oken, c) montáž výplně stěn tvarovaným plechem; tyto práce se oceňují cenami 767 13-7511 až -7513 Montáž obložení plechem tvarovaným. d) zhotovení otvoru ve výplni stěn a příček plechem; tyto práce se oceňují cenami 767 13-7601 až -7613 Zhotovení otvoru v plechu ocelovém, e) montáž ocelových krycích lišt jednostranně; tyto práce se oceňují cenami 767 62-71 Montáž krycích ocelových lišt, množství se určuje v m jako 1/2 (spoje dvou kovových prvků) nebo 1/4 (krajový prvek) délky olištovávaného prvku. 2. V cenách 767 11-1110 až -1180 není započtena montáž spojení stěn z dílů před osazením; tyto práce se oceňují cenou 767 64-8351 Spojení dveří a stěn. </t>
  </si>
  <si>
    <t>"výkr._č._D.1.1.15_Výpis_prosklených_stěn.pdf</t>
  </si>
  <si>
    <t>3,500*2,600 " ozn. F2</t>
  </si>
  <si>
    <t>333</t>
  </si>
  <si>
    <t>19600F2</t>
  </si>
  <si>
    <t>vnitřní stěna ozn. F2 (3500x2600 mm) z Al. profilů (podrobnosti výrobku viz. D.1.1.15)</t>
  </si>
  <si>
    <t>1531859377</t>
  </si>
  <si>
    <t>334</t>
  </si>
  <si>
    <t>767113150</t>
  </si>
  <si>
    <t>Montáž stěn a příček pro zasklení z hliníkových profilů, plochy jednotlivých stěn přes 16 m2</t>
  </si>
  <si>
    <t>-687391085</t>
  </si>
  <si>
    <t>20,450*4,600 " ozn. F1</t>
  </si>
  <si>
    <t>335</t>
  </si>
  <si>
    <t>19600F1</t>
  </si>
  <si>
    <t>fasádní stěna ozn. F1 (20450x4600 mm) z Al. profilů (podrobnosti výrobku viz. D.1.1.15)</t>
  </si>
  <si>
    <t>1710398531</t>
  </si>
  <si>
    <t>336</t>
  </si>
  <si>
    <t>767135711</t>
  </si>
  <si>
    <t>Montáž stěn a příček z plechu stěn doplňujících částí ukončení oplechování stěn a příček do zdiva, rš do 330 mm</t>
  </si>
  <si>
    <t>-1238417973</t>
  </si>
  <si>
    <t xml:space="preserve">Poznámka k souboru cen:_x000D_
1. V cenách -1111 až –1113 nejsou započteny náklady na: a) montáž dokončení okování dveří a oken; tyto práce se oceňují cenami souborů cen 767 61- . . Montáž oken jednoduchých, 767 62- . . Montáž oken zdvojených a 767 64- . . Montáž dveří, b) montáž lištování hliníkovými profily, potního žlábku a okopových plechů; tyto práce se oceňují cenami 767 89-6110 až -6120 Montáž lišt a okopových plechů, c) montáž těsnění stěn; tyto práce se oceňují cenami 767 62-6101 až -6103 Montáž těsnění oken, d) zhotovení otvoru ve výplni stěn a příček plechem; tyto práce se oceňují cenami 767 13-7601 až -7613 Zhotovení otvoru v plechu ocelovém, e) montáž ocelových krycích lišt jednostranně; tyto práce se oceňují cenami 767 62-71 Montáž krycích ocelových lišt oboustranně. Množství se určuje v m jako 1/2 (spoje dvou kovových prvků) nebo 1/4 (krajový prvek) délky olištovávaného prvku. 2. V cenách 767 13-1111 a -1112 není započtena montáž spojení stěn z dílů před osazením; tyto práce se oceňují cenou 767 64-8351 Spojení dveří a stěn. 3. Cenami -7601 až -7613 lze oceňovat také zhotovení otvorů v opláštění a v podhledech. 4. V cenách -5221 až -5322 není započtena montáž vložené lišty; tyto práce se oceňují 767 58-3354 Montáž vložené lišty. 5. V cenách není započtena montáž dveřního a nadedveřního panelu; tyto práce se oceňují cenami -6131 až -6135. 6. Množství obkladů pilířů a sloupů se určí v m2 z rozměrů plochy obkladů podle projektu, 7. Ceny jsou určené pro stěny a příčky s jakoukoli povrchovou úpravou. </t>
  </si>
  <si>
    <t>2*4,600 " ozn. K6</t>
  </si>
  <si>
    <t>337</t>
  </si>
  <si>
    <t>19420830</t>
  </si>
  <si>
    <t>plech Al hladký polotvrdý tl 0,80mm tabule</t>
  </si>
  <si>
    <t>-1661516300</t>
  </si>
  <si>
    <t>9,200*0,150*3,50</t>
  </si>
  <si>
    <t>4,83*1,1 'Přepočtené koeficientem množství</t>
  </si>
  <si>
    <t>338</t>
  </si>
  <si>
    <t>767135722</t>
  </si>
  <si>
    <t>Montáž stěn a příček z plechu stěn doplňujících částí soklové lišty do zdiva</t>
  </si>
  <si>
    <t>157102064</t>
  </si>
  <si>
    <t>20,600 " ozn. K6</t>
  </si>
  <si>
    <t>339</t>
  </si>
  <si>
    <t>1255816190</t>
  </si>
  <si>
    <t>20,600*0,150*3,50</t>
  </si>
  <si>
    <t>10,815*1,1 'Přepočtené koeficientem množství</t>
  </si>
  <si>
    <t>340</t>
  </si>
  <si>
    <t>767531111</t>
  </si>
  <si>
    <t>Montáž vstupních čistících zón z rohoží kovových nebo plastových</t>
  </si>
  <si>
    <t>1954824765</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</si>
  <si>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</si>
  <si>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3,592 " m.č. 0.01</t>
  </si>
  <si>
    <t>341</t>
  </si>
  <si>
    <t>69752122</t>
  </si>
  <si>
    <t>koberec čistící zóna, střiž.smyčka s pruhy hrub.vlákna,vlákno PA 670g/m2,zátěž 33,Bfl-S1,záda vinyl</t>
  </si>
  <si>
    <t>-1358104535</t>
  </si>
  <si>
    <t>3,592*1,1 'Přepočtené koeficientem množství</t>
  </si>
  <si>
    <t>342</t>
  </si>
  <si>
    <t>767531121</t>
  </si>
  <si>
    <t>Montáž vstupních čistících zón z rohoží osazení rámu mosazného nebo hliníkového zapuštěného z L profilů</t>
  </si>
  <si>
    <t>641855536</t>
  </si>
  <si>
    <t>(1,997+1,802+1,997+1,802) " m.č. 0.01</t>
  </si>
  <si>
    <t>343</t>
  </si>
  <si>
    <t>69752160</t>
  </si>
  <si>
    <t>rám pro zapuštění profil L-30/30 25/25 20/30 15/30-Al</t>
  </si>
  <si>
    <t>-970054785</t>
  </si>
  <si>
    <t>7,598*1,1 'Přepočtené koeficientem množství</t>
  </si>
  <si>
    <t>344</t>
  </si>
  <si>
    <t>767620126</t>
  </si>
  <si>
    <t>Montáž oken zdvojených z hliníkových nebo ocelových profilů otevíravých nebo výklopných do zdiva, plochy přes 0,6 do 1,5 m2</t>
  </si>
  <si>
    <t>-1108769442</t>
  </si>
  <si>
    <t xml:space="preserve">Poznámka k souboru cen:_x000D_
1. V cenách montáže oken jsou započteny i náklady na zaměření, vyklínování, horizontální i vertikální vyrovnání okenního rámu, ukotvení a vyplnění spáry mezi rámem a ostěním polyuretanovou pěnou. 2. V cenách není započtena montáž dokončení okování oken zdvojených pákovým uzávěrem; tyto práce se oceňují cenou 767 62-0718 Montáž okování pákového uzávěru. 3. Cenami -71 . . lze oceňovat montáž: a) oboustranného spojení dvou prvků (oken,stěn, dveří, vrat, zárubní a jiných) krycími lištami ocelovými před osazením prvků nebo dodatečně po jejich osazení, b) jednostranného spojení dvou prvků; množství se určí polovinou výměry, c) krycích lišt, které se montují jen na jeden prvek; množství se určí čtvrtinou výměry. </t>
  </si>
  <si>
    <t>0,600*1,200*1 " ozn. O10</t>
  </si>
  <si>
    <t>345</t>
  </si>
  <si>
    <t>553196O1</t>
  </si>
  <si>
    <t>okno z Al. profilů ozn. O1 1kř. 750x2000 mm (podrobnosti výrobku viz. D.1.1.14_Výpis_oken)</t>
  </si>
  <si>
    <t>-2101030069</t>
  </si>
  <si>
    <t>346</t>
  </si>
  <si>
    <t>553196O3</t>
  </si>
  <si>
    <t>okno z Al. profilů ozn. O3 1kř. 500x1500 mm (podrobnosti výrobku viz. D.1.1.14_Výpis_oken)</t>
  </si>
  <si>
    <t>1631133461</t>
  </si>
  <si>
    <t>347</t>
  </si>
  <si>
    <t>553196O10</t>
  </si>
  <si>
    <t>okno z Al. profilů ozn. O10 1kř. 600x1200 mm (podrobnosti výrobku viz. D.1.1.14_Výpis_oken)</t>
  </si>
  <si>
    <t>-2123440478</t>
  </si>
  <si>
    <t>348</t>
  </si>
  <si>
    <t>767620127</t>
  </si>
  <si>
    <t>Montáž oken zdvojených z hliníkových nebo ocelových profilů otevíravých nebo výklopných do zdiva, plochy přes 1,5 do 2,5 m2</t>
  </si>
  <si>
    <t>-1063862208</t>
  </si>
  <si>
    <t>349</t>
  </si>
  <si>
    <t>553196O4</t>
  </si>
  <si>
    <t>okno z Al. profilů ozn. O4 1kř. 1250x2000 mm (podrobnosti výrobku viz. D.1.1.14_Výpis_oken)</t>
  </si>
  <si>
    <t>631075319</t>
  </si>
  <si>
    <t>350</t>
  </si>
  <si>
    <t>553196O5</t>
  </si>
  <si>
    <t>okno z Al. profilů ozn. O5 1kř. 1250x1500 mm (podrobnosti výrobku viz. D.1.1.14_Výpis_oken)</t>
  </si>
  <si>
    <t>291196629</t>
  </si>
  <si>
    <t>351</t>
  </si>
  <si>
    <t>553196O6</t>
  </si>
  <si>
    <t>okno z Al. profilů ozn. O6 1kř. 1500x1500 mm (podrobnosti výrobku viz. D.1.1.14_Výpis_oken)</t>
  </si>
  <si>
    <t>-1572796460</t>
  </si>
  <si>
    <t>352</t>
  </si>
  <si>
    <t>553196O8</t>
  </si>
  <si>
    <t>okno z Al. profilů ozn. O8 1kř. 1500x1500 mm (podrobnosti výrobku viz. D.1.1.14_Výpis_oken)</t>
  </si>
  <si>
    <t>-1098335270</t>
  </si>
  <si>
    <t>353</t>
  </si>
  <si>
    <t>553196O9</t>
  </si>
  <si>
    <t>okno z Al. profilů ozn. O9 1kř. 1250x1500 mm (podrobnosti výrobku viz. D.1.1.14_Výpis_oken)</t>
  </si>
  <si>
    <t>906863778</t>
  </si>
  <si>
    <t>354</t>
  </si>
  <si>
    <t>767620128</t>
  </si>
  <si>
    <t>Montáž oken zdvojených z hliníkových nebo ocelových profilů otevíravých nebo výklopných do zdiva, plochy přes 2,5 m2</t>
  </si>
  <si>
    <t>-1631020447</t>
  </si>
  <si>
    <t>355</t>
  </si>
  <si>
    <t>553196O2</t>
  </si>
  <si>
    <t>okno z Al. profilů ozn. O2 1kř.+ fix 2000x2000 mm (podrobnosti výrobku viz. D.1.1.14_Výpis_oken)</t>
  </si>
  <si>
    <t>-1980488850</t>
  </si>
  <si>
    <t>356</t>
  </si>
  <si>
    <t>553196O7</t>
  </si>
  <si>
    <t>okno z Al. profilů ozn. O7 1kř. 2000x1500 mm (podrobnosti výrobku viz. D.1.1.14_Výpis_oken)</t>
  </si>
  <si>
    <t>877394385</t>
  </si>
  <si>
    <t>357</t>
  </si>
  <si>
    <t>767626104</t>
  </si>
  <si>
    <t>Montáž oken zdvojených těsnění oken kovovým páskem</t>
  </si>
  <si>
    <t>-2059355486</t>
  </si>
  <si>
    <t>Poznámka k položce:
materiál je součástí dodávky stěny ozn. F1 a F2</t>
  </si>
  <si>
    <t>2,0275*8+2,036*8+2,032*8+2,031*8+2,0605*8+1,075*20+3,300*10+2,450*16+1,500*8+2,550*4+0,900*4+0,550*8 " ozn. F1</t>
  </si>
  <si>
    <t>0,950*4+0,600*2+1,000*2+2,600*8 " ozn. F2</t>
  </si>
  <si>
    <t>358</t>
  </si>
  <si>
    <t>767640111</t>
  </si>
  <si>
    <t>Montáž dveří ocelových vchodových jednokřídlových bez nadsvětlíku</t>
  </si>
  <si>
    <t>-770552516</t>
  </si>
  <si>
    <t>1,000 " ozn. D2</t>
  </si>
  <si>
    <t>1,000 " ozn. D3</t>
  </si>
  <si>
    <t>359</t>
  </si>
  <si>
    <t>553196D2</t>
  </si>
  <si>
    <t>dveře z Al. profilů ozn. D2 1kř. 1000x2300 mm + rám, bezpečnostní sklo, kování (podrobnosti výrobku viz. D.1.1.13_Výpis_dveří)</t>
  </si>
  <si>
    <t>166660611</t>
  </si>
  <si>
    <t>360</t>
  </si>
  <si>
    <t>553196D3</t>
  </si>
  <si>
    <t>dveře z Al. profilů ozn. D3 1kř. 900x2300 mm + rám, plné, kování (podrobnosti výrobku viz. D.1.1.13_Výpis_dveří)</t>
  </si>
  <si>
    <t>-1997645947</t>
  </si>
  <si>
    <t>361</t>
  </si>
  <si>
    <t>767640221</t>
  </si>
  <si>
    <t>Montáž dveří ocelových vchodových dvoukřídlové bez nadsvětlíku</t>
  </si>
  <si>
    <t>-213309031</t>
  </si>
  <si>
    <t>1,000 " ozn. D1</t>
  </si>
  <si>
    <t>1,000 " ozn. D4</t>
  </si>
  <si>
    <t>362</t>
  </si>
  <si>
    <t>553196D1</t>
  </si>
  <si>
    <t>dveře z Al. profilů ozn. D1 2kř. 1800x2500 mm + rám, bezpečnostní celosklo, kontrastní pásek, kování (podrobnosti výrobku viz. D.1.1.13_Výpis_dveří)</t>
  </si>
  <si>
    <t>-1528358487</t>
  </si>
  <si>
    <t>363</t>
  </si>
  <si>
    <t>553196D4</t>
  </si>
  <si>
    <t>dveře z Al. profilů ozn. D4 2kř. 1200x2300 mm + rám, prosklené + plné, kování (podrobnosti výrobku viz. D.1.1.13_Výpis_dveří)</t>
  </si>
  <si>
    <t>-1198431050</t>
  </si>
  <si>
    <t>364</t>
  </si>
  <si>
    <t>767648351</t>
  </si>
  <si>
    <t>Montáž dveří ocelových spojení dveří a stěn průběžné</t>
  </si>
  <si>
    <t>-1685576513</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</si>
  <si>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</si>
  <si>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20,450+4,600*9 " ozn. F1</t>
  </si>
  <si>
    <t>2,600*2 " ozn. F2</t>
  </si>
  <si>
    <t>Mezisoučet</t>
  </si>
  <si>
    <t>2,000*2+2,600*2 " ozn. D1</t>
  </si>
  <si>
    <t>1,160*2+2,400*2 " ozn. D2</t>
  </si>
  <si>
    <t>1,060*2+2,400*2 " ozn. D3</t>
  </si>
  <si>
    <t>1,360*2+2,400*2 " ozn. D4</t>
  </si>
  <si>
    <t>365</t>
  </si>
  <si>
    <t>767662210.1</t>
  </si>
  <si>
    <t>Montáž vnitřní hliníkové rolety s vlastním kastlíkem a vodícími lištami</t>
  </si>
  <si>
    <t>1636829682</t>
  </si>
  <si>
    <t>3,800*2,000*1 " ozn. V5</t>
  </si>
  <si>
    <t>1,250*2,000*1 " ozn. V6</t>
  </si>
  <si>
    <t>1,750*2,000*1 " ozn. V7</t>
  </si>
  <si>
    <t>366</t>
  </si>
  <si>
    <t>59081020.1</t>
  </si>
  <si>
    <t>hliníkový roletový uzávěr s vlastním kastlíkem a vodícími lištami ozn. V5 (3800x2000 mm) - podrobnosti viz. D.1.1.16_Výpis_ostatních_výrobků</t>
  </si>
  <si>
    <t>-1268098140</t>
  </si>
  <si>
    <t>367</t>
  </si>
  <si>
    <t>59081020.2</t>
  </si>
  <si>
    <t>hliníkový roletový uzávěr s vlastním kastlíkem a vodícími lištami ozn. V6 (1250x2000 mm) - podrobnosti viz. D.1.1.16_Výpis_ostatních_výrobků</t>
  </si>
  <si>
    <t>1566808230</t>
  </si>
  <si>
    <t>368</t>
  </si>
  <si>
    <t>59081020.3</t>
  </si>
  <si>
    <t>hliníkový roletový uzávěr s vlastním kastlíkem a vodícími lištami ozn. V7 (1750x2000 mm) - podrobnosti viz. D.1.1.16_Výpis_ostatních_výrobků</t>
  </si>
  <si>
    <t>1244800829</t>
  </si>
  <si>
    <t>369</t>
  </si>
  <si>
    <t>767832102</t>
  </si>
  <si>
    <t>Montáž venkovních požárních žebříků do zdiva bez suchovodu</t>
  </si>
  <si>
    <t>-19803948</t>
  </si>
  <si>
    <t>2,500+3,400</t>
  </si>
  <si>
    <t>370</t>
  </si>
  <si>
    <t>44983000</t>
  </si>
  <si>
    <t>žebřík požární venkovní bez suchovodu v provedení žárový Zn</t>
  </si>
  <si>
    <t>-1137713191</t>
  </si>
  <si>
    <t>Poznámka k položce:
Provedení a povrchová úprava viz. výkr._č._ D.1.1.19_Venkovní_žebřík (kotvení chemickou kotvou - samostatní položka VV)</t>
  </si>
  <si>
    <t>371</t>
  </si>
  <si>
    <t>767995115</t>
  </si>
  <si>
    <t>Montáž ostatních atypických zámečnických konstrukcí hmotnosti přes 50 do 100 kg</t>
  </si>
  <si>
    <t>-1392177949</t>
  </si>
  <si>
    <t>" výkr._č._D.1.1.10_Kryty_výdechů_VZT.pdf</t>
  </si>
  <si>
    <t>105,216 " ozn. Z1</t>
  </si>
  <si>
    <t>83,952 " ozn. Z2</t>
  </si>
  <si>
    <t>372</t>
  </si>
  <si>
    <t>553Z1</t>
  </si>
  <si>
    <t>kryt výdechu VZT ozn. Z1 (1700x880x1100 mm) - kompletní provedení (podrobnosti viz. výkr.č. D.1.1.10)</t>
  </si>
  <si>
    <t>1571466773</t>
  </si>
  <si>
    <t>373</t>
  </si>
  <si>
    <t>553Z2</t>
  </si>
  <si>
    <t>kryt výdechu VZT ozn. Z2 (1080x880x1100 mm) - kompletní provedení (podrobnosti viz. výkr.č. D.1.1.10)</t>
  </si>
  <si>
    <t>504714108</t>
  </si>
  <si>
    <t>374</t>
  </si>
  <si>
    <t>998767101</t>
  </si>
  <si>
    <t>Přesun hmot pro zámečnické konstrukce stanovený z hmotnosti přesunovaného materiálu vodorovná dopravní vzdálenost do 50 m v objektech výšky do 6 m</t>
  </si>
  <si>
    <t>-1321270344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</si>
  <si>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</si>
  <si>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</si>
  <si>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</si>
  <si>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375</t>
  </si>
  <si>
    <t>771474112</t>
  </si>
  <si>
    <t>Montáž soklíků z dlaždic keramických lepených flexibilním lepidlem rovných výšky přes 65 do 90 mm</t>
  </si>
  <si>
    <t>-690525580</t>
  </si>
  <si>
    <t>" m.č. 0.12 + 0.23</t>
  </si>
  <si>
    <t>(0,195+0,080+1,095+0,080+0,195+11,326+0,394+0,302+1,162+0,309+0,839+0,301+0,760+0,911+2,103+0,901+0,406+0,319+6,370+0,212+0,989+0,194+1,855)</t>
  </si>
  <si>
    <t>-(0,700+0,800*5+0,900*2+1,000*2)</t>
  </si>
  <si>
    <t>376</t>
  </si>
  <si>
    <t>59761416</t>
  </si>
  <si>
    <t>sokl -  dlaždice keramické slinuté neglazované mrazuvzdorné  300 x 80mm</t>
  </si>
  <si>
    <t>1174961871</t>
  </si>
  <si>
    <t>377</t>
  </si>
  <si>
    <t>771574312</t>
  </si>
  <si>
    <t>Montáž podlah z dlaždic keramických lepených flexibilním lepidlem rychletuhnoucím režných nebo glazovaných hladkých přes 9 do 12 ks/ m2</t>
  </si>
  <si>
    <t>1517366330</t>
  </si>
  <si>
    <t>-97,400 " odpočet místností s protiskluznou dlažbou</t>
  </si>
  <si>
    <t>378</t>
  </si>
  <si>
    <t>59761408</t>
  </si>
  <si>
    <t>dlaždice keramické slinuté neglazované mrazuvzdorné barevná přes 9 do 12 ks/m2</t>
  </si>
  <si>
    <t>-657447815</t>
  </si>
  <si>
    <t>25,39*1,1 'Přepočtené koeficientem množství</t>
  </si>
  <si>
    <t>379</t>
  </si>
  <si>
    <t>59761433</t>
  </si>
  <si>
    <t>dlaždice keramické slinuté neglazované mrazuvzdorné pro extrémní mechanické namáhání světlé přes 9 do 12 ks/m2</t>
  </si>
  <si>
    <t>-1363045938</t>
  </si>
  <si>
    <t>97,4*1,1 'Přepočtené koeficientem množství</t>
  </si>
  <si>
    <t>380</t>
  </si>
  <si>
    <t>771579191</t>
  </si>
  <si>
    <t>Montáž podlah z dlaždic keramických Příplatek k cenám za plochu do 5 m2 jednotlivě</t>
  </si>
  <si>
    <t>-1298656935</t>
  </si>
  <si>
    <t>3,870+1,510+4,040+4,230+3,180+1,580+1,850+1,800+2,680+1,960</t>
  </si>
  <si>
    <t>381</t>
  </si>
  <si>
    <t>771579196</t>
  </si>
  <si>
    <t>Montáž podlah z dlaždic keramických Příplatek k cenám za dvousložkový spárovací tmel</t>
  </si>
  <si>
    <t>683425529</t>
  </si>
  <si>
    <t>22,798*0,080 " sokl</t>
  </si>
  <si>
    <t>P1 " plocha</t>
  </si>
  <si>
    <t>382</t>
  </si>
  <si>
    <t>771591111</t>
  </si>
  <si>
    <t>Podlahy - ostatní práce penetrace podkladu</t>
  </si>
  <si>
    <t>911658427</t>
  </si>
  <si>
    <t xml:space="preserve">Poznámka k souboru cen:_x000D_
1. Množství měrných jednotek u ceny -1185 se stanoví podle počtu řezaných dlaždic, nezávisle na jejich velikosti. 2. Položkou -1185 lze ocenit provádění více řezů na jednom kusu dlažby. </t>
  </si>
  <si>
    <t>383</t>
  </si>
  <si>
    <t>771591115</t>
  </si>
  <si>
    <t>Podlahy - ostatní práce spárování silikonem</t>
  </si>
  <si>
    <t>-890200170</t>
  </si>
  <si>
    <t>" m.č. 0.12 + 0.23 (sokl)</t>
  </si>
  <si>
    <t>384</t>
  </si>
  <si>
    <t>771591185</t>
  </si>
  <si>
    <t>Podlahy - ostatní práce řezání dlaždic keramických rovné</t>
  </si>
  <si>
    <t>54991816</t>
  </si>
  <si>
    <t>25,000 " sokl</t>
  </si>
  <si>
    <t>409,00 " plocha</t>
  </si>
  <si>
    <t>385</t>
  </si>
  <si>
    <t>771990111</t>
  </si>
  <si>
    <t>Vyrovnání podkladní vrstvy samonivelační stěrkou tl. 4 mm, min. pevnosti 15 MPa</t>
  </si>
  <si>
    <t>-1963442749</t>
  </si>
  <si>
    <t xml:space="preserve">Poznámka k souboru cen:_x000D_
1. V cenách souboru cen 771 99-01 jsou započteny i náklady na dodání samonivelační stěrky. </t>
  </si>
  <si>
    <t>386</t>
  </si>
  <si>
    <t>771990191</t>
  </si>
  <si>
    <t>Vyrovnání podkladní vrstvy samonivelační stěrkou tl. 4 mm, min. pevnosti Příplatek k cenám za každý další 1 mm tloušťky, min. pevnosti 15 MPa</t>
  </si>
  <si>
    <t>-851623804</t>
  </si>
  <si>
    <t>387</t>
  </si>
  <si>
    <t>998771101</t>
  </si>
  <si>
    <t>Přesun hmot pro podlahy z dlaždic stanovený z hmotnosti přesunovaného materiálu vodorovná dopravní vzdálenost do 50 m v objektech výšky do 6 m</t>
  </si>
  <si>
    <t>892312982</t>
  </si>
  <si>
    <t>776</t>
  </si>
  <si>
    <t>Podlahy povlakové</t>
  </si>
  <si>
    <t>388</t>
  </si>
  <si>
    <t>776111112</t>
  </si>
  <si>
    <t>Příprava podkladu broušení podlah nového podkladu betonového</t>
  </si>
  <si>
    <t>-1173731987</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</si>
  <si>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</si>
  <si>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P2+P2a</t>
  </si>
  <si>
    <t>389</t>
  </si>
  <si>
    <t>776111311</t>
  </si>
  <si>
    <t>Příprava podkladu vysátí podlah</t>
  </si>
  <si>
    <t>-1001000007</t>
  </si>
  <si>
    <t>390</t>
  </si>
  <si>
    <t>776121111</t>
  </si>
  <si>
    <t>Příprava podkladu penetrace vodou ředitelná na savý podklad (válečkováním) ředěná v poměru 1:3 podlah</t>
  </si>
  <si>
    <t>62510291</t>
  </si>
  <si>
    <t>391</t>
  </si>
  <si>
    <t>776141114</t>
  </si>
  <si>
    <t>Příprava podkladu vyrovnání samonivelační stěrkou podlah min.pevnosti 20 MPa, tloušťky přes 8 do 10 mm</t>
  </si>
  <si>
    <t>-1610239607</t>
  </si>
  <si>
    <t>392</t>
  </si>
  <si>
    <t>776231111</t>
  </si>
  <si>
    <t>Montáž podlahovin z vinylu lepením lamel nebo čtverců standardním lepidlem</t>
  </si>
  <si>
    <t>1239149301</t>
  </si>
  <si>
    <t>393</t>
  </si>
  <si>
    <t>28411054</t>
  </si>
  <si>
    <t>dílce vinylové tl2,5mm,nášlapná vrstva 0,80mm,úprava PUR třída zátěže 23/34/43,otlak 0,05mm,třída otěru T,Bfl S1</t>
  </si>
  <si>
    <t>1489570116</t>
  </si>
  <si>
    <t>43,59*1,1 'Přepočtené koeficientem množství</t>
  </si>
  <si>
    <t>394</t>
  </si>
  <si>
    <t>776251111</t>
  </si>
  <si>
    <t>Montáž podlahovin z přírodního linolea (marmolea) lepením standardním lepidlem z pásů standardních</t>
  </si>
  <si>
    <t>207655333</t>
  </si>
  <si>
    <t>395</t>
  </si>
  <si>
    <t>28411069</t>
  </si>
  <si>
    <t>linoleum přírodní ze 100% dřevité moučky, tl. 2,50 mm, zátěž 34/43, R9, Cfl S1</t>
  </si>
  <si>
    <t>1883698344</t>
  </si>
  <si>
    <t>170,41*1,1 'Přepočtené koeficientem množství</t>
  </si>
  <si>
    <t>396</t>
  </si>
  <si>
    <t>776421111</t>
  </si>
  <si>
    <t>Montáž lišt obvodových lepených</t>
  </si>
  <si>
    <t>1796109482</t>
  </si>
  <si>
    <t>-0,700*3</t>
  </si>
  <si>
    <t>-0,800*3</t>
  </si>
  <si>
    <t>-0,900*1</t>
  </si>
  <si>
    <t>-2,000*1</t>
  </si>
  <si>
    <t>-3,500*2</t>
  </si>
  <si>
    <t>-3,800*1</t>
  </si>
  <si>
    <t>-1,250*1</t>
  </si>
  <si>
    <t>0,350*2</t>
  </si>
  <si>
    <t>0,105*4</t>
  </si>
  <si>
    <t>397</t>
  </si>
  <si>
    <t>69751204.1</t>
  </si>
  <si>
    <t>lišta PVC pro vložení pruhu podlahové krytiny 10 x 0,9 cm</t>
  </si>
  <si>
    <t>337412599</t>
  </si>
  <si>
    <t>91,102*1,02 'Přepočtené koeficientem množství</t>
  </si>
  <si>
    <t>398</t>
  </si>
  <si>
    <t>776421711</t>
  </si>
  <si>
    <t>Montáž lišt vložení pásků z podlahoviny do lišt včetně nařezání</t>
  </si>
  <si>
    <t>-1397802697</t>
  </si>
  <si>
    <t>399</t>
  </si>
  <si>
    <t>-1567446131</t>
  </si>
  <si>
    <t>33,358*0,100</t>
  </si>
  <si>
    <t>3,336*1,1 'Přepočtené koeficientem množství</t>
  </si>
  <si>
    <t>400</t>
  </si>
  <si>
    <t>1855620597</t>
  </si>
  <si>
    <t>(20,293+6,696+20,595+10,160)*0,100 " m.č. 0.24</t>
  </si>
  <si>
    <t>5,774*1,1 'Přepočtené koeficientem množství</t>
  </si>
  <si>
    <t>401</t>
  </si>
  <si>
    <t>776991111</t>
  </si>
  <si>
    <t>Ostatní práce spárování silikonem</t>
  </si>
  <si>
    <t>-751106349</t>
  </si>
  <si>
    <t xml:space="preserve">Poznámka k souboru cen:_x000D_
1. V ceně 776 99-1121 jsou započteny náklady na vysátí podlahy a setření vlhkým mopem. 2. V ceně 776 99-1141 jsou započteny i náklady na dodání pasty. </t>
  </si>
  <si>
    <t>402</t>
  </si>
  <si>
    <t>776991121</t>
  </si>
  <si>
    <t>Ostatní práce údržba nových podlahovin po pokládce čištění základní</t>
  </si>
  <si>
    <t>1558607828</t>
  </si>
  <si>
    <t>403</t>
  </si>
  <si>
    <t>998776101</t>
  </si>
  <si>
    <t>Přesun hmot pro podlahy povlakové stanovený z hmotnosti přesunovaného materiálu vodorovná dopravní vzdálenost do 50 m v objektech výšky do 6 m</t>
  </si>
  <si>
    <t>1643177822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</si>
  <si>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</si>
  <si>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781</t>
  </si>
  <si>
    <t>Dokončovací práce - obklady</t>
  </si>
  <si>
    <t>404</t>
  </si>
  <si>
    <t>781474115</t>
  </si>
  <si>
    <t>Montáž obkladů vnitřních stěn z dlaždic keramických lepených flexibilním lepidlem režných nebo glazovaných hladkých přes 22 do 25 ks/m2</t>
  </si>
  <si>
    <t>1482812499</t>
  </si>
  <si>
    <t>(1,431+1,988+1,444+1,793)*2,000 " m.č. 0.22</t>
  </si>
  <si>
    <t>-(0,800*1,970*9)</t>
  </si>
  <si>
    <t>-(0,900*1,970*2)</t>
  </si>
  <si>
    <t>405</t>
  </si>
  <si>
    <t>59761039</t>
  </si>
  <si>
    <t>obkládačky keramické koupelnové (bílé i barevné) přes 22 do 25 ks/m2</t>
  </si>
  <si>
    <t>1930146311</t>
  </si>
  <si>
    <t>201,512*1,1 'Přepočtené koeficientem množství</t>
  </si>
  <si>
    <t>406</t>
  </si>
  <si>
    <t>781474154</t>
  </si>
  <si>
    <t>Montáž obkladů vnitřních stěn z dlaždic keramických lepených flexibilním lepidlem velkoformátových s vysokopevnostním lepidlem přes 4 do 6 ks/m2</t>
  </si>
  <si>
    <t>1174766663</t>
  </si>
  <si>
    <t>-(0,800*1,970*3)</t>
  </si>
  <si>
    <t>407</t>
  </si>
  <si>
    <t>59761002.1</t>
  </si>
  <si>
    <t>obkládačky keramické koupelnové (bílé) přes 4 do 6 ks/m2</t>
  </si>
  <si>
    <t>-646731853</t>
  </si>
  <si>
    <t>83,878*1,15 'Přepočtené koeficientem množství</t>
  </si>
  <si>
    <t>408</t>
  </si>
  <si>
    <t>781479191</t>
  </si>
  <si>
    <t>Montáž obkladů vnitřních stěn z dlaždic keramických Příplatek k cenám za plochu do 10 m2 jednotlivě</t>
  </si>
  <si>
    <t>-728909861</t>
  </si>
  <si>
    <t>409</t>
  </si>
  <si>
    <t>781479196</t>
  </si>
  <si>
    <t>Montáž obkladů vnitřních stěn z dlaždic keramických Příplatek k cenám za dvousložkový spárovací tmel</t>
  </si>
  <si>
    <t>-560707323</t>
  </si>
  <si>
    <t>201,512 " formát 200x200 mm</t>
  </si>
  <si>
    <t>83,878 " formát 600x300 mm</t>
  </si>
  <si>
    <t>410</t>
  </si>
  <si>
    <t>781491011</t>
  </si>
  <si>
    <t>Montáž zrcadel lepených silikonovým tmelem na podkladní omítku, plochy do 1 m2</t>
  </si>
  <si>
    <t>1564808528</t>
  </si>
  <si>
    <t>" nad každým umyvadlem - formát 600x600 mm</t>
  </si>
  <si>
    <t>(0,600*0,600)*10</t>
  </si>
  <si>
    <t>411</t>
  </si>
  <si>
    <t>63465126</t>
  </si>
  <si>
    <t>zrcadlo nemontované čiré tl 5mm max. rozměr 3210x2250mm</t>
  </si>
  <si>
    <t>115051119</t>
  </si>
  <si>
    <t>3,6*1,1 'Přepočtené koeficientem množství</t>
  </si>
  <si>
    <t>412</t>
  </si>
  <si>
    <t>781494111</t>
  </si>
  <si>
    <t>Ostatní prvky plastové profily ukončovací a dilatační lepené flexibilním lepidlem rohové</t>
  </si>
  <si>
    <t>-2141959905</t>
  </si>
  <si>
    <t xml:space="preserve">Poznámka k souboru cen:_x000D_
1. Množství měrných jednotek u ceny -5185 se stanoví podle počtu řezaných obkladaček, nezávisle na jejich velikosti. 2. Položkou -5185 lze ocenit provádění více řezů na jednom kusu obkladu. </t>
  </si>
  <si>
    <t>2,000 " m.č. 0.05</t>
  </si>
  <si>
    <t>2,000 " m.č. 017</t>
  </si>
  <si>
    <t>3,000*3 " m.č. 0.09 - 0.11</t>
  </si>
  <si>
    <t>Mezisoučet " hrany stěn</t>
  </si>
  <si>
    <t>1,750+1,250+3,800+3,000*6 " m.č. 0.09 - 0.11</t>
  </si>
  <si>
    <t>(1,500+1,500*2)*3 " m.č. 0.10 - 0.11</t>
  </si>
  <si>
    <t>(2,000+1,500*2)*1 " m.č. 0.10 - 0.11</t>
  </si>
  <si>
    <t>(1,250+1,500*2)*1 " m.č. 0.14</t>
  </si>
  <si>
    <t>(1,250+1,500*2)*1 " m.č. 0.15</t>
  </si>
  <si>
    <t>(1,250+1,500*2)*1 " m.č. 0.17</t>
  </si>
  <si>
    <t>(0,500+1,500*2)*1 " m.č. 0.20</t>
  </si>
  <si>
    <t>(1,060+2,400*2)*1 " m.č. 0.22</t>
  </si>
  <si>
    <t>Mezisoučet " ostění otvorů</t>
  </si>
  <si>
    <t>413</t>
  </si>
  <si>
    <t>781494511</t>
  </si>
  <si>
    <t>Ostatní prvky plastové profily ukončovací a dilatační lepené flexibilním lepidlem ukončovací</t>
  </si>
  <si>
    <t>116473227</t>
  </si>
  <si>
    <t>(1,793+2,138+1,802+2,156) " m.č. 0.03</t>
  </si>
  <si>
    <t>(1,793+3,145+1,785+3,145) " m.č. 0.04</t>
  </si>
  <si>
    <t>(1,219+4,064+2,562+1,696+1,360+2,350) " m.č. 0.05</t>
  </si>
  <si>
    <t>(1,254+1,219+1,255+1,210) " m.č. 0.06</t>
  </si>
  <si>
    <t>(2,191+2,668+2,191+2,668) " m.č. 0.13</t>
  </si>
  <si>
    <t>(2,650+1,590+2,650+1,608) " m.č. 0.14</t>
  </si>
  <si>
    <t>(2,315+1,944+2,279+1,952) " m.č. 0.15</t>
  </si>
  <si>
    <t>(1,502+1,952+1,520+1,944) " m.č. 0.16</t>
  </si>
  <si>
    <t>((3,887+2,606+2,385+1,228+1,502)+1,378) " m.č. 0.17</t>
  </si>
  <si>
    <t>(1,396+1,140+1,396+1,122) " m.č. 0.18</t>
  </si>
  <si>
    <t>(1,343+0,390+0,450+0,483+0,469+0,426+0,289+1,944) " m.č. 0.20</t>
  </si>
  <si>
    <t>(0,901+1,952+0,901+1,961) " m.č. 0.21</t>
  </si>
  <si>
    <t>(1,431+1,988+1,444+1,793) " m.č. 0.22</t>
  </si>
  <si>
    <t>414</t>
  </si>
  <si>
    <t>781495111</t>
  </si>
  <si>
    <t>Ostatní prvky ostatní práce penetrace podkladu</t>
  </si>
  <si>
    <t>-883544443</t>
  </si>
  <si>
    <t>415</t>
  </si>
  <si>
    <t>781495185</t>
  </si>
  <si>
    <t>Ostatní prvky řezání obkladaček rovné</t>
  </si>
  <si>
    <t>264947444</t>
  </si>
  <si>
    <t>1511,000 " formát 200x200 mm</t>
  </si>
  <si>
    <t>151,000 " formát 600x300 mm</t>
  </si>
  <si>
    <t>416</t>
  </si>
  <si>
    <t>998781101</t>
  </si>
  <si>
    <t>Přesun hmot pro obklady keramické stanovený z hmotnosti přesunovaného materiálu vodorovná dopravní vzdálenost do 50 m v objektech výšky do 6 m</t>
  </si>
  <si>
    <t>1142045469</t>
  </si>
  <si>
    <t>783</t>
  </si>
  <si>
    <t>Dokončovací práce - nátěry</t>
  </si>
  <si>
    <t>417</t>
  </si>
  <si>
    <t>783201201</t>
  </si>
  <si>
    <t>Příprava podkladu tesařských konstrukcí před provedením nátěru broušení</t>
  </si>
  <si>
    <t>-2124486591</t>
  </si>
  <si>
    <t>187,760*(0,100*2+0,160*2) " KVH 100x160 mm</t>
  </si>
  <si>
    <t>50,190*(0,120*2+0,600*2) " nosník 120x600 mm</t>
  </si>
  <si>
    <t>418</t>
  </si>
  <si>
    <t>783201403</t>
  </si>
  <si>
    <t>Příprava podkladu tesařských konstrukcí před provedením nátěru oprášení</t>
  </si>
  <si>
    <t>-1443270051</t>
  </si>
  <si>
    <t>419</t>
  </si>
  <si>
    <t>783214101</t>
  </si>
  <si>
    <t>Základní nátěr tesařských konstrukcí jednonásobný syntetický</t>
  </si>
  <si>
    <t>-1222561536</t>
  </si>
  <si>
    <t>420</t>
  </si>
  <si>
    <t>783218111</t>
  </si>
  <si>
    <t>Lazurovací nátěr tesařských konstrukcí dvojnásobný syntetický</t>
  </si>
  <si>
    <t>-1829915619</t>
  </si>
  <si>
    <t>421</t>
  </si>
  <si>
    <t>783226101</t>
  </si>
  <si>
    <t>Protipožární nátěr tesařských konstrukcí disperzní</t>
  </si>
  <si>
    <t>584428193</t>
  </si>
  <si>
    <t xml:space="preserve">Poznámka k souboru cen:_x000D_
1. V cenách jsou započteny náklady na nanesení funkčního protipožárního nátěru ve vrstvách odpovídajících množství nátěrové hmoty minimálně 0,5 kg/m2. 2. Základní (napouštěcí) nátěr a ochranný (krycí) nátěr se ocení příslušnými cenami této části katalogu. </t>
  </si>
  <si>
    <t>422</t>
  </si>
  <si>
    <t>783301313</t>
  </si>
  <si>
    <t>Příprava podkladu zámečnických konstrukcí před provedením nátěru odmaštění odmašťovačem ředidlovým</t>
  </si>
  <si>
    <t>1938152609</t>
  </si>
  <si>
    <t>423</t>
  </si>
  <si>
    <t>783301401</t>
  </si>
  <si>
    <t>Příprava podkladu zámečnických konstrukcí před provedením nátěru ometení</t>
  </si>
  <si>
    <t>-944119036</t>
  </si>
  <si>
    <t>" ocelové zárubně</t>
  </si>
  <si>
    <t>((0,700+1,970*2)*(0,125+0,050*2))*2</t>
  </si>
  <si>
    <t>((0,700+1,970*2)*(0,160+0,050*2))*2</t>
  </si>
  <si>
    <t>((0,800+1,970*2)*(0,160+0,050*2))*8</t>
  </si>
  <si>
    <t>((0,900+1,970*2)*(0,160+0,050*2))*3</t>
  </si>
  <si>
    <t>((1,000+2,100*2)*(0,160+0,050*2))*1</t>
  </si>
  <si>
    <t>424</t>
  </si>
  <si>
    <t>783315101</t>
  </si>
  <si>
    <t>Mezinátěr zámečnických konstrukcí jednonásobný syntetický standardní</t>
  </si>
  <si>
    <t>85927886</t>
  </si>
  <si>
    <t>425</t>
  </si>
  <si>
    <t>783317101</t>
  </si>
  <si>
    <t>Krycí nátěr (email) zámečnických konstrukcí jednonásobný syntetický standardní</t>
  </si>
  <si>
    <t>-974785642</t>
  </si>
  <si>
    <t>426</t>
  </si>
  <si>
    <t>783401313</t>
  </si>
  <si>
    <t>Příprava podkladu klempířských konstrukcí před provedením nátěru odmaštěním odmašťovačem ředidlovým</t>
  </si>
  <si>
    <t>-690374284</t>
  </si>
  <si>
    <t>427</t>
  </si>
  <si>
    <t>783401401</t>
  </si>
  <si>
    <t>Příprava podkladu klempířských konstrukcí před provedením nátěru ometením</t>
  </si>
  <si>
    <t>-144114987</t>
  </si>
  <si>
    <t>64,300*(0,650+0,500)*2 " ozn. K1</t>
  </si>
  <si>
    <t>20,700*(0,550+0,400)*2 " ozn. K2</t>
  </si>
  <si>
    <t>3,000*(0,300+0,200)*2 " ozn. K3</t>
  </si>
  <si>
    <t>16,000*0,290*2 " ozn. K4</t>
  </si>
  <si>
    <t>0,600*0,290*2 " ozn. K5</t>
  </si>
  <si>
    <t>(2*4,600+20,600)*0,150*2 " ozn. K6</t>
  </si>
  <si>
    <t>9,400*(0,280+0,170)*2 " ozn. K7</t>
  </si>
  <si>
    <t>428</t>
  </si>
  <si>
    <t>783444201</t>
  </si>
  <si>
    <t>Základní antikorozní nátěr klempířských konstrukcí jednonásobný polyuretanový</t>
  </si>
  <si>
    <t>-534820927</t>
  </si>
  <si>
    <t>429</t>
  </si>
  <si>
    <t>783447101</t>
  </si>
  <si>
    <t>Krycí nátěr (email) klempířských konstrukcí jednonásobný polyuretanový</t>
  </si>
  <si>
    <t>1606840231</t>
  </si>
  <si>
    <t>430</t>
  </si>
  <si>
    <t>783801503</t>
  </si>
  <si>
    <t>Příprava podkladu omítek před provedením nátěru omytí tlakovou vodou</t>
  </si>
  <si>
    <t>-1341058636</t>
  </si>
  <si>
    <t>431</t>
  </si>
  <si>
    <t>783823135</t>
  </si>
  <si>
    <t>Penetrační nátěr omítek hladkých omítek hladkých, zrnitých tenkovrstvých nebo štukových stupně členitosti 1 a 2 silikonový</t>
  </si>
  <si>
    <t>-802668630</t>
  </si>
  <si>
    <t>432</t>
  </si>
  <si>
    <t>783827425</t>
  </si>
  <si>
    <t>Krycí (ochranný ) nátěr omítek dvojnásobný hladkých omítek hladkých, zrnitých tenkovrstvých nebo štukových stupně členitosti 1 a 2 silikonový</t>
  </si>
  <si>
    <t>326143067</t>
  </si>
  <si>
    <t>784</t>
  </si>
  <si>
    <t>Dokončovací práce - malby a tapety</t>
  </si>
  <si>
    <t>433</t>
  </si>
  <si>
    <t>784111001</t>
  </si>
  <si>
    <t>Oprášení (ometení) podkladu v místnostech výšky do 3,80 m</t>
  </si>
  <si>
    <t>880750758</t>
  </si>
  <si>
    <t>34,500 " štukový podhled</t>
  </si>
  <si>
    <t>114,28 " SDK podhled</t>
  </si>
  <si>
    <t>Mezisoučet " strop</t>
  </si>
  <si>
    <t>Mezisoučet " stěny</t>
  </si>
  <si>
    <t>434</t>
  </si>
  <si>
    <t>784171101</t>
  </si>
  <si>
    <t>Zakrytí nemalovaných ploch (materiál ve specifikaci) včetně pozdějšího odkrytí podlah</t>
  </si>
  <si>
    <t>699580607</t>
  </si>
  <si>
    <t>435</t>
  </si>
  <si>
    <t>58124844</t>
  </si>
  <si>
    <t>fólie pro malířské potřeby zakrývací,  25µ,  4 x 5 m</t>
  </si>
  <si>
    <t>-1373833416</t>
  </si>
  <si>
    <t>371,32*1,05 'Přepočtené koeficientem množství</t>
  </si>
  <si>
    <t>436</t>
  </si>
  <si>
    <t>784171111</t>
  </si>
  <si>
    <t>Zakrytí nemalovaných ploch (materiál ve specifikaci) včetně pozdějšího odkrytí svislých ploch např. stěn, oken, dveří v místnostech výšky do 3,80</t>
  </si>
  <si>
    <t>1468611674</t>
  </si>
  <si>
    <t>0,600*1,200*2 " ozn. O10</t>
  </si>
  <si>
    <t>437</t>
  </si>
  <si>
    <t>58124842</t>
  </si>
  <si>
    <t>fólie pro malířské potřeby zakrývací, 7µ, 4 x 5 m</t>
  </si>
  <si>
    <t>113028979</t>
  </si>
  <si>
    <t>129,315*1,05 'Přepočtené koeficientem množství</t>
  </si>
  <si>
    <t>438</t>
  </si>
  <si>
    <t>784181101</t>
  </si>
  <si>
    <t>Penetrace podkladu jednonásobná základní akrylátová v místnostech výšky do 3,80 m</t>
  </si>
  <si>
    <t>7617492</t>
  </si>
  <si>
    <t>439</t>
  </si>
  <si>
    <t>784191003</t>
  </si>
  <si>
    <t>Čištění vnitřních ploch hrubý úklid po provedení malířských prací omytím oken dvojitých nebo zdvojených</t>
  </si>
  <si>
    <t>988934894</t>
  </si>
  <si>
    <t>440</t>
  </si>
  <si>
    <t>784191007</t>
  </si>
  <si>
    <t>Čištění vnitřních ploch hrubý úklid po provedení malířských prací omytím podlah</t>
  </si>
  <si>
    <t>-401464222</t>
  </si>
  <si>
    <t>441</t>
  </si>
  <si>
    <t>784221101</t>
  </si>
  <si>
    <t>Malby z malířských směsí otěruvzdorných za sucha dvojnásobné, bílé za sucha otěruvzdorné dobře v místnostech výšky do 3,80 m</t>
  </si>
  <si>
    <t>-919358152</t>
  </si>
  <si>
    <t>786</t>
  </si>
  <si>
    <t>Dokončovací práce - čalounické úpravy</t>
  </si>
  <si>
    <t>442</t>
  </si>
  <si>
    <t>786627121</t>
  </si>
  <si>
    <t>Montáž zastiňujících žaluzií lamelových venkovních pro okna kovová</t>
  </si>
  <si>
    <t>-1973126764</t>
  </si>
  <si>
    <t xml:space="preserve">Poznámka k souboru cen:_x000D_
1. Cenu-3111 lze použít pro jakýkoli rozměr žaluzie. </t>
  </si>
  <si>
    <t>443</t>
  </si>
  <si>
    <t>553196ŽA1</t>
  </si>
  <si>
    <t>venkovní žaluzie - eloxovaný hliník</t>
  </si>
  <si>
    <t>-1899059703</t>
  </si>
  <si>
    <t>444</t>
  </si>
  <si>
    <t>998786101</t>
  </si>
  <si>
    <t>Přesun hmot pro čalounické úpravy stanovený z hmotnosti přesunovaného materiálu vodorovná dopravní vzdálenost do 50 m v objektech výšky (hloubky) do 6 m</t>
  </si>
  <si>
    <t>-1600638609</t>
  </si>
  <si>
    <t>787</t>
  </si>
  <si>
    <t>Dokončovací práce - zasklívání</t>
  </si>
  <si>
    <t>445</t>
  </si>
  <si>
    <t>787313416.1</t>
  </si>
  <si>
    <t>Montáž zasklívání střešních konstrukcí, střešních světlíků a zahradních skleníků deskami plochými plnými sklem plochým válcovaným s drátěnou vložkou nebarevným střešních konstrukcí a střešních světlíků tl. 6 až 8 mm bez tmelení</t>
  </si>
  <si>
    <t>-1948593775</t>
  </si>
  <si>
    <t>3,000*1,200</t>
  </si>
  <si>
    <t>446</t>
  </si>
  <si>
    <t>63437106.1</t>
  </si>
  <si>
    <t>sklo bezpečnostnostní vrstvené tl 2x 6 mm + bezpečnostní fólie</t>
  </si>
  <si>
    <t>1794030345</t>
  </si>
  <si>
    <t>447</t>
  </si>
  <si>
    <t>787911126</t>
  </si>
  <si>
    <t>Odnímatelná síť proti hmyzu do oken</t>
  </si>
  <si>
    <t>1948490057</t>
  </si>
  <si>
    <t>448</t>
  </si>
  <si>
    <t>998787101</t>
  </si>
  <si>
    <t>Přesun hmot pro zasklívání stanovený z hmotnosti přesunovaného materiálu vodorovná dopravní vzdálenost do 50 m v objektech výšky do 6 m</t>
  </si>
  <si>
    <t>-1009854802</t>
  </si>
  <si>
    <t>789</t>
  </si>
  <si>
    <t>Povrchové úpravy ocelových konstrukcí a technologických zařízení</t>
  </si>
  <si>
    <t>449</t>
  </si>
  <si>
    <t>789122220</t>
  </si>
  <si>
    <t>Úpravy povrchů pod nátěry ocelových konstrukcí třídy II očištění oprášením</t>
  </si>
  <si>
    <t>947586670</t>
  </si>
  <si>
    <t>" profil 150/50/4 mm = 0,386 m2/bm</t>
  </si>
  <si>
    <t>(2,900*2)*0,386 " sloupek 150x50x4 mm</t>
  </si>
  <si>
    <t>(2,800*2+1,150*2+1,050*3)*0,386 " horní rám 150x50x4 mm</t>
  </si>
  <si>
    <t>(0,300*0,300)*2*2 " patní plech 300x300x10 mm</t>
  </si>
  <si>
    <t>" profil 120/5 mm = 0,463 m2/bm</t>
  </si>
  <si>
    <t>(3,535*6)*0,463 "sloup 120x4 mm</t>
  </si>
  <si>
    <t>" patní plech 240x240x10 mm</t>
  </si>
  <si>
    <t>(0,240*0,240)*6*2 " patní plech 240x240x10 mm</t>
  </si>
  <si>
    <t>450</t>
  </si>
  <si>
    <t>789122240</t>
  </si>
  <si>
    <t>Úpravy povrchů pod nátěry ocelových konstrukcí třídy II očištění odmaštěním</t>
  </si>
  <si>
    <t>1872331713</t>
  </si>
  <si>
    <t>451</t>
  </si>
  <si>
    <t>789122270</t>
  </si>
  <si>
    <t>Úpravy povrchů pod nátěry ocelových konstrukcí třídy II očištění odrezivěním bezoplachovým odrezovačem</t>
  </si>
  <si>
    <t>2089943833</t>
  </si>
  <si>
    <t>452</t>
  </si>
  <si>
    <t>789326311</t>
  </si>
  <si>
    <t>Nátěr ocelových konstrukcí třídy II dvousložkový polyuretanový základní, tloušťky do 80 μm</t>
  </si>
  <si>
    <t>-1641627497</t>
  </si>
  <si>
    <t>453</t>
  </si>
  <si>
    <t>789326316</t>
  </si>
  <si>
    <t>Nátěr ocelových konstrukcí třídy II dvousložkový polyuretanový mezivrstva, tloušťky do 80 μm</t>
  </si>
  <si>
    <t>443817639</t>
  </si>
  <si>
    <t>454</t>
  </si>
  <si>
    <t>789326321</t>
  </si>
  <si>
    <t>Nátěr ocelových konstrukcí třídy II dvousložkový polyuretanový krycí (vrchní), tloušťky do 80 μm</t>
  </si>
  <si>
    <t>1280781635</t>
  </si>
  <si>
    <t>455</t>
  </si>
  <si>
    <t>789421532</t>
  </si>
  <si>
    <t>Žárové stříkání ocelových konstrukcí slitinou zinacor ZnAl, tloušťky 100 μm, třídy II</t>
  </si>
  <si>
    <t>2062742904</t>
  </si>
  <si>
    <t>02 - SO 01.2 - ÚT + VZT</t>
  </si>
  <si>
    <t>HSV - HSV</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</si>
  <si>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</si>
  <si>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</si>
  <si>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</si>
  <si>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</si>
  <si>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751 - Vzduchotechnika</t>
  </si>
  <si>
    <t xml:space="preserve">      713 - Izolace tepelné</t>
  </si>
  <si>
    <t xml:space="preserve">    735 - Ústřední vytápění - otopná tělesa</t>
  </si>
  <si>
    <t>97104214R</t>
  </si>
  <si>
    <t>Stavební přípomoci pro ÚT a VZT - vybourání otvorů pro rozvody - vč. odvozu suti na skládku a následného zapravení</t>
  </si>
  <si>
    <t>kpl</t>
  </si>
  <si>
    <t>263868565</t>
  </si>
  <si>
    <t>731</t>
  </si>
  <si>
    <t>Ústřední vytápění - kotelny</t>
  </si>
  <si>
    <t>73124410R</t>
  </si>
  <si>
    <t>Plynový závěsný dvouokruhový kondenzační kotel výkonu 4,8-23,9 kW, s odvodem spalin a přívodem spalovacího vzduchu koaxiálním potrubím 80/125 mm min. 0,5 m nad střechu, vč.regulace pro ekvitermně řízený provoz se 2 top.okruhy, připojovacích armatur a filtru</t>
  </si>
  <si>
    <t>578597948</t>
  </si>
  <si>
    <t>998731101</t>
  </si>
  <si>
    <t>Přesun hmot tonážní pro kotelny v objektech v do 6 m</t>
  </si>
  <si>
    <t>-1682996424</t>
  </si>
  <si>
    <t>732</t>
  </si>
  <si>
    <t>Ústřední vytápění - strojovny</t>
  </si>
  <si>
    <t>732211121</t>
  </si>
  <si>
    <t>Nepřímoohřívaný zásobník TV objemu 300 l</t>
  </si>
  <si>
    <t>-191655699</t>
  </si>
  <si>
    <t>732331614</t>
  </si>
  <si>
    <t>Nádoba tlaková expanzní s membránou závitové připojení PN 0,6 o objemu 25 litrů</t>
  </si>
  <si>
    <t>1681401798</t>
  </si>
  <si>
    <t>998732101</t>
  </si>
  <si>
    <t>Přesun hmot tonážní pro strojovny v objektech v do 6 m</t>
  </si>
  <si>
    <t>2140875827</t>
  </si>
  <si>
    <t>733</t>
  </si>
  <si>
    <t>Ústřední vytápění - rozvodné potrubí</t>
  </si>
  <si>
    <t>733223202</t>
  </si>
  <si>
    <t>Potrubí měděné tvrdé spojované tvrdým pájením D 15x1</t>
  </si>
  <si>
    <t>-490120157</t>
  </si>
  <si>
    <t>733223203</t>
  </si>
  <si>
    <t>Potrubí měděné tvrdé spojované tvrdým pájením D 18x1</t>
  </si>
  <si>
    <t>1060982155</t>
  </si>
  <si>
    <t>733223204</t>
  </si>
  <si>
    <t>Potrubí měděné tvrdé spojované tvrdým pájením D 22x1</t>
  </si>
  <si>
    <t>1500907258</t>
  </si>
  <si>
    <t>733223205</t>
  </si>
  <si>
    <t>Potrubí měděné tvrdé spojované tvrdým pájením D 28x1,5</t>
  </si>
  <si>
    <t>1307768882</t>
  </si>
  <si>
    <t>733291101</t>
  </si>
  <si>
    <t>Zkouška těsnosti potrubí měděné do D 35x1,5</t>
  </si>
  <si>
    <t>1332851905</t>
  </si>
  <si>
    <t>60+40+14+16</t>
  </si>
  <si>
    <t>733811242</t>
  </si>
  <si>
    <t>Ochrana vodovodního potrubí přilepenými termoizolačními trubicemi z PE tl do 20 mm DN do 45 mm</t>
  </si>
  <si>
    <t>-474756101</t>
  </si>
  <si>
    <t>998733101</t>
  </si>
  <si>
    <t>Přesun hmot tonážní pro rozvody potrubí v objektech v do 6 m</t>
  </si>
  <si>
    <t>-231735071</t>
  </si>
  <si>
    <t>734</t>
  </si>
  <si>
    <t>Ústřední vytápění - armatury</t>
  </si>
  <si>
    <t>73422168R</t>
  </si>
  <si>
    <t>Termostatická hlavice pro radiátorová tělesa s integrovaným ventilem</t>
  </si>
  <si>
    <t>20845431</t>
  </si>
  <si>
    <t>73426140R</t>
  </si>
  <si>
    <t>Armatura spodní připojovací radiátorů typu VK</t>
  </si>
  <si>
    <t>-234900430</t>
  </si>
  <si>
    <t>73426141R</t>
  </si>
  <si>
    <t>Armatura spodní připojovací jednobodová pro připojení trubkových těles</t>
  </si>
  <si>
    <t>1504066018</t>
  </si>
  <si>
    <t>998734102</t>
  </si>
  <si>
    <t>Přesun hmot tonážní pro armatury v objektech v do 12 m</t>
  </si>
  <si>
    <t>940639005</t>
  </si>
  <si>
    <t>751</t>
  </si>
  <si>
    <t>Vzduchotechnika</t>
  </si>
  <si>
    <t>751111131</t>
  </si>
  <si>
    <t>Mtž vent ax ntl potrubního základního D do 200 mm</t>
  </si>
  <si>
    <t>-843357166</t>
  </si>
  <si>
    <t>751111R01</t>
  </si>
  <si>
    <t>malý axiální ventilátor se zpětnou klapkou a nast.doběhem, vzduchový výkon 60 m3/hod (25 Pa); el.příkon 13 W (230 V); akust.tlak 40 dB (1,5 m)</t>
  </si>
  <si>
    <t>795877363</t>
  </si>
  <si>
    <t>751133012</t>
  </si>
  <si>
    <t>Mtž vent diag ntl potrubního D do 200 mm</t>
  </si>
  <si>
    <t>1689605066</t>
  </si>
  <si>
    <t>751133R01</t>
  </si>
  <si>
    <t>diagonální ventilátor do kruhového potrubí + doběhový spínač, vzduchový výkon 230 m3/hod (180 Pa); el.příkon 49 W (230 V); akust.tlak 33 dB(A) (3 m)</t>
  </si>
  <si>
    <t>-1354730495</t>
  </si>
  <si>
    <t>751311112</t>
  </si>
  <si>
    <t>Mtž vyústi čtyřhranné na kruhové potrubí do 0,080 m2</t>
  </si>
  <si>
    <t>-670402622</t>
  </si>
  <si>
    <t>751311R01</t>
  </si>
  <si>
    <t>vyústka komfortní s regulací - dvouřadá odvodní - 500x 150 mm</t>
  </si>
  <si>
    <t>-613531501</t>
  </si>
  <si>
    <t>751322012</t>
  </si>
  <si>
    <t>Mtž talířového ventilu D do 200 mm</t>
  </si>
  <si>
    <t>270689897</t>
  </si>
  <si>
    <t>751322R01</t>
  </si>
  <si>
    <t>talířový ventil - odvodní - O 125 mm</t>
  </si>
  <si>
    <t>274340620</t>
  </si>
  <si>
    <t>"VZT 1" 3 + "VZT 3" 9 + "VZT 5" 1</t>
  </si>
  <si>
    <t>751322R02</t>
  </si>
  <si>
    <t>talířový ventil - přívodní - O 125 mm</t>
  </si>
  <si>
    <t>1609681414</t>
  </si>
  <si>
    <t>751322R04</t>
  </si>
  <si>
    <t>talířový ventil - odvodní - O 160 mm</t>
  </si>
  <si>
    <t>-1578792807</t>
  </si>
  <si>
    <t>751322R03</t>
  </si>
  <si>
    <t>talířový ventil - přívodní - O 200 mm</t>
  </si>
  <si>
    <t>2147394429</t>
  </si>
  <si>
    <t>751344113</t>
  </si>
  <si>
    <t>Mtž tlumiče hluku pro kruhové potrubí D do 300 mm</t>
  </si>
  <si>
    <t>-1678055519</t>
  </si>
  <si>
    <t>751344R02</t>
  </si>
  <si>
    <t>tlumič hluku do potrubí -  O 250 mm</t>
  </si>
  <si>
    <t>-409628983</t>
  </si>
  <si>
    <t>751344115</t>
  </si>
  <si>
    <t>Mtž tlumiče hluku pro kruhové potrubí D do 500 mm</t>
  </si>
  <si>
    <t>2109141597</t>
  </si>
  <si>
    <t>751344R01</t>
  </si>
  <si>
    <t>tlumič hluku do potrubí -  O 500 mm</t>
  </si>
  <si>
    <t>787497997</t>
  </si>
  <si>
    <t>751377001</t>
  </si>
  <si>
    <t>Mtž větracího a osvětlovacího stropu</t>
  </si>
  <si>
    <t>-1814316407</t>
  </si>
  <si>
    <t>751711R02</t>
  </si>
  <si>
    <t>větrací a osvětlovací strop (57 m2) - vzduchový výkon - přívod 10794 m3/h; odvod 10794 m3/h, včetně tukových filtrů - 54 ks 500x 175 mm, vč.osvětlení - 14 ks 2x 49 W, 1 ks 2x 28 W, 3 ks 2x 14 W; celkový příkon osvětlení 1,5 kW</t>
  </si>
  <si>
    <t>-217735814</t>
  </si>
  <si>
    <t>751398041</t>
  </si>
  <si>
    <t>Mtž protidešťové žaluzie potrubí D do 300 mm</t>
  </si>
  <si>
    <t>1507271132</t>
  </si>
  <si>
    <t>751398R04</t>
  </si>
  <si>
    <t>žaluziová klapka - O 160 mm</t>
  </si>
  <si>
    <t>-1744872332</t>
  </si>
  <si>
    <t>751398042</t>
  </si>
  <si>
    <t>Mtž protidešťové žaluzie potrubí D do 400 mm</t>
  </si>
  <si>
    <t>-701610435</t>
  </si>
  <si>
    <t>751398R03</t>
  </si>
  <si>
    <t>protidešťová žaluzie TWG-315 + přechod na kruhové potrubí O 250 mm</t>
  </si>
  <si>
    <t>1615357424</t>
  </si>
  <si>
    <t>751398053</t>
  </si>
  <si>
    <t>Mtž protidešťové žaluzie potrubí do 0,450 m2</t>
  </si>
  <si>
    <t>-1488959779</t>
  </si>
  <si>
    <t>751398R02</t>
  </si>
  <si>
    <t>protidešťová žaluzie 620x 620 mm</t>
  </si>
  <si>
    <t>-935562945</t>
  </si>
  <si>
    <t>751398056</t>
  </si>
  <si>
    <t>Mtž protidešťové žaluzie potrubí přes 0,750 m2</t>
  </si>
  <si>
    <t>-246550575</t>
  </si>
  <si>
    <t>751398R01</t>
  </si>
  <si>
    <t>protidešťová žaluzie 990x 990 mm</t>
  </si>
  <si>
    <t>-1106906899</t>
  </si>
  <si>
    <t>751510012</t>
  </si>
  <si>
    <t>Vzduchotechnické potrubí pozink čtyřhranné průřezu do 0,07 m2</t>
  </si>
  <si>
    <t>949751638</t>
  </si>
  <si>
    <t>751510013</t>
  </si>
  <si>
    <t>Vzduchotechnické potrubí pozink čtyřhranné průřezu do 0,13 m2</t>
  </si>
  <si>
    <t>1594007334</t>
  </si>
  <si>
    <t>751510014</t>
  </si>
  <si>
    <t>Vzduchotechnické potrubí pozink čtyřhranné průřezu do 0,28 m2</t>
  </si>
  <si>
    <t>-616532030</t>
  </si>
  <si>
    <t>5+13</t>
  </si>
  <si>
    <t>751510015</t>
  </si>
  <si>
    <t>Vzduchotechnické potrubí pozink čtyřhranné průřezu do 0,50 m2</t>
  </si>
  <si>
    <t>422122415</t>
  </si>
  <si>
    <t>14+11</t>
  </si>
  <si>
    <t>751510016</t>
  </si>
  <si>
    <t>Vzduchotechnické potrubí pozink čtyřhranné průřezu do 0,79 m2</t>
  </si>
  <si>
    <t>-1399402083</t>
  </si>
  <si>
    <t>751510041</t>
  </si>
  <si>
    <t>Vzduchotechnické potrubí pozink kruhové spirálně vinuté D do 100 mm</t>
  </si>
  <si>
    <t>-1862384138</t>
  </si>
  <si>
    <t>751510042</t>
  </si>
  <si>
    <t>Vzduchotechnické potrubí pozink kruhové spirálně vinuté D do 200 mm</t>
  </si>
  <si>
    <t>-613235772</t>
  </si>
  <si>
    <t>"VZT 1" 15+6+3 + "VZT 3" 6+2+5 + "VZT 5" 2</t>
  </si>
  <si>
    <t>751510043</t>
  </si>
  <si>
    <t>Vzduchotechnické potrubí pozink kruhové spirálně vinuté D do 300 mm</t>
  </si>
  <si>
    <t>-1569592088</t>
  </si>
  <si>
    <t>751510044</t>
  </si>
  <si>
    <t>Vzduchotechnické potrubí pozink kruhové spirálně vinuté D do 400 mm</t>
  </si>
  <si>
    <t>1163920671</t>
  </si>
  <si>
    <t>1+1+2</t>
  </si>
  <si>
    <t>751510045</t>
  </si>
  <si>
    <t>Vzduchotechnické potrubí pozink kruhové spirálně vinuté D do 500 mm</t>
  </si>
  <si>
    <t>1805746239</t>
  </si>
  <si>
    <t>8+1</t>
  </si>
  <si>
    <t>751514715</t>
  </si>
  <si>
    <t>Mtž protidešťové stříšky plech potrubí s přírubou do 0,280 m2</t>
  </si>
  <si>
    <t>1554534486</t>
  </si>
  <si>
    <t>751514R09</t>
  </si>
  <si>
    <t>výfukový kus s obloukem - atyp pro potrubí 400x 600 mm</t>
  </si>
  <si>
    <t>-90335194</t>
  </si>
  <si>
    <t>751514718</t>
  </si>
  <si>
    <t>Mtž protidešťové stříšky plech potrubí s přírubou do 0,490 m2</t>
  </si>
  <si>
    <t>-195107435</t>
  </si>
  <si>
    <t>751514R08</t>
  </si>
  <si>
    <t>výfukový kus s obloukem - atyp pro potrubí 400x 1200 mm</t>
  </si>
  <si>
    <t>-1495394521</t>
  </si>
  <si>
    <t>751514775</t>
  </si>
  <si>
    <t>Mtž protidešťové stříšky plech potrubí kruhové bez příruby D do 100 mm</t>
  </si>
  <si>
    <t>-503959738</t>
  </si>
  <si>
    <t>751514R11</t>
  </si>
  <si>
    <t>výfuková hlavice - O 100 mm</t>
  </si>
  <si>
    <t>1301892901</t>
  </si>
  <si>
    <t>751514777</t>
  </si>
  <si>
    <t>Mtž protidešťové stříšky plech potrubí kruhové bez příruby D do 300 mm</t>
  </si>
  <si>
    <t>545185155</t>
  </si>
  <si>
    <t>751514R10</t>
  </si>
  <si>
    <t>výfuková hlavice - O 250 mm</t>
  </si>
  <si>
    <t>411208462</t>
  </si>
  <si>
    <t>751514812</t>
  </si>
  <si>
    <t>Mtž regulační a měřící clony do plech potrubí s přírubou do 0,07 m2</t>
  </si>
  <si>
    <t>2050621065</t>
  </si>
  <si>
    <t>751514R01</t>
  </si>
  <si>
    <t>regulační klapka ruční - čtyřhranná - 250x 200 mm</t>
  </si>
  <si>
    <t>-1228063651</t>
  </si>
  <si>
    <t>751514R02</t>
  </si>
  <si>
    <t>regulační klapka ruční - čtyřhranná - 315x 200 mm</t>
  </si>
  <si>
    <t>1033609576</t>
  </si>
  <si>
    <t>751514814</t>
  </si>
  <si>
    <t>Mtž regulační a měřící clony do plech potrubí s přírubou do 0,210 m2</t>
  </si>
  <si>
    <t>-604408871</t>
  </si>
  <si>
    <t>751514R03</t>
  </si>
  <si>
    <t>regulační klapka ruční - čtyřhranná - 500x 315 mm</t>
  </si>
  <si>
    <t>521672233</t>
  </si>
  <si>
    <t>751514R04</t>
  </si>
  <si>
    <t>regulační klapka ruční - čtyřhranná - 600x 315 mm</t>
  </si>
  <si>
    <t>-582916488</t>
  </si>
  <si>
    <t>751514816</t>
  </si>
  <si>
    <t>Mtž regulační a měřící clony do plech potrubí s přírubou do 0,350 m2</t>
  </si>
  <si>
    <t>-2069640463</t>
  </si>
  <si>
    <t>751514R05</t>
  </si>
  <si>
    <t>regulační klapka ruční - čtyřhranná - 1000x 315 mm</t>
  </si>
  <si>
    <t>-802154900</t>
  </si>
  <si>
    <t>751514862</t>
  </si>
  <si>
    <t>Mtž regulační a měřící clony do plech potrubí kruhové s přírubou D do 200 mm</t>
  </si>
  <si>
    <t>-1325238163</t>
  </si>
  <si>
    <t>751514R06</t>
  </si>
  <si>
    <t>regulační klapka ruční - kruhová - O 200 mm</t>
  </si>
  <si>
    <t>-1319607844</t>
  </si>
  <si>
    <t>751514R07</t>
  </si>
  <si>
    <t>regulační klapka ruční - kruhová - O 125 mm</t>
  </si>
  <si>
    <t>-1315005611</t>
  </si>
  <si>
    <t>7515370R2</t>
  </si>
  <si>
    <t>Mtž potrubí ohebného izol minerální vatou z Al laminátu D do 200 mm</t>
  </si>
  <si>
    <t>1571059337</t>
  </si>
  <si>
    <t>4298101R2</t>
  </si>
  <si>
    <t>ohebná hadice s akustickou izolací - O 125 mm</t>
  </si>
  <si>
    <t>1419751800</t>
  </si>
  <si>
    <t>"VZT 1" 6 + "VZT 3" 10 + "VZT 5" 1,5</t>
  </si>
  <si>
    <t>4298101R1</t>
  </si>
  <si>
    <t>ohebná hadice s akustickou izolací - O 200 mm</t>
  </si>
  <si>
    <t>-833794186</t>
  </si>
  <si>
    <t>4298101R3</t>
  </si>
  <si>
    <t>ohebná hadice s akustickou izolací - O 160 mm</t>
  </si>
  <si>
    <t>1524516160</t>
  </si>
  <si>
    <t>751537R01</t>
  </si>
  <si>
    <t>Tkaninové potrubí/ vyústky O 355 mm s perforací v dolní polovině + perforace O 4 mm v úhlu 315° - délka 15 m</t>
  </si>
  <si>
    <t>437600673</t>
  </si>
  <si>
    <t>751537R02</t>
  </si>
  <si>
    <t>Tkaninové potrubí/ vyústky O 355 mm s perforací v dolní polovině - délka 14,5 m</t>
  </si>
  <si>
    <t>1588663334</t>
  </si>
  <si>
    <t>751537R03</t>
  </si>
  <si>
    <t>Tkaninové potrubí/ vyústky O 500 mm - délka 6,5 m</t>
  </si>
  <si>
    <t>-1630022452</t>
  </si>
  <si>
    <t>751571033</t>
  </si>
  <si>
    <t>Uchycení potrubí čtyřhranného na kci z nosníků kotvenou do zdiva průřezu do 0,07 m2</t>
  </si>
  <si>
    <t>1662759728</t>
  </si>
  <si>
    <t>751571034</t>
  </si>
  <si>
    <t>Uchycení potrubí čtyřhranného na kci z nosníků kotvenou do zdiva průřezu do 0,13 m2</t>
  </si>
  <si>
    <t>1043206420</t>
  </si>
  <si>
    <t>751571035</t>
  </si>
  <si>
    <t>Uchycení potrubí čtyřhranného na kci z nosníků kotvenou do zdiva průřezu do 0,28 m2</t>
  </si>
  <si>
    <t>-129497774</t>
  </si>
  <si>
    <t>751571036</t>
  </si>
  <si>
    <t>Uchycení potrubí čtyřhranného na kci z nosníků kotvenou do zdiva průřezu do 0,50 m2</t>
  </si>
  <si>
    <t>-1229976944</t>
  </si>
  <si>
    <t>751571037</t>
  </si>
  <si>
    <t>Uchycení potrubí čtyřhranného na kci z nosníků kotvenou do zdiva průřezu do 0,79 m2</t>
  </si>
  <si>
    <t>752984834</t>
  </si>
  <si>
    <t>751572031</t>
  </si>
  <si>
    <t>Uchycení potrubí kruhového na konstrukci z nosníků kotvenou do zdiva D do 100 mm</t>
  </si>
  <si>
    <t>1591780206</t>
  </si>
  <si>
    <t>751572032</t>
  </si>
  <si>
    <t>Uchycení potrubí kruhového na konstrukci z nosníků kotvenou do zdiva D do 200 mm</t>
  </si>
  <si>
    <t>-1129250289</t>
  </si>
  <si>
    <t>751572033</t>
  </si>
  <si>
    <t>Uchycení potrubí kruhového na konstrukci z nosníků kotvenou do zdiva D do 300 mm</t>
  </si>
  <si>
    <t>-1275592672</t>
  </si>
  <si>
    <t>751572034</t>
  </si>
  <si>
    <t>Uchycení potrubí kruhového na konstrukci z nosníků kotvenou do zdiva D do 400 mm</t>
  </si>
  <si>
    <t>1792076415</t>
  </si>
  <si>
    <t>751572035</t>
  </si>
  <si>
    <t>Uchycení potrubí kruhového na konstrukci z nosníků kotvenou do zdiva D do 500 mm</t>
  </si>
  <si>
    <t>-449844000</t>
  </si>
  <si>
    <t>751611116</t>
  </si>
  <si>
    <t>Montáž vzduchotechnické jednotky s rekuperací tepla stojaté s výměnou vzduchu do 5000 m3/h</t>
  </si>
  <si>
    <t>1358868070</t>
  </si>
  <si>
    <t>751611R02</t>
  </si>
  <si>
    <t>kompakt.větrací jednotka s rekup.tepla, max.vzduch.výkon - přívod i odvod 3650 m3/h (200 Pa), přímý výparník pro připojení k vně.jednotce s fcí tep.čerp., přímý chladič - chladící výk.3,3 kW, vč. bypass klapky, odvod kondenz.do nejbližšího odpadu 3xO32mm</t>
  </si>
  <si>
    <t>-158372161</t>
  </si>
  <si>
    <t>751611118</t>
  </si>
  <si>
    <t>Montáž vzduchotechnické jednotky s rekuperací tepla stojaté s výměnou vzduchu do 13000 m3/h</t>
  </si>
  <si>
    <t>1617654211</t>
  </si>
  <si>
    <t>751611R01</t>
  </si>
  <si>
    <t>kompakt.větrací jednotka s rekup.tepla, max.vzduch.výkon - přívod i odvod 11044 m3/h (300 Pa), přímý výparník pro připojení k vně.jednotce s fcí tep.čerp., přímý chladič - chladící výk.9,3 kW, vč. bypass klapky, odvod kondenz.do nejbližšího odpadu 3xO32mm</t>
  </si>
  <si>
    <t>1390228429</t>
  </si>
  <si>
    <t>751611121</t>
  </si>
  <si>
    <t>Montáž vzduchotechnické jednotky s rekuperací tepla podstropní s výměnou vzduchu do 1000 m3/h</t>
  </si>
  <si>
    <t>-1797711501</t>
  </si>
  <si>
    <t>751611R03</t>
  </si>
  <si>
    <t>kompakt.větrací jednotka s rekup.tepla, max.vzduch.výkon - přívod i odvod 560 m3/h (200 Pa), vč. bypass klapky a digitální regulace, odvod kondenz.do nejbližšího odpadu 3xO16 mm</t>
  </si>
  <si>
    <t>-2002843045</t>
  </si>
  <si>
    <t>75172111R</t>
  </si>
  <si>
    <t>Montáž vnější kondenzační jednotky</t>
  </si>
  <si>
    <t>-1131430732</t>
  </si>
  <si>
    <t>751751R01</t>
  </si>
  <si>
    <t>vnější kondenzační jednotka; včetně chladiva - chladící výkon 10,0 kW; topný výkon 11,2 kW, odvod kondenzátu do nejbližšího odpadu - nutno ochránit proti zamrznutí, el.příkon 4,5 kW (230 V)</t>
  </si>
  <si>
    <t>563464342</t>
  </si>
  <si>
    <t>751751R02</t>
  </si>
  <si>
    <t>vnější kondenzační jednotka; včetně chladiva - chladící výkon 3,6 kW; topný výkon 4,0 kW, odvod kondenzátu do nejbližšího odpadu - nutno ochránit proti zamrznutí, el.příkon 1,5 kW (230 V)</t>
  </si>
  <si>
    <t>820895252</t>
  </si>
  <si>
    <t>75199998R</t>
  </si>
  <si>
    <t>Vyregulování systému</t>
  </si>
  <si>
    <t>-1696319646</t>
  </si>
  <si>
    <t>998751101</t>
  </si>
  <si>
    <t>Přesun hmot tonážní pro vzduchotechniku v objektech v do 12 m</t>
  </si>
  <si>
    <t>-422702731</t>
  </si>
  <si>
    <t>71349291R</t>
  </si>
  <si>
    <t>Tepelná izolace pro vzduchotechniku - izolační pásy tl. 25 mm</t>
  </si>
  <si>
    <t>-1565822807</t>
  </si>
  <si>
    <t>"VZT 1" 32 + "VZT 2" 13 + "VZT 3" 5</t>
  </si>
  <si>
    <t>Přesun hmot tonážní pro izolace tepelné v objektech v do 6 m</t>
  </si>
  <si>
    <t>195252481</t>
  </si>
  <si>
    <t>735</t>
  </si>
  <si>
    <t>Ústřední vytápění - otopná tělesa</t>
  </si>
  <si>
    <t>735152171</t>
  </si>
  <si>
    <t>Otopné těleso panel VK jednodeskové bez přídavné přestupní plochy výška/délka 600/400 mm</t>
  </si>
  <si>
    <t>-1778818107</t>
  </si>
  <si>
    <t>735152273</t>
  </si>
  <si>
    <t>Otopné těleso panelové VK jednodeskové 1 přídavná přestupní plocha výška/délka 600/600mm</t>
  </si>
  <si>
    <t>-504522644</t>
  </si>
  <si>
    <t>735152275</t>
  </si>
  <si>
    <t>Otopné těleso panelové VK jednodeskové 1 přídavná přestupní plocha výška/délka 600/800mm</t>
  </si>
  <si>
    <t>-1971142243</t>
  </si>
  <si>
    <t>735152574</t>
  </si>
  <si>
    <t>Otopné těleso panelové VK dvoudeskové 2 přídavné přestupní plochy výška/délka 600/700mm</t>
  </si>
  <si>
    <t>-1969534170</t>
  </si>
  <si>
    <t>735152575</t>
  </si>
  <si>
    <t>Otopné těleso panelové VK dvoudeskové 2 přídavné přestupní plochy výška/délka 600/800mm</t>
  </si>
  <si>
    <t>-818278730</t>
  </si>
  <si>
    <t>735152579</t>
  </si>
  <si>
    <t>Otopné těleso panelové VK dvoudeskové 2 přídavné přestupní plochy výška/délka 600/1200mm</t>
  </si>
  <si>
    <t>-1160677281</t>
  </si>
  <si>
    <t>73516427R</t>
  </si>
  <si>
    <t>Otopné těleso trubkové výška/délka 1820/750 mm</t>
  </si>
  <si>
    <t>857060435</t>
  </si>
  <si>
    <t>7355110R5</t>
  </si>
  <si>
    <t>Rozdělovač a sběrač -1"x18/5 pro podl. vytápění s integrovanými, uzavíratelnými šroubeními a integrovanými uzavíracími ventily, průtokoměry včetně skříně</t>
  </si>
  <si>
    <t>-1676162339</t>
  </si>
  <si>
    <t>7355110R7</t>
  </si>
  <si>
    <t>Rozdělovač a sběrač -1"x18/7 pro podl. vytápění s integrovanými, uzavíratelnými šroubeními a integrovanými uzavíracími ventily, průtokoměry včetně skříně</t>
  </si>
  <si>
    <t>-617769136</t>
  </si>
  <si>
    <t>735511R07</t>
  </si>
  <si>
    <t>Potrubí pro podlahové vytápění 16x2 mm PE-X s kyslíkovou barierou</t>
  </si>
  <si>
    <t>-859268501</t>
  </si>
  <si>
    <t>735511R08</t>
  </si>
  <si>
    <t>Systémová deska s folií pro podl. vytápění T50-h48 - tl. 48 mm, povolené rozteč násobky 50 mm</t>
  </si>
  <si>
    <t>-354657582</t>
  </si>
  <si>
    <t>735511R62</t>
  </si>
  <si>
    <t>Dilatační pás 15x1cm pro podlahové vytápění</t>
  </si>
  <si>
    <t>-1364823540</t>
  </si>
  <si>
    <t>735511R69</t>
  </si>
  <si>
    <t>Podlahové vytápění - plastifikátor</t>
  </si>
  <si>
    <t>l</t>
  </si>
  <si>
    <t>160405274</t>
  </si>
  <si>
    <t>735999R03</t>
  </si>
  <si>
    <t>Vyregulování systému, revize a zkoušky</t>
  </si>
  <si>
    <t>-1440258737</t>
  </si>
  <si>
    <t>998735101</t>
  </si>
  <si>
    <t>Přesun hmot tonážní pro otopná tělesa v objektech v do 6 m</t>
  </si>
  <si>
    <t>-639265407</t>
  </si>
  <si>
    <t>03 - SO 01.3 - ZTI</t>
  </si>
  <si>
    <t xml:space="preserve">    721 - Zdravotechnika - vnitřní kanalizace</t>
  </si>
  <si>
    <t xml:space="preserve">    722 - Zdravotechnika - vnitřní vodovod</t>
  </si>
  <si>
    <t xml:space="preserve">    723 - Zdravotechnika - vnitřní plynovod</t>
  </si>
  <si>
    <t>M - Práce a dodávky M</t>
  </si>
  <si>
    <t xml:space="preserve">    58-M - Revize vyhrazených technických zařízení</t>
  </si>
  <si>
    <t>132212101</t>
  </si>
  <si>
    <t>Hloubení zapažených i nezapažených rýh šířky do 600 mm ručním nebo pneumatickým nářadím s urovnáním dna do předepsaného profilu a spádu v horninách tř. 3 soudržných</t>
  </si>
  <si>
    <t>-858960633</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</si>
  <si>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</si>
  <si>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 zatřídění hornin - tř. 3 = 50%; tř. 4 = 50%</t>
  </si>
  <si>
    <t>" ležatý rozvod vnitřní kanalizace; š. rýhy 400 mm; prům. hloubka rýhy 900 mm</t>
  </si>
  <si>
    <t>"D.1.4.c.02_půdorys_ZTI_přízemí.pdf</t>
  </si>
  <si>
    <t>(7,000*0,400*0,900)*50/100 " DN 70</t>
  </si>
  <si>
    <t>(32,000*0,400*0,900)*50/100 " DN 100</t>
  </si>
  <si>
    <t>(49,000*0,400*0,900)*50/100 " DN 125</t>
  </si>
  <si>
    <t>(36,000*0,400*0,900)*50/100 " DN 160</t>
  </si>
  <si>
    <t>132212109</t>
  </si>
  <si>
    <t>Hloubení zapažených i nezapažených rýh šířky do 600 mm ručním nebo pneumatickým nářadím s urovnáním dna do předepsaného profilu a spádu v horninách tř. 3 Příplatek k cenám za lepivost horniny tř. 3</t>
  </si>
  <si>
    <t>1521880085</t>
  </si>
  <si>
    <t>22,32*0,3 'Přepočtené koeficientem množství</t>
  </si>
  <si>
    <t>132312101</t>
  </si>
  <si>
    <t>Hloubení zapažených i nezapažených rýh šířky do 600 mm ručním nebo pneumatickým nářadím s urovnáním dna do předepsaného profilu a spádu v horninách tř. 4 soudržných</t>
  </si>
  <si>
    <t>-1134878951</t>
  </si>
  <si>
    <t>132312109</t>
  </si>
  <si>
    <t>Hloubení zapažených i nezapažených rýh šířky do 600 mm ručním nebo pneumatickým nářadím s urovnáním dna do předepsaného profilu a spádu v horninách tř. 4 Příplatek k cenám za lepivost horniny tř. 4</t>
  </si>
  <si>
    <t>1635645675</t>
  </si>
  <si>
    <t>162201211</t>
  </si>
  <si>
    <t>Vodorovné přemístění výkopku nebo sypaniny stavebním kolečkem s naložením a vyprázdněním kolečka na hromady nebo do dopravního prostředku na vzdálenost do 10 m z horniny tř. 1 až 4</t>
  </si>
  <si>
    <t>1427821106</t>
  </si>
  <si>
    <t>" ruční výkop, k místu nakládky pro odvoz</t>
  </si>
  <si>
    <t>(7,000*0,400*0,900) " DN 70</t>
  </si>
  <si>
    <t>(32,000*0,400*0,900) " DN 100</t>
  </si>
  <si>
    <t>(49,000*0,400*0,900) " DN 125</t>
  </si>
  <si>
    <t>(36,000*0,400*0,900) " DN 160</t>
  </si>
  <si>
    <t>162201219</t>
  </si>
  <si>
    <t>Vodorovné přemístění výkopku nebo sypaniny stavebním kolečkem s naložením a vyprázdněním kolečka na hromady nebo do dopravního prostředku na vzdálenost do 10 m z horniny Příplatek k ceně za každých dalších 10 m</t>
  </si>
  <si>
    <t>-1319766503</t>
  </si>
  <si>
    <t>(32,000*0,400*0,900)*2 " DN 100</t>
  </si>
  <si>
    <t>(49,000*0,400*0,900)*4 " DN 125</t>
  </si>
  <si>
    <t>(36,000*0,400*0,900)*3 " DN 160</t>
  </si>
  <si>
    <t>950327684</t>
  </si>
  <si>
    <t>" 100% výkopku na deponii ve vlastnictví stavebníka</t>
  </si>
  <si>
    <t>-644597313</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</si>
  <si>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</si>
  <si>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1758253370</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</si>
  <si>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</si>
  <si>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zásyp nesedavým/nakupovaným materiálem</t>
  </si>
  <si>
    <t>" ležatý rozvod</t>
  </si>
  <si>
    <t>-(7,000+32,000+49,000+36,000)*0,400*0,100 " odpočet lože</t>
  </si>
  <si>
    <t>-7,000*0,400*0,370 " odpočet obsypu DN 70</t>
  </si>
  <si>
    <t>-32,000*0,400*0,400 " odpočet obsypu DN 100</t>
  </si>
  <si>
    <t>-49,000*0,400*0,425 " odpočet obsypu DN 125</t>
  </si>
  <si>
    <t>-36,000*0,400*0,460 " odpočet obsypu DN 160</t>
  </si>
  <si>
    <t>58344171</t>
  </si>
  <si>
    <t>štěrkodrť frakce 0-32</t>
  </si>
  <si>
    <t>-1934138811</t>
  </si>
  <si>
    <t>18,57*2 'Přepočtené koeficientem množství</t>
  </si>
  <si>
    <t>175111101</t>
  </si>
  <si>
    <t>Obsypání potrubí ručně sypaninou z vhodných hornin tř. 1 až 4 nebo materiálem připraveným podél výkopu ve vzdálenosti do 3 m od jeho kraje, pro jakoukoliv hloubku výkopu a míru zhutnění bez prohození sypaniny sítem</t>
  </si>
  <si>
    <t>-942475609</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</si>
  <si>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</si>
  <si>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(7,000*0,400*0,370) " DN 70</t>
  </si>
  <si>
    <t>(32,000*0,400*0,400) " DN 100</t>
  </si>
  <si>
    <t>(49,000*0,400*0,425) " DN 125</t>
  </si>
  <si>
    <t>(36,000*0,400*0,460) " DN 160</t>
  </si>
  <si>
    <t>-(PI*0,035*0,035*7,000) " odpočet DN 70</t>
  </si>
  <si>
    <t>-(PI*0,050*0,050*32,000) " odpočet DN 100</t>
  </si>
  <si>
    <t>-(PI*0,0625*0,0625*49,000) " odpočet DN 125</t>
  </si>
  <si>
    <t>-(PI*0,080*0,080*36,000) " odpočet DN 160</t>
  </si>
  <si>
    <t>58331200</t>
  </si>
  <si>
    <t>štěrkopísek netříděný zásypový materiál</t>
  </si>
  <si>
    <t>1682865503</t>
  </si>
  <si>
    <t>19,507*2 'Přepočtené koeficientem množství</t>
  </si>
  <si>
    <t>451573111</t>
  </si>
  <si>
    <t>Lože pod potrubí, stoky a drobné objekty v otevřeném výkopu z písku a štěrkopísku do 63 mm</t>
  </si>
  <si>
    <t>-1005064217</t>
  </si>
  <si>
    <t xml:space="preserve">Poznámka k souboru cen:_x000D_
1. Ceny -1111 a -1192 lze použít i pro zřízení sběrných vrstev nad drenážními trubkami. 2. V cenách -5111 a -1192 jsou započteny i náklady na prohození výkopku získaného při zemních pracích. </t>
  </si>
  <si>
    <t>(7,000+32,000+49,000+36,000)*0,400*0,100 " DN 70, DN 100, DN 125 a DN 160</t>
  </si>
  <si>
    <t>998017001</t>
  </si>
  <si>
    <t>Přesun hmot pro budovy občanské výstavby, bydlení, výrobu a služby s omezením mechanizace vodorovná dopravní vzdálenost do 100 m pro budovy s jakoukoliv nosnou konstrukcí výšky do 6 m</t>
  </si>
  <si>
    <t>-1269925907</t>
  </si>
  <si>
    <t>721</t>
  </si>
  <si>
    <t>Zdravotechnika - vnitřní kanalizace</t>
  </si>
  <si>
    <t>721173316</t>
  </si>
  <si>
    <t>Potrubí z plastových trub PVC SN4 dešťové DN 125</t>
  </si>
  <si>
    <t>533670548</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</si>
  <si>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</si>
  <si>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15,000 " D1, D2</t>
  </si>
  <si>
    <t>Mezisoučet " kanalizace dešťová</t>
  </si>
  <si>
    <t>721173401</t>
  </si>
  <si>
    <t>Potrubí z plastových trub PVC SN4 svodné (ležaté) DN 110</t>
  </si>
  <si>
    <t>-467018560</t>
  </si>
  <si>
    <t>32,000</t>
  </si>
  <si>
    <t>721173402</t>
  </si>
  <si>
    <t>Potrubí z plastových trub PVC SN4 svodné (ležaté) DN 125</t>
  </si>
  <si>
    <t>-1349750735</t>
  </si>
  <si>
    <t>49,000</t>
  </si>
  <si>
    <t>721173403</t>
  </si>
  <si>
    <t>Potrubí z plastových trub PVC SN4 svodné (ležaté) DN 160</t>
  </si>
  <si>
    <t>-2121980485</t>
  </si>
  <si>
    <t>36,000</t>
  </si>
  <si>
    <t>721175103</t>
  </si>
  <si>
    <t>Potrubí z plastových trub tlumící zvuk třívrstvé připojovací DN 50</t>
  </si>
  <si>
    <t>-1142484371</t>
  </si>
  <si>
    <t>18,000</t>
  </si>
  <si>
    <t>721175105</t>
  </si>
  <si>
    <t>Potrubí z plastových trub tlumící zvuk třívrstvé připojovací DN 110</t>
  </si>
  <si>
    <t>394808868</t>
  </si>
  <si>
    <t>7,000</t>
  </si>
  <si>
    <t>721175111</t>
  </si>
  <si>
    <t>Potrubí z plastových trub tlumící zvuk třívrstvé odpadní (svislé) DN 75</t>
  </si>
  <si>
    <t>-1775163362</t>
  </si>
  <si>
    <t>20,000</t>
  </si>
  <si>
    <t>721175112</t>
  </si>
  <si>
    <t>Potrubí z plastových trub tlumící zvuk třívrstvé odpadní (svislé) DN 110</t>
  </si>
  <si>
    <t>255768933</t>
  </si>
  <si>
    <t>25,000</t>
  </si>
  <si>
    <t>721175121</t>
  </si>
  <si>
    <t>Potrubí z plastových trub tlumící zvuk třívrstvé svodné (ležaté) DN 75</t>
  </si>
  <si>
    <t>-489760114</t>
  </si>
  <si>
    <t>721194104</t>
  </si>
  <si>
    <t>Vyměření přípojek na potrubí vyvedení a upevnění odpadních výpustek DN 40</t>
  </si>
  <si>
    <t>-656537439</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</si>
  <si>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</si>
  <si>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721194105</t>
  </si>
  <si>
    <t>Vyměření přípojek na potrubí vyvedení a upevnění odpadních výpustek DN 50</t>
  </si>
  <si>
    <t>-522749627</t>
  </si>
  <si>
    <t>13,000</t>
  </si>
  <si>
    <t>721194107</t>
  </si>
  <si>
    <t>Vyměření přípojek na potrubí vyvedení a upevnění odpadních výpustek DN 70</t>
  </si>
  <si>
    <t>1733768520</t>
  </si>
  <si>
    <t>721194109</t>
  </si>
  <si>
    <t>Vyměření přípojek na potrubí vyvedení a upevnění odpadních výpustek DN 100</t>
  </si>
  <si>
    <t>1514502451</t>
  </si>
  <si>
    <t>721211913</t>
  </si>
  <si>
    <t>Podlahové vpusti montáž podlahových vpustí DN 110</t>
  </si>
  <si>
    <t>906419344</t>
  </si>
  <si>
    <t>3,000 " viz. Gastro vybavení</t>
  </si>
  <si>
    <t>55161770</t>
  </si>
  <si>
    <t>vpusť podlahová nerezová nízký profil 105 mm DN 100</t>
  </si>
  <si>
    <t>-614980960</t>
  </si>
  <si>
    <t>721212112</t>
  </si>
  <si>
    <t>Odtokové sprchové žlaby se zápachovou uzávěrkou a krycím roštem délky 800 mm</t>
  </si>
  <si>
    <t>2137337764</t>
  </si>
  <si>
    <t>4,000+1,000+1,000 " viz. Gastro vybavení</t>
  </si>
  <si>
    <t>721233113</t>
  </si>
  <si>
    <t>Střešní vtoky (vpusti) polypropylenové (PP) pro ploché střechy s odtokem svislým DN 125</t>
  </si>
  <si>
    <t>11609110</t>
  </si>
  <si>
    <t>2,000 " D1, D2</t>
  </si>
  <si>
    <t>721273153</t>
  </si>
  <si>
    <t>Ventilační hlavice z polypropylenu (PP) DN 110</t>
  </si>
  <si>
    <t>-2047665129</t>
  </si>
  <si>
    <t>721274123</t>
  </si>
  <si>
    <t>Ventily přivzdušňovací odpadních potrubí vnitřní DN 100</t>
  </si>
  <si>
    <t>-1313933403</t>
  </si>
  <si>
    <t>1,000*4 " K2 - K5</t>
  </si>
  <si>
    <t>721290111</t>
  </si>
  <si>
    <t>Zkouška těsnosti kanalizace v objektech vodou do DN 125</t>
  </si>
  <si>
    <t>-1415022946</t>
  </si>
  <si>
    <t xml:space="preserve">Poznámka k souboru cen:_x000D_
1. V ceně -0123 není započteno dodání média; jeho dodávka se oceňuje ve specifikaci. </t>
  </si>
  <si>
    <t>18,000 " DN 50</t>
  </si>
  <si>
    <t>20,000+7,000 " DN 70</t>
  </si>
  <si>
    <t>7,000+25,000+32,000 " DN 100</t>
  </si>
  <si>
    <t>15,000+49,000 " DN 125</t>
  </si>
  <si>
    <t>721290112</t>
  </si>
  <si>
    <t>Zkouška těsnosti kanalizace v objektech vodou DN 150 nebo DN 200</t>
  </si>
  <si>
    <t>517625394</t>
  </si>
  <si>
    <t>36,000 " DN 160</t>
  </si>
  <si>
    <t>721-ZV</t>
  </si>
  <si>
    <t>Zednické výpomoce pro oddíl 721</t>
  </si>
  <si>
    <t>%</t>
  </si>
  <si>
    <t>1407687211</t>
  </si>
  <si>
    <t>Poznámka k položce:
Zednické výpomoci obsahují :
- sekání, vrtání, průrazy
- hrubé výplně rýh, zazdívky
- hrubé zaomítnutí rýh nebo zazdívek
- pomocné bednění, zálivky prostupů nebo drážek
- začištění</t>
  </si>
  <si>
    <t>998721101</t>
  </si>
  <si>
    <t>Přesun hmot pro vnitřní kanalizace stanovený z hmotnosti přesunovaného materiálu vodorovná dopravní vzdálenost do 50 m v objektech výšky do 6 m</t>
  </si>
  <si>
    <t>1504671964</t>
  </si>
  <si>
    <t>722</t>
  </si>
  <si>
    <t>Zdravotechnika - vnitřní vodovod</t>
  </si>
  <si>
    <t>722174001</t>
  </si>
  <si>
    <t>Potrubí z plastových trubek z polypropylenu (PPR) svařovaných polyfuzně PN 16 (SDR 7,4) D 16 x 2,2</t>
  </si>
  <si>
    <t>-11325969</t>
  </si>
  <si>
    <t xml:space="preserve">Poznámka k souboru cen:_x000D_
1. V cenách -4001 až -4088 jsou započteny náklady na montáž a dodávku potrubí a tvarovek. </t>
  </si>
  <si>
    <t>31,000</t>
  </si>
  <si>
    <t>722174002</t>
  </si>
  <si>
    <t>Potrubí z plastových trubek z polypropylenu (PPR) svařovaných polyfuzně PN 16 (SDR 7,4) D 20 x 2,8</t>
  </si>
  <si>
    <t>-1640132922</t>
  </si>
  <si>
    <t>97,000</t>
  </si>
  <si>
    <t>722174003</t>
  </si>
  <si>
    <t>Potrubí z plastových trubek z polypropylenu (PPR) svařovaných polyfuzně PN 16 (SDR 7,4) D 25 x 3,5</t>
  </si>
  <si>
    <t>600574382</t>
  </si>
  <si>
    <t>82,000</t>
  </si>
  <si>
    <t>722174004</t>
  </si>
  <si>
    <t>Potrubí z plastových trubek z polypropylenu (PPR) svařovaných polyfuzně PN 16 (SDR 7,4) D 32 x 4,4</t>
  </si>
  <si>
    <t>1258189070</t>
  </si>
  <si>
    <t>722174005</t>
  </si>
  <si>
    <t>Potrubí z plastových trubek z polypropylenu (PPR) svařovaných polyfuzně PN 16 (SDR 7,4) D 40 x 5,5</t>
  </si>
  <si>
    <t>1497911595</t>
  </si>
  <si>
    <t>722181211</t>
  </si>
  <si>
    <t>Ochrana potrubí termoizolačními trubicemi z pěnového polyetylenu PE přilepenými v příčných a podélných spojích, tloušťky izolace do 6 mm, vnitřního průměru izolace DN do 22 mm</t>
  </si>
  <si>
    <t>-1652519567</t>
  </si>
  <si>
    <t xml:space="preserve">Poznámka k souboru cen:_x000D_
1. V cenách -1211 až -1256 jsou započteny i náklady na dodání tepelně izolačních trubic. </t>
  </si>
  <si>
    <t>31,000 " D 16</t>
  </si>
  <si>
    <t>97,000 " D 20</t>
  </si>
  <si>
    <t>722181212</t>
  </si>
  <si>
    <t>Ochrana potrubí termoizolačními trubicemi z pěnového polyetylenu PE přilepenými v příčných a podélných spojích, tloušťky izolace do 6 mm, vnitřního průměru izolace DN přes 22 do 32 mm</t>
  </si>
  <si>
    <t>1962479456</t>
  </si>
  <si>
    <t>82,000 " D 25</t>
  </si>
  <si>
    <t>25,000 " D 32</t>
  </si>
  <si>
    <t>722181213</t>
  </si>
  <si>
    <t>Ochrana potrubí termoizolačními trubicemi z pěnového polyetylenu PE přilepenými v příčných a podélných spojích, tloušťky izolace do 6 mm, vnitřního průměru izolace DN přes 32 mm</t>
  </si>
  <si>
    <t>-553847721</t>
  </si>
  <si>
    <t>25,000 " D 40</t>
  </si>
  <si>
    <t>722190401</t>
  </si>
  <si>
    <t>Zřízení přípojek na potrubí vyvedení a upevnění výpustek do DN 25</t>
  </si>
  <si>
    <t>1180385484</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</si>
  <si>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</si>
  <si>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61,000</t>
  </si>
  <si>
    <t>722240121</t>
  </si>
  <si>
    <t>Armatury z plastických hmot kohouty (PPR) kulové DN 16</t>
  </si>
  <si>
    <t>158746912</t>
  </si>
  <si>
    <t>722240122</t>
  </si>
  <si>
    <t>Armatury z plastických hmot kohouty (PPR) kulové DN 20</t>
  </si>
  <si>
    <t>-1727632699</t>
  </si>
  <si>
    <t>6,000</t>
  </si>
  <si>
    <t>722240123</t>
  </si>
  <si>
    <t>Armatury z plastických hmot kohouty (PPR) kulové DN 25</t>
  </si>
  <si>
    <t>-158314525</t>
  </si>
  <si>
    <t>5,000</t>
  </si>
  <si>
    <t>722240125</t>
  </si>
  <si>
    <t>Armatury z plastických hmot kohouty (PPR) kulové DN 40</t>
  </si>
  <si>
    <t>-1790708515</t>
  </si>
  <si>
    <t>722290226</t>
  </si>
  <si>
    <t>Zkoušky, proplach a desinfekce vodovodního potrubí zkoušky těsnosti vodovodního potrubí závitového do DN 50</t>
  </si>
  <si>
    <t>926041116</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</si>
  <si>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</si>
  <si>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</si>
  <si>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</si>
  <si>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868986352</t>
  </si>
  <si>
    <t>722-ZV</t>
  </si>
  <si>
    <t>Zednické výpomoci pro oddíl 722</t>
  </si>
  <si>
    <t>-1258887105</t>
  </si>
  <si>
    <t>998722101</t>
  </si>
  <si>
    <t>Přesun hmot pro vnitřní vodovod stanovený z hmotnosti přesunovaného materiálu vodorovná dopravní vzdálenost do 50 m v objektech výšky do 6 m</t>
  </si>
  <si>
    <t>-1962632994</t>
  </si>
  <si>
    <t>723</t>
  </si>
  <si>
    <t>Zdravotechnika - vnitřní plynovod</t>
  </si>
  <si>
    <t>723111203</t>
  </si>
  <si>
    <t>Potrubí z ocelových trubek závitových černých spojovaných svařováním, bezešvých běžných DN 20</t>
  </si>
  <si>
    <t>1484946303</t>
  </si>
  <si>
    <t>"D.2.3_P-5_izometrie_plynovodu.pdf</t>
  </si>
  <si>
    <t>0,737+0,256+(5,485+2,636+0,469)</t>
  </si>
  <si>
    <t>723111204</t>
  </si>
  <si>
    <t>Potrubí z ocelových trubek závitových černých spojovaných svařováním, bezešvých běžných DN 25</t>
  </si>
  <si>
    <t>288417081</t>
  </si>
  <si>
    <t>(2,552+0,966)</t>
  </si>
  <si>
    <t>723111206</t>
  </si>
  <si>
    <t>Potrubí z ocelových trubek závitových černých spojovaných svařováním, bezešvých běžných DN 40</t>
  </si>
  <si>
    <t>-2016968159</t>
  </si>
  <si>
    <t>(0,543+0,455+0,543+6,893+3,022)</t>
  </si>
  <si>
    <t>723150342</t>
  </si>
  <si>
    <t>Potrubí z ocelových trubek hladkých redukce - zhotovení kováním přes 1 DN DN 40/ 25</t>
  </si>
  <si>
    <t>-414730849</t>
  </si>
  <si>
    <t>723150351</t>
  </si>
  <si>
    <t>Potrubí z ocelových trubek hladkých redukce - zhotovení kováním přes 2 DN DN 40/20</t>
  </si>
  <si>
    <t>2011274817</t>
  </si>
  <si>
    <t>723150366</t>
  </si>
  <si>
    <t>Potrubí z ocelových trubek hladkých chráničky Ø 44,5/2,6</t>
  </si>
  <si>
    <t>501143075</t>
  </si>
  <si>
    <t>"D.2.3_P-4_1.NP_plynovod.pdf</t>
  </si>
  <si>
    <t>0,360</t>
  </si>
  <si>
    <t>723190109</t>
  </si>
  <si>
    <t>Přípojky plynovodní ke spotřebičům z hadic nerezových vnější závit G 1/2 FM, délky 100 cm</t>
  </si>
  <si>
    <t>-617099795</t>
  </si>
  <si>
    <t>1,000 " PK</t>
  </si>
  <si>
    <t>723190203</t>
  </si>
  <si>
    <t>Přípojky plynovodní ke strojům a zařízením z trubek ocelových závitových černých spojovaných na závit, bezešvých, běžných DN 20</t>
  </si>
  <si>
    <t>1815874794</t>
  </si>
  <si>
    <t xml:space="preserve">Poznámka k souboru cen:_x000D_
1. Cenami -0201 až -0207 se oceňují přípojky délky do 1,5 m. Přípojky délky přes 1,5 m se oceňují příslušnými cenami potrubí této části, jako rozvod. 2. Cenami -0251 až -0257 se oceňuje vyvedení a upevnění výpustek plynových zařizovacích předmětů a plynovodních výtokových armatur. Cenami nelze oceňovat přípojky ke strojům a zařízením. 3. Cenami -0201 až -0207 nelze oceňovat přípojky k zařizovacím předmětům části A05. 4. V cenách -0201 až -0207 je započteno i vyvedení a upevnění výpustek. </t>
  </si>
  <si>
    <t>3,000 " PS</t>
  </si>
  <si>
    <t>723190252</t>
  </si>
  <si>
    <t>Přípojky plynovodní ke strojům a zařízením z trubek vyvedení a upevnění plynovodních výpustek na potrubí DN 20</t>
  </si>
  <si>
    <t>1642138616</t>
  </si>
  <si>
    <t>723231163</t>
  </si>
  <si>
    <t>Armatury se dvěma závity kohouty kulové PN 42 do 185°C plnoprůtokové vnitřní závit těžká řada G 3/4</t>
  </si>
  <si>
    <t>1795996878</t>
  </si>
  <si>
    <t xml:space="preserve">Poznámka k souboru cen:_x000D_
1. Cenami -9101 až -9108 nelze oceňovat montáž středotlakých regulátorů nebo jejich souprav. 2. V cenách -4351 a -4352 je upevňovací spojovací materiál součástí dodávky skříňky a soklu. </t>
  </si>
  <si>
    <t>723231166</t>
  </si>
  <si>
    <t>Armatury se dvěma závity kohouty kulové PN 42 do 185°C plnoprůtokové vnitřní závit těžká řada G 1 1/2</t>
  </si>
  <si>
    <t>1638238445</t>
  </si>
  <si>
    <t>723-ZV</t>
  </si>
  <si>
    <t>Zednické výpomoci pro oddíl 723</t>
  </si>
  <si>
    <t>523181886</t>
  </si>
  <si>
    <t>998723101</t>
  </si>
  <si>
    <t>Přesun hmot pro vnitřní plynovod stanovený z hmotnosti přesunovaného materiálu vodorovná dopravní vzdálenost do 50 m v objektech výšky do 6 m</t>
  </si>
  <si>
    <t>1700656803</t>
  </si>
  <si>
    <t>725112022</t>
  </si>
  <si>
    <t>Zařízení záchodů klozety keramické závěsné na nosné stěny s hlubokým splachováním odpad vodorovný</t>
  </si>
  <si>
    <t>625853103</t>
  </si>
  <si>
    <t xml:space="preserve">Poznámka k souboru cen:_x000D_
1. V cenách -1351, -1361 není započten napájecí zdroj. 2. V cenách jsou započtená klozetová sedátka. </t>
  </si>
  <si>
    <t>725112173</t>
  </si>
  <si>
    <t>Zařízení záchodů kombi klozety s hlubokým splachováním zvýšený 50 cm s odpadem svislým</t>
  </si>
  <si>
    <t>-1392932501</t>
  </si>
  <si>
    <t>725121013</t>
  </si>
  <si>
    <t>Pisoárové záchodky splachovače automatické s montážní krabicí bateriové</t>
  </si>
  <si>
    <t>-2008459535</t>
  </si>
  <si>
    <t xml:space="preserve">Poznámka k souboru cen:_x000D_
1. V cenách –1001, -1521, -1525, -1529, -2002 není započten napájecí zdroj. 2. V cenách -1501 a -1502 není započten ventil na oplach pisoáru. </t>
  </si>
  <si>
    <t>725211622</t>
  </si>
  <si>
    <t>Umyvadla keramická bez výtokových armatur se zápachovou uzávěrkou připevněná na stěnu šrouby bílá se sloupem 550 mm</t>
  </si>
  <si>
    <t>-1576010761</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</si>
  <si>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</si>
  <si>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725211641</t>
  </si>
  <si>
    <t>Umyvadla keramická bez výtokových armatur se zápachovou uzávěrkou připevněná na stěnu šrouby s odkládacími plochami bílá 670 mm</t>
  </si>
  <si>
    <t>582656141</t>
  </si>
  <si>
    <t>725241112</t>
  </si>
  <si>
    <t>Sprchové vaničky, boxy, kouty a zástěny sprchové vaničky akrylátové čtvercové 900x900 mm</t>
  </si>
  <si>
    <t>-399867470</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</si>
  <si>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</si>
  <si>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725245103</t>
  </si>
  <si>
    <t>Sprchové vaničky, boxy, kouty a zástěny zástěny sprchové do výšky 2000 mm dveře jednokřídlé, šířky 900 mm</t>
  </si>
  <si>
    <t>-243603944</t>
  </si>
  <si>
    <t>725331111</t>
  </si>
  <si>
    <t>Výlevky bez výtokových armatur a splachovací nádrže keramické se sklopnou plastovou mřížkou 425 mm</t>
  </si>
  <si>
    <t>-1584332969</t>
  </si>
  <si>
    <t>725813111</t>
  </si>
  <si>
    <t>Ventily rohové bez připojovací trubičky nebo flexi hadičky G 1/2</t>
  </si>
  <si>
    <t>-262484938</t>
  </si>
  <si>
    <t>1,000 " WC-ZTP</t>
  </si>
  <si>
    <t>11,000*2 " U</t>
  </si>
  <si>
    <t>725822611</t>
  </si>
  <si>
    <t>Baterie umyvadlové stojánkové pákové bez výpusti</t>
  </si>
  <si>
    <t>201986203</t>
  </si>
  <si>
    <t xml:space="preserve">Poznámka k souboru cen:_x000D_
1. V cenách –2654, 56, -9101-9202 není započten napájecí zdroj. </t>
  </si>
  <si>
    <t>725841311</t>
  </si>
  <si>
    <t>Baterie sprchové nástěnné pákové</t>
  </si>
  <si>
    <t>-1169342249</t>
  </si>
  <si>
    <t xml:space="preserve">Poznámka k souboru cen:_x000D_
1. V cenách –1353-54 není započten napájecí zdroj. </t>
  </si>
  <si>
    <t>725861102</t>
  </si>
  <si>
    <t>Zápachové uzávěrky zařizovacích předmětů pro umyvadla DN 40</t>
  </si>
  <si>
    <t>280081164</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</si>
  <si>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</si>
  <si>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725865312</t>
  </si>
  <si>
    <t>Zápachové uzávěrky zařizovacích předmětů pro vany sprchových koutů s kulovým kloubem na odtoku DN 40/50 a odpadním ventilem</t>
  </si>
  <si>
    <t>643916998</t>
  </si>
  <si>
    <t>725865411</t>
  </si>
  <si>
    <t>Zápachové uzávěrky zařizovacích předmětů pro pisoáry DN 32/40</t>
  </si>
  <si>
    <t>2070490182</t>
  </si>
  <si>
    <t>725980123</t>
  </si>
  <si>
    <t>Dvířka 30/30</t>
  </si>
  <si>
    <t>767055796</t>
  </si>
  <si>
    <t>-72485573</t>
  </si>
  <si>
    <t>783601711</t>
  </si>
  <si>
    <t>Příprava podkladu armatur a kovových potrubí před provedením nátěru potrubí do DN 50 mm odrezivěním, odrezovačem bezoplachovým</t>
  </si>
  <si>
    <t>958777030</t>
  </si>
  <si>
    <t>0,737+0,256+(5,485+2,636+0,469) " DN 20</t>
  </si>
  <si>
    <t>(2,552+0,966) " DN 25</t>
  </si>
  <si>
    <t>(0,543+0,455+0,543+6,893+3,022) " DN 40</t>
  </si>
  <si>
    <t>783601713</t>
  </si>
  <si>
    <t>Příprava podkladu armatur a kovových potrubí před provedením nátěru potrubí do DN 50 mm odmaštěním, odmašťovačem vodou ředitelným</t>
  </si>
  <si>
    <t>-738539709</t>
  </si>
  <si>
    <t>783614551</t>
  </si>
  <si>
    <t>Základní nátěr armatur a kovových potrubí jednonásobný potrubí do DN 50 mm syntetický</t>
  </si>
  <si>
    <t>-1864130796</t>
  </si>
  <si>
    <t>783615551</t>
  </si>
  <si>
    <t>Mezinátěr armatur a kovových potrubí potrubí do DN 50 mm syntetický standardní</t>
  </si>
  <si>
    <t>-395388873</t>
  </si>
  <si>
    <t>783617611</t>
  </si>
  <si>
    <t>Krycí nátěr (email) armatur a kovových potrubí potrubí do DN 50 mm dvojnásobný syntetický standardní</t>
  </si>
  <si>
    <t>1103872867</t>
  </si>
  <si>
    <t>Práce a dodávky M</t>
  </si>
  <si>
    <t>58-M</t>
  </si>
  <si>
    <t>Revize vyhrazených technických zařízení</t>
  </si>
  <si>
    <t>580506002</t>
  </si>
  <si>
    <t>Domovní plynovody kontrola souladu provedené instalace s projektovou dokumentací plynovodu délky přes 20 do 50 m</t>
  </si>
  <si>
    <t>úsek</t>
  </si>
  <si>
    <t>-853958877</t>
  </si>
  <si>
    <t>580506005</t>
  </si>
  <si>
    <t>Domovní plynovody vyhledání rozvodu plynu bez dokumentace plynovodu délky přes 20 do 50 m</t>
  </si>
  <si>
    <t>-1408243316</t>
  </si>
  <si>
    <t>580506008</t>
  </si>
  <si>
    <t>Domovní plynovody kontrola stavu domácího plynovodu, délky přes 20 do 50 m</t>
  </si>
  <si>
    <t>1789559394</t>
  </si>
  <si>
    <t>580506010</t>
  </si>
  <si>
    <t>Domovní plynovody kontrola umístění a funkce hlavního uzávěru kuželového nebo kulového</t>
  </si>
  <si>
    <t>474793917</t>
  </si>
  <si>
    <t>580506013</t>
  </si>
  <si>
    <t>Domovní plynovody kontrola funkce dílčích uzávěrů kohoutů nebo kulových uzávěrů</t>
  </si>
  <si>
    <t>1086209043</t>
  </si>
  <si>
    <t>580506019</t>
  </si>
  <si>
    <t>Domovní plynovody kontrola těsnosti spoje pěnotvorným roztokem</t>
  </si>
  <si>
    <t>-1544786632</t>
  </si>
  <si>
    <t>580506025</t>
  </si>
  <si>
    <t>Domovní plynovody kontrola přístřešku nebo domku pro láhve PB</t>
  </si>
  <si>
    <t>-316317809</t>
  </si>
  <si>
    <t>580506028</t>
  </si>
  <si>
    <t>Domovní plynovody opakovaná tlaková zkouška kontrola před natlakováním plynovodu DN do 50, délky přes 20 do 50 m</t>
  </si>
  <si>
    <t>-141059561</t>
  </si>
  <si>
    <t>580506036</t>
  </si>
  <si>
    <t>Domovní plynovody odvzdušnění plynovodu DN do 50 délky přes 20 do 50 m</t>
  </si>
  <si>
    <t>-1462405513</t>
  </si>
  <si>
    <t>580506042</t>
  </si>
  <si>
    <t>Domovní plynovody vypracování protokolu o tlakové zkoušce</t>
  </si>
  <si>
    <t>1870331613</t>
  </si>
  <si>
    <t>580507201</t>
  </si>
  <si>
    <t>Plynové kotle do 50 kW kontrola umístění a připojení</t>
  </si>
  <si>
    <t>74574216</t>
  </si>
  <si>
    <t>580507202</t>
  </si>
  <si>
    <t>Plynové kotle do 50 kW kontrola celkového technického stavu</t>
  </si>
  <si>
    <t>-1618193658</t>
  </si>
  <si>
    <t>580507204</t>
  </si>
  <si>
    <t>Plynové kotle do 50 kW kontrola těsnosti rozebíratelného spoje detekčním přístrojem</t>
  </si>
  <si>
    <t>44529812</t>
  </si>
  <si>
    <t>580507205</t>
  </si>
  <si>
    <t>Plynové kotle do 50 kW kontrola funkce kohoutu nebo kulového uzávěru</t>
  </si>
  <si>
    <t>1942982839</t>
  </si>
  <si>
    <t>580507208</t>
  </si>
  <si>
    <t>Plynové kotle do 50 kW uvedení kotle do provozu</t>
  </si>
  <si>
    <t>1495551296</t>
  </si>
  <si>
    <t>580507209</t>
  </si>
  <si>
    <t>Plynové kotle do 50 kW kontrolní odečet spotřeby plynového hořáku</t>
  </si>
  <si>
    <t>-149242790</t>
  </si>
  <si>
    <t>580507210</t>
  </si>
  <si>
    <t>Plynové kotle do 50 kW kontrola funkce regulačního prvku a nastavených hodnot</t>
  </si>
  <si>
    <t>1290324797</t>
  </si>
  <si>
    <t>580507211</t>
  </si>
  <si>
    <t>Plynové kotle do 50 kW kontrola funkce provozního termostatu</t>
  </si>
  <si>
    <t>2014815644</t>
  </si>
  <si>
    <t>580507212</t>
  </si>
  <si>
    <t>Plynové kotle do 50 kW kontrola funkce havarijního termostatu</t>
  </si>
  <si>
    <t>1188393818</t>
  </si>
  <si>
    <t>580507213</t>
  </si>
  <si>
    <t>Plynové kotle do 50 kW kontrola funkce prostorového termostatu</t>
  </si>
  <si>
    <t>493913958</t>
  </si>
  <si>
    <t>580507214</t>
  </si>
  <si>
    <t>Plynové kotle do 50 kW kontrola funkce komínové klapky</t>
  </si>
  <si>
    <t>258935170</t>
  </si>
  <si>
    <t>580507215</t>
  </si>
  <si>
    <t>Plynové kotle do 50 kW kontrola funkce zapalovacího hořáčku</t>
  </si>
  <si>
    <t>1009846081</t>
  </si>
  <si>
    <t>580507216</t>
  </si>
  <si>
    <t>Plynové kotle do 50 kW kontrola funkce termoelektrické pojistky</t>
  </si>
  <si>
    <t>1735683518</t>
  </si>
  <si>
    <t>580507217</t>
  </si>
  <si>
    <t>Plynové kotle do 50 kW kontrola funkce hoření hlavního hořáku</t>
  </si>
  <si>
    <t>94055403</t>
  </si>
  <si>
    <t>580507218</t>
  </si>
  <si>
    <t>Plynové kotle do 50 kW kontrola funkce odtahu spalin</t>
  </si>
  <si>
    <t>-814273766</t>
  </si>
  <si>
    <t>580507220</t>
  </si>
  <si>
    <t>Plynové kotle do 50 kW kontrolní měření CO2 ve spalinách</t>
  </si>
  <si>
    <t>měření</t>
  </si>
  <si>
    <t>2011650456</t>
  </si>
  <si>
    <t>580507221</t>
  </si>
  <si>
    <t>Plynové kotle do 50 kW kontrolní měření teploty spalin</t>
  </si>
  <si>
    <t>178613865</t>
  </si>
  <si>
    <t>580507222</t>
  </si>
  <si>
    <t>Plynové kotle do 50 kW kontrolní měření komínového tahu</t>
  </si>
  <si>
    <t>-825650086</t>
  </si>
  <si>
    <t>PPV</t>
  </si>
  <si>
    <t>Podíl přidružených výkonů</t>
  </si>
  <si>
    <t>1359171189</t>
  </si>
  <si>
    <t>ZV</t>
  </si>
  <si>
    <t>Zednické výpomoci</t>
  </si>
  <si>
    <t>352710921</t>
  </si>
  <si>
    <t>04 - SO 01.4 - Gastro zařízení</t>
  </si>
  <si>
    <t xml:space="preserve">    791 - Zařízení velkokuchyní</t>
  </si>
  <si>
    <t>791</t>
  </si>
  <si>
    <t>Zařízení velkokuchyní</t>
  </si>
  <si>
    <t>Chladící kontejner na urnu s odpadem 915x700x1450 mm</t>
  </si>
  <si>
    <t>1935232206</t>
  </si>
  <si>
    <t>Regál skladový kovový 1000x400x1800 mm</t>
  </si>
  <si>
    <t>1608012932</t>
  </si>
  <si>
    <t>Regál skladový kovový 1000x600x1800 mm</t>
  </si>
  <si>
    <t>1403807404</t>
  </si>
  <si>
    <t>Váha příjmová sklopná do 100 kg 800x600x1200 mm</t>
  </si>
  <si>
    <t>1743426741</t>
  </si>
  <si>
    <t>Rudl bantam</t>
  </si>
  <si>
    <t>-889455434</t>
  </si>
  <si>
    <t>Rohož pod zboří dřevěná 1200x800x150 mm</t>
  </si>
  <si>
    <t>-687837143</t>
  </si>
  <si>
    <t>Chladící skříň nerez plné dveře 655x846x2020 mm</t>
  </si>
  <si>
    <t>-1591952744</t>
  </si>
  <si>
    <t>Škrabka brambor s lapačem škrobu 700x700x950 mm</t>
  </si>
  <si>
    <t>-127239150</t>
  </si>
  <si>
    <t>Dřez 800x500x300 mm se stojánkovou baterií s tlakovou sprchou</t>
  </si>
  <si>
    <t>406531519</t>
  </si>
  <si>
    <t>Umývátko na ruce nerez 400x700x350 mm</t>
  </si>
  <si>
    <t>561709494</t>
  </si>
  <si>
    <t>Dřez 500x500x300 mm se stojánkovou baterií s tlakovou sprchou</t>
  </si>
  <si>
    <t>1660827739</t>
  </si>
  <si>
    <t>Pracovní stůl nerez se spodní policí 700x700x900 mm</t>
  </si>
  <si>
    <t>-1109903619</t>
  </si>
  <si>
    <t>Kráječ zeleniny 750x750x900 mm</t>
  </si>
  <si>
    <t>-539221955</t>
  </si>
  <si>
    <t>-1986953787</t>
  </si>
  <si>
    <t>Mrazící skříň nerez plné dveře 655x846x2020 mm</t>
  </si>
  <si>
    <t>-1025327776</t>
  </si>
  <si>
    <t>Konvektomat 20x1/1 GN 1075x813x1960 mm</t>
  </si>
  <si>
    <t>-933717850</t>
  </si>
  <si>
    <t>Konvektomat 10+62/1 GN 1075x813x1960 mm</t>
  </si>
  <si>
    <t>628849961</t>
  </si>
  <si>
    <t>Kotel plynový 150 litrů 800x900x900 mm</t>
  </si>
  <si>
    <t>-1046934407</t>
  </si>
  <si>
    <t>Frima multifunkční pánev 1157x910x1100 mm</t>
  </si>
  <si>
    <t>-1995857694</t>
  </si>
  <si>
    <t>Příslušenství multifunkční pánve</t>
  </si>
  <si>
    <t>-567523545</t>
  </si>
  <si>
    <t>Sporák plynový s otevřenou podstavou 800x900x900 mm</t>
  </si>
  <si>
    <t>1991736019</t>
  </si>
  <si>
    <t>Sporák indukční  a s vysokou baterií 800x900x900 mm</t>
  </si>
  <si>
    <t>-163735532</t>
  </si>
  <si>
    <t>Univerzální stroj s příslušenstvím 570x1000x1300 mm</t>
  </si>
  <si>
    <t>1587981173</t>
  </si>
  <si>
    <t>-1585223825</t>
  </si>
  <si>
    <t>Termo skříň pojízdná 600x700x1600 mm</t>
  </si>
  <si>
    <t>1943965248</t>
  </si>
  <si>
    <t>Umývátko nerez  - mytí rukou 400x700x350 mm</t>
  </si>
  <si>
    <t>1960395933</t>
  </si>
  <si>
    <t>Chladící stůl s dřezem 1350x700x900 mm</t>
  </si>
  <si>
    <t>-1535234132</t>
  </si>
  <si>
    <t>Pracovní stůl se zásuvkovým blokem 800x700x900 mm</t>
  </si>
  <si>
    <t>76569575</t>
  </si>
  <si>
    <t>-231582505</t>
  </si>
  <si>
    <t>Pracovní stůl, zásuvkový blok, spodní police, zadní lem, buková deska 1350x700x900 mm</t>
  </si>
  <si>
    <t>-453533899</t>
  </si>
  <si>
    <t>Pracovní stůl, zásuvkový blok, spodní police, zadní lem 1600x700x900 mm</t>
  </si>
  <si>
    <t>1488136235</t>
  </si>
  <si>
    <t>Dřez 800x500x300 mm se stojánkovou baterií a tlakovou sprchou</t>
  </si>
  <si>
    <t>1438721005</t>
  </si>
  <si>
    <t>Pracovní stůl, zadní lem, spodní police 1000x700x900 mm</t>
  </si>
  <si>
    <t>-303742035</t>
  </si>
  <si>
    <t>Regál policový nerez 1000x600x1800 mm</t>
  </si>
  <si>
    <t>-1105065090</t>
  </si>
  <si>
    <t>-275108239</t>
  </si>
  <si>
    <t>Stůl výjezdový , sada košů domx750x900 mm</t>
  </si>
  <si>
    <t>544103596</t>
  </si>
  <si>
    <t>Myčka nádobí průchozí 635x750x1965 mm</t>
  </si>
  <si>
    <t>-1420694689</t>
  </si>
  <si>
    <t>Mycí stůl vjezdový s dřezem, tlakovou sprchou, spodní police 1450x750x900 mm</t>
  </si>
  <si>
    <t>22079404</t>
  </si>
  <si>
    <t>Změkčovač vody</t>
  </si>
  <si>
    <t>-1146466504</t>
  </si>
  <si>
    <t>Příjmový stůl s otvorem nerez 2300x750x900 mm</t>
  </si>
  <si>
    <t>-227257452</t>
  </si>
  <si>
    <t>Chladící vitrína samoobslužná 1250x700x1400 mm</t>
  </si>
  <si>
    <t>-1616913494</t>
  </si>
  <si>
    <t>Zásobník talířů vyhřívaný, pojízdný</t>
  </si>
  <si>
    <t>-998717330</t>
  </si>
  <si>
    <t>Vodní lázeň pojízdná</t>
  </si>
  <si>
    <t>-270513688</t>
  </si>
  <si>
    <t>Výdejní parapet s hygienickým zákrytem 3800x300x600 mm</t>
  </si>
  <si>
    <t>1124572026</t>
  </si>
  <si>
    <t>Pojezdová dráha 6000x300 mm</t>
  </si>
  <si>
    <t>966245372</t>
  </si>
  <si>
    <t>Výrobník čaje 770x465x695 mm</t>
  </si>
  <si>
    <t>2132941030</t>
  </si>
  <si>
    <t>Zásobník sklenic výsuvný 570x530x520 mm</t>
  </si>
  <si>
    <t>215971125</t>
  </si>
  <si>
    <t>Zásobník podnosy, příbory</t>
  </si>
  <si>
    <t>1714318476</t>
  </si>
  <si>
    <t>05 - SO 01.5 - EL</t>
  </si>
  <si>
    <t xml:space="preserve">    741 - Elektroinstalace - revize</t>
  </si>
  <si>
    <t xml:space="preserve">    21-M - Elektromontáže</t>
  </si>
  <si>
    <t xml:space="preserve">      21-M.1 - Montážní položky</t>
  </si>
  <si>
    <t xml:space="preserve">      21-M.2 - Materiál</t>
  </si>
  <si>
    <t>741</t>
  </si>
  <si>
    <t>Elektroinstalace - revize</t>
  </si>
  <si>
    <t>741810003</t>
  </si>
  <si>
    <t>Zkoušky a prohlídky elektrických rozvodů a zařízení celková prohlídka a vyhotovení revizní zprávy pro objem montážních prací přes 500 do 1000 tis. Kč</t>
  </si>
  <si>
    <t>-1783745010</t>
  </si>
  <si>
    <t xml:space="preserve">Poznámka k souboru cen:_x000D_
1. Ceny -0001 až -0011 jsou určeny pro objem montážních prací včetně všech nákladů. </t>
  </si>
  <si>
    <t>741810011</t>
  </si>
  <si>
    <t>Zkoušky a prohlídky elektrických rozvodů a zařízení celková prohlídka a vyhotovení revizní zprávy pro objem montážních prací Příplatek k ceně 0003 za každých dalších i započatých 500 tis. Kč přes 1000 tis. Kč</t>
  </si>
  <si>
    <t>-1020317097</t>
  </si>
  <si>
    <t>21-M</t>
  </si>
  <si>
    <t>Elektromontáže</t>
  </si>
  <si>
    <t>21-M.1</t>
  </si>
  <si>
    <t>Montážní položky</t>
  </si>
  <si>
    <t>210 01-0002</t>
  </si>
  <si>
    <t>Trubka MONOFLEX 16</t>
  </si>
  <si>
    <t>-1578518508</t>
  </si>
  <si>
    <t>210 01-0107</t>
  </si>
  <si>
    <t>Elektroinstalační lišta LHD 20x20 mm</t>
  </si>
  <si>
    <t>-1464268148</t>
  </si>
  <si>
    <t>210 01-0331</t>
  </si>
  <si>
    <t>Krabice KR68</t>
  </si>
  <si>
    <t>ks</t>
  </si>
  <si>
    <t>1511014272</t>
  </si>
  <si>
    <t>210 01-0331.1</t>
  </si>
  <si>
    <t>Krabice KP67</t>
  </si>
  <si>
    <t>1563358916</t>
  </si>
  <si>
    <t>210 02-0306</t>
  </si>
  <si>
    <t>Drátěný žlab 50/50 mm, vč. uchycení, odboček</t>
  </si>
  <si>
    <t>-677752488</t>
  </si>
  <si>
    <t>210 02-0306.1</t>
  </si>
  <si>
    <t>Drátěný žlab 100/50 mm, vč. uchycení, odboček</t>
  </si>
  <si>
    <t>-267180561</t>
  </si>
  <si>
    <t>210 02-0307</t>
  </si>
  <si>
    <t>Trubka KOPOFLEX pr. 50 mm</t>
  </si>
  <si>
    <t>-2094320049</t>
  </si>
  <si>
    <t>210 10-0001</t>
  </si>
  <si>
    <t>Ukončení kabelu UTP na zásuvce</t>
  </si>
  <si>
    <t>-1436841559</t>
  </si>
  <si>
    <t>210 10-0001.1</t>
  </si>
  <si>
    <t>Ukončení kabelu UTP na patch panelu</t>
  </si>
  <si>
    <t>1565424630</t>
  </si>
  <si>
    <t>Poznámka k položce:
SOUČET</t>
  </si>
  <si>
    <t>210 10-0001.2</t>
  </si>
  <si>
    <t>Do 2,5 mm2</t>
  </si>
  <si>
    <t>1762726704</t>
  </si>
  <si>
    <t>210 10-0002</t>
  </si>
  <si>
    <t>Do 6 mm2</t>
  </si>
  <si>
    <t>1029013588</t>
  </si>
  <si>
    <t>210 10-0003</t>
  </si>
  <si>
    <t>Do 16 mm2</t>
  </si>
  <si>
    <t>-697177475</t>
  </si>
  <si>
    <t>210 11-0001</t>
  </si>
  <si>
    <t>VYPÍNAČ ŘAZ. 1, IP 44, 3553-01929B</t>
  </si>
  <si>
    <t>1032916478</t>
  </si>
  <si>
    <t>210 11-0003</t>
  </si>
  <si>
    <t>VYPÍNAČ ŘAZ. 5, IP 44, 3553-05929B</t>
  </si>
  <si>
    <t>-1194078782</t>
  </si>
  <si>
    <t>210 11-0004</t>
  </si>
  <si>
    <t>STŘÍDAVÝ VYPÍNAĆ ŘAZ. 6 3553 - 06929B, IP 44</t>
  </si>
  <si>
    <t>-830980182</t>
  </si>
  <si>
    <t>210 11-0005</t>
  </si>
  <si>
    <t>STŘÍDAVÝ VYPÍNAĆ ŘAZ. 6+6 3553 - 06929B, IP 44</t>
  </si>
  <si>
    <t>-839583910</t>
  </si>
  <si>
    <t>210 11-0041</t>
  </si>
  <si>
    <t>JEDNOPÓLOVÝ VYPÍNAĆ ŘAZ. 1 3559 - A01345, IP 20</t>
  </si>
  <si>
    <t>1835823223</t>
  </si>
  <si>
    <t>210 11-0042</t>
  </si>
  <si>
    <t>KRYT 3558 A - A 651 B</t>
  </si>
  <si>
    <t>-1991350851</t>
  </si>
  <si>
    <t>210 11-0043</t>
  </si>
  <si>
    <t>RÁMEČEK 3901A - B10B</t>
  </si>
  <si>
    <t>-452029476</t>
  </si>
  <si>
    <t>210 11-0043.1</t>
  </si>
  <si>
    <t>SÉRIOVÝ VYPÍNAĆ ŘAZ. 5 3559 - A05345, IP 20</t>
  </si>
  <si>
    <t>1677888829</t>
  </si>
  <si>
    <t>210 11-0044</t>
  </si>
  <si>
    <t>KRYT 3558 A - A 652 B</t>
  </si>
  <si>
    <t>395228916</t>
  </si>
  <si>
    <t>210 11-00441</t>
  </si>
  <si>
    <t>-489809591</t>
  </si>
  <si>
    <t>210 11-0045</t>
  </si>
  <si>
    <t>STŘÍDAVÝ VYPÍNAĆ ŘAZ. 6 3559 - A06345, IP 20</t>
  </si>
  <si>
    <t>-1891515156</t>
  </si>
  <si>
    <t>210 11-0046</t>
  </si>
  <si>
    <t>KŘÍŽOVÝ VYPÍNAĆ ŘAZ. 7 3559 - A07345, IP 20</t>
  </si>
  <si>
    <t>1106144763</t>
  </si>
  <si>
    <t>210 11-00461</t>
  </si>
  <si>
    <t>-681398551</t>
  </si>
  <si>
    <t>210 11-0047</t>
  </si>
  <si>
    <t>-1345533770</t>
  </si>
  <si>
    <t>210 11-00471</t>
  </si>
  <si>
    <t>314732243</t>
  </si>
  <si>
    <t>210 11-00472</t>
  </si>
  <si>
    <t>-271133285</t>
  </si>
  <si>
    <t>210 11-0048</t>
  </si>
  <si>
    <t>Trojpólový spínač BW 325 TPN -16A</t>
  </si>
  <si>
    <t>1329283208</t>
  </si>
  <si>
    <t>210 11-0049</t>
  </si>
  <si>
    <t>Trojpólový spínač BW 340 TPN -32A</t>
  </si>
  <si>
    <t>985061416</t>
  </si>
  <si>
    <t>210 11-0050</t>
  </si>
  <si>
    <t>Trojpólový spínač KSN 380 TPN -63A</t>
  </si>
  <si>
    <t>-1166384395</t>
  </si>
  <si>
    <t>210 11-0054</t>
  </si>
  <si>
    <t>STŘÍDAVÝ VYPÍNAĆ ŘAZ. 6+6 3559 - A52345, IP 20</t>
  </si>
  <si>
    <t>-767796902</t>
  </si>
  <si>
    <t>210 11-0055</t>
  </si>
  <si>
    <t>1325207318</t>
  </si>
  <si>
    <t>210 11-0056</t>
  </si>
  <si>
    <t>2023571461</t>
  </si>
  <si>
    <t>210 11-0141</t>
  </si>
  <si>
    <t>JEDNOPÓLOVÝ VYPÍNAĆ ŘAZ. 1/0SO 3559-A01345, IP20</t>
  </si>
  <si>
    <t>-248405477</t>
  </si>
  <si>
    <t>210 11-0142</t>
  </si>
  <si>
    <t>-1451037401</t>
  </si>
  <si>
    <t>210 11-0143</t>
  </si>
  <si>
    <t>544414244</t>
  </si>
  <si>
    <t>210 11-1021</t>
  </si>
  <si>
    <t>ZÁSUVKA NA POVRCH. IP 44, 5518-2929B</t>
  </si>
  <si>
    <t>953567659</t>
  </si>
  <si>
    <t>210 11-1022</t>
  </si>
  <si>
    <t>1748341041</t>
  </si>
  <si>
    <t>210 11-1023</t>
  </si>
  <si>
    <t>RÁMEČEK 3901A - 430B</t>
  </si>
  <si>
    <t>-992492427</t>
  </si>
  <si>
    <t>210 11-1041</t>
  </si>
  <si>
    <t>ZÁSUVKA JEDNONÁNOSOBNÁ 5519 A - 02357 B, IP 20, pod omítkou</t>
  </si>
  <si>
    <t>195303271</t>
  </si>
  <si>
    <t>210 11-1042 S</t>
  </si>
  <si>
    <t>Datová zásuvka 2xRJ45, Modular Jack RJ45-8 cat. 6</t>
  </si>
  <si>
    <t>1050052884</t>
  </si>
  <si>
    <t>210 11-1042 S.1</t>
  </si>
  <si>
    <t>ZÁSUVKA JEDNONÁNOSOBNÁ s přepěť. ochranou, na zdi 5598 A-A2349B, IP 20</t>
  </si>
  <si>
    <t>-1322492294</t>
  </si>
  <si>
    <t>210 11-1043</t>
  </si>
  <si>
    <t>Rámeček pro přístroj 3901A-B10</t>
  </si>
  <si>
    <t>1323025723</t>
  </si>
  <si>
    <t>210 11-1044</t>
  </si>
  <si>
    <t>Nosná maska pro 2x zásuvka Modular Jack</t>
  </si>
  <si>
    <t>2083302498</t>
  </si>
  <si>
    <t>210 11-1124</t>
  </si>
  <si>
    <t>Přivolání pomoci pro invalidy</t>
  </si>
  <si>
    <t>-332720826</t>
  </si>
  <si>
    <t>210 11-2046 S</t>
  </si>
  <si>
    <t>Hlavní vypínač LZMC 1-A125 I</t>
  </si>
  <si>
    <t>2070853228</t>
  </si>
  <si>
    <t>-552840398</t>
  </si>
  <si>
    <t>210 11-2046 S.1</t>
  </si>
  <si>
    <t>Hlavní vypínač IS40/3</t>
  </si>
  <si>
    <t>1069209682</t>
  </si>
  <si>
    <t>210 11-2046 S.2</t>
  </si>
  <si>
    <t>Rozvaděč RE - atyp</t>
  </si>
  <si>
    <t>-1613080501</t>
  </si>
  <si>
    <t>210 11-2046 S.3</t>
  </si>
  <si>
    <t>Hlavní vypínač LZMC 1-A200 I</t>
  </si>
  <si>
    <t>1555670370</t>
  </si>
  <si>
    <t>210 11-2047</t>
  </si>
  <si>
    <t>Pojistková skřííň PPS 3x400A</t>
  </si>
  <si>
    <t>7659252</t>
  </si>
  <si>
    <t>210 12-0402</t>
  </si>
  <si>
    <t>Jistič 10A/1/B</t>
  </si>
  <si>
    <t>2056643860</t>
  </si>
  <si>
    <t>1469896874</t>
  </si>
  <si>
    <t>210 12-0402.1</t>
  </si>
  <si>
    <t>Jistič 10A/1/C</t>
  </si>
  <si>
    <t>-1588605766</t>
  </si>
  <si>
    <t>1481746937</t>
  </si>
  <si>
    <t>210 12-0402.10</t>
  </si>
  <si>
    <t>Jistič 50A/3/B</t>
  </si>
  <si>
    <t>-298115938</t>
  </si>
  <si>
    <t>210 12-0402.11</t>
  </si>
  <si>
    <t>Jistič 63A/3/B</t>
  </si>
  <si>
    <t>-858376606</t>
  </si>
  <si>
    <t>210 12-0402.12</t>
  </si>
  <si>
    <t>Výroba rozvaděče, vč. podružného materiálu</t>
  </si>
  <si>
    <t>1168140101</t>
  </si>
  <si>
    <t>210 12-0402.2</t>
  </si>
  <si>
    <t>Jistič 10A/3/C</t>
  </si>
  <si>
    <t>42404318</t>
  </si>
  <si>
    <t>210 12-0402.3</t>
  </si>
  <si>
    <t>Jistič 16A/1/B</t>
  </si>
  <si>
    <t>1366005580</t>
  </si>
  <si>
    <t>545011860</t>
  </si>
  <si>
    <t>210 12-0402.4</t>
  </si>
  <si>
    <t>Jistič 16A/1/C</t>
  </si>
  <si>
    <t>-706232107</t>
  </si>
  <si>
    <t>210 12-0402.5</t>
  </si>
  <si>
    <t>Jistič 16A/3/B</t>
  </si>
  <si>
    <t>1034384242</t>
  </si>
  <si>
    <t>210 12-0402.6</t>
  </si>
  <si>
    <t>Jistič 16A/3/C</t>
  </si>
  <si>
    <t>41235929</t>
  </si>
  <si>
    <t>210 12-0402.7</t>
  </si>
  <si>
    <t>Jistič 25A/3/B</t>
  </si>
  <si>
    <t>1110683062</t>
  </si>
  <si>
    <t>210 12-0402.8</t>
  </si>
  <si>
    <t>Jistič 32A/3/B</t>
  </si>
  <si>
    <t>-111617590</t>
  </si>
  <si>
    <t>210 12-0402.9</t>
  </si>
  <si>
    <t>Jistič 40A/3/B</t>
  </si>
  <si>
    <t>-726013586</t>
  </si>
  <si>
    <t>210 12-1012</t>
  </si>
  <si>
    <t>Proudový chránič 25A/4/0,03A</t>
  </si>
  <si>
    <t>-1451133187</t>
  </si>
  <si>
    <t>2118706058</t>
  </si>
  <si>
    <t>210 12-1012.1</t>
  </si>
  <si>
    <t>Proudový chránič 40A/4/0,03A</t>
  </si>
  <si>
    <t>-127799781</t>
  </si>
  <si>
    <t>-1909279937</t>
  </si>
  <si>
    <t>210 12-1012.2</t>
  </si>
  <si>
    <t>Proudový chránič 63A/4/0,03A</t>
  </si>
  <si>
    <t>-17943858</t>
  </si>
  <si>
    <t>210 12-1012.3</t>
  </si>
  <si>
    <t>Proudový chránič 100A/4/0,03A</t>
  </si>
  <si>
    <t>-1831953195</t>
  </si>
  <si>
    <t>210 12-2002</t>
  </si>
  <si>
    <t>Svodič přepětí FLP B+C MAXI V/4</t>
  </si>
  <si>
    <t>-1171657099</t>
  </si>
  <si>
    <t>210 12-2002.1</t>
  </si>
  <si>
    <t>Svodič přepětí FLP 12,5-V/2</t>
  </si>
  <si>
    <t>1141126491</t>
  </si>
  <si>
    <t>210 12-2002.2</t>
  </si>
  <si>
    <t>Svodič přepětí FLP 12,5-V/4</t>
  </si>
  <si>
    <t>-1094318947</t>
  </si>
  <si>
    <t>210 13-0102</t>
  </si>
  <si>
    <t>Stykač 25A/1</t>
  </si>
  <si>
    <t>99048619</t>
  </si>
  <si>
    <t>210 13-0102.1</t>
  </si>
  <si>
    <t>Časové relé</t>
  </si>
  <si>
    <t>-729407329</t>
  </si>
  <si>
    <t>210 13-0103</t>
  </si>
  <si>
    <t>Pojistkový odpínač LTS 160/001, vč. pojistek</t>
  </si>
  <si>
    <t>KS</t>
  </si>
  <si>
    <t>-2137278933</t>
  </si>
  <si>
    <t>210 13-0104</t>
  </si>
  <si>
    <t>Výroba rozvaděče</t>
  </si>
  <si>
    <t>56103997</t>
  </si>
  <si>
    <t>210 13-0105</t>
  </si>
  <si>
    <t>Ekvipotenciální sběrnice EP1, EP2, EP3</t>
  </si>
  <si>
    <t>1728281405</t>
  </si>
  <si>
    <t>210 13-0106</t>
  </si>
  <si>
    <t>Ovládací skříň MS1 pro osvětlení s kontrolkami</t>
  </si>
  <si>
    <t>1184902793</t>
  </si>
  <si>
    <t>210 19-0004</t>
  </si>
  <si>
    <t>Skříňový rozvaděč BF-0-6/1446-C, vč. svorek PE,N</t>
  </si>
  <si>
    <t>827605837</t>
  </si>
  <si>
    <t>210 19-0004.1</t>
  </si>
  <si>
    <t>Skříňový rozvaděč BF-0-4/96-C, vč. svorek PE,N</t>
  </si>
  <si>
    <t>-492779143</t>
  </si>
  <si>
    <t>210 22--0001</t>
  </si>
  <si>
    <t>Zemnící pásek FeZn 30 x 4 mm</t>
  </si>
  <si>
    <t>-2040674707</t>
  </si>
  <si>
    <t>210 80-0527</t>
  </si>
  <si>
    <t>CYA - 6 ZŽL.</t>
  </si>
  <si>
    <t>-871981506</t>
  </si>
  <si>
    <t>210 80-0529</t>
  </si>
  <si>
    <t>CYA - 16 ZŽL.</t>
  </si>
  <si>
    <t>458269339</t>
  </si>
  <si>
    <t>210 80-0529.1</t>
  </si>
  <si>
    <t>CYA - 35 ZŽL.</t>
  </si>
  <si>
    <t>978725100</t>
  </si>
  <si>
    <t>210 81-0041</t>
  </si>
  <si>
    <t>CYKY 2Ox1.5</t>
  </si>
  <si>
    <t>-1358986533</t>
  </si>
  <si>
    <t>210 81-0041.1</t>
  </si>
  <si>
    <t>Datový kabel UTP 6 cat.</t>
  </si>
  <si>
    <t>-446280987</t>
  </si>
  <si>
    <t>210 81-0045</t>
  </si>
  <si>
    <t>CYKY 3Ox1,5</t>
  </si>
  <si>
    <t>-455800683</t>
  </si>
  <si>
    <t>210 81-0045.1</t>
  </si>
  <si>
    <t>CYKY 3Jx1,5</t>
  </si>
  <si>
    <t>1260503315</t>
  </si>
  <si>
    <t>210 81-0046</t>
  </si>
  <si>
    <t>CYKY 3Jx2.5</t>
  </si>
  <si>
    <t>580307805</t>
  </si>
  <si>
    <t>210 81-0049</t>
  </si>
  <si>
    <t>CYKY 5Jx2,5</t>
  </si>
  <si>
    <t>994515983</t>
  </si>
  <si>
    <t>210 81-0049.1</t>
  </si>
  <si>
    <t>CSGS 5Jx2,5</t>
  </si>
  <si>
    <t>-256562863</t>
  </si>
  <si>
    <t>210 81-0054</t>
  </si>
  <si>
    <t>CYKY 5Jx4</t>
  </si>
  <si>
    <t>-651650893</t>
  </si>
  <si>
    <t>210 81-0054.1</t>
  </si>
  <si>
    <t>CYKY 5Jx6</t>
  </si>
  <si>
    <t>-1139258342</t>
  </si>
  <si>
    <t>210 81-0054.2</t>
  </si>
  <si>
    <t>CYKY 5Jx10</t>
  </si>
  <si>
    <t>1475518633</t>
  </si>
  <si>
    <t>210 81-0054.3</t>
  </si>
  <si>
    <t>CYKY 5Jx16</t>
  </si>
  <si>
    <t>1284112346</t>
  </si>
  <si>
    <t>210 81-0054.4</t>
  </si>
  <si>
    <t>CGSG 5Jx4</t>
  </si>
  <si>
    <t>-831802146</t>
  </si>
  <si>
    <t>210 81-0054.5</t>
  </si>
  <si>
    <t>CSGS 5Jx6</t>
  </si>
  <si>
    <t>-123619009</t>
  </si>
  <si>
    <t>210 81-0054.6</t>
  </si>
  <si>
    <t>CSGS 5Jx10</t>
  </si>
  <si>
    <t>-1893421158</t>
  </si>
  <si>
    <t>210 81-0054.7</t>
  </si>
  <si>
    <t>CSGS 5Jx16</t>
  </si>
  <si>
    <t>1458502389</t>
  </si>
  <si>
    <t>210 81-0054.8</t>
  </si>
  <si>
    <t>CYKY 4Jx70</t>
  </si>
  <si>
    <t>74029515</t>
  </si>
  <si>
    <t>210 95-0101</t>
  </si>
  <si>
    <t>Označovací štítky na kabely</t>
  </si>
  <si>
    <t>-25582346</t>
  </si>
  <si>
    <t>210-220001</t>
  </si>
  <si>
    <t>Vodič FeZn pr. 8 mm2</t>
  </si>
  <si>
    <t>-235960097</t>
  </si>
  <si>
    <t>210-220221</t>
  </si>
  <si>
    <t>Jímací tyč 2,0 m</t>
  </si>
  <si>
    <t>871503294</t>
  </si>
  <si>
    <t>210-220302</t>
  </si>
  <si>
    <t>Svorky SZ</t>
  </si>
  <si>
    <t>1179652577</t>
  </si>
  <si>
    <t>210-220302.1</t>
  </si>
  <si>
    <t>Svorky univerzální</t>
  </si>
  <si>
    <t>-684775783</t>
  </si>
  <si>
    <t>210-220302.2</t>
  </si>
  <si>
    <t>Svorky SS</t>
  </si>
  <si>
    <t>2103349298</t>
  </si>
  <si>
    <t>210-220302.3</t>
  </si>
  <si>
    <t>Svorky připojovací Sp1</t>
  </si>
  <si>
    <t>-38047861</t>
  </si>
  <si>
    <t>210-220302.4</t>
  </si>
  <si>
    <t>Ochranná stříška dolní</t>
  </si>
  <si>
    <t>202059947</t>
  </si>
  <si>
    <t>210-220302.5</t>
  </si>
  <si>
    <t>Svorky SR03</t>
  </si>
  <si>
    <t>1724315476</t>
  </si>
  <si>
    <t>210-220302.6</t>
  </si>
  <si>
    <t>Svorka k jímací tyči SJ</t>
  </si>
  <si>
    <t>645521902</t>
  </si>
  <si>
    <t>210-220302.7</t>
  </si>
  <si>
    <t>Svorka okapová SO</t>
  </si>
  <si>
    <t>558800450</t>
  </si>
  <si>
    <t>210-220372</t>
  </si>
  <si>
    <t>Ochranný úhelník</t>
  </si>
  <si>
    <t>1026200348</t>
  </si>
  <si>
    <t>210-220372.1</t>
  </si>
  <si>
    <t>Držák ochr. úhelníku do zdiva</t>
  </si>
  <si>
    <t>-399560647</t>
  </si>
  <si>
    <t>210-220373</t>
  </si>
  <si>
    <t>PV 21c plastová základny - dle krytiny</t>
  </si>
  <si>
    <t>1642427690</t>
  </si>
  <si>
    <t>210220401</t>
  </si>
  <si>
    <t>Označení svodů štítky</t>
  </si>
  <si>
    <t>1842646606</t>
  </si>
  <si>
    <t>210220402</t>
  </si>
  <si>
    <t>Svařování na FeZn 30 x 4 mm na ocelovou konstrukci konstrukci</t>
  </si>
  <si>
    <t>1574261579</t>
  </si>
  <si>
    <t>A1</t>
  </si>
  <si>
    <t>DF-230-2x18W H.F., zářivkové vestavné, fazetová optika, 2x18 W EVG</t>
  </si>
  <si>
    <t>-348809829</t>
  </si>
  <si>
    <t>A1N</t>
  </si>
  <si>
    <t>DF-230-2x18W H.F. EM, zářivkové vestavné, fazetová optika, 2x18 W EVG, s modulem NO 1 hod.</t>
  </si>
  <si>
    <t>147634068</t>
  </si>
  <si>
    <t>A2</t>
  </si>
  <si>
    <t>DF-230-2x26W H.F., zářivkové vestavné, fazetová optika, 2x26 W EVG</t>
  </si>
  <si>
    <t>-2101607967</t>
  </si>
  <si>
    <t>A3</t>
  </si>
  <si>
    <t>DF-230-2x32W H.F., zářivkové vestavné, fazetová optika, 2x32 W EVG</t>
  </si>
  <si>
    <t>1339071596</t>
  </si>
  <si>
    <t>A3N</t>
  </si>
  <si>
    <t>DF-230-2x32W H.F. EM, zářivkové vestavné, fazetová optika, 2x32 W EVG, s modulem NO 1 hod.</t>
  </si>
  <si>
    <t>-1370069689</t>
  </si>
  <si>
    <t>A4</t>
  </si>
  <si>
    <t>DTM-IP44-230-2x26W H.F., zářivkové vestavné, leštěná optika/satin, IP44, 2x26 W EVG</t>
  </si>
  <si>
    <t>-1835602168</t>
  </si>
  <si>
    <t>B1</t>
  </si>
  <si>
    <t>T5/PTE/PRISMA-4x14W H.F., zářivkové vestavné, prismatická optika, 4x14 W EVG</t>
  </si>
  <si>
    <t>1735316292</t>
  </si>
  <si>
    <t>B2</t>
  </si>
  <si>
    <t>T5/PTE/PRISMA-4x24W H.F., zářivkové vestavné, prismatická optika, 4x24 W EVG</t>
  </si>
  <si>
    <t>318020016</t>
  </si>
  <si>
    <t>C</t>
  </si>
  <si>
    <t>T5N-PTE-4x24W H.F., zářivkové vestavné, dvojitá AL-parabola leštěná, 4x24 W EVG</t>
  </si>
  <si>
    <t>1815817629</t>
  </si>
  <si>
    <t>D1</t>
  </si>
  <si>
    <t>Highway 1515309556, zářivkové závěsné, Alu lakovaný/microprisma 19, 1x24 W EVG</t>
  </si>
  <si>
    <t>-1846974474</t>
  </si>
  <si>
    <t>D1N</t>
  </si>
  <si>
    <t>Highway 1515309556EM1, zářivkové závěsné, Alu lakovaný/microprisma 19, 1x24 W EVG, s modulem NO 1 hod.</t>
  </si>
  <si>
    <t>-1278733446</t>
  </si>
  <si>
    <t>D2</t>
  </si>
  <si>
    <t>Highway 1515315566, zářivkové závěsné, Alu lakovaný/microprisma 19, 1x39 W EVG</t>
  </si>
  <si>
    <t>-788760633</t>
  </si>
  <si>
    <t>D3</t>
  </si>
  <si>
    <t>Highway 1515321536, zářivkové závěsné, Alu lakovaný/microprisma 19, 1x28 W EVG</t>
  </si>
  <si>
    <t>-1626591624</t>
  </si>
  <si>
    <t>D3N</t>
  </si>
  <si>
    <t>Highway 1515321536EM1, zářivkové závěsné, Alu lakovaný/microprisma 19, 1x28 W EVG, s modulem NO 1 hod.</t>
  </si>
  <si>
    <t>-2135507204</t>
  </si>
  <si>
    <t>E</t>
  </si>
  <si>
    <t>REX/C-T5 154 H.F, zářivkové přisazené, s krytem, IP65, 1x54 W EVG</t>
  </si>
  <si>
    <t>-1129969160</t>
  </si>
  <si>
    <t>N1</t>
  </si>
  <si>
    <t>Otec EA1/1 NM, LED nouzové nástěnné, IP20, tř.II, vč. piktogramu, 1 W/1 hod. baterie</t>
  </si>
  <si>
    <t>-135917619</t>
  </si>
  <si>
    <t>N2</t>
  </si>
  <si>
    <t>Otec EA1/1 NM, LED nouzové stropní vestavné, IP20, tř.II, vč. piktogramu, 1 W/1 hod. baterie</t>
  </si>
  <si>
    <t>63379687</t>
  </si>
  <si>
    <t>N3</t>
  </si>
  <si>
    <t>Otec SW1/3 M C, LED nouzové přisazené, pro nízké teploty okolí -15°C, IP65, tř.II, 2W/3 hod. baterie</t>
  </si>
  <si>
    <t>1376310184</t>
  </si>
  <si>
    <t>PB19</t>
  </si>
  <si>
    <t>Betonový podstavec PB16</t>
  </si>
  <si>
    <t>1440168532</t>
  </si>
  <si>
    <t>PO.1</t>
  </si>
  <si>
    <t>Požárně bezpečnostní přepážky</t>
  </si>
  <si>
    <t>set</t>
  </si>
  <si>
    <t>-1463133503</t>
  </si>
  <si>
    <t>Podl.PB16</t>
  </si>
  <si>
    <t>Podložka pod PB19</t>
  </si>
  <si>
    <t>-547521876</t>
  </si>
  <si>
    <t>V1</t>
  </si>
  <si>
    <t>Mina 1/8, LED nástěnné, přímo zářící, lakovaný ALU, IP65, 12 W/830 EBG</t>
  </si>
  <si>
    <t>-525156412</t>
  </si>
  <si>
    <t>V2</t>
  </si>
  <si>
    <t>Drea HIE 121320/70/4,0, výbojkové sloupové, přímo/nepřímo zářící, lakovaný ALU, IP65, 70 W HIE, vč. stožáru 4,0 m žárově zinkovaného</t>
  </si>
  <si>
    <t>237998302</t>
  </si>
  <si>
    <t>V3</t>
  </si>
  <si>
    <t>Nouzové svítidlo do podhladu - antipanik</t>
  </si>
  <si>
    <t>-1585227448</t>
  </si>
  <si>
    <t>V4</t>
  </si>
  <si>
    <t>Pohybové čidlo</t>
  </si>
  <si>
    <t>1726513745</t>
  </si>
  <si>
    <t>666043291</t>
  </si>
  <si>
    <t>-23673212</t>
  </si>
  <si>
    <t>21-M.2</t>
  </si>
  <si>
    <t>Materiál</t>
  </si>
  <si>
    <t>-1605181623</t>
  </si>
  <si>
    <t>-530440171</t>
  </si>
  <si>
    <t>1219798409</t>
  </si>
  <si>
    <t>-675323505</t>
  </si>
  <si>
    <t>-1997581850</t>
  </si>
  <si>
    <t>1815756442</t>
  </si>
  <si>
    <t>Trubka KOPOFLEX  pr. 50 mm</t>
  </si>
  <si>
    <t>-932915833</t>
  </si>
  <si>
    <t>1409365326</t>
  </si>
  <si>
    <t>64248897</t>
  </si>
  <si>
    <t>-1978205109</t>
  </si>
  <si>
    <t>-1555887057</t>
  </si>
  <si>
    <t>-357494076</t>
  </si>
  <si>
    <t>1993576563</t>
  </si>
  <si>
    <t>-1422403086</t>
  </si>
  <si>
    <t>-1053966376</t>
  </si>
  <si>
    <t>-167477990</t>
  </si>
  <si>
    <t>2113138237</t>
  </si>
  <si>
    <t>1163575759</t>
  </si>
  <si>
    <t>803434018</t>
  </si>
  <si>
    <t>-1807989558</t>
  </si>
  <si>
    <t>143517807</t>
  </si>
  <si>
    <t>1976288392</t>
  </si>
  <si>
    <t>1459137676</t>
  </si>
  <si>
    <t>1916738705</t>
  </si>
  <si>
    <t>1163787158</t>
  </si>
  <si>
    <t>801780105</t>
  </si>
  <si>
    <t>1054750965</t>
  </si>
  <si>
    <t>-63001553</t>
  </si>
  <si>
    <t>796452090</t>
  </si>
  <si>
    <t>1379050195</t>
  </si>
  <si>
    <t>1496384791</t>
  </si>
  <si>
    <t>STŘÍDAVÝ VYPÍNAĆ ŘAZ. 6  3553 - 06929B, IP 44</t>
  </si>
  <si>
    <t>13406598</t>
  </si>
  <si>
    <t>STŘÍDAVÝ VYPÍNAĆ ŘAZ. 6+6  3553 - 06929B, IP 44</t>
  </si>
  <si>
    <t>883530787</t>
  </si>
  <si>
    <t>JEDNOPÓLOVÝ VYPÍNAĆ ŘAZ. 1  3559 - A01345, IP 20</t>
  </si>
  <si>
    <t>273802080</t>
  </si>
  <si>
    <t>389406658</t>
  </si>
  <si>
    <t>1412878360</t>
  </si>
  <si>
    <t>JEDNOPÓLOVÝ VYPÍNAĆ ŘAZ. 1/0SO  3559-A01345, IP20</t>
  </si>
  <si>
    <t>1402078129</t>
  </si>
  <si>
    <t>1436700366</t>
  </si>
  <si>
    <t>749729377</t>
  </si>
  <si>
    <t>SÉRIOVÝ VYPÍNAĆ ŘAZ. 5  3559 - A05345, IP 20</t>
  </si>
  <si>
    <t>1084702144</t>
  </si>
  <si>
    <t>-292287230</t>
  </si>
  <si>
    <t>-884072425</t>
  </si>
  <si>
    <t>STŘÍDAVÝ VYPÍNAĆ ŘAZ. 6  3559 - A06345, IP 20</t>
  </si>
  <si>
    <t>-1929384178</t>
  </si>
  <si>
    <t>-1097734815</t>
  </si>
  <si>
    <t>-484714347</t>
  </si>
  <si>
    <t>STŘÍDAVÝ VYPÍNAĆ ŘAZ. 6+6  3559 - A52345, IP 20</t>
  </si>
  <si>
    <t>-1567377665</t>
  </si>
  <si>
    <t>1307130469</t>
  </si>
  <si>
    <t>399302465</t>
  </si>
  <si>
    <t>KŘÍŽOVÝ VYPÍNAĆ ŘAZ. 7  3559 - A07345,  IP 20</t>
  </si>
  <si>
    <t>-798845435</t>
  </si>
  <si>
    <t>-453178150</t>
  </si>
  <si>
    <t>-1196701623</t>
  </si>
  <si>
    <t>-726967917</t>
  </si>
  <si>
    <t>-1487615811</t>
  </si>
  <si>
    <t>45098728</t>
  </si>
  <si>
    <t>1237436848</t>
  </si>
  <si>
    <t>1895811042</t>
  </si>
  <si>
    <t>204257568</t>
  </si>
  <si>
    <t>377155149</t>
  </si>
  <si>
    <t>-1586558458</t>
  </si>
  <si>
    <t>873926081</t>
  </si>
  <si>
    <t>-1949639993</t>
  </si>
  <si>
    <t>465473943</t>
  </si>
  <si>
    <t>-1702463223</t>
  </si>
  <si>
    <t>-2045318993</t>
  </si>
  <si>
    <t>40376777</t>
  </si>
  <si>
    <t>163299998</t>
  </si>
  <si>
    <t>885299626</t>
  </si>
  <si>
    <t>1921465194</t>
  </si>
  <si>
    <t>-1583081621</t>
  </si>
  <si>
    <t>352621337</t>
  </si>
  <si>
    <t>831475240</t>
  </si>
  <si>
    <t>-2079296516</t>
  </si>
  <si>
    <t>-1233977384</t>
  </si>
  <si>
    <t>-202685046</t>
  </si>
  <si>
    <t>2094229869</t>
  </si>
  <si>
    <t>1145386126</t>
  </si>
  <si>
    <t>1130541416</t>
  </si>
  <si>
    <t>2040379664</t>
  </si>
  <si>
    <t>-905283861</t>
  </si>
  <si>
    <t>887014051</t>
  </si>
  <si>
    <t>-1654109682</t>
  </si>
  <si>
    <t>-139807988</t>
  </si>
  <si>
    <t>1992793552</t>
  </si>
  <si>
    <t>908417463</t>
  </si>
  <si>
    <t>544386496</t>
  </si>
  <si>
    <t>796131877</t>
  </si>
  <si>
    <t>-455754490</t>
  </si>
  <si>
    <t>-1399008193</t>
  </si>
  <si>
    <t>1232610828</t>
  </si>
  <si>
    <t>-1800253095</t>
  </si>
  <si>
    <t>636958022</t>
  </si>
  <si>
    <t>1672542534</t>
  </si>
  <si>
    <t>-1702157815</t>
  </si>
  <si>
    <t>-1311741686</t>
  </si>
  <si>
    <t>-939771515</t>
  </si>
  <si>
    <t>1884548223</t>
  </si>
  <si>
    <t>1055424764</t>
  </si>
  <si>
    <t>786108958</t>
  </si>
  <si>
    <t>632216688</t>
  </si>
  <si>
    <t>875521431</t>
  </si>
  <si>
    <t>-1777594380</t>
  </si>
  <si>
    <t>717274218</t>
  </si>
  <si>
    <t>1541767148</t>
  </si>
  <si>
    <t>751171057</t>
  </si>
  <si>
    <t>-912656636</t>
  </si>
  <si>
    <t>-128585011</t>
  </si>
  <si>
    <t>549508333</t>
  </si>
  <si>
    <t>-1879341878</t>
  </si>
  <si>
    <t>-1128436991</t>
  </si>
  <si>
    <t>-1419538967</t>
  </si>
  <si>
    <t>-2049238242</t>
  </si>
  <si>
    <t>-1757489270</t>
  </si>
  <si>
    <t>1336749718</t>
  </si>
  <si>
    <t>-1439473743</t>
  </si>
  <si>
    <t>-1229127270</t>
  </si>
  <si>
    <t>-892290858</t>
  </si>
  <si>
    <t>-1849823375</t>
  </si>
  <si>
    <t>1927910526</t>
  </si>
  <si>
    <t>1785676681</t>
  </si>
  <si>
    <t>1115323664</t>
  </si>
  <si>
    <t>-1243895637</t>
  </si>
  <si>
    <t>1002126211</t>
  </si>
  <si>
    <t>989706562</t>
  </si>
  <si>
    <t>278019055</t>
  </si>
  <si>
    <t>-1701733420</t>
  </si>
  <si>
    <t>-1353477191</t>
  </si>
  <si>
    <t>54394104</t>
  </si>
  <si>
    <t>1722760484</t>
  </si>
  <si>
    <t>-236107928</t>
  </si>
  <si>
    <t>2125214826</t>
  </si>
  <si>
    <t>715360004</t>
  </si>
  <si>
    <t>1737972119</t>
  </si>
  <si>
    <t>1544782578</t>
  </si>
  <si>
    <t>1250108123</t>
  </si>
  <si>
    <t>1325611924</t>
  </si>
  <si>
    <t>1108403936</t>
  </si>
  <si>
    <t>Štítek</t>
  </si>
  <si>
    <t>Návlečka k označovacím štítkům</t>
  </si>
  <si>
    <t>1881924348</t>
  </si>
  <si>
    <t>210220403</t>
  </si>
  <si>
    <t>Elektrody (balení)</t>
  </si>
  <si>
    <t>-699083925</t>
  </si>
  <si>
    <t>PM</t>
  </si>
  <si>
    <t>Přidružený materiál</t>
  </si>
  <si>
    <t>1040323940</t>
  </si>
  <si>
    <t>1924399627</t>
  </si>
  <si>
    <t>2 - IO 01 - Venkovní úpravy (zpevněné plochy a sadové úpravy)</t>
  </si>
  <si>
    <t xml:space="preserve">    5 - Komunikace pozemní</t>
  </si>
  <si>
    <t xml:space="preserve">    8 - Trubní vedení</t>
  </si>
  <si>
    <t xml:space="preserve">    997 - Přesun sutě</t>
  </si>
  <si>
    <t>112101101</t>
  </si>
  <si>
    <t>Odstranění stromů s odřezáním kmene a s odvětvením listnatých, průměru kmene přes 100 do 300 mm</t>
  </si>
  <si>
    <t>978609902</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</si>
  <si>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</si>
  <si>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"výkr._č._D.1.1.12_venkovní úpravy.pdf</t>
  </si>
  <si>
    <t>112201101</t>
  </si>
  <si>
    <t>Odstranění pařezů s jejich vykopáním, vytrháním nebo odstřelením, s přesekáním kořenů průměru přes 100 do 300 mm</t>
  </si>
  <si>
    <t>1911640609</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</si>
  <si>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</si>
  <si>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1,000 " ořech</t>
  </si>
  <si>
    <t>1,000 " bříza</t>
  </si>
  <si>
    <t>1,000 " jabloň</t>
  </si>
  <si>
    <t>2,000 " smrk</t>
  </si>
  <si>
    <t>113107171</t>
  </si>
  <si>
    <t>Odstranění podkladů nebo krytů strojně plochy jednotlivě přes 50 m2 do 200 m2 s přemístěním hmot na skládku na vzdálenost do 20 m nebo s naložením na dopravní prostředek z betonu prostého, o tl. vrstvy přes 100 do 150 mm</t>
  </si>
  <si>
    <t>-1757500697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</si>
  <si>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</si>
  <si>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 stávající betonová plocha okolo stávajícího objektu školy</t>
  </si>
  <si>
    <t>2,000*(14,000+7,000+46,000)</t>
  </si>
  <si>
    <t>8,000*5,000</t>
  </si>
  <si>
    <t>121101101</t>
  </si>
  <si>
    <t>Sejmutí ornice nebo lesní půdy s vodorovným přemístěním na hromady v místě upotřebení nebo na dočasné či trvalé skládky se složením, na vzdálenost do 50 m</t>
  </si>
  <si>
    <t>-1694858182</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</si>
  <si>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</si>
  <si>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(10,056+50,468)*0,150 "  zeleň</t>
  </si>
  <si>
    <t>444,651*0,150 " plocha dvora</t>
  </si>
  <si>
    <t>161,492*0,150 " plocha zásobování</t>
  </si>
  <si>
    <t>122202202</t>
  </si>
  <si>
    <t>Odkopávky a prokopávky nezapažené pro silnice s přemístěním výkopku v příčných profilech na vzdálenost do 15 m nebo s naložením na dopravní prostředek v hornině tř. 3 přes 100 do 1 000 m3</t>
  </si>
  <si>
    <t>921884058</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</si>
  <si>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</si>
  <si>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 tř. 3 = podíl 50%</t>
  </si>
  <si>
    <t>444,651*0,340*50/100 " plocha dvora (viz. skladba tl. 340 mm)</t>
  </si>
  <si>
    <t>161,492*0,630*50/100 " plocha zásobování (viz. skladba tl. 630 mm)</t>
  </si>
  <si>
    <t>-(444,651+161,492)*0,150*50/100 " odpočet ornice tl. 150 mm</t>
  </si>
  <si>
    <t>122302202</t>
  </si>
  <si>
    <t>Odkopávky a prokopávky nezapažené pro silnice s přemístěním výkopku v příčných profilech na vzdálenost do 15 m nebo s naložením na dopravní prostředek v hornině tř. 4 přes 100 do 1 000 m3</t>
  </si>
  <si>
    <t>-201719897</t>
  </si>
  <si>
    <t>" tř. 4 = podíl 50%</t>
  </si>
  <si>
    <t>958514315</t>
  </si>
  <si>
    <t>" opěrné zídky</t>
  </si>
  <si>
    <t>((20,500+3,200+2,400+14,600)*(0,400*0,750))*50/100</t>
  </si>
  <si>
    <t>Mezisoučet " OPZ</t>
  </si>
  <si>
    <t>-845928334</t>
  </si>
  <si>
    <t>(10,000*0,700*1,050)*50/100 " zaústění drenáže do UV</t>
  </si>
  <si>
    <t>764202644</t>
  </si>
  <si>
    <t>3,675*0,3 'Přepočtené koeficientem množství</t>
  </si>
  <si>
    <t>132212201</t>
  </si>
  <si>
    <t>Hloubení zapažených i nezapažených rýh šířky přes 600 do 2 000 mm ručním nebo pneumatickým nářadím s urovnáním dna do předepsaného profilu a spádu v horninách tř. 3 soudržných</t>
  </si>
  <si>
    <t>1661276433</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</si>
  <si>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</si>
  <si>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"drenážní opatření, rýha cca. 700x800 mm</t>
  </si>
  <si>
    <t>(27,262*0,700*0,800)*50/100</t>
  </si>
  <si>
    <t>132212209</t>
  </si>
  <si>
    <t>Hloubení zapažených i nezapažených rýh šířky přes 600 do 2 000 mm ručním nebo pneumatickým nářadím s urovnáním dna do předepsaného profilu a spádu v horninách tř. 3 Příplatek k cenám za lepivost horniny tř. 3</t>
  </si>
  <si>
    <t>-1027140452</t>
  </si>
  <si>
    <t>7,633*0,3 'Přepočtené koeficientem množství</t>
  </si>
  <si>
    <t>-2054326831</t>
  </si>
  <si>
    <t>1752052281</t>
  </si>
  <si>
    <t>6,105*0,3 'Přepočtené koeficientem množství</t>
  </si>
  <si>
    <t>375589028</t>
  </si>
  <si>
    <t>1587976096</t>
  </si>
  <si>
    <t>132312201</t>
  </si>
  <si>
    <t>Hloubení zapažených i nezapažených rýh šířky přes 600 do 2 000 mm ručním nebo pneumatickým nářadím s urovnáním dna do předepsaného profilu a spádu v horninách tř. 4 soudržných</t>
  </si>
  <si>
    <t>-2077622738</t>
  </si>
  <si>
    <t>132312209</t>
  </si>
  <si>
    <t>Hloubení zapažených i nezapažených rýh šířky přes 600 do 2 000 mm ručním nebo pneumatickým nářadím s urovnáním dna do předepsaného profilu a spádu v horninách tř. 4 Příplatek k cenám za lepivost horniny tř. 4</t>
  </si>
  <si>
    <t>-1115415520</t>
  </si>
  <si>
    <t>-1013606448</t>
  </si>
  <si>
    <t>7,633+7,633 " rýha pro drenáž (ruční výkop)</t>
  </si>
  <si>
    <t>1551508073</t>
  </si>
  <si>
    <t>162201421</t>
  </si>
  <si>
    <t>Vodorovné přemístění větví, kmenů nebo pařezů s naložením, složením a dopravou do 1000 m pařezů kmenů, průměru přes 100 do 300 mm</t>
  </si>
  <si>
    <t>1730944067</t>
  </si>
  <si>
    <t xml:space="preserve">Poznámka k souboru cen:_x000D_
1. Průměr kmene i pařezu se měří v místě řezu. 2. Měrná jednotka je 1 strom. </t>
  </si>
  <si>
    <t>707154818</t>
  </si>
  <si>
    <t>" 100%  na deponii ve vlastnictví stavebníka</t>
  </si>
  <si>
    <t>100,001 " ornice</t>
  </si>
  <si>
    <t>-60,524*0,150 " odpočet ponechané ornice pro ČTÚ</t>
  </si>
  <si>
    <t>Mezisoučet " ornice</t>
  </si>
  <si>
    <t>81,000+81,000 " odkopávky</t>
  </si>
  <si>
    <t>6,105+3,675+7,633+6,105+3,675+7,633" rýhy</t>
  </si>
  <si>
    <t>Mezisoučet " výkopek</t>
  </si>
  <si>
    <t>167101102</t>
  </si>
  <si>
    <t>Nakládání, skládání a překládání neulehlého výkopku nebo sypaniny nakládání, množství přes 100 m3, z hornin tř. 1 až 4</t>
  </si>
  <si>
    <t>-900511497</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</si>
  <si>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</si>
  <si>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100,001 " ornice na skládku</t>
  </si>
  <si>
    <t>-1866101872</t>
  </si>
  <si>
    <t>1950083436</t>
  </si>
  <si>
    <t>10,000*0,700*1,050 " zaústění drenáže do UV</t>
  </si>
  <si>
    <t>-10,000*0,700*0,100 " odpočet lože tl. 100 mm</t>
  </si>
  <si>
    <t>-10,000*0,700*0,400 " odpočet obsypu tl. 400 mm</t>
  </si>
  <si>
    <t>Mezisoučet " drenáž</t>
  </si>
  <si>
    <t>-1801715544</t>
  </si>
  <si>
    <t>3,85*2 'Přepočtené koeficientem množství</t>
  </si>
  <si>
    <t>-1928477458</t>
  </si>
  <si>
    <t>27,262*0,700*0,800</t>
  </si>
  <si>
    <t>10,000*0,700*0,400 " zaústění drenáže do UV (min. 300 mm nad potrubí)</t>
  </si>
  <si>
    <t>Mezisoučet " zaústění drenáže</t>
  </si>
  <si>
    <t>58333674</t>
  </si>
  <si>
    <t>kamenivo těžené hrubé frakce 16/32</t>
  </si>
  <si>
    <t>-757567959</t>
  </si>
  <si>
    <t>18,067*2 'Přepočtené koeficientem množství</t>
  </si>
  <si>
    <t>181111111</t>
  </si>
  <si>
    <t>Plošná úprava terénu v zemině tř. 1 až 4 s urovnáním povrchu bez doplnění ornice souvislé plochy do 500 m2 při nerovnostech terénu přes 50 do 100 mm v rovině nebo na svahu do 1:5</t>
  </si>
  <si>
    <t>215713251</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</si>
  <si>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</si>
  <si>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10,056+50,468 "  zeleň</t>
  </si>
  <si>
    <t>181301102</t>
  </si>
  <si>
    <t>Rozprostření a urovnání ornice v rovině nebo ve svahu sklonu do 1:5 při souvislé ploše do 500 m2, tl. vrstvy přes 100 do 150 mm</t>
  </si>
  <si>
    <t>1112247919</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</si>
  <si>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</si>
  <si>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181411141</t>
  </si>
  <si>
    <t>Založení trávníku na půdě předem připravené plochy do 1000 m2 výsevem včetně utažení parterového v rovině nebo na svahu do 1:5</t>
  </si>
  <si>
    <t>-272639093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</si>
  <si>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</si>
  <si>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00572420</t>
  </si>
  <si>
    <t>osivo směs travní parková okrasná</t>
  </si>
  <si>
    <t>-243026058</t>
  </si>
  <si>
    <t>60,524*0,015 'Přepočtené koeficientem množství</t>
  </si>
  <si>
    <t>181951102</t>
  </si>
  <si>
    <t>Úprava pláně vyrovnáním výškových rozdílů v hornině tř. 1 až 4 se zhutněním</t>
  </si>
  <si>
    <t>-227801998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</si>
  <si>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</si>
  <si>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444,651 " plocha dvora</t>
  </si>
  <si>
    <t>161,492 " plocha zásobování</t>
  </si>
  <si>
    <t>183403153</t>
  </si>
  <si>
    <t>Obdělání půdy hrabáním v rovině nebo na svahu do 1:5</t>
  </si>
  <si>
    <t>1669934491</t>
  </si>
  <si>
    <t xml:space="preserve">Poznámka k souboru cen:_x000D_
1. Každé opakované obdělání půdy se oceňuje samostatně. 2. Ceny -3114 a -3115 lze použít i pro obdělání půdy aktivními branami. </t>
  </si>
  <si>
    <t>183403161</t>
  </si>
  <si>
    <t>Obdělání půdy válením v rovině nebo na svahu do 1:5</t>
  </si>
  <si>
    <t>1386083210</t>
  </si>
  <si>
    <t>60,524*3 " 3x válcování</t>
  </si>
  <si>
    <t>184802111</t>
  </si>
  <si>
    <t>Chemické odplevelení půdy před založením kultury, trávníku nebo zpevněných ploch o výměře jednotlivě přes 20 m2 v rovině nebo na svahu do 1:5 postřikem na široko</t>
  </si>
  <si>
    <t>-1858246259</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</si>
  <si>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</si>
  <si>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184802611</t>
  </si>
  <si>
    <t>Chemické odplevelení po založení kultury v rovině nebo na svahu do 1:5 postřikem na široko</t>
  </si>
  <si>
    <t>376058713</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</si>
  <si>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</si>
  <si>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184818231</t>
  </si>
  <si>
    <t>Ochrana kmene bedněním před poškozením stavebním provozem zřízení včetně odstranění výšky bednění do 2 m průměru kmene do 300 mm</t>
  </si>
  <si>
    <t>650212682</t>
  </si>
  <si>
    <t>3,000 " ponechané dřeviny</t>
  </si>
  <si>
    <t>185803111</t>
  </si>
  <si>
    <t>Ošetření trávníku jednorázové v rovině nebo na svahu do 1:5</t>
  </si>
  <si>
    <t>-867862940</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</si>
  <si>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</si>
  <si>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185804215</t>
  </si>
  <si>
    <t>Vypletí v rovině nebo na svahu do 1:5 trávníku po výsevu</t>
  </si>
  <si>
    <t>1250440392</t>
  </si>
  <si>
    <t xml:space="preserve">Poznámka k souboru cen:_x000D_
1. V cenách jsou započteny i náklady spojené s případným naložením odpadu na dopravní prostředek, odvozem do 20 km, se složením a na vysbírání případných odpadků ze záhonů nebo trávníků. 2. V cenách nejsou započteny náklady na uložení odpadu na skládku. </t>
  </si>
  <si>
    <t>185804312</t>
  </si>
  <si>
    <t>Zalití rostlin vodou plochy záhonů jednotlivě přes 20 m2</t>
  </si>
  <si>
    <t>-1277557020</t>
  </si>
  <si>
    <t>60,524*15,000/1000 " 15 litrů/m2</t>
  </si>
  <si>
    <t>211971122</t>
  </si>
  <si>
    <t>Zřízení opláštění výplně z geotextilie odvodňovacích žeber nebo trativodů v rýze nebo zářezu se stěnami svislými nebo šikmými o sklonu přes 1:2 při rozvinuté šířce opláštění přes 2,5 m</t>
  </si>
  <si>
    <t>530247024</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</si>
  <si>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</si>
  <si>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(2,735+24,527)*(0,700*2+0,800*2) " drenážní opatření</t>
  </si>
  <si>
    <t>69311082</t>
  </si>
  <si>
    <t>geotextilie netkaná PP 500g/m2</t>
  </si>
  <si>
    <t>16695724</t>
  </si>
  <si>
    <t>81,786*1,02 'Přepočtené koeficientem množství</t>
  </si>
  <si>
    <t>212752311</t>
  </si>
  <si>
    <t>Trativody z drenážních trubek se zřízením štěrkopískového lože pod trubky a s jejich obsypem v průměrném celkovém množství do 0,15 m3/m v otevřeném výkopu z trubek plastových tuhých SN 8 DN 100</t>
  </si>
  <si>
    <t>1760251527</t>
  </si>
  <si>
    <t>(2,735+24,527) " drenážní opatření</t>
  </si>
  <si>
    <t>212972112</t>
  </si>
  <si>
    <t>Opláštění drenážních trub filtrační textilií DN 100</t>
  </si>
  <si>
    <t>-672563652</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</si>
  <si>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</si>
  <si>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883807099</t>
  </si>
  <si>
    <t>(2*PI*0,055*0,055+2*PI*0,055*27,262)*1,20</t>
  </si>
  <si>
    <t>11,328*1,02 'Přepočtené koeficientem množství</t>
  </si>
  <si>
    <t>2012631216</t>
  </si>
  <si>
    <t>(20,500+3,200+2,400+14,600)*0,750</t>
  </si>
  <si>
    <t>967983208</t>
  </si>
  <si>
    <t>(20,500+3,200+2,400+14,600)*2*3*0,617*0,001 " 2x R10 v každé ložné vrstě</t>
  </si>
  <si>
    <t>(0,750*2)*82*0,617*0,001 " 2x R10 v každém BD (svislá část)</t>
  </si>
  <si>
    <t>(0,151+0,076)*15/100 " přípočet 15% na prostřih a stykování</t>
  </si>
  <si>
    <t>348272113</t>
  </si>
  <si>
    <t>Ploty z tvárnic betonových plotová zeď na maltu cementovou včetně spárování současně při zdění z tvarovek hladkých, dutých přírodních, tloušťka zdiva 190 mm</t>
  </si>
  <si>
    <t>1615922945</t>
  </si>
  <si>
    <t xml:space="preserve">Poznámka k souboru cen:_x000D_
1. Množství jednotek se u: a) plotových zdí určuje v m2 plochy zdiva, b) příplatku za vyztužení sloupku průběžných plotových zdí určuje v m2 plochy zdiva, c) ztužujících věnců průběžných plotových zdí určuje v m délky zdiva, d) plotové stříšky určuje v m délky zdiva, e) plotových sloupků určuje v m výšky jednotlivých sloupků, f) sloupových hlavic určuje v kusech jednotlivých sloupů, g) kovových doplňků plotového zdiva určuje v kusech jednotlivých dílů. 2. Položky -229. jsou určeny pro ocenění ztužujících sloupků u průběžných plotových zdí, jedná se o tzv. ztracené sloupky. 3. Položky -23.. jsou určeny pro ocenění ztužujících věnců u průběžných plotových zdí výšky přes 2 m. </t>
  </si>
  <si>
    <t>" průměrná výška zídky = 40 cm (průběh dle výšky terénu)</t>
  </si>
  <si>
    <t>(20,500+3,200+2,400+14,600)*0,400</t>
  </si>
  <si>
    <t>348272613</t>
  </si>
  <si>
    <t>Ploty z tvárnic betonových plotová stříška lepená mrazuvzdorným lepidlem z tvarovek broušených, plochých přírodních, tloušťka zdiva 195 mm</t>
  </si>
  <si>
    <t>-928924229</t>
  </si>
  <si>
    <t>20,500+3,200+2,400+14,600</t>
  </si>
  <si>
    <t>-1918007606</t>
  </si>
  <si>
    <t>10,000*0,700*0,100 " zaústění drenáže do UV</t>
  </si>
  <si>
    <t>452311131</t>
  </si>
  <si>
    <t>Podkladní a zajišťovací konstrukce z betonu prostého v otevřeném výkopu desky pod potrubí, stoky a drobné objekty z betonu tř. C 12/15</t>
  </si>
  <si>
    <t>49697160</t>
  </si>
  <si>
    <t xml:space="preserve">Poznámka k souboru cen:_x000D_
1. Ceny -1121 až -1181 a -1192 lze použít i pro ochrannou vrstvu pod železobetonové konstrukce. 2. Ceny -2121 až -2181 a -2192 jsou určeny pro jakékoliv úkosy sedel. </t>
  </si>
  <si>
    <t>(2,735+24,527)*0,700*0,100 " drenážní opatření</t>
  </si>
  <si>
    <t>1,908*3,50/100 " přípočet 3,5% za betonáž do rýhy bez bednění</t>
  </si>
  <si>
    <t>Komunikace pozemní</t>
  </si>
  <si>
    <t>564231111</t>
  </si>
  <si>
    <t>Podklad nebo podsyp ze štěrkopísku ŠP s rozprostřením, vlhčením a zhutněním, po zhutnění tl. 100 mm</t>
  </si>
  <si>
    <t>-579842841</t>
  </si>
  <si>
    <t>564710011</t>
  </si>
  <si>
    <t>Podklad nebo kryt z kameniva hrubého drceného vel. 8-16 mm s rozprostřením a zhutněním, po zhutnění tl. 50 mm</t>
  </si>
  <si>
    <t>138840851</t>
  </si>
  <si>
    <t>564730011</t>
  </si>
  <si>
    <t>Podklad nebo kryt z kameniva hrubého drceného vel. 8-16 mm s rozprostřením a zhutněním, po zhutnění tl. 100 mm</t>
  </si>
  <si>
    <t>-1019697347</t>
  </si>
  <si>
    <t>564730111</t>
  </si>
  <si>
    <t>Podklad nebo kryt z kameniva hrubého drceného vel. 16-32 mm s rozprostřením a zhutněním, po zhutnění tl. 100 mm</t>
  </si>
  <si>
    <t>2005923278</t>
  </si>
  <si>
    <t>564761111</t>
  </si>
  <si>
    <t>Podklad nebo kryt z kameniva hrubého drceného vel. 32-63 mm s rozprostřením a zhutněním, po zhutnění tl. 200 mm</t>
  </si>
  <si>
    <t>1169502434</t>
  </si>
  <si>
    <t>564861111</t>
  </si>
  <si>
    <t>Podklad ze štěrkodrti ŠD s rozprostřením a zhutněním, po zhutnění tl. 200 mm</t>
  </si>
  <si>
    <t>-1087491345</t>
  </si>
  <si>
    <t>444,651 " plocha dvora (fr. 0-63)</t>
  </si>
  <si>
    <t>596211123</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</si>
  <si>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300 m2</t>
  </si>
  <si>
    <t>1431593215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</si>
  <si>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</si>
  <si>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59245020.1</t>
  </si>
  <si>
    <t>dlažba skladebná (vícerozměrová) betonová 20x15-40x20 cm, tl.6 cm přírodní</t>
  </si>
  <si>
    <t>-1167069620</t>
  </si>
  <si>
    <t>444,651*1,01 'Přepočtené koeficientem množství</t>
  </si>
  <si>
    <t>596211124</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</si>
  <si>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Příplatek k cenám za dlažbu z prvků dvou barev</t>
  </si>
  <si>
    <t>1868126945</t>
  </si>
  <si>
    <t>596212312</t>
  </si>
  <si>
    <t>Kladení dlažby z betonových zámkových dlaždic pozemních komunikací s ložem z kameniva těženého nebo drceného tl. do 50 mm, s vyplněním spár, s dvojitým hutněním vibrováním a se smetením přebytečného materiálu na krajnici tl. 100 mm skupiny A, pro plochy do 300 m2</t>
  </si>
  <si>
    <t>1922813726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</si>
  <si>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</si>
  <si>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59245030.1</t>
  </si>
  <si>
    <t>dlažba skladebná betonová hladká, rovné hrany 20x20x10 cm přírodní</t>
  </si>
  <si>
    <t>-65736695</t>
  </si>
  <si>
    <t>161,492*1,02 'Přepočtené koeficientem množství</t>
  </si>
  <si>
    <t>622121111</t>
  </si>
  <si>
    <t>Zatření spár vnějších povrchů cementovou maltou, ploch z tvárnic nebo kamene stěn</t>
  </si>
  <si>
    <t>53911891</t>
  </si>
  <si>
    <t>(20,500+3,200+2,400+14,600)*0,400 "vnější líc</t>
  </si>
  <si>
    <t>(20,500+3,200+2,400+14,600)*0,200 "vnitřní líc</t>
  </si>
  <si>
    <t>622131111</t>
  </si>
  <si>
    <t>Podkladní a spojovací vrstva vnějších omítaných ploch polymercementový spojovací můstek nanášený ručně stěn</t>
  </si>
  <si>
    <t>1966333513</t>
  </si>
  <si>
    <t>(20,500+3,200+2,400+14,600)*0,450 " vnější líc</t>
  </si>
  <si>
    <t>(20,500+3,200+2,400+14,600)*0,200 " vnitřní líc</t>
  </si>
  <si>
    <t>1868245399</t>
  </si>
  <si>
    <t>622521031</t>
  </si>
  <si>
    <t>Omítka tenkovrstvá silikátová vnějších ploch probarvená, včetně penetrace podkladu zrnitá, tloušťky 3,0 mm stěn</t>
  </si>
  <si>
    <t>-1811782419</t>
  </si>
  <si>
    <t>632451024</t>
  </si>
  <si>
    <t>Potěr cementový vyrovnávací z malty (MC-15) v pásu o průměrné (střední) tl. přes 40 do 50 mm</t>
  </si>
  <si>
    <t>109715364</t>
  </si>
  <si>
    <t>(20,500+3,200+2,400+14,600)*0,190 " OPZ</t>
  </si>
  <si>
    <t>Trubní vedení</t>
  </si>
  <si>
    <t>871265211</t>
  </si>
  <si>
    <t>Kanalizační potrubí z tvrdého PVC v otevřeném výkopu ve sklonu do 20 %, hladkého plnostěnného jednovrstvého, tuhost třídy SN 4 DN 110</t>
  </si>
  <si>
    <t>446404354</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</si>
  <si>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</si>
  <si>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10,000 " zaústění drenáže do UV</t>
  </si>
  <si>
    <t>877265211</t>
  </si>
  <si>
    <t>Montáž tvarovek na kanalizačním potrubí z trub z plastu z tvrdého PVC nebo z polypropylenu v otevřeném výkopu jednoosých DN 100</t>
  </si>
  <si>
    <t>1564474637</t>
  </si>
  <si>
    <t xml:space="preserve">Poznámka k souboru cen:_x000D_
1. V cenách nejsou započteny náklady na dodání tvarovek. Tvarovky se oceňují ve ve specifikaci. </t>
  </si>
  <si>
    <t>1,000 " zaústění drenáže do UV</t>
  </si>
  <si>
    <t>28611872</t>
  </si>
  <si>
    <t>koleno kanalizační s hrdlem PVC 110x30°</t>
  </si>
  <si>
    <t>-1853960742</t>
  </si>
  <si>
    <t>1*1,03 'Přepočtené koeficientem množství</t>
  </si>
  <si>
    <t>877265251</t>
  </si>
  <si>
    <t>Montáž tvarovek na kanalizačním potrubí z trub z plastu z tvrdého PVC nebo z polypropylenu v otevřeném výkopu nalepovacích hrdel (samostatných) DN 100</t>
  </si>
  <si>
    <t>-2040325865</t>
  </si>
  <si>
    <t>28611706</t>
  </si>
  <si>
    <t>nalepovací hrdlo samostatné kanalizace plastové KG DN 110</t>
  </si>
  <si>
    <t>-1125424994</t>
  </si>
  <si>
    <t>895170101</t>
  </si>
  <si>
    <t>Drenážní šachta z polypropylenu PP DN 300 pro napojení potrubí D 80/110</t>
  </si>
  <si>
    <t>1040878756</t>
  </si>
  <si>
    <t xml:space="preserve">Poznámka k souboru cen:_x000D_
1. V cenách jsou započteny i náklady na: a) dodání a montáž šachtového dna, trouby šachty, teleskopu a poklopu, příslušného dílu šachty, b) napojení stávajícího drenážního potrubí. 2. V cenách nejsou započteny náklady na: a) fixování šachty obsypem, který se oceňuje cenami souboru 174 . 0-11 Zásyp sypaninou z jakékoliv horniny katalogu 800-1 Zemní práce části A 01. </t>
  </si>
  <si>
    <t>1,000 " drenážní opatření (lomový bod)</t>
  </si>
  <si>
    <t>1,000 " před zaústěním do PVC DN 110</t>
  </si>
  <si>
    <t>895170131</t>
  </si>
  <si>
    <t>Drenážní šachta z polypropylenu PP DN 300 poklop plastový (pro zatížení) pochůzí (1,5 t)</t>
  </si>
  <si>
    <t>1825243680</t>
  </si>
  <si>
    <t>916231213</t>
  </si>
  <si>
    <t>Osazení chodníkového obrubníku betonového se zřízením lože, s vyplněním a zatřením spár cementovou maltou stojatého s boční opěrou z betonu prostého, do lože z betonu prostého</t>
  </si>
  <si>
    <t>-1954186394</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</si>
  <si>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</si>
  <si>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14,900</t>
  </si>
  <si>
    <t>59217017</t>
  </si>
  <si>
    <t>obrubník betonový chodníkový 100x10x25 cm</t>
  </si>
  <si>
    <t>-1492790956</t>
  </si>
  <si>
    <t>5,7*1,01 'Přepočtené koeficientem množství</t>
  </si>
  <si>
    <t>59217024</t>
  </si>
  <si>
    <t>obrubník betonový chodníkový 50x10x25 cm</t>
  </si>
  <si>
    <t>420500419</t>
  </si>
  <si>
    <t>9,2*1,01 'Přepočtené koeficientem množství</t>
  </si>
  <si>
    <t>916331112</t>
  </si>
  <si>
    <t>Osazení zahradního obrubníku betonového s ložem tl. od 50 do 100 mm z betonu prostého tř. C 12/15 s boční opěrou z betonu prostého tř. C 12/15</t>
  </si>
  <si>
    <t>1753061939</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</si>
  <si>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</si>
  <si>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10,800+6,700+7,600</t>
  </si>
  <si>
    <t>59217001</t>
  </si>
  <si>
    <t>obrubník betonový zahradní 100 x 5 x 25 cm</t>
  </si>
  <si>
    <t>335783790</t>
  </si>
  <si>
    <t>25,1*1,01 'Přepočtené koeficientem množství</t>
  </si>
  <si>
    <t>919726123</t>
  </si>
  <si>
    <t>Geotextilie netkaná pro ochranu, separaci nebo filtraci měrná hmotnost přes 300 do 500 g/m2</t>
  </si>
  <si>
    <t>160749734</t>
  </si>
  <si>
    <t xml:space="preserve">Poznámka k souboru cen:_x000D_
1. V cenách jsou započteny i náklady na položení a dodání geotextilie včetně přesahů. </t>
  </si>
  <si>
    <t>977151121</t>
  </si>
  <si>
    <t>Jádrové vrty diamantovými korunkami do stavebních materiálů (železobetonu, betonu, cihel, obkladů, dlažeb, kamene) průměru přes 110 do 120 mm</t>
  </si>
  <si>
    <t>-143922004</t>
  </si>
  <si>
    <t>0,090*1 " zaústění drenáže do UV (pro nalepovací hrdlo)</t>
  </si>
  <si>
    <t>997</t>
  </si>
  <si>
    <t>Přesun sutě</t>
  </si>
  <si>
    <t>997221561</t>
  </si>
  <si>
    <t>Vodorovná doprava suti bez naložení, ale se složením a s hrubým urovnáním z kusových materiálů, na vzdálenost do 1 km</t>
  </si>
  <si>
    <t>-349555418</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</si>
  <si>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</si>
  <si>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 skládka Všebořice (Podhoří)</t>
  </si>
  <si>
    <t>56,550 " beton</t>
  </si>
  <si>
    <t>997221569</t>
  </si>
  <si>
    <t>Vodorovná doprava suti bez naložení, ale se složením a s hrubým urovnáním Příplatek k ceně za každý další i započatý 1 km přes 1 km</t>
  </si>
  <si>
    <t>1940551385</t>
  </si>
  <si>
    <t>56,55*16 'Přepočtené koeficientem množství</t>
  </si>
  <si>
    <t>997221611</t>
  </si>
  <si>
    <t>Nakládání na dopravní prostředky pro vodorovnou dopravu suti</t>
  </si>
  <si>
    <t>-445512018</t>
  </si>
  <si>
    <t xml:space="preserve">Poznámka k souboru cen:_x000D_
1. Ceny lze použít i pro překládání při lomené dopravě. 2. Ceny nelze použít při dopravě po železnici, po vodě nebo neobvyklými dopravními prostředky. </t>
  </si>
  <si>
    <t>997221815</t>
  </si>
  <si>
    <t>Poplatek za uložení stavebního odpadu na skládce (skládkovné) z prostého betonu zatříděného do Katalogu odpadů pod kódem 170 101</t>
  </si>
  <si>
    <t>-890187095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</si>
  <si>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</si>
  <si>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998223011</t>
  </si>
  <si>
    <t>Přesun hmot pro pozemní komunikace s krytem dlážděným dopravní vzdálenost do 200 m jakékoliv délky objektu</t>
  </si>
  <si>
    <t>-390179095</t>
  </si>
  <si>
    <t>3 - IO 02 - Oplocení</t>
  </si>
  <si>
    <t>113106123</t>
  </si>
  <si>
    <t>Rozebrání dlažeb komunikací pro pěší s přemístěním hmot na skládku na vzdálenost do 3 m nebo s naložením na dopravní prostředek s ložem z kameniva nebo živice a s jakoukoliv výplní spár ručně ze zámkové dlažby</t>
  </si>
  <si>
    <t>251996986</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</si>
  <si>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</si>
  <si>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11,148 " úprava stávajícího chodníku před brankou (dlažba pro opětovné použití)</t>
  </si>
  <si>
    <t>11,819 " úprava stávajícího chodníku před vjezdovou bránou (dlažba pro opětovné použití)</t>
  </si>
  <si>
    <t>113107111</t>
  </si>
  <si>
    <t>Odstranění podkladů nebo krytů ručně s přemístěním hmot na skládku na vzdálenost do 3 m nebo s naložením na dopravní prostředek z kameniva těženého, o tl. vrstvy do 100 mm</t>
  </si>
  <si>
    <t>-1740379241</t>
  </si>
  <si>
    <t>113202111</t>
  </si>
  <si>
    <t>Vytrhání obrub s vybouráním lože, s přemístěním hmot na skládku na vzdálenost do 3 m nebo s naložením na dopravní prostředek z krajníků nebo obrubníků stojatých</t>
  </si>
  <si>
    <t>-714958313</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</si>
  <si>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</si>
  <si>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7,000 " úprava stávajícího chodníku před brankou (obrubník pro opětovné použití)</t>
  </si>
  <si>
    <t>7,000 " úprava stávajícího chodníku před vjezdovou bránou (obrubník pro opětovné použití)</t>
  </si>
  <si>
    <t>119003141</t>
  </si>
  <si>
    <t>Pomocné konstrukce při zabezpečení výkopu svislé plastový plot zřízení</t>
  </si>
  <si>
    <t>1513410094</t>
  </si>
  <si>
    <t xml:space="preserve">Poznámka k souboru cen:_x000D_
1. V ceně zřízení -2121, -2131, -2411, -3211, -3212, -3213, -3215, -3217, -3121, -3223, -3227 jsou započteny i náklady na opotřebení. 2. V ceně zřízení mobilního oplocení -3211, -3213, -3217, -3223, -3227 je zahrnuto i opotřebení betonové patky, vzpěry, spojky. 3. Položku -2411 lze použít pouze pro šířku výkopu do 1,0 m. 4. V položce -3131 jsou započteny i náklady na dřevěný sloupek. 5. U položek -2311, -4111, -4121 je uvažováno se 100% opotřebením. Bezpečný vlez nebo výlez se zpravidla umisťuje po 20 m délky výkopu. 6. Položky tohoto souboru cen jsou určeny k ocenění pomocných konstrukcí sloužících k zabezpečení výkopů (BOZP) na veřejných prostranstvích (v obcích, na komunikacích apod.). Položky nelze užít k ocenění zařízení staveniště, pokud se toto oceňuje pomocí VRN. </t>
  </si>
  <si>
    <t>(2,000+17,000+2,000) " venkovní prostor před oplocením</t>
  </si>
  <si>
    <t>119003142</t>
  </si>
  <si>
    <t>Pomocné konstrukce při zabezpečení výkopu svislé plastový plot odstranění</t>
  </si>
  <si>
    <t>-2008724171</t>
  </si>
  <si>
    <t>131203101</t>
  </si>
  <si>
    <t>Hloubení zapažených i nezapažených jam ručním nebo pneumatickým nářadím s urovnáním dna do předepsaného profilu a spádu v horninách tř. 3 soudržných</t>
  </si>
  <si>
    <t>-1277521788</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</si>
  <si>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</si>
  <si>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"D.1.1.09_Řešení_oplocení.pdf</t>
  </si>
  <si>
    <t>(0,300*0,300*0,750)*4*50/100 " patka oplocení (část oplocení B)</t>
  </si>
  <si>
    <t>0,350*0,700*0,900*50/100 " pilíř HUP (část oplocení A)</t>
  </si>
  <si>
    <t>131303101</t>
  </si>
  <si>
    <t>Hloubení zapažených i nezapažených jam ručním nebo pneumatickým nářadím s urovnáním dna do předepsaného profilu a spádu v horninách tř. 4 soudržných</t>
  </si>
  <si>
    <t>-222689193</t>
  </si>
  <si>
    <t>-1085135673</t>
  </si>
  <si>
    <t>0,350*4,200*0,900*50/100 " doplnění části podezdívky (oplocení část A)</t>
  </si>
  <si>
    <t>0,400*5,570*0,900*50/100 " stěna (oplocení část B)</t>
  </si>
  <si>
    <t>-84214718</t>
  </si>
  <si>
    <t>-1036001679</t>
  </si>
  <si>
    <t>" přebytečný výkopek na deponii ve vlastnictví stavebníka = 100%</t>
  </si>
  <si>
    <t>0,245+0,245 " základové patky</t>
  </si>
  <si>
    <t>1,665+1,665 " základové pasy z BD</t>
  </si>
  <si>
    <t>1774822712</t>
  </si>
  <si>
    <t>271532213</t>
  </si>
  <si>
    <t>Podsyp pod základové konstrukce se zhutněním a urovnáním povrchu z kameniva hrubého, frakce 8 - 16 mm</t>
  </si>
  <si>
    <t>901617303</t>
  </si>
  <si>
    <t>(0,300*0,300*0,100)*4 " patka oplocení (část oplocení B)</t>
  </si>
  <si>
    <t>0,350*0,700*0,100 " pilíř HUP (část oplocení A)</t>
  </si>
  <si>
    <t>Mezisoučet " zákl. patky</t>
  </si>
  <si>
    <t>"výkr._č._D.1.1.09_řešení oplocení.pdf</t>
  </si>
  <si>
    <t>0,300*4,200*0,100 " doplnění části podezdívky (oplocení část A) - spodní stupeň základu tl. 300 mm</t>
  </si>
  <si>
    <t>Mezisoučet " základy BD (oplocení část A)</t>
  </si>
  <si>
    <t>0,400*5,750*0,100 " zeď tl. 250 mm</t>
  </si>
  <si>
    <t>Mezisoučet " základy BD (oplocení část B)</t>
  </si>
  <si>
    <t>326637423</t>
  </si>
  <si>
    <t>(0,300*0,300*0,650)*4 " patka oplocení (část oplocení B)</t>
  </si>
  <si>
    <t>0,350*0,700*0,800 " pilíř HUP (část oplocení A)</t>
  </si>
  <si>
    <t>1562583761</t>
  </si>
  <si>
    <t>(0,300*4*0,650)*4 " patka (část oplocení B)</t>
  </si>
  <si>
    <t>(0,350*2+0,700*2)*0,800 " pilíř HUP (část oplocení A)</t>
  </si>
  <si>
    <t>970780644</t>
  </si>
  <si>
    <t>279113132</t>
  </si>
  <si>
    <t>Základové zdi z tvárnic ztraceného bednění včetně výplně z betonu bez zvláštních nároků na vliv prostředí třídy C 16/20, tloušťky zdiva přes 150 do 200 mm</t>
  </si>
  <si>
    <t>1030202328</t>
  </si>
  <si>
    <t>0,928 " doplnění části podezdívky (oplocení část A) - horní stupeň tl. 200 mm</t>
  </si>
  <si>
    <t>279113134</t>
  </si>
  <si>
    <t>Základové zdi z tvárnic ztraceného bednění včetně výplně z betonu bez zvláštních nároků na vliv prostředí třídy C 16/20, tloušťky zdiva přes 250 do 300 mm</t>
  </si>
  <si>
    <t>-1331966467</t>
  </si>
  <si>
    <t>2,727 " doplnění části podezdívky (oplocení část A) - spodní stupeň základu tl. 300 mm</t>
  </si>
  <si>
    <t>999314887</t>
  </si>
  <si>
    <t>5,750*0,700 " stěna (část oplocení B)</t>
  </si>
  <si>
    <t>1985125671</t>
  </si>
  <si>
    <t>(0,645*2+2,150*2)*0,617*0,001 " 2x R10 vodorovně - doplnění části podezdívky (oplocení část A) - horní stupeň tl. 200 mm</t>
  </si>
  <si>
    <t>(0,250*7)*2*0,617*0,001 " 2x R10 svisle - doplnění části podezdívky (oplocení část A) - horní stupeň tl. 200 mm</t>
  </si>
  <si>
    <t>(4,200*2)*0,617*0,001 " 2x R10 vodorovně - doplnění části podezdívky (oplocení část A)</t>
  </si>
  <si>
    <t>(0,250*2)*9*0,617*0,001 " 2x R10 svisle - doplnění části podezdívky (oplocení část A)</t>
  </si>
  <si>
    <t>(0,003+0,002+0,005+0,003)*15/100 " přípočet 15% na prostřih a stykování</t>
  </si>
  <si>
    <t>Mezisoučet " horní stupeň podezdívky tl. 200 mm</t>
  </si>
  <si>
    <t>(4,200*2)*3*0,617*0,001 " 2x R10 vodorovně - doplnění části podezdívky (oplocení část A)</t>
  </si>
  <si>
    <t>(0,750*2)*9*0,617*0,001 " 2x R10 svisle - doplnění části podezdívky (oplocení část A)</t>
  </si>
  <si>
    <t>(0,016+0,008)*15/100 " přípočet 15% na prostřih a stykování</t>
  </si>
  <si>
    <t>Mezisoučet " spodní stupeň podezdívky tl. 300 mm</t>
  </si>
  <si>
    <t>5,750*2*3*0,617*0,001 " 2x R10 vodorovně - stěna (oplocení část B)</t>
  </si>
  <si>
    <t>0,750*2*12*0,617*0,001 " 2x R10 svisle - stěna (oplocení část B)</t>
  </si>
  <si>
    <t>(0,021+0,011)*15/100 " přípočet 15% na prostřih a stykování</t>
  </si>
  <si>
    <t>Mezisoučet " základ zdi tl. 400 mm</t>
  </si>
  <si>
    <t>311113132</t>
  </si>
  <si>
    <t>Nadzákladové zdi z tvárnic ztraceného bednění hladkých, včetně výplně z betonu třídy C 16/20, tloušťky zdiva přes 150 do 200 mm</t>
  </si>
  <si>
    <t>425107769</t>
  </si>
  <si>
    <t>0,532+0,161 " doplnění části podezdívky BD tl. 200 mm</t>
  </si>
  <si>
    <t>311113133</t>
  </si>
  <si>
    <t>Nadzákladové zdi z tvárnic ztraceného bednění hladkých, včetně výplně z betonu třídy C 16/20, tloušťky zdiva přes 200 do 250 mm</t>
  </si>
  <si>
    <t>-1785009774</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</si>
  <si>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</si>
  <si>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5,500*2,000 " stěna (část oplocení B)</t>
  </si>
  <si>
    <t>311361821</t>
  </si>
  <si>
    <t>Výztuž nadzákladových zdí nosných svislých nebo odkloněných od svislice, rovných nebo oblých z betonářské oceli 10 505 (R) nebo BSt 500</t>
  </si>
  <si>
    <t>1420260043</t>
  </si>
  <si>
    <t>5,500*2*8*0,617*0,001 " 2x R10 vodorovně - stěna (část oplocení B)</t>
  </si>
  <si>
    <t>2,000*2*11*0,617*0,001 " 2x R10 svisle - stěna (část oplocení B)</t>
  </si>
  <si>
    <t>(0,054+0,024)*15/100 " přípočet 15% na prostřih a stykování</t>
  </si>
  <si>
    <t>338171111</t>
  </si>
  <si>
    <t>Osazování sloupků a vzpěr plotových ocelových trubkových nebo profilovaných výšky do 2,00 m se zalitím cementovou maltou do vynechaných otvorů</t>
  </si>
  <si>
    <t>1689162125</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</si>
  <si>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</si>
  <si>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6,000+3,000 " oplocení část A (3ks sloupků brány + 6ks sloupků výplně)</t>
  </si>
  <si>
    <t>6,000+3,000 " oplocení část B (3ks sloupků brány + 6ks sloupků výplně)</t>
  </si>
  <si>
    <t>55342395.1</t>
  </si>
  <si>
    <t>sloupek plotový hladký, dl 1120 mm, 50x50x4 mm + plotna 190x190x4 mm (4x M11)</t>
  </si>
  <si>
    <t>2021731916</t>
  </si>
  <si>
    <t>55342395.2</t>
  </si>
  <si>
    <t>sloupek plotový hladký, dl 1500 mm, 50x50x4 mm + plotna 190x190x4 mm (4x M11)</t>
  </si>
  <si>
    <t>-2071954283</t>
  </si>
  <si>
    <t>55342395.3</t>
  </si>
  <si>
    <t>sloupek plotový hladký, dl 1500 mm, 70x70x4 mm + plotna 210x210x4 mm (4x M11)</t>
  </si>
  <si>
    <t>1295043096</t>
  </si>
  <si>
    <t>55342395.4</t>
  </si>
  <si>
    <t>sloupek plotový hladký, dl 1520 mm, 100x100x4 mm + plotna 240x240x4 mm (4x M11)</t>
  </si>
  <si>
    <t>1853647273</t>
  </si>
  <si>
    <t>55342395.5</t>
  </si>
  <si>
    <t>sloupek plotový hladký, dl 1620 mm, 100x100x4 mm + plotna 240x240x4 mm (4x M11)</t>
  </si>
  <si>
    <t>-1151097221</t>
  </si>
  <si>
    <t>348101210</t>
  </si>
  <si>
    <t>Montáž vrat a vrátek k oplocení na sloupky ocelové, plochy jednotlivě do 2 m2</t>
  </si>
  <si>
    <t>-340226149</t>
  </si>
  <si>
    <t xml:space="preserve">Poznámka k souboru cen:_x000D_
1. V cenách nejsou započteny náklady na dodávku vrat a vrátek; tyto se oceňují ve specifikaci. </t>
  </si>
  <si>
    <t>1,000 " část oplocení A</t>
  </si>
  <si>
    <t>55342380.1</t>
  </si>
  <si>
    <t>branka otočná jednokřídlá 1200 x 1350 mm</t>
  </si>
  <si>
    <t>-1664310881</t>
  </si>
  <si>
    <t>Poznámka k položce:
- rám 60x40x3 mm
- příčle 20x20x2 mm
- plech tl. 1,5 mm</t>
  </si>
  <si>
    <t>348171310</t>
  </si>
  <si>
    <t>Osazení oplocení z dílců kovových z profilové oceli, trubek nebo tenkostěnných profilů do 15° sklonu svahu, hmotnosti 1 m oplocení do 15 kg</t>
  </si>
  <si>
    <t>637795997</t>
  </si>
  <si>
    <t xml:space="preserve">Poznámka k souboru cen:_x000D_
1. V cenách nejsou započteny náklady na dodávku dílců, tyto se oceňují ve specifikaci. </t>
  </si>
  <si>
    <t>0,640*1 " oplocení část A</t>
  </si>
  <si>
    <t>55342310.1</t>
  </si>
  <si>
    <t xml:space="preserve">plotové pole kovové 640x950 mm </t>
  </si>
  <si>
    <t>-2063503803</t>
  </si>
  <si>
    <t>Poznámka k položce:
- rám 40x20x3 mm
- příčle 20x20x2 mm</t>
  </si>
  <si>
    <t>348171320</t>
  </si>
  <si>
    <t>Osazení oplocení z dílců kovových z profilové oceli, trubek nebo tenkostěnných profilů do 15° sklonu svahu, hmotnosti 1 m oplocení přes 15 do 30 kg</t>
  </si>
  <si>
    <t>-776464081</t>
  </si>
  <si>
    <t>1,575*4 " oplocení část A</t>
  </si>
  <si>
    <t>55342310.2</t>
  </si>
  <si>
    <t xml:space="preserve">plotové pole kovové 1575x950 mm </t>
  </si>
  <si>
    <t>-185739249</t>
  </si>
  <si>
    <t>348171330</t>
  </si>
  <si>
    <t>Osazení oplocení z dílců kovových z profilové oceli, trubek nebo tenkostěnných profilů do 15° sklonu svahu, hmotnosti 1 m oplocení přes 30 do 50 kg</t>
  </si>
  <si>
    <t>-198190653</t>
  </si>
  <si>
    <t>1,465*5 " oplocení část B</t>
  </si>
  <si>
    <t>55342310.3</t>
  </si>
  <si>
    <t xml:space="preserve">plotové pole kovové 1465x1310 mm </t>
  </si>
  <si>
    <t>1462928664</t>
  </si>
  <si>
    <t>348172114</t>
  </si>
  <si>
    <t>Montáž vjezdových bran samonosných posuvných jednokřídlových plochy přes 4 do 6 m2</t>
  </si>
  <si>
    <t>1175471335</t>
  </si>
  <si>
    <t xml:space="preserve">Poznámka k souboru cen:_x000D_
1. V ceně -2911 je započteno i náklady na programování pohonu. 2. Ceny neobsahují vybetonování základu pro ukotvení brány o šířce 60 cm a délce1/3 brány; tyto se oceňují cenami katalogu 801-1 Budovy a haly - zděné a monolitické. </t>
  </si>
  <si>
    <t>1,000 " část oplocení B</t>
  </si>
  <si>
    <t>55342360.1</t>
  </si>
  <si>
    <t>brána posuvná samonosná 4140 x 1350 mm</t>
  </si>
  <si>
    <t>937718795</t>
  </si>
  <si>
    <t>Poznámka k položce:
- rám 80x60x4 mm
- příčle 20x20x2 mm</t>
  </si>
  <si>
    <t>348172115</t>
  </si>
  <si>
    <t>Montáž vjezdových bran samonosných posuvných jednokřídlových plochy přes 6 do 9 m2</t>
  </si>
  <si>
    <t>82734318</t>
  </si>
  <si>
    <t>55342360.2</t>
  </si>
  <si>
    <t>brána posuvná samonosná 5020 x 1350 mm</t>
  </si>
  <si>
    <t>2063790166</t>
  </si>
  <si>
    <t>Poznámka k položce:
- rám 80x60x4 mm
- příčle 20x20x2 mm
- plech tl. 1,5 mm</t>
  </si>
  <si>
    <t>348172911</t>
  </si>
  <si>
    <t>Montáž vjezdových bran doplňků pohonu pro bránu</t>
  </si>
  <si>
    <t>-662967146</t>
  </si>
  <si>
    <t>55342365</t>
  </si>
  <si>
    <t>pohon pro posuvnou bránu do 400 kg a dl 7m s dálkovým ovladačem</t>
  </si>
  <si>
    <t>315921244</t>
  </si>
  <si>
    <t>55342370</t>
  </si>
  <si>
    <t>hřeben plastový ozubený pro posuvnou bránu 1000mm</t>
  </si>
  <si>
    <t>1684238651</t>
  </si>
  <si>
    <t>389381001</t>
  </si>
  <si>
    <t>Dobetonování prefabrikovaných konstrukcí</t>
  </si>
  <si>
    <t>-1296445702</t>
  </si>
  <si>
    <t>0,200*0,200*0,100 " plot. sloupek 50x4 mm (oplocení část A)</t>
  </si>
  <si>
    <t>564851111</t>
  </si>
  <si>
    <t>Podklad ze štěrkodrti ŠD s rozprostřením a zhutněním, po zhutnění tl. 150 mm</t>
  </si>
  <si>
    <t>1896304001</t>
  </si>
  <si>
    <t>6,400*0,200 " pruh š. 200 mm</t>
  </si>
  <si>
    <t>Mezisoučet " pro posuvn. bránu za oplocením (nová dlažba)</t>
  </si>
  <si>
    <t>564931512</t>
  </si>
  <si>
    <t>Podklad nebo podsyp z R-materiálu s rozprostřením a zhutněním, po zhutnění tl. 100 mm</t>
  </si>
  <si>
    <t>1434813480</t>
  </si>
  <si>
    <t>11,148 " úprava stávajícího chodníku před brankou (použito původní kamenivo)</t>
  </si>
  <si>
    <t>11,819 " úprava stávajícího chodníku před vjezdovou bránou (použito původní kamenivo)</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</si>
  <si>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</si>
  <si>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</si>
  <si>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1140751660</t>
  </si>
  <si>
    <t>Mezisoučet " venkovní chodník (původní dlažba)</t>
  </si>
  <si>
    <t>59245021</t>
  </si>
  <si>
    <t>dlažba skladebná betonová 20x20x6 cm přírodní</t>
  </si>
  <si>
    <t>-1774870939</t>
  </si>
  <si>
    <t>1,28*1,03 'Přepočtené koeficientem množství</t>
  </si>
  <si>
    <t>235634305</t>
  </si>
  <si>
    <t>((0,643+6,424)*0,400)*2+((0,200*3)*0,400)+((0,643+6,424)*0,200) " podezdívka (oplocení část A)</t>
  </si>
  <si>
    <t>Mezisoučet " oplocení část A</t>
  </si>
  <si>
    <t>(5,500+0,250+5,500+0,250)*2,250 " stěna (oplocení část B)</t>
  </si>
  <si>
    <t>5,500*0,250</t>
  </si>
  <si>
    <t>Mezisoučet " oplocení část B</t>
  </si>
  <si>
    <t>1616290496</t>
  </si>
  <si>
    <t>-1356494231</t>
  </si>
  <si>
    <t>1593325524</t>
  </si>
  <si>
    <t>916131113</t>
  </si>
  <si>
    <t>Osazení silničního obrubníku betonového se zřízením lože, s vyplněním a zatřením spár cementovou maltou ležatého s boční opěrou z betonu prostého, do lože z betonu prostého</t>
  </si>
  <si>
    <t>1465167707</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</si>
  <si>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</si>
  <si>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7,000 " úprava stávajícího chodníku v místě vjezdu (použit původní očištěný obrubník)</t>
  </si>
  <si>
    <t>916131213</t>
  </si>
  <si>
    <t>Osazení silničního obrubníku betonového se zřízením lože, s vyplněním a zatřením spár cementovou maltou stojatého s boční opěrou z betonu prostého, do lože z betonu prostého</t>
  </si>
  <si>
    <t>532532976</t>
  </si>
  <si>
    <t>7,000 " úprava stávajícího chodníku před brankou (použit původní očištěný obrubník)</t>
  </si>
  <si>
    <t>1478244370</t>
  </si>
  <si>
    <t>6,400 " pruh š. 200 mm</t>
  </si>
  <si>
    <t>-1921555217</t>
  </si>
  <si>
    <t>6*1,01 'Přepočtené koeficientem množství</t>
  </si>
  <si>
    <t>59217003</t>
  </si>
  <si>
    <t>obrubník betonový zahradní 50x5x25cm</t>
  </si>
  <si>
    <t>-1393511786</t>
  </si>
  <si>
    <t>0,5*1,01 'Přepočtené koeficientem množství</t>
  </si>
  <si>
    <t>919731121</t>
  </si>
  <si>
    <t>Zarovnání styčné plochy podkladu nebo krytu podél vybourané části komunikace nebo zpevněné plochy živičné tl. do 50 mm</t>
  </si>
  <si>
    <t>-700801954</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</si>
  <si>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</si>
  <si>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919732211</t>
  </si>
  <si>
    <t>Styčná pracovní spára při napojení nového živičného povrchu na stávající se zalitím za tepla modifikovanou asfaltovou hmotou s posypem vápenným hydrátem šířky do 15 mm, hloubky do 25 mm včetně prořezání spáry</t>
  </si>
  <si>
    <t>689656074</t>
  </si>
  <si>
    <t xml:space="preserve">Poznámka k souboru cen:_x000D_
1. V cenách jsou započteny i náklady na vyčištění spár, na impregnaci a zalití spár včetně dodání hmot. </t>
  </si>
  <si>
    <t>-1157519743</t>
  </si>
  <si>
    <t>4,000*10 " plot. sloupek 50x4 mm</t>
  </si>
  <si>
    <t>4,000*2 " plot. sloupek 70x4 mm</t>
  </si>
  <si>
    <t>4,000*6 " plot. sloupek 100x4 mm</t>
  </si>
  <si>
    <t>953965115</t>
  </si>
  <si>
    <t>Kotvy chemické s vyvrtáním otvoru kotevní šrouby pro chemické kotvy, velikost M 10, délka 130 mm</t>
  </si>
  <si>
    <t>2101752254</t>
  </si>
  <si>
    <t>966071721</t>
  </si>
  <si>
    <t>Bourání plotových sloupků a vzpěr ocelových trubkových nebo profilovaných výšky do 2,50 m odřezáním</t>
  </si>
  <si>
    <t>-1341319188</t>
  </si>
  <si>
    <t>966072811</t>
  </si>
  <si>
    <t>Rozebrání oplocení z dílců rámových na ocelové sloupky, výšky přes 1 do 2 m</t>
  </si>
  <si>
    <t>-397355932</t>
  </si>
  <si>
    <t xml:space="preserve">Poznámka k souboru cen:_x000D_
1. V cenách nejsou započteny náklady na demontáž sloupků. </t>
  </si>
  <si>
    <t>13,750</t>
  </si>
  <si>
    <t>966073810</t>
  </si>
  <si>
    <t>Rozebrání vrat a vrátek k oplocení plochy jednotlivě do 2 m2</t>
  </si>
  <si>
    <t>-227699019</t>
  </si>
  <si>
    <t>966073812</t>
  </si>
  <si>
    <t>Rozebrání vrat a vrátek k oplocení plochy jednotlivě přes 6 do 10 m2</t>
  </si>
  <si>
    <t>-1241613857</t>
  </si>
  <si>
    <t>977211111</t>
  </si>
  <si>
    <t>Řezání železobetonových konstrukcí stěnovou pilou do průměru řezané výztuže 16 mm hloubka řezu do 200 mm</t>
  </si>
  <si>
    <t>1162273881</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</si>
  <si>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</si>
  <si>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0,200*2 " plot. sloupek 50x4 mm (oplocení část A)</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</si>
  <si>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</si>
  <si>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</si>
  <si>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-166096958</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</si>
  <si>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</si>
  <si>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979054451</t>
  </si>
  <si>
    <t>Očištění vybouraných prvků komunikací od spojovacího materiálu s odklizením a uložením očištěných hmot a spojovacího materiálu na skládku na vzdálenost do 10 m zámkových dlaždic s vyplněním spár kamenivem</t>
  </si>
  <si>
    <t>1974869902</t>
  </si>
  <si>
    <t>985112111</t>
  </si>
  <si>
    <t>Odsekání degradovaného betonu stěn, tloušťky do 10 mm</t>
  </si>
  <si>
    <t>790582584</t>
  </si>
  <si>
    <t xml:space="preserve">Poznámka k souboru cen:_x000D_
1. V ceně -2111 až -2133 jsou započteny i náklady na odstranění degradovaného betonu ručním pneumatickým kladivem s dočištěním k obnažení betonářské výztuže a jejím ručním očištěním. </t>
  </si>
  <si>
    <t>-(((0,643+2,150+0,200*2)*0,400*2)+((0,643+2,150)*0,200)) " odpočet nové části</t>
  </si>
  <si>
    <t>985112193</t>
  </si>
  <si>
    <t>Odsekání degradovaného betonu Příplatek k cenám za plochu do 10 m2 jednotlivě</t>
  </si>
  <si>
    <t>-1761851819</t>
  </si>
  <si>
    <t>985131111</t>
  </si>
  <si>
    <t>Očištění ploch stěn, rubu kleneb a podlah tlakovou vodou</t>
  </si>
  <si>
    <t>-1680238363</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</si>
  <si>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</si>
  <si>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985131311</t>
  </si>
  <si>
    <t>Očištění ploch stěn, rubu kleneb a podlah ruční dočištění ocelovými kartáči</t>
  </si>
  <si>
    <t>279687741</t>
  </si>
  <si>
    <t>985139112</t>
  </si>
  <si>
    <t>Očištění ploch Příplatek k cenám za plochu do 10 m2 jednotlivě</t>
  </si>
  <si>
    <t>-1110080916</t>
  </si>
  <si>
    <t>985311111</t>
  </si>
  <si>
    <t>Reprofilace betonu sanačními maltami na cementové bázi ručně stěn, tloušťky do 10 mm</t>
  </si>
  <si>
    <t>-149461859</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</si>
  <si>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</si>
  <si>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985311912</t>
  </si>
  <si>
    <t>Reprofilace betonu sanačními maltami na cementové bázi ručně Příplatek k cenám za plochu do 10 m2 jednotlivě</t>
  </si>
  <si>
    <t>1580046354</t>
  </si>
  <si>
    <t>985312111</t>
  </si>
  <si>
    <t>Stěrka k vyrovnání ploch reprofilovaného betonu stěn, tloušťky do 2 mm</t>
  </si>
  <si>
    <t>-1646672129</t>
  </si>
  <si>
    <t xml:space="preserve">Poznámka k souboru cen:_x000D_
1. V cenách nejsou započteny náklady na ochranný nátěr, které se oceňují souborem cen 985 32-4 Ochranný nátěr betonu. </t>
  </si>
  <si>
    <t>985312192</t>
  </si>
  <si>
    <t>Stěrka k vyrovnání ploch reprofilovaného betonu Příplatek k cenám za plochu do 10 m2 jednotlivě</t>
  </si>
  <si>
    <t>-378167861</t>
  </si>
  <si>
    <t>985323111</t>
  </si>
  <si>
    <t>Spojovací můstek reprofilovaného betonu na cementové bázi, tloušťky 1 mm</t>
  </si>
  <si>
    <t>1466850753</t>
  </si>
  <si>
    <t>985323912</t>
  </si>
  <si>
    <t>Spojovací můstek reprofilovaného betonu Příplatek k cenám za plochu do 10 m2 jednotlivě</t>
  </si>
  <si>
    <t>-1474193451</t>
  </si>
  <si>
    <t>985331212</t>
  </si>
  <si>
    <t>Dodatečné vlepování betonářské výztuže včetně vyvrtání a vyčištění otvoru chemickou maltou průměr výztuže 10 mm</t>
  </si>
  <si>
    <t>-508073879</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</si>
  <si>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</si>
  <si>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0,100*(2+4) " dobetonování BD (část podezdívky oplocení A)</t>
  </si>
  <si>
    <t>13021012</t>
  </si>
  <si>
    <t>tyč ocelová žebírková jakost BSt 500S výztuž do betonu D 10mm</t>
  </si>
  <si>
    <t>-1484715934</t>
  </si>
  <si>
    <t>(0,100+0,100)*6*0,617*0,001 " 6x dl. 200 mm</t>
  </si>
  <si>
    <t>0,001*1,09 'Přepočtené koeficientem množství</t>
  </si>
  <si>
    <t>985671113</t>
  </si>
  <si>
    <t>Ztužující věnce ze železobetonu obrubní nebo příčné tř. C 20/25</t>
  </si>
  <si>
    <t>-1464823577</t>
  </si>
  <si>
    <t xml:space="preserve">Poznámka k souboru cen:_x000D_
1. V cenách nejsou započteny náklady na: a) bednění; toto bednění se oceňuje cenami souboru cen 985 65-51 Bednění ztužujících věnců, b) výztuž; tato výztuž se oceňuje cenami souboru cen 985 65-61 Výztuž ztužujících věnců. </t>
  </si>
  <si>
    <t>0,182*0,200 " dobetonování nad BD tl. 200 mm</t>
  </si>
  <si>
    <t>985675111</t>
  </si>
  <si>
    <t>Bednění ztužujících věnců zřízení</t>
  </si>
  <si>
    <t>-725391959</t>
  </si>
  <si>
    <t xml:space="preserve">Poznámka k souboru cen:_x000D_
1. V ceně jsou započteny i náklady očištění bednění. </t>
  </si>
  <si>
    <t>0,182*2 " dobetonování nad BD tl. 200 mm</t>
  </si>
  <si>
    <t>985675121</t>
  </si>
  <si>
    <t>Bednění ztužujících věnců odstranění</t>
  </si>
  <si>
    <t>-1002611403</t>
  </si>
  <si>
    <t>997013151</t>
  </si>
  <si>
    <t>Vnitrostaveništní doprava suti a vybouraných hmot vodorovně do 50 m svisle s omezením mechanizace pro budovy a haly výšky do 6 m</t>
  </si>
  <si>
    <t>51267448</t>
  </si>
  <si>
    <t>997013501</t>
  </si>
  <si>
    <t>Odvoz suti a vybouraných hmot na skládku nebo meziskládku se složením, na vzdálenost do 1 km</t>
  </si>
  <si>
    <t>1049468149</t>
  </si>
  <si>
    <t>997013509</t>
  </si>
  <si>
    <t>Odvoz suti a vybouraných hmot na skládku nebo meziskládku se složením, na vzdálenost Příplatek k ceně za každý další i započatý 1 km přes 1 km</t>
  </si>
  <si>
    <t>-1338189158</t>
  </si>
  <si>
    <t>0,732*16 'Přepočtené koeficientem množství</t>
  </si>
  <si>
    <t>997013831</t>
  </si>
  <si>
    <t>Poplatek za uložení stavebního odpadu na skládce (skládkovné) směsného stavebního a demoličního zatříděného do Katalogu odpadů pod kódem 170 904</t>
  </si>
  <si>
    <t>-1275402024</t>
  </si>
  <si>
    <t>997221131</t>
  </si>
  <si>
    <t>Vodorovná doprava vybouraných hmot nošením s naložením a se složením na vzdálenost do 50 m</t>
  </si>
  <si>
    <t>128548282</t>
  </si>
  <si>
    <t xml:space="preserve">Poznámka k souboru cen:_x000D_
1. Ceny jsou určeny vodorovnou dopravu vybouraných hmot pro nepřístupné plochy, kam není možný příjezd dopravních prostředků – především pro vnitřní plochy objektů, např. dvorky, atria, terasy. </t>
  </si>
  <si>
    <t>5,971 " zámková dlažba pro opětovné použití</t>
  </si>
  <si>
    <t>4,134 " podkl. kamenivo pro opětovné použití</t>
  </si>
  <si>
    <t>2,870 " obrubníky pro opětovné použití</t>
  </si>
  <si>
    <t>998232110</t>
  </si>
  <si>
    <t>Přesun hmot pro oplocení se svislou nosnou konstrukcí zděnou z cihel, tvárnic, bloků, popř. kovovou nebo dřevěnou vodorovná dopravní vzdálenost do 50 m, pro oplocení výšky do 3 m</t>
  </si>
  <si>
    <t>773225507</t>
  </si>
  <si>
    <t xml:space="preserve">Poznámka k souboru cen:_x000D_
1. Cenu -2111 lze použít i pro oplocení ze sloupků a dílců prefabrikovaných dřevěných, kovových nebo železobetonových </t>
  </si>
  <si>
    <t>783301303</t>
  </si>
  <si>
    <t>Příprava podkladu zámečnických konstrukcí před provedením nátěru odrezivění odrezovačem bezoplachovým</t>
  </si>
  <si>
    <t>-1635858532</t>
  </si>
  <si>
    <t>(0,640*0,950)*2 " plotový dílec 640x950 mm (oplocení část A)</t>
  </si>
  <si>
    <t>(1,575*0,950)*2 " plotový dílec 1575x950 mm (oplocení část A)</t>
  </si>
  <si>
    <t>(1,465*1,310)*2 " plotový dílec 1465x1310 mm (oplocení část B)</t>
  </si>
  <si>
    <t>(((0,050*4)*1,120*4)+((0,190*0,190)*2)*4) " plotový sloupek 50x4 mm (oplocení část A)</t>
  </si>
  <si>
    <t>(((0,050*4)*1,500*6)+((0,190*0,190)*2)*4) " plotový sloupek 50x4 mm (oplocení část A)</t>
  </si>
  <si>
    <t>(((0,070*4)*1,500*2)+((0,210*0,210)*2)*2) " plotový sloupek 70x4 mm (oplocení část A)</t>
  </si>
  <si>
    <t>(((0,100*4)*1,520*1)+((0,240*0,240)*2)*1) " plotový sloupek 100x4 mm (oplocení část A)</t>
  </si>
  <si>
    <t>(((0,100*4)*1,520*1)+((0,240*0,240)*2)*1) " plotový sloupek 100x4 mm (oplocení část B)</t>
  </si>
  <si>
    <t>(((0,100*4)*1,620*2)+((0,240*0,240)*2)*2) " plotový sloupek 100x4 mm (oplocení část A)</t>
  </si>
  <si>
    <t>(((0,100*4)*1,620*2)+((0,240*0,240)*2)*2) " plotový sloupek 100x4 mm (oplocení část B)</t>
  </si>
  <si>
    <t>(1,200*1,350)*2 " branka 1200x1350 mm (oplocení část A)</t>
  </si>
  <si>
    <t>(4,140*1,350)*2 " brána 4140x1350 mm (oplocení část B)</t>
  </si>
  <si>
    <t>(5,020*1,350)*2 " brána 5020x1350 mm (oplocení část A)</t>
  </si>
  <si>
    <t>261037768</t>
  </si>
  <si>
    <t>1947664838</t>
  </si>
  <si>
    <t>783314201</t>
  </si>
  <si>
    <t>Základní antikorozní nátěr zámečnických konstrukcí jednonásobný syntetický standardní</t>
  </si>
  <si>
    <t>-1624265219</t>
  </si>
  <si>
    <t>-2110346881</t>
  </si>
  <si>
    <t>-1463426509</t>
  </si>
  <si>
    <t>4 - IO 03 - Venkovní kanalizace a vodovod</t>
  </si>
  <si>
    <t>4.1 - IO 03.1 - Splašková kanalizace</t>
  </si>
  <si>
    <t>HZS - Hodinové zúčtovací sazby</t>
  </si>
  <si>
    <t>965219919</t>
  </si>
  <si>
    <t>"výkr._č._D.2.1.(2).2_situace_kanalizace_a_vodovodu.pdf</t>
  </si>
  <si>
    <t>2,000*2,000 " chodník (pro zpětnou pokládku)</t>
  </si>
  <si>
    <t>113107412</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</si>
  <si>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</si>
  <si>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1582402274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</si>
  <si>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</si>
  <si>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1,500*1,500 " Š1</t>
  </si>
  <si>
    <t>2,000*0,700 " chodník</t>
  </si>
  <si>
    <t>113107430</t>
  </si>
  <si>
    <t>Odstranění podkladů nebo krytů při překopech inženýrských sítí s přemístěním hmot na skládku ve vzdálenosti do 3 m nebo s naložením na dopravní prostředek strojně plochy jednotlivě do 15 m2 z betonu prostého, o tl. vrstvy do 100 mm</t>
  </si>
  <si>
    <t>413810290</t>
  </si>
  <si>
    <t>1,500*1,500 " Š1 (SC 8/10)</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</si>
  <si>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</si>
  <si>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</si>
  <si>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1763040220</t>
  </si>
  <si>
    <t>1,500*1,500 " Š1 (ACO tl. 40 mm, ACL tl. 60 mm)</t>
  </si>
  <si>
    <t>1817012990</t>
  </si>
  <si>
    <t>2,000 " chodník (pro zpětnou pokládku)</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</si>
  <si>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</si>
  <si>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</si>
  <si>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1151948749</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</si>
  <si>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</si>
  <si>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0,800 " VODA DN 80</t>
  </si>
  <si>
    <t>119001411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</si>
  <si>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do 200</t>
  </si>
  <si>
    <t>-1951862453</t>
  </si>
  <si>
    <t>0,800 " D.KANAL. DN 200</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</si>
  <si>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</si>
  <si>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</si>
  <si>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579249369</t>
  </si>
  <si>
    <t>0,800 " VO</t>
  </si>
  <si>
    <t>0,800 " NN</t>
  </si>
  <si>
    <t>130001101</t>
  </si>
  <si>
    <t>Příplatek k cenám hloubených vykopávek za ztížení vykopávky v blízkosti podzemního vedení nebo výbušnin pro jakoukoliv třídu horniny</t>
  </si>
  <si>
    <t>1548473593</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</si>
  <si>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</si>
  <si>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0,800*1,080*1,500 " VODA DN 80</t>
  </si>
  <si>
    <t>0,800*1,200*1,500 " D.KANAL. DN 200</t>
  </si>
  <si>
    <t>0,800*1,000*1,500 " VO</t>
  </si>
  <si>
    <t>0,800*1,000*1,500 " NN</t>
  </si>
  <si>
    <t>968444677</t>
  </si>
  <si>
    <t>"výkr._č._D.2.1.(2).3_podélný_profil_kanalizace_a_vodovodu.pdf</t>
  </si>
  <si>
    <t>((5,750+1,550+5,900+14,500-2,850)*0,700*1,630)*50/100 " průměrná hl. výkopu 1,63 m</t>
  </si>
  <si>
    <t>-(2,000*0,700*0,240)*50/100 " odpočet kce. chodníku</t>
  </si>
  <si>
    <t>1751651829</t>
  </si>
  <si>
    <t>14,009*0,3 'Přepočtené koeficientem množství</t>
  </si>
  <si>
    <t>-1256193065</t>
  </si>
  <si>
    <t>-137313596</t>
  </si>
  <si>
    <t>133201101</t>
  </si>
  <si>
    <t>Hloubení zapažených i nezapažených šachet s případným nutným přemístěním výkopku ve výkopišti v hornině tř. 3 do 100 m3</t>
  </si>
  <si>
    <t>-552224033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</si>
  <si>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</si>
  <si>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(2,850*2,400*1,630)*50/100 " LPT</t>
  </si>
  <si>
    <t>(1,500*1,500*1,550)*50/100 "Š1</t>
  </si>
  <si>
    <t>-(1,500*1,500*0,360)*50/100 " odpočet kce. vozovky (Š1)</t>
  </si>
  <si>
    <t>133201109</t>
  </si>
  <si>
    <t>Hloubení zapažených i nezapažených šachet s případným nutným přemístěním výkopku ve výkopišti v hornině tř. 3 Příplatek k cenám za lepivost horniny tř. 3</t>
  </si>
  <si>
    <t>-2137145786</t>
  </si>
  <si>
    <t>6,914*0,3 'Přepočtené koeficientem množství</t>
  </si>
  <si>
    <t>133301101</t>
  </si>
  <si>
    <t>Hloubení zapažených i nezapažených šachet s případným nutným přemístěním výkopku ve výkopišti v hornině tř. 4 do 100 m3</t>
  </si>
  <si>
    <t>1078151932</t>
  </si>
  <si>
    <t>133301109</t>
  </si>
  <si>
    <t>Hloubení zapažených i nezapažených šachet s případným nutným přemístěním výkopku ve výkopišti v hornině tř. 4 Příplatek k cenám za lepivost horniny tř. 4</t>
  </si>
  <si>
    <t>689849871</t>
  </si>
  <si>
    <t>151101101</t>
  </si>
  <si>
    <t>Zřízení pažení a rozepření stěn rýh pro podzemní vedení pro všechny šířky rýhy příložné pro jakoukoliv mezerovitost, hloubky do 2 m</t>
  </si>
  <si>
    <t>241190230</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</si>
  <si>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</si>
  <si>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(5,750+1,550+5,900+14,500-2,850)*1,630*2 " průměrná hl. výkopu 1,63 m</t>
  </si>
  <si>
    <t>151101111</t>
  </si>
  <si>
    <t>Odstranění pažení a rozepření stěn rýh pro podzemní vedení s uložením materiálu na vzdálenost do 3 m od kraje výkopu příložné, hloubky do 2 m</t>
  </si>
  <si>
    <t>-937822116</t>
  </si>
  <si>
    <t>151101201</t>
  </si>
  <si>
    <t>Zřízení pažení stěn výkopu bez rozepření nebo vzepření příložné, hloubky do 4 m</t>
  </si>
  <si>
    <t>845703094</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</si>
  <si>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</si>
  <si>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(2,850*2+2,400*2)*1,630 "LPT</t>
  </si>
  <si>
    <t>(1,500*4)*1,550 "Š1</t>
  </si>
  <si>
    <t>151101211</t>
  </si>
  <si>
    <t>Odstranění pažení stěn výkopu s uložením pažin na vzdálenost do 3 m od okraje výkopu příložné, hloubky do 4 m</t>
  </si>
  <si>
    <t>760266811</t>
  </si>
  <si>
    <t>151101301</t>
  </si>
  <si>
    <t>Zřízení rozepření zapažených stěn výkopů s potřebným přepažováním při roubení příložném, hloubky do 4 m</t>
  </si>
  <si>
    <t>1618660666</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</si>
  <si>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</si>
  <si>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(2,850*2,400)*1,630 "LPT</t>
  </si>
  <si>
    <t>(1,500*1,500)*1,550 " Š1</t>
  </si>
  <si>
    <t>151101311</t>
  </si>
  <si>
    <t>Odstranění rozepření stěn výkopů s uložením materiálu na vzdálenost do 3 m od okraje výkopu roubení příložného, hloubky do 4 m</t>
  </si>
  <si>
    <t>-1582629425</t>
  </si>
  <si>
    <t>151401501</t>
  </si>
  <si>
    <t>Přepažování rozepření zapažených stěn výkopů při roubení příložném, hloubky do 4 m</t>
  </si>
  <si>
    <t>-847875405</t>
  </si>
  <si>
    <t xml:space="preserve">Poznámka k souboru cen:_x000D_
1. Ceny jsou určeny pro druhé a každé další přepažování po skončení vykopávky, předepisuje-li je projekt (např. kladení druhého potrubí ve výkopu, nikoliv však drenáže, nebo pro provedení izolace konstrukce nebo ochranné přizdívky apod. ve výkopu). </t>
  </si>
  <si>
    <t>161101101</t>
  </si>
  <si>
    <t>Svislé přemístění výkopku bez naložení do dopravní nádoby avšak s vyprázdněním dopravní nádoby na hromadu nebo do dopravního prostředku z horniny tř. 1 až 4, při hloubce výkopu přes 1 do 2,5 m</t>
  </si>
  <si>
    <t>833003596</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</si>
  <si>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</si>
  <si>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14,009+14,009 " výkop rýhy (podíl 100%)</t>
  </si>
  <si>
    <t>6,914+6,914 " výkop šachet (podíl 100%)</t>
  </si>
  <si>
    <t>816666883</t>
  </si>
  <si>
    <t>" veškerý výkopek na deponii zeminy ve vlastnictví stavebníka</t>
  </si>
  <si>
    <t>399205530</t>
  </si>
  <si>
    <t>" deponie zeminy ve vlastnictví stavebníka</t>
  </si>
  <si>
    <t>1371812563</t>
  </si>
  <si>
    <t>" zásyp nesedavým/nakupovaným materiálem (ŠD fr. 0-32 mm)</t>
  </si>
  <si>
    <t>(5,750+1,550+5,900+14,500-2,850)*0,700*1,630</t>
  </si>
  <si>
    <t>-(2,000*0,700*0,240) " odpočet kce. chodníku</t>
  </si>
  <si>
    <t>-(5,750+1,550+5,900+14,500-2,850)*0,700*0,150 " odpočet lože</t>
  </si>
  <si>
    <t>-(5,750+1,550+5,900+14,500-2,850)*0,700*0,500 " odpočet obsypu</t>
  </si>
  <si>
    <t>-(0,400*0,400*0,150)*2 " odpočet podkl. desky Š1W + Š2W</t>
  </si>
  <si>
    <t>-(PI*0,1575*0,1575*1,580) " odpočet Š1W</t>
  </si>
  <si>
    <t>-(PI*0,1575*0,1575*1,540) " odpočet Š2W</t>
  </si>
  <si>
    <t>Mezisoučet " trasy DN 125 - DN 200</t>
  </si>
  <si>
    <t>(2,850*2,400*1,630) " LPT</t>
  </si>
  <si>
    <t>-(1,850*1,400*0,150) " odpočet podkl. desky</t>
  </si>
  <si>
    <t>-(1,630*1,200*1,015) " odpočet obeton. LPT</t>
  </si>
  <si>
    <t>Mezisoučet " LPT</t>
  </si>
  <si>
    <t>(1,500*1,500*1,550) "Š1</t>
  </si>
  <si>
    <t>-(PI*0,620*0,620*1,040) " odpočet Š1</t>
  </si>
  <si>
    <t>-(1,500*1,500*0,150) " odpočet podkl. desky Š1</t>
  </si>
  <si>
    <t>Mezisoučet " Š1</t>
  </si>
  <si>
    <t>1826958941</t>
  </si>
  <si>
    <t>26,684*2 'Přepočtené koeficientem množství</t>
  </si>
  <si>
    <t>1868054711</t>
  </si>
  <si>
    <t>(5,750+1,550+5,900+14,500-1,850-0,500*2)*0,700*0,500</t>
  </si>
  <si>
    <t>-(PI*0,0625*0,0625*7,300) " odpočet DN 125</t>
  </si>
  <si>
    <t>-(PI*0,075*0,075*5,900) " odpočet DN 150</t>
  </si>
  <si>
    <t>-(PI*0,100*0,100*14,500) " odpočet DN 200</t>
  </si>
  <si>
    <t>-368491444</t>
  </si>
  <si>
    <t>8,048*2 'Přepočtené koeficientem množství</t>
  </si>
  <si>
    <t>212752212</t>
  </si>
  <si>
    <t>Trativody z drenážních trubek se zřízením štěrkopískového lože pod trubky a s jejich obsypem v průměrném celkovém množství do 0,15 m3/m v otevřeném výkopu z trubek plastových flexibilních D přes 65 do 100 mm</t>
  </si>
  <si>
    <t>-1716069122</t>
  </si>
  <si>
    <t>" pracovní drenáž ve výkopu</t>
  </si>
  <si>
    <t>(5,750+1,550) " DN 125</t>
  </si>
  <si>
    <t>5,900 " DN 150</t>
  </si>
  <si>
    <t>14,500 " DN 200</t>
  </si>
  <si>
    <t>359901211</t>
  </si>
  <si>
    <t>Monitoring stok (kamerový systém) jakékoli výšky nová kanalizace</t>
  </si>
  <si>
    <t>1456097727</t>
  </si>
  <si>
    <t xml:space="preserve">Poznámka k souboru cen:_x000D_
1. V ceně jsou započteny náklady na zhotovení záznamu o prohlídce a protokolu prohlídky. </t>
  </si>
  <si>
    <t>386131111</t>
  </si>
  <si>
    <t>Montáž odlučovačů tuků a olejů polyetylenových, průtoku 2 l/s</t>
  </si>
  <si>
    <t>-1792862435</t>
  </si>
  <si>
    <t xml:space="preserve">Poznámka k souboru cen:_x000D_
1. V cenách montáže jsou započteny i náklady na: a) napojení potrubních rozvodů. 2. V cenách montáže nejsou započteny náklady na: a) dodání odlučovačů ropných látek a tuků, včetně jejich vystrojení ; tyto kompletní soupravy se oceňují ve specifikaci, b) fixování odlučovačů obsypem, obsyp se oceňuje cenami souboru cen 174 .0-11 Zásyp sypaninou z jakékoliv horniny katalogu 800-1 Zemní práce části A01, c) obetonování stěn odlučovačů , toto se oceňuje cenami souboru cen 899 62-01 Obetonování plastových šachet z polypropylenu betonem prostým v otevřeném výkopu, části A03 tohoto katalogu, d) podkladní vrstvu ze štěrkopísku, která se oceňuje souborem cen 564 2,-11 Podklad ze štěrkopísku, části A01 katalogu 822-1 Komunikace pozemní a letiště. </t>
  </si>
  <si>
    <t>56241549</t>
  </si>
  <si>
    <t>odlučovač tuků plastový max. průtok 2 l/s, 2 poklopy 900x600x55 mm do 3,5 t, rozměry : 1330x900x1015 mm</t>
  </si>
  <si>
    <t>-655517095</t>
  </si>
  <si>
    <t>-42158826</t>
  </si>
  <si>
    <t>(5,750+1,550+5,900+14,500-1,850-0,500*2)*0,700*0,150</t>
  </si>
  <si>
    <t>3699989</t>
  </si>
  <si>
    <t>0,400*0,400*0,150*2 " Š1W + Š2W</t>
  </si>
  <si>
    <t>1,500*1,500*0,150 " Š1</t>
  </si>
  <si>
    <t>452321131</t>
  </si>
  <si>
    <t>Podkladní a zajišťovací konstrukce z betonu železového v otevřeném výkopu desky pod potrubí, stoky a drobné objekty z betonu tř. C 12/15</t>
  </si>
  <si>
    <t>17507697</t>
  </si>
  <si>
    <t>1,850*1,400*0,150 " LPT</t>
  </si>
  <si>
    <t>452351101</t>
  </si>
  <si>
    <t>Bednění podkladních a zajišťovacích konstrukcí v otevřeném výkopu desek nebo sedlových loží pod potrubí, stoky a drobné objekty</t>
  </si>
  <si>
    <t>-171706843</t>
  </si>
  <si>
    <t>(1,850*2+1,400*2)*0,150 " LPT</t>
  </si>
  <si>
    <t>0,400*4*0,150*2 " Š1W + Š2W</t>
  </si>
  <si>
    <t>1,500*4*0,150 " Š1</t>
  </si>
  <si>
    <t>452368211</t>
  </si>
  <si>
    <t>Výztuž podkladních desek, bloků nebo pražců v otevřeném výkopu ze svařovaných sítí typu Kari</t>
  </si>
  <si>
    <t>-1618198071</t>
  </si>
  <si>
    <t>1,850*1,400*7,90*0,001 " LPT (1x KARI 8/100/100 mm)</t>
  </si>
  <si>
    <t>0,020*30/100 " přípočet 30% na prostřih a stykování</t>
  </si>
  <si>
    <t>566901132</t>
  </si>
  <si>
    <t>Vyspravení podkladu po překopech inženýrských sítí plochy do 15 m2 s rozprostřením a zhutněním štěrkodrtí tl. 150 mm</t>
  </si>
  <si>
    <t>483725555</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</si>
  <si>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</si>
  <si>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566901171</t>
  </si>
  <si>
    <t>Vyspravení podkladu po překopech inženýrských sítí plochy do 15 m2 s rozprostřením a zhutněním směsí zpevněnou cementem SC C 20/25 (PB I) tl. 100 mm</t>
  </si>
  <si>
    <t>601608846</t>
  </si>
  <si>
    <t>572340111</t>
  </si>
  <si>
    <t>Vyspravení krytu komunikací po překopech inženýrských sítí plochy do 15 m2 asfaltovým betonem ACO (AB), po zhutnění tl. přes 30 do 50 mm</t>
  </si>
  <si>
    <t>2117642386</t>
  </si>
  <si>
    <t xml:space="preserve">Poznámka k souboru cen:_x000D_
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 578 90-112 Zdrsňovací posyp litého asfaltu z kameniva drobného drceného obaleného asfaltem při překopech inženýrských sítí, 572 40-41 Posyp živičného podkladu nebo krytu části C 01 tohoto katalogu. </t>
  </si>
  <si>
    <t>572340112</t>
  </si>
  <si>
    <t>Vyspravení krytu komunikací po překopech inženýrských sítí plochy do 15 m2 asfaltovým betonem ACO (AB), po zhutnění tl. přes 50 do 70 mm</t>
  </si>
  <si>
    <t>-1433117271</t>
  </si>
  <si>
    <t>-115156340</t>
  </si>
  <si>
    <t>2,000*2,000 " chodník (zpětná pokládka)</t>
  </si>
  <si>
    <t>871273121</t>
  </si>
  <si>
    <t>Montáž kanalizačního potrubí z plastů z tvrdého PVC těsněných gumovým kroužkem v otevřeném výkopu ve sklonu do 20 % DN 125</t>
  </si>
  <si>
    <t>-519161427</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</si>
  <si>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</si>
  <si>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28611126</t>
  </si>
  <si>
    <t>trubka kanalizační PVC DN 125x1000 mm SN4</t>
  </si>
  <si>
    <t>74835949</t>
  </si>
  <si>
    <t>7,3*1,03 'Přepočtené koeficientem množství</t>
  </si>
  <si>
    <t>871313121</t>
  </si>
  <si>
    <t>Montáž kanalizačního potrubí z plastů z tvrdého PVC těsněných gumovým kroužkem v otevřeném výkopu ve sklonu do 20 % DN 160</t>
  </si>
  <si>
    <t>-1252694163</t>
  </si>
  <si>
    <t>28611131</t>
  </si>
  <si>
    <t>trubka kanalizační PVC DN 160x1000 mm SN4</t>
  </si>
  <si>
    <t>847280632</t>
  </si>
  <si>
    <t>5,9*1,03 'Přepočtené koeficientem množství</t>
  </si>
  <si>
    <t>871353121</t>
  </si>
  <si>
    <t>Montáž kanalizačního potrubí z plastů z tvrdého PVC těsněných gumovým kroužkem v otevřeném výkopu ve sklonu do 20 % DN 200</t>
  </si>
  <si>
    <t>1301515421</t>
  </si>
  <si>
    <t>28611136</t>
  </si>
  <si>
    <t>trubka kanalizační PVC DN 200x1000 mm SN4</t>
  </si>
  <si>
    <t>-424064098</t>
  </si>
  <si>
    <t>14,5*1,03 'Přepočtené koeficientem množství</t>
  </si>
  <si>
    <t>877375121.1</t>
  </si>
  <si>
    <t>Výřez potrubí pro osazení nové RŠ na potrubí z kanalizačních trub z PVC DN 300</t>
  </si>
  <si>
    <t>-783641574</t>
  </si>
  <si>
    <t xml:space="preserve">Poznámka k souboru cen:_x000D_
1. Ceny jsou určeny pro dodatečné osazení odbočných tvarovek na stávající potrubí. 2. V cenách nejsou započteny náklady na dodání 1 ks odbočné tvarovky a 1 ks přesuvky, popř. 1 ks trouby a těsnících kroužků; tyto náklady se oceňují ve specifikaci. Ztratné lze dohodnout u trub kanalizačních z tvrdého PVC ve výši 1,5 %. </t>
  </si>
  <si>
    <t>1,000 " Š1</t>
  </si>
  <si>
    <t>892271111</t>
  </si>
  <si>
    <t>Tlakové zkoušky vodou na potrubí DN 100 nebo 125</t>
  </si>
  <si>
    <t>1930064792</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</si>
  <si>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</si>
  <si>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892351111</t>
  </si>
  <si>
    <t>Tlakové zkoušky vodou na potrubí DN 150 nebo 200</t>
  </si>
  <si>
    <t>1637722929</t>
  </si>
  <si>
    <t>894411111</t>
  </si>
  <si>
    <t>Zřízení šachet kanalizačních z betonových dílců výšky vstupu do 1,50 m s obložením dna betonem tř. C 25/30, na potrubí DN do 200</t>
  </si>
  <si>
    <t>-1852324440</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</si>
  <si>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</si>
  <si>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59224029</t>
  </si>
  <si>
    <t>dno betonové šachtové DN 300 betonový žlab i nástupnice   100 x 78,5 x 15 cm</t>
  </si>
  <si>
    <t>-1371353997</t>
  </si>
  <si>
    <t>1*1,01 'Přepočtené koeficientem množství</t>
  </si>
  <si>
    <t>59224056</t>
  </si>
  <si>
    <t>kónus pro kanalizační šachty s kapsovým stupadlem 100/62,5 x 67 x 12 cm</t>
  </si>
  <si>
    <t>40748860</t>
  </si>
  <si>
    <t>894812111</t>
  </si>
  <si>
    <t>Revizní a čistící šachta z polypropylenu PP pro hladké trouby DN 315 šachtové dno (DN šachty / DN trubního vedení) DN 315/150 přímý tok</t>
  </si>
  <si>
    <t>-1591353084</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</si>
  <si>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</si>
  <si>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1,000 " Š2W</t>
  </si>
  <si>
    <t>894812112</t>
  </si>
  <si>
    <t>Revizní a čistící šachta z polypropylenu PP pro hladké trouby DN 315 šachtové dno (DN šachty / DN trubního vedení) DN 315/150 pravý nebo levý přítok</t>
  </si>
  <si>
    <t>-874147395</t>
  </si>
  <si>
    <t>1,000 " Š1W</t>
  </si>
  <si>
    <t>894812117</t>
  </si>
  <si>
    <t>Revizní a čistící šachta z polypropylenu PP pro hladké trouby DN 315 šachtové dno (DN šachty / DN trubního vedení) DN 315/200 pravý nebo levý přítok</t>
  </si>
  <si>
    <t>-887838742</t>
  </si>
  <si>
    <t>894812132</t>
  </si>
  <si>
    <t>Revizní a čistící šachta z polypropylenu PP pro hladké trouby DN 315 roura šachtová korugovaná bez hrdla, světlé hloubky 2000 mm</t>
  </si>
  <si>
    <t>-103760488</t>
  </si>
  <si>
    <t>894812149</t>
  </si>
  <si>
    <t>Revizní a čistící šachta z polypropylenu PP pro hladké trouby DN 315 roura šachtová korugovaná Příplatek k cenám 2131 - 2142 za uříznutí šachtové roury</t>
  </si>
  <si>
    <t>-387803494</t>
  </si>
  <si>
    <t>894812162</t>
  </si>
  <si>
    <t>Revizní a čistící šachta z polypropylenu PP pro hladké trouby DN 315 poklop litinový (pro zatížení) s rámem na betonový konus (12,5 t)</t>
  </si>
  <si>
    <t>-2118926457</t>
  </si>
  <si>
    <t>894812612</t>
  </si>
  <si>
    <t>Revizní a čistící šachta z polypropylenu PP vyříznutí a utěsnění otvoru ve stěně šachty DN 150</t>
  </si>
  <si>
    <t>1631016414</t>
  </si>
  <si>
    <t>1,000*2 " Š2W (2x DN 125)</t>
  </si>
  <si>
    <t>1,000*2 " Š1W (1x DN 125, 1x DN 150)</t>
  </si>
  <si>
    <t>894812613</t>
  </si>
  <si>
    <t>Revizní a čistící šachta z polypropylenu PP vyříznutí a utěsnění otvoru ve stěně šachty DN 200</t>
  </si>
  <si>
    <t>-1650955411</t>
  </si>
  <si>
    <t>1,000*1 " Š1W (1x DN 200)</t>
  </si>
  <si>
    <t>899104112</t>
  </si>
  <si>
    <t>Osazení poklopů litinových a ocelových včetně rámů pro třídu zatížení D400, E600</t>
  </si>
  <si>
    <t>-302208936</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</si>
  <si>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</si>
  <si>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28661935</t>
  </si>
  <si>
    <t>poklop šachtový litinový dno DN 600 pro třídu zatížení D400</t>
  </si>
  <si>
    <t>-1948992571</t>
  </si>
  <si>
    <t>899620111</t>
  </si>
  <si>
    <t>Obetonování plastových šachet z polypropylenu betonem prostým v otevřeném výkopu, beton tř. C 8/10</t>
  </si>
  <si>
    <t>1318773423</t>
  </si>
  <si>
    <t>(1,330*2+0,900*2+0,150*4)*1,015*0,150 " LPT</t>
  </si>
  <si>
    <t>899640111</t>
  </si>
  <si>
    <t>Bednění pro obetonování plastových šachet v otevřeném výkopu hranatých</t>
  </si>
  <si>
    <t>1653926442</t>
  </si>
  <si>
    <t>(1,330*2+0,900*2+0,150*8)*1,015 " LPT</t>
  </si>
  <si>
    <t>899721111</t>
  </si>
  <si>
    <t>Signalizační vodič na potrubí PVC DN do 150 mm</t>
  </si>
  <si>
    <t>-205285232</t>
  </si>
  <si>
    <t>899721112</t>
  </si>
  <si>
    <t>Signalizační vodič na potrubí PVC DN nad 150 mm</t>
  </si>
  <si>
    <t>527723692</t>
  </si>
  <si>
    <t>899722114</t>
  </si>
  <si>
    <t>Krytí potrubí z plastů výstražnou fólií z PVC šířky 40 cm</t>
  </si>
  <si>
    <t>-1803439926</t>
  </si>
  <si>
    <t>2130085946</t>
  </si>
  <si>
    <t>2,000 " chodník (zpětná pokládka)</t>
  </si>
  <si>
    <t>919112213</t>
  </si>
  <si>
    <t>Řezání dilatačních spár v živičném krytu vytvoření komůrky pro těsnící zálivku šířky 10 mm, hloubky 25 mm</t>
  </si>
  <si>
    <t>1071066487</t>
  </si>
  <si>
    <t>2,000 " podél zpětně osazených obrub</t>
  </si>
  <si>
    <t>919122112</t>
  </si>
  <si>
    <t>Utěsnění dilatačních spár zálivkou za tepla v cementobetonovém nebo živičném krytu včetně adhezního nátěru s těsnicím profilem pod zálivkou, pro komůrky šířky 10 mm, hloubky 25 mm</t>
  </si>
  <si>
    <t>1048005801</t>
  </si>
  <si>
    <t xml:space="preserve">Poznámka k souboru cen:_x000D_
1. V cenách jsou započteny i náklady na vyčištění spár před těsněním a zalitím a náklady na impregnaci, těsnění a zalití spár včetně dodání hmot. </t>
  </si>
  <si>
    <t>919123121</t>
  </si>
  <si>
    <t>Utěsnění dilatačních spár profily nebo pásy pásem přitavením na svislou hranu betonové desky asfaltovým izolačním</t>
  </si>
  <si>
    <t>1444351495</t>
  </si>
  <si>
    <t xml:space="preserve">Poznámka k souboru cen:_x000D_
1. V cenách jsou započteny i náklady na vyčištění spár před těsněním a zalitím. 2. V ceně -3111 jsou započteny i náklady na dodání provizorního těsnicího profilu. 3. V ceně -3121 jsou započteny i náklady na dvojnásobné přitavení asfaltového pásu a jeho dodání. </t>
  </si>
  <si>
    <t>919731112</t>
  </si>
  <si>
    <t>Zarovnání styčné plochy podkladu nebo krytu podél vybourané části komunikace nebo zpevněné plochy z betonu prostého tl. do 150 mm</t>
  </si>
  <si>
    <t>-1436312594</t>
  </si>
  <si>
    <t>1,500*3 " Š1 (SC 20/25)</t>
  </si>
  <si>
    <t>919731122</t>
  </si>
  <si>
    <t>Zarovnání styčné plochy podkladu nebo krytu podél vybourané části komunikace nebo zpevněné plochy živičné tl. přes 50 do 100 mm</t>
  </si>
  <si>
    <t>1668016288</t>
  </si>
  <si>
    <t>1,500*3 " Š1 (ACO tl. 40 mm, ACL tl. 60 mm)</t>
  </si>
  <si>
    <t>1167808370</t>
  </si>
  <si>
    <t>1,500*3 " Š1 (ACO tl. 40 mm)</t>
  </si>
  <si>
    <t>919735112</t>
  </si>
  <si>
    <t>Řezání stávajícího živičného krytu nebo podkladu hloubky přes 50 do 100 mm</t>
  </si>
  <si>
    <t>245718951</t>
  </si>
  <si>
    <t xml:space="preserve">Poznámka k souboru cen:_x000D_
1. V cenách jsou započteny i náklady na spotřebu vody. </t>
  </si>
  <si>
    <t>919735122</t>
  </si>
  <si>
    <t>Řezání stávajícího betonového krytu nebo podkladu hloubky přes 50 do 100 mm</t>
  </si>
  <si>
    <t>-1568934059</t>
  </si>
  <si>
    <t>1,500*3 " Š1 (SC 8/10)</t>
  </si>
  <si>
    <t>979021113</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</si>
  <si>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jakéhokoliv lože a s jakoukoliv výplní spár silničních</t>
  </si>
  <si>
    <t>-383672443</t>
  </si>
  <si>
    <t xml:space="preserve">Poznámka k souboru cen:_x000D_
1. Ceny jsou určeny pouze pro případy havárií, přeložek nebo běžných oprav inženýrských sítí. 2. Ceny 05-1111 a 05-1112 jsou určeny jen pro očištění vybouraných dlaždic, desek nebo tvarovek uložených do lože ze sypkého materiálu bez pojiva. 3. Ceny nelze použít v rámci výstavby nových inženýrských sítí. 4. Přemístění vybouraných obrubníků, krajníků, desek nebo dílců na vzdálenost přes 10 m se oceňuje cenami souboru cen 997 22-1 Vodorovná doprava vybouraných hmot. </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</si>
  <si>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</si>
  <si>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</si>
  <si>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844957366</t>
  </si>
  <si>
    <t>788501377</t>
  </si>
  <si>
    <t>" vybourané prvky pro zpětné použití (k jejich očištění a zpět)</t>
  </si>
  <si>
    <t>1,040*2 " zámková dlažba</t>
  </si>
  <si>
    <t>0,410*2 " obruba</t>
  </si>
  <si>
    <t>997221551</t>
  </si>
  <si>
    <t>Vodorovná doprava suti bez naložení, ale se složením a s hrubým urovnáním ze sypkých materiálů, na vzdálenost do 1 km</t>
  </si>
  <si>
    <t>-661960905</t>
  </si>
  <si>
    <t>" deponie ve vlastnictví stavebníka</t>
  </si>
  <si>
    <t>1,095 " podkl. kamenivo</t>
  </si>
  <si>
    <t>-228545698</t>
  </si>
  <si>
    <t>" skládka Podhoří (Všebořice)</t>
  </si>
  <si>
    <t>0,540 " podkl. beton (SC 8/10)</t>
  </si>
  <si>
    <t>0,495 " asfalt</t>
  </si>
  <si>
    <t>1619123296</t>
  </si>
  <si>
    <t>1,035*16 'Přepočtené koeficientem množství</t>
  </si>
  <si>
    <t>970294078</t>
  </si>
  <si>
    <t>1549193247</t>
  </si>
  <si>
    <t>997221845</t>
  </si>
  <si>
    <t>Poplatek za uložení stavebního odpadu na skládce (skládkovné) asfaltového bez obsahu dehtu zatříděného do Katalogu odpadů pod kódem 170 302</t>
  </si>
  <si>
    <t>1323707984</t>
  </si>
  <si>
    <t>998276101</t>
  </si>
  <si>
    <t>Přesun hmot pro trubní vedení hloubené z trub z plastických hmot nebo sklolaminátových pro vodovody nebo kanalizace v otevřeném výkopu dopravní vzdálenost do 15 m</t>
  </si>
  <si>
    <t>1988252450</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</si>
  <si>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</si>
  <si>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998276124</t>
  </si>
  <si>
    <t>Přesun hmot pro trubní vedení hloubené z trub z plastických hmot nebo sklolaminátových Příplatek k cenám za zvětšený přesun přes vymezenou největší dopravní vzdálenost do 500 m</t>
  </si>
  <si>
    <t>-217554537</t>
  </si>
  <si>
    <t>HZS</t>
  </si>
  <si>
    <t>Hodinové zúčtovací sazby</t>
  </si>
  <si>
    <t>HZS4221</t>
  </si>
  <si>
    <t>Hodinové zúčtovací sazby ostatních profesí revizní a kontrolní činnost geodet</t>
  </si>
  <si>
    <t>hod</t>
  </si>
  <si>
    <t>512</t>
  </si>
  <si>
    <t>1929404622</t>
  </si>
  <si>
    <t>2,000 " směrové a výškové vytýčení trasy</t>
  </si>
  <si>
    <t>2,000*3 " průběžná a kontrolní měření</t>
  </si>
  <si>
    <t>2,000 " zaměření trasy po pokládce potrubí</t>
  </si>
  <si>
    <t>4.2 - IO 03.2 - Dešťová kanalizace</t>
  </si>
  <si>
    <t>1508946406</t>
  </si>
  <si>
    <t>2,000*1,000 " chodník (pro zpětnou pokládku)</t>
  </si>
  <si>
    <t>-784375102</t>
  </si>
  <si>
    <t>1,500*1,500 " Š2</t>
  </si>
  <si>
    <t>-263604170</t>
  </si>
  <si>
    <t>1,500*1,500 " Š2 (SC 8/10)</t>
  </si>
  <si>
    <t>1288508281</t>
  </si>
  <si>
    <t>1,500*1,500 " Š2 (ACO tl. 40 mm, ACL tl. 60 mm)</t>
  </si>
  <si>
    <t>-849016365</t>
  </si>
  <si>
    <t>1553364054</t>
  </si>
  <si>
    <t>-1628147840</t>
  </si>
  <si>
    <t>1113351303</t>
  </si>
  <si>
    <t>(19,600*0,800*1,550)*50/100 " úsek Š2 - SO.01</t>
  </si>
  <si>
    <t>(8,600*0,800*1,600)*50/100 " úsek Š3W - Š4W</t>
  </si>
  <si>
    <t>((4,200+5,400)*0,800*1,590)*50/100 " úsek Š3W - VP</t>
  </si>
  <si>
    <t>(14,900*0,800*1,460)*50/100 " úsek Š4W - VP</t>
  </si>
  <si>
    <t>-(2,000*0,800*0,360)*50/100 " odpočet kce. chodníku</t>
  </si>
  <si>
    <t>-1361570474</t>
  </si>
  <si>
    <t>32,176*0,3 'Přepočtené koeficientem množství</t>
  </si>
  <si>
    <t>-1944814230</t>
  </si>
  <si>
    <t>1605928974</t>
  </si>
  <si>
    <t>106179821</t>
  </si>
  <si>
    <t>(1,500*1,500*1,450)*50/100 " Š2</t>
  </si>
  <si>
    <t>-(1,500*1,500*0,360)*50/100 " odpočet kce. vozovky</t>
  </si>
  <si>
    <t>-36192636</t>
  </si>
  <si>
    <t>1,226*0,3 'Přepočtené koeficientem množství</t>
  </si>
  <si>
    <t>-654425959</t>
  </si>
  <si>
    <t>821171597</t>
  </si>
  <si>
    <t>651494908</t>
  </si>
  <si>
    <t>(19,600*2*1,550) " úsek Š2 - SO.01</t>
  </si>
  <si>
    <t>(8,600*2*1,600) " úsek Š3W - Š4W</t>
  </si>
  <si>
    <t>((4,200+5,400)*2*1,590) " úsek Š3W - VP</t>
  </si>
  <si>
    <t>(14,900*2*1,460) " úsek Š4W - VP</t>
  </si>
  <si>
    <t>-1103808237</t>
  </si>
  <si>
    <t>-709858237</t>
  </si>
  <si>
    <t>(1,500*4*1,450) " Š2</t>
  </si>
  <si>
    <t>-105442799</t>
  </si>
  <si>
    <t>1717941309</t>
  </si>
  <si>
    <t>(1,500*1,500*1,450) " Š2</t>
  </si>
  <si>
    <t>1453748242</t>
  </si>
  <si>
    <t>1242056134</t>
  </si>
  <si>
    <t>32,176+32,176 " výkop rýhy (podíl 100%)</t>
  </si>
  <si>
    <t>1,226+1,226 " výkop šachty (podíl 100%)</t>
  </si>
  <si>
    <t>-1190620841</t>
  </si>
  <si>
    <t>32,176+32,176 " výkop rýhy</t>
  </si>
  <si>
    <t>1,226+1,226 " výkop šachty</t>
  </si>
  <si>
    <t>-981291231</t>
  </si>
  <si>
    <t>-167378445</t>
  </si>
  <si>
    <t>" zpětný zásyp nesedavým/nakupovaným materiálem</t>
  </si>
  <si>
    <t>(19,600*0,800*1,550) " úsek Š2 - SO.01</t>
  </si>
  <si>
    <t>(8,600*0,800*1,600) " úsek Š3W - Š4W</t>
  </si>
  <si>
    <t>((4,200+5,400)*0,800*1,590) " úsek Š3W - VP</t>
  </si>
  <si>
    <t>(14,900*0,800*1,460) " úsek Š4W - VP</t>
  </si>
  <si>
    <t>-(2,000*0,800*0,360) " odpočet kce. chodníku</t>
  </si>
  <si>
    <t>-(57,200*0,800*0,150) " odpočet lože</t>
  </si>
  <si>
    <t>-(57,200*0,800*0,450) " odpočet obsypu</t>
  </si>
  <si>
    <t>-(PI*0,1575*0,1575*1,500) " odpočet Š3W</t>
  </si>
  <si>
    <t>-(PI*0,1575*0,1575*1,400) " odpočet Š4W</t>
  </si>
  <si>
    <t>-(PI*0,225*0,225*1,380) " odpočet UV</t>
  </si>
  <si>
    <t>-(PI*0,225*0,225*1,220) " odpočet UV</t>
  </si>
  <si>
    <t>Mezisoučet " trasa kanalizace</t>
  </si>
  <si>
    <t>-(1,500*1,500*0,360) " odpočet kce. vozovky</t>
  </si>
  <si>
    <t>-(1,500*1,500*0,150) " odpočet podkl. desky</t>
  </si>
  <si>
    <t>-(PI*0,610*0,610*1,300) " odpočet Š2</t>
  </si>
  <si>
    <t>Mezisoučet " Š2</t>
  </si>
  <si>
    <t>-775481050</t>
  </si>
  <si>
    <t>36,85*2 'Přepočtené koeficientem množství</t>
  </si>
  <si>
    <t>-740421133</t>
  </si>
  <si>
    <t>19,600*0,800*0,450 " úsek Š2 - SO.01</t>
  </si>
  <si>
    <t>8,600*0,800*0,450 " úsek Š3W - Š4W</t>
  </si>
  <si>
    <t>(4,200+5,400)*0,800*0,450 " úsek Š3W - VP</t>
  </si>
  <si>
    <t>14,900*0,800*0,450 " úsek Š4W - VP</t>
  </si>
  <si>
    <t>-(PI*0,075*0,075*52,700) " odpočet potrubí DN 150</t>
  </si>
  <si>
    <t>375397406</t>
  </si>
  <si>
    <t>18,041*2 'Přepočtené koeficientem množství</t>
  </si>
  <si>
    <t>516641943</t>
  </si>
  <si>
    <t>" pracovní drenáž</t>
  </si>
  <si>
    <t>19,600 " úsek Š2 - SO.01</t>
  </si>
  <si>
    <t>8,600 " úsek Š3W - Š4W</t>
  </si>
  <si>
    <t>(4,200+5,400) " úsek Š3W - VP</t>
  </si>
  <si>
    <t>14,900 " úsek Š4W - VP</t>
  </si>
  <si>
    <t>884827174</t>
  </si>
  <si>
    <t>855723942</t>
  </si>
  <si>
    <t>19,600*0,800*0,150 " úsek Š2 - SO.01</t>
  </si>
  <si>
    <t>8,600*0,800*0,150 " úsek Š3W - Š4W</t>
  </si>
  <si>
    <t>(4,200+5,400)*0,800*0,150 " úsek Š3W - VP</t>
  </si>
  <si>
    <t>14,900*0,800*0,150 " úsek Š4W - VP</t>
  </si>
  <si>
    <t>1226623428</t>
  </si>
  <si>
    <t>0,400*0,400*0,150 " Š3W</t>
  </si>
  <si>
    <t>0,400*0,400*0,150 " Š4W</t>
  </si>
  <si>
    <t>121244946</t>
  </si>
  <si>
    <t>1,500*1,500*0,150 " Š2</t>
  </si>
  <si>
    <t>124776962</t>
  </si>
  <si>
    <t>0,400*4*0,150 " Š3W</t>
  </si>
  <si>
    <t>0,400*4*0,150 " Š4W</t>
  </si>
  <si>
    <t>1,500*4*0,150 " Š2</t>
  </si>
  <si>
    <t>-1077605238</t>
  </si>
  <si>
    <t>1,500*1,500*7,90*0,001 " Š2 (1x KARI 8/100/100 mm)</t>
  </si>
  <si>
    <t>0,018*30/100 " přípočet 30% na prostřih a stykování</t>
  </si>
  <si>
    <t>-854052495</t>
  </si>
  <si>
    <t>1040651760</t>
  </si>
  <si>
    <t>1735541427</t>
  </si>
  <si>
    <t>549257301</t>
  </si>
  <si>
    <t>1074416375</t>
  </si>
  <si>
    <t>2,000*1,000 " chodník (zpětná pokládka)</t>
  </si>
  <si>
    <t>1722104170</t>
  </si>
  <si>
    <t>28611164</t>
  </si>
  <si>
    <t>trubka kanalizační PVC DN 160x1000 mm SN 8</t>
  </si>
  <si>
    <t>-537299953</t>
  </si>
  <si>
    <t>52,7*1,03 'Přepočtené koeficientem množství</t>
  </si>
  <si>
    <t>877355121.1</t>
  </si>
  <si>
    <t>Výřez potrubí z trub z tvrdého PVC DN 200 pro zřízení nové betonové RŠ</t>
  </si>
  <si>
    <t>-784802435</t>
  </si>
  <si>
    <t>1,000 " Š2</t>
  </si>
  <si>
    <t>-1314283621</t>
  </si>
  <si>
    <t>-1792992419</t>
  </si>
  <si>
    <t>59224023</t>
  </si>
  <si>
    <t>dno betonové šachtové DN 200 betonový žlab i nástupnice  100 x 63,5 x 15 cm</t>
  </si>
  <si>
    <t>-1411340406</t>
  </si>
  <si>
    <t>-251287936</t>
  </si>
  <si>
    <t>-1467932057</t>
  </si>
  <si>
    <t>1,000 " Š4W</t>
  </si>
  <si>
    <t>894812113</t>
  </si>
  <si>
    <t>Revizní a čistící šachta z polypropylenu PP pro hladké trouby DN 315 šachtové dno (DN šachty / DN trubního vedení) DN 315/150 pravý a levý přítok</t>
  </si>
  <si>
    <t>1811355278</t>
  </si>
  <si>
    <t>1,000 " Š3W</t>
  </si>
  <si>
    <t>-303328236</t>
  </si>
  <si>
    <t>-268232311</t>
  </si>
  <si>
    <t>-531183959</t>
  </si>
  <si>
    <t>352880768</t>
  </si>
  <si>
    <t>2,000 " Š3W</t>
  </si>
  <si>
    <t>4,000 " Š4W</t>
  </si>
  <si>
    <t>895941111</t>
  </si>
  <si>
    <t>Zřízení vpusti kanalizační uliční z betonových dílců typ UV-50 normální</t>
  </si>
  <si>
    <t>-1734321650</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</si>
  <si>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</si>
  <si>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59223852</t>
  </si>
  <si>
    <t>dno betonové pro uliční vpusť s kalovou prohlubní 45x30x5 cm</t>
  </si>
  <si>
    <t>-940904189</t>
  </si>
  <si>
    <t>2*1,01 'Přepočtené koeficientem množství</t>
  </si>
  <si>
    <t>59223857</t>
  </si>
  <si>
    <t>skruž betonová pro uliční vpusť horní 45 x 29,5 x 5 cm</t>
  </si>
  <si>
    <t>-2037683690</t>
  </si>
  <si>
    <t>59223854</t>
  </si>
  <si>
    <t>skruž betonová pro uliční vpusť s výtokovým otvorem PVC, 45x35x5 cm</t>
  </si>
  <si>
    <t>-2065155542</t>
  </si>
  <si>
    <t>59223860</t>
  </si>
  <si>
    <t>skruž betonová pro uliční vpusť středová 45 x 19,5 x 5 cm</t>
  </si>
  <si>
    <t>-1367550576</t>
  </si>
  <si>
    <t>59223864</t>
  </si>
  <si>
    <t>prstenec betonový pro uliční vpusť vyrovnávací 39 x 6 x 13 cm</t>
  </si>
  <si>
    <t>33680422</t>
  </si>
  <si>
    <t>-1141944562</t>
  </si>
  <si>
    <t>1464682151</t>
  </si>
  <si>
    <t>899204112</t>
  </si>
  <si>
    <t>Osazení mříží litinových včetně rámů a košů na bahno pro třídu zatížení D400, E600</t>
  </si>
  <si>
    <t>-2135020350</t>
  </si>
  <si>
    <t xml:space="preserve">Poznámka k souboru cen:_x000D_
1. V cenách nejsou započteny náklady na dodání mříží, rámů a košů na bahno; tyto náklady se oceňují ve specifikaci. </t>
  </si>
  <si>
    <t>2,000 " UV</t>
  </si>
  <si>
    <t>55242328</t>
  </si>
  <si>
    <t>mříž D 400 -  plochá, 600x600 4-stranný rám</t>
  </si>
  <si>
    <t>1701150283</t>
  </si>
  <si>
    <t>-962143361</t>
  </si>
  <si>
    <t>-1039359093</t>
  </si>
  <si>
    <t>-731762297</t>
  </si>
  <si>
    <t>1230321353</t>
  </si>
  <si>
    <t>572593912</t>
  </si>
  <si>
    <t>2138835590</t>
  </si>
  <si>
    <t>280456490</t>
  </si>
  <si>
    <t>1,500*3 " Š2 (SC 20/25)</t>
  </si>
  <si>
    <t>-1753916101</t>
  </si>
  <si>
    <t>1,500*3 " Š2 (ACO tl. 40 mm, ACL tl. 60 mm)</t>
  </si>
  <si>
    <t>-510343720</t>
  </si>
  <si>
    <t>1,500*3 " Š2 (ACO tl. 40 mm)</t>
  </si>
  <si>
    <t>1424109701</t>
  </si>
  <si>
    <t>-1648034015</t>
  </si>
  <si>
    <t>1,500*3 " Š2 (SC 8/10)</t>
  </si>
  <si>
    <t>-1632407729</t>
  </si>
  <si>
    <t>465106111</t>
  </si>
  <si>
    <t>-517249786</t>
  </si>
  <si>
    <t>0,520*2 " zámková dlažba</t>
  </si>
  <si>
    <t>-97162076</t>
  </si>
  <si>
    <t>-1820214589</t>
  </si>
  <si>
    <t>1376034923</t>
  </si>
  <si>
    <t>277747421</t>
  </si>
  <si>
    <t>640492505</t>
  </si>
  <si>
    <t>-1401657637</t>
  </si>
  <si>
    <t>1605597038</t>
  </si>
  <si>
    <t>-1136511655</t>
  </si>
  <si>
    <t>1841193801</t>
  </si>
  <si>
    <t>4.3 - IO 03.3 - Vodovod</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</si>
  <si>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</si>
  <si>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</si>
  <si>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-1053178971</t>
  </si>
  <si>
    <t xml:space="preserve">Poznámka k souboru cen:_x000D_
1. Ceny jsou určeny pouze pro rozebrání dlažeb včetně odstranění lože po překopech inženýrských sítí z důvodu oprav havárií a přeložek. 2. Ceny nelze použít pro rozebrání dlažeb při zřízení nových inženýrských sítí. 3. Ceny nelze použít pro rozebrání dlažeb uložených do betonového lože nebo do cementové malty, které se oceňují cenami 113 10-7030 až -7034, -7430 až -7434 a -7530 až -7534 Odstranění podkladů nebo krytů po překopech z betonu prostého. 4. V cenách nejsou započteny náklady na popř. nutné očištění: a) dlažebních nebo mozaikových kostek, které se oceňuje cenami souboru cen 979 07-11 Očištění vybouraných dlažebních kostek části C 01 tohoto katalogu, b) betonových, kameninových nebo kamenných desek nebo dlaždic, které se oceňuje cenami souboru cen 979 0 . - . . Očištění vybouraných obrubníků, krajníků, desek nebo dílců části C 01 tohoto katalogu. 5. Přemístění vybourané dlažby včetně materiálu z lože a spár na vzdálenost přes 3 m se oceňuje cenami souborů cen 997 22-1 Vodorovná doprava suti a vybouraných hmot. </t>
  </si>
  <si>
    <t>113107012</t>
  </si>
  <si>
    <t>Odstranění podkladů nebo krytů při překopech inženýrských sítí s přemístěním hmot na skládku ve vzdálenosti do 3 m nebo s naložením na dopravní prostředek ručně z kameniva těženého, o tl. vrstvy přes 100 do 200 mm</t>
  </si>
  <si>
    <t>-1812275765</t>
  </si>
  <si>
    <t>5,300*1,000 " vozovka (ŠD tl. 150 mm)</t>
  </si>
  <si>
    <t>2,000*1,000 " chodník (ŠD tl. 150 mm)</t>
  </si>
  <si>
    <t>113107030</t>
  </si>
  <si>
    <t>Odstranění podkladů nebo krytů při překopech inženýrských sítí s přemístěním hmot na skládku ve vzdálenosti do 3 m nebo s naložením na dopravní prostředek ručně z betonu prostého, o tl. vrstvy do 100 mm</t>
  </si>
  <si>
    <t>-989048519</t>
  </si>
  <si>
    <t>5,300*1,000 " vozovka (SC 8/10)</t>
  </si>
  <si>
    <t>113107042</t>
  </si>
  <si>
    <t>Odstranění podkladů nebo krytů při překopech inženýrských sítí s přemístěním hmot na skládku ve vzdálenosti do 3 m nebo s naložením na dopravní prostředek ručně živičných, o tl. vrstvy přes 50 do 100 mm</t>
  </si>
  <si>
    <t>217921679</t>
  </si>
  <si>
    <t>5,300*1,000 " vozovka (ACO tl. 40 mm; ACL tl. 60 mm)</t>
  </si>
  <si>
    <t>-1088319412</t>
  </si>
  <si>
    <t>1,000 " pro zpětné použití</t>
  </si>
  <si>
    <t>-1787402017</t>
  </si>
  <si>
    <t>0,800 " STL</t>
  </si>
  <si>
    <t>0,800 " vodovod</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</si>
  <si>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</si>
  <si>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</si>
  <si>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-914132693</t>
  </si>
  <si>
    <t>0,800 " kanalizace - PVC DN 300</t>
  </si>
  <si>
    <t>990299968</t>
  </si>
  <si>
    <t>-920912751</t>
  </si>
  <si>
    <t>0,800*1,080*1,500 " STL</t>
  </si>
  <si>
    <t>0,800*1,080*1,500 " vodovod</t>
  </si>
  <si>
    <t>0,800*1,300*1,500 " kanalizace - PVC DN 300</t>
  </si>
  <si>
    <t>-(PI*0,040*0,040*0,800) " odpočet STL DN 80</t>
  </si>
  <si>
    <t>-(PI*0,040*0,040*0,800) " odpočet VODO DN 80</t>
  </si>
  <si>
    <t>-(PI*0,150*0,150*0,800) " odpočet KANAL DN 300</t>
  </si>
  <si>
    <t>-1715941165</t>
  </si>
  <si>
    <t>" zatřídění hornin - tř.3 = 50%; tř. 4 = 50%</t>
  </si>
  <si>
    <t>((9,000+15,000-2,500)*(0,800*1,700))*50/100</t>
  </si>
  <si>
    <t>-(5,300*0,800*0,360)*50/100 " odpočet kce. vozovky</t>
  </si>
  <si>
    <t>-(2,000*0,800*0,240)*50/100 " odpočet kce. chodníku</t>
  </si>
  <si>
    <t>-2048372472</t>
  </si>
  <si>
    <t>13,665*0,3 'Přepočtené koeficientem množství</t>
  </si>
  <si>
    <t>-710948773</t>
  </si>
  <si>
    <t>1983212914</t>
  </si>
  <si>
    <t>-1059104974</t>
  </si>
  <si>
    <t>(2,500*2,200*1,700)*50/100 " VŠ</t>
  </si>
  <si>
    <t>641353018</t>
  </si>
  <si>
    <t>4,675*0,3 'Přepočtené koeficientem množství</t>
  </si>
  <si>
    <t>-1788855742</t>
  </si>
  <si>
    <t>41387489</t>
  </si>
  <si>
    <t>1182376738</t>
  </si>
  <si>
    <t>(9,000+15,000-2,500)*2*1,700</t>
  </si>
  <si>
    <t>-148082039</t>
  </si>
  <si>
    <t>-1798715651</t>
  </si>
  <si>
    <t>(2,500*2+2,200*2)*1,700 " VŠ</t>
  </si>
  <si>
    <t>-92027319</t>
  </si>
  <si>
    <t>-515704138</t>
  </si>
  <si>
    <t>2,500*2,200*1,700 " VŠ</t>
  </si>
  <si>
    <t>1399076191</t>
  </si>
  <si>
    <t>-2066053969</t>
  </si>
  <si>
    <t>13,665+13,665 " výkop rýhy (podíl 100%)</t>
  </si>
  <si>
    <t>4,675+4,675 " výkop VŠ (podíl 100%)</t>
  </si>
  <si>
    <t>-898719528</t>
  </si>
  <si>
    <t>" 100% výkopku na deponii vlastněnou stavebníkem</t>
  </si>
  <si>
    <t>13,665+13,665 " výkop rýhy</t>
  </si>
  <si>
    <t>4,675+4,675 " výkop VŠ</t>
  </si>
  <si>
    <t>-1652513199</t>
  </si>
  <si>
    <t>1636896238</t>
  </si>
  <si>
    <t>(9,000+15,000-2,500)*0,800*1,700 " trasa vodovodu</t>
  </si>
  <si>
    <t>-(9,000+15,000-1,700)*0,800*0,100 " odpočet lože</t>
  </si>
  <si>
    <t>-(9,000+15,000-1,700)*0,800*0,350 " odpočet obsypu</t>
  </si>
  <si>
    <t>-(5,300*0,800*0,360) " odpočet kce. vozovky</t>
  </si>
  <si>
    <t>-(2,000*0,800*0,240) " odpočet kce. chodníku</t>
  </si>
  <si>
    <t>Mezisoučet " trasa VODO</t>
  </si>
  <si>
    <t>2,500*2,200*1,700 "VŠ</t>
  </si>
  <si>
    <t>-(1,700*1,400*0,100) " odpočet podkl. desky</t>
  </si>
  <si>
    <t>-(1,500*1,200*1,600) " odpočet obet. VŠ</t>
  </si>
  <si>
    <t>Mezisoučet " VŠ</t>
  </si>
  <si>
    <t>-1356101626</t>
  </si>
  <si>
    <t>25,534*2 'Přepočtené koeficientem množství</t>
  </si>
  <si>
    <t>403122605</t>
  </si>
  <si>
    <t>(9,000+15,000-1,700)*0,800*0,350 " PE100SDR11-40</t>
  </si>
  <si>
    <t>-(PI*0,020*0,020*22,300) " odpočet D 40</t>
  </si>
  <si>
    <t>1095295388</t>
  </si>
  <si>
    <t>6,216*2 'Přepočtené koeficientem množství</t>
  </si>
  <si>
    <t>-908343559</t>
  </si>
  <si>
    <t>9,000+15,000 " pracovní drenáž</t>
  </si>
  <si>
    <t>515780608</t>
  </si>
  <si>
    <t>(9,000+15,000-1,700)*0,800*0,100 " PE100SDR11-40</t>
  </si>
  <si>
    <t>130055154</t>
  </si>
  <si>
    <t>5,300*1,000 " vozovka</t>
  </si>
  <si>
    <t>2,000*1,000 " chodník</t>
  </si>
  <si>
    <t>840999354</t>
  </si>
  <si>
    <t>-1775106736</t>
  </si>
  <si>
    <t>5,300*1,000 " vozovka (ACO tl. 40 mm)</t>
  </si>
  <si>
    <t>-1176162666</t>
  </si>
  <si>
    <t>5,300*1,000 " vozovka (ACL tl. 60 mm)</t>
  </si>
  <si>
    <t>358297924</t>
  </si>
  <si>
    <t>2,000*1,000 " chodník (zpětná pokládka původní dlažby)</t>
  </si>
  <si>
    <t>871171211</t>
  </si>
  <si>
    <t>Montáž vodovodního potrubí z plastů v otevřeném výkopu z polyetylenu PE 100 svařovaných elektrotvarovkou SDR 11/PN16 D 40 x 3,7 mm</t>
  </si>
  <si>
    <t>1008180410</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</si>
  <si>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</si>
  <si>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9,000+15,000 " PE100SDR11-40</t>
  </si>
  <si>
    <t>28613596</t>
  </si>
  <si>
    <t>potrubí dvouvrstvé PE100 s 10% signalizační vrstvou SDR 11 40x3,7 dl 12m</t>
  </si>
  <si>
    <t>1050745050</t>
  </si>
  <si>
    <t>24*1,015 'Přepočtené koeficientem množství</t>
  </si>
  <si>
    <t>877161101</t>
  </si>
  <si>
    <t>Montáž tvarovek na vodovodním plastovém potrubí z polyetylenu PE 100 elektrotvarovek SDR 11/PN16 spojek, oblouků nebo redukcí d 32</t>
  </si>
  <si>
    <t>-489740662</t>
  </si>
  <si>
    <t xml:space="preserve">Poznámka k souboru cen:_x000D_
1. V cenách montáže tvarovek nejsou započteny náklady na dodání tvarovek. Tyto náklady se oceňují ve specifikaci. </t>
  </si>
  <si>
    <t>5,000+4,000 " PE100SDR11-40</t>
  </si>
  <si>
    <t>28653016</t>
  </si>
  <si>
    <t>elektrospojka PE 100 SDR 11 D 40mm</t>
  </si>
  <si>
    <t>-1825126324</t>
  </si>
  <si>
    <t>28653075</t>
  </si>
  <si>
    <t>vložka přechodová PE/mosaz pro vodovodní potrubí PN 16 plyn PN 10 vnější závit 40-1"</t>
  </si>
  <si>
    <t>320823210</t>
  </si>
  <si>
    <t>879171111</t>
  </si>
  <si>
    <t>Montáž napojení vodovodní přípojky v otevřeném výkopu ve sklonu přes 20 % DN 32</t>
  </si>
  <si>
    <t>616811063</t>
  </si>
  <si>
    <t xml:space="preserve">Poznámka k souboru cen:_x000D_
1. Ceny jsou určeny pro polyetylenové a PVC potrubí. 2. Ceny jsou určeny pro jedno napojení vnitřní instalace objektu na vodovodní přípojku. </t>
  </si>
  <si>
    <t>1,000 " napojení na VŘ</t>
  </si>
  <si>
    <t>891173111</t>
  </si>
  <si>
    <t>Montáž vodovodních armatur na potrubí ventilů hlavních pro přípojky DN 32</t>
  </si>
  <si>
    <t>1541859441</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</si>
  <si>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</si>
  <si>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2,000 " VŠ</t>
  </si>
  <si>
    <t>55110847</t>
  </si>
  <si>
    <t>ventil přímý průchozí hlavní domovní uzávěr 5/4"</t>
  </si>
  <si>
    <t>738098962</t>
  </si>
  <si>
    <t>55111292</t>
  </si>
  <si>
    <t>ventil přímý průchozí mosazný s odvodňovacím ventilem a zátkou 5/4"</t>
  </si>
  <si>
    <t>-1900708414</t>
  </si>
  <si>
    <t>891181112</t>
  </si>
  <si>
    <t>Montáž vodovodních armatur na potrubí šoupátek nebo klapek uzavíracích v otevřeném výkopu nebo v šachtách s osazením zemní soupravy (bez poklopů) DN 40</t>
  </si>
  <si>
    <t>-2107429893</t>
  </si>
  <si>
    <t>42221145</t>
  </si>
  <si>
    <t>šoupátko s PE vevařovacími konci, voda PN 10 DN 32/40 PE 100</t>
  </si>
  <si>
    <t>679973447</t>
  </si>
  <si>
    <t>42291057</t>
  </si>
  <si>
    <t>souprava zemní pro navrtávací pas s kohoutem Rd 1,5 m</t>
  </si>
  <si>
    <t>-105921426</t>
  </si>
  <si>
    <t>891182211</t>
  </si>
  <si>
    <t>Montáž vodovodních armatur na potrubí vodoměrů v šachtě závitových G 6/4</t>
  </si>
  <si>
    <t>-508338330</t>
  </si>
  <si>
    <t>1,000 " VŠ</t>
  </si>
  <si>
    <t>38821463</t>
  </si>
  <si>
    <t>vodoměr domovní na studenou vodu vícevtokový mokroběžný G1"x105mm Qn 2,5</t>
  </si>
  <si>
    <t>805781521</t>
  </si>
  <si>
    <t>891185321</t>
  </si>
  <si>
    <t>Montáž vodovodních armatur na potrubí zpětných klapek DN 40</t>
  </si>
  <si>
    <t>749613876</t>
  </si>
  <si>
    <t>42280740</t>
  </si>
  <si>
    <t>klapka zpětná samočinná ŠL s obtokem L16 117 616 DN40x180mm</t>
  </si>
  <si>
    <t>97997226</t>
  </si>
  <si>
    <t>891249111</t>
  </si>
  <si>
    <t>Montáž vodovodních armatur na potrubí navrtávacích pasů s ventilem Jt 1 MPa, na potrubí z trub litinových, ocelových nebo plastických hmot DN 80</t>
  </si>
  <si>
    <t>171348385</t>
  </si>
  <si>
    <t>42273547</t>
  </si>
  <si>
    <t>navrtávací pasy se závitovým výstupem z tvárné litiny, pro vodovodní PE a PVC potrubí 90-5/4”</t>
  </si>
  <si>
    <t>379925013</t>
  </si>
  <si>
    <t>28614026</t>
  </si>
  <si>
    <t>tvarovka T-kus navrtávací bez vrtáku, d 90-32</t>
  </si>
  <si>
    <t>887006601</t>
  </si>
  <si>
    <t>893811213</t>
  </si>
  <si>
    <t>Osazení vodoměrné šachty z polypropylenu PP obetonované pro statické zatížení hranaté, půdorysné plochy do 1,1 m2, světlé hloubky od 1,4 m do 1,6 m</t>
  </si>
  <si>
    <t>1659391919</t>
  </si>
  <si>
    <t xml:space="preserve">Poznámka k souboru cen:_x000D_
1. V cenách jsou započteny i náklady na: a) podkladní desku z betonu prostého tl. 100 mm, b) v cenách -1111 až -1263 je započteno obetonování vodoměrné šachty, z betonu prostého tl. 100 mm 2. V cenách nejsou započteny náklady na: a) dodání vodoměrných šachet včetně vík, tyto náklady se oceňují ve specifikaci. b) napojení stávajícího vodovodního potrubí se oceňuje cenami souboru 871 . . - . 1 části A 02 tohoto katalogu. c) fixování šachty obsypem, který se oceňuje cenami souboru 174 . 0-11 Zásyp sypaninou z jakékoliv horniny z jakékoliv horniny katalogu 800-1 Zemní práce, části A 01. </t>
  </si>
  <si>
    <t>56230540</t>
  </si>
  <si>
    <t>šachta vodoměrná hranatá k obetonování 0,9/1,2/1,6 m</t>
  </si>
  <si>
    <t>1125166847</t>
  </si>
  <si>
    <t>899401112</t>
  </si>
  <si>
    <t>Osazení poklopů litinových šoupátkových</t>
  </si>
  <si>
    <t>-1133910556</t>
  </si>
  <si>
    <t xml:space="preserve">Poznámka k souboru cen:_x000D_
1. V cenách osazení poklopů jsou započteny i náklady na jejich podezdění. 2. V cenách nejsou započteny náklady na dodání poklopů; tyto se oceňují ve specifikaci. Ztratné se nestanoví. </t>
  </si>
  <si>
    <t>42291352</t>
  </si>
  <si>
    <t>poklop litinový šoupátkový pro zemní soupravy osazení do terénu a do vozovky</t>
  </si>
  <si>
    <t>1355020878</t>
  </si>
  <si>
    <t>899712111</t>
  </si>
  <si>
    <t>Orientační tabulky na vodovodních a kanalizačních řadech na zdivu</t>
  </si>
  <si>
    <t>556823893</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</si>
  <si>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</si>
  <si>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1,000 " na oplocení</t>
  </si>
  <si>
    <t>-730396577</t>
  </si>
  <si>
    <t>899722112</t>
  </si>
  <si>
    <t>Krytí potrubí z plastů výstražnou fólií z PVC šířky 25 cm</t>
  </si>
  <si>
    <t>888335961</t>
  </si>
  <si>
    <t>1219793265</t>
  </si>
  <si>
    <t>1,000 " zpětné osazení původní obruby</t>
  </si>
  <si>
    <t>616880387</t>
  </si>
  <si>
    <t>1,000 " podél zpětné osazené obruby</t>
  </si>
  <si>
    <t>1551135679</t>
  </si>
  <si>
    <t>-1386814123</t>
  </si>
  <si>
    <t>1847437247</t>
  </si>
  <si>
    <t>5,300*2+1,000 " podkladní vrstva (SC 8/10)</t>
  </si>
  <si>
    <t>518061169</t>
  </si>
  <si>
    <t>5,300*2+1,000 " asfalt (ACO tl. 40 mm; ACL tl. 60 mm)</t>
  </si>
  <si>
    <t>-1504118103</t>
  </si>
  <si>
    <t>5,300*2+1,000 " asfalt (ACO tl. 40 mm)</t>
  </si>
  <si>
    <t>757011964</t>
  </si>
  <si>
    <t>1522900707</t>
  </si>
  <si>
    <t>-182844792</t>
  </si>
  <si>
    <t>-169778327</t>
  </si>
  <si>
    <t>-1604108682</t>
  </si>
  <si>
    <t>" vybourané prvky (zpětné použití) k místu očištění a zpět</t>
  </si>
  <si>
    <t>0,520*2 " bet. dlažba</t>
  </si>
  <si>
    <t>0,205*2 " obruba</t>
  </si>
  <si>
    <t>-1849996932</t>
  </si>
  <si>
    <t>2,190 " podkl. kamenivo (deponie ve vlastnictví stavebníka)</t>
  </si>
  <si>
    <t>2045072985</t>
  </si>
  <si>
    <t>1,272 " podkl. beton (SC 8/10)</t>
  </si>
  <si>
    <t>1,166 " asfalt</t>
  </si>
  <si>
    <t>1862611709</t>
  </si>
  <si>
    <t>2,438*16 'Přepočtené koeficientem množství</t>
  </si>
  <si>
    <t>1352502645</t>
  </si>
  <si>
    <t>-904007693</t>
  </si>
  <si>
    <t>789673886</t>
  </si>
  <si>
    <t>-211884330</t>
  </si>
  <si>
    <t>1154995851</t>
  </si>
  <si>
    <t>-1490780406</t>
  </si>
  <si>
    <t>2,000 " zaměření trasy vodovodu</t>
  </si>
  <si>
    <t>5 - IO 04 - NTL plynovod</t>
  </si>
  <si>
    <t xml:space="preserve">    23-M - Montáže potrubí</t>
  </si>
  <si>
    <t>180355610</t>
  </si>
  <si>
    <t>"D.2.3_P-1_situace_NTL_plynovodu.pdf</t>
  </si>
  <si>
    <t>"D.2.3_P-3_schéma_uložení_potrubí.pdf</t>
  </si>
  <si>
    <t>(1,000*0,800*1,150)*50/100 " ocel</t>
  </si>
  <si>
    <t>((1,095+11,131+0,834+0,834+0,761+34,776)*0,800*1,150)*50/100 " PE</t>
  </si>
  <si>
    <t>-755048668</t>
  </si>
  <si>
    <t>23,198*0,3 'Přepočtené koeficientem množství</t>
  </si>
  <si>
    <t>1196400400</t>
  </si>
  <si>
    <t>-1198349008</t>
  </si>
  <si>
    <t>-1461686532</t>
  </si>
  <si>
    <t>23,198+23,198 " výkop rýhy (podíl 100%)</t>
  </si>
  <si>
    <t>162201102</t>
  </si>
  <si>
    <t>Vodorovné přemístění výkopku nebo sypaniny po suchu na obvyklém dopravním prostředku, bez naložení výkopku, avšak se složením bez rozhrnutí z horniny tř. 1 až 4 na vzdálenost přes 20 do 50 m</t>
  </si>
  <si>
    <t>-832335232</t>
  </si>
  <si>
    <t>" výkopek pro zpětný zásyp na mezideponii na staveništi a zpět k zásypu</t>
  </si>
  <si>
    <t>32,278*2</t>
  </si>
  <si>
    <t>710363298</t>
  </si>
  <si>
    <t>" přebytečný výkopek na deponii ve vlastnictví stavebníka</t>
  </si>
  <si>
    <t>46,396-32,278 " odpočet výkopku pro zpětný zásyp</t>
  </si>
  <si>
    <t>101500055</t>
  </si>
  <si>
    <t>32,278 " výkopek pro zpětný zásyp na staveništní deponii</t>
  </si>
  <si>
    <t>-2058446669</t>
  </si>
  <si>
    <t>274956725</t>
  </si>
  <si>
    <t>" zpětný zásyp výkopkem</t>
  </si>
  <si>
    <t>(1,000*0,800*1,150) " ocel</t>
  </si>
  <si>
    <t>((1,095+11,131+0,834+0,834+0,761+34,776)*0,800*1,150) " PE</t>
  </si>
  <si>
    <t>-(1,000+1,090+11,131+0,834+0,834+0,761+34,776)*0,800*0,100 " odpočet lože</t>
  </si>
  <si>
    <t>-(1,000+1,090+11,131+0,834+0,834+0,761+34,776)*0,800*0,250 " odpočet obsypu</t>
  </si>
  <si>
    <t>-1821344775</t>
  </si>
  <si>
    <t>(1,000*0,800*0,250) " ocel</t>
  </si>
  <si>
    <t>((1,095+11,131+0,834+0,834+0,761+34,776)*0,800*0,250) " PE</t>
  </si>
  <si>
    <t>1768534609</t>
  </si>
  <si>
    <t>10,086*2 'Přepočtené koeficientem množství</t>
  </si>
  <si>
    <t>2102171705</t>
  </si>
  <si>
    <t>(1,000*0,800*0,100) " ocel</t>
  </si>
  <si>
    <t>((1,095+11,131+0,834+0,834+0,761+34,776)*0,800*0,100) " PE</t>
  </si>
  <si>
    <t>203870449</t>
  </si>
  <si>
    <t>1,000 " ocel</t>
  </si>
  <si>
    <t>(1,095+11,131+0,834+0,834+0,761+34,776) " PE</t>
  </si>
  <si>
    <t>-2041481959</t>
  </si>
  <si>
    <t>-82177783</t>
  </si>
  <si>
    <t>"D.2.3_P2_schéma_zapojení_NTL_plynovodu.pdf</t>
  </si>
  <si>
    <t>0,150 " pilíř HUP</t>
  </si>
  <si>
    <t>1493640052</t>
  </si>
  <si>
    <t>1,000+0,500+0,400+0,400+0,600 " pilíř HUP</t>
  </si>
  <si>
    <t>723111206.1</t>
  </si>
  <si>
    <t>Potrubí z ocelových trubek závitových černých spojovaných svařováním, bezešvých běžných DN 50</t>
  </si>
  <si>
    <t>349486248</t>
  </si>
  <si>
    <t>0,400 " pilíř HUP</t>
  </si>
  <si>
    <t>723150367</t>
  </si>
  <si>
    <t>Potrubí z ocelových trubek hladkých chráničky Ø 57/2,9</t>
  </si>
  <si>
    <t>-1924021498</t>
  </si>
  <si>
    <t>1,000 " pilíř HUP</t>
  </si>
  <si>
    <t>0,600 " základ SO 01</t>
  </si>
  <si>
    <t>723160206</t>
  </si>
  <si>
    <t>Přípojky k plynoměrům spojované na závit bez ochozu G 6/4</t>
  </si>
  <si>
    <t>-1511682855</t>
  </si>
  <si>
    <t xml:space="preserve">Poznámka k souboru cen:_x000D_
1. V cenách -0204 až -0315 je započten potřebný počet uzavíracích armatur, tvarovek, upevňovacího a těsnicího materiálu. </t>
  </si>
  <si>
    <t>723160336</t>
  </si>
  <si>
    <t>Přípojky k plynoměrům rozpěrky přípojek G 6/4</t>
  </si>
  <si>
    <t>1971035963</t>
  </si>
  <si>
    <t>723190901</t>
  </si>
  <si>
    <t>Opravy plynovodního potrubí uzavření nebo otevření potrubí</t>
  </si>
  <si>
    <t>-531569399</t>
  </si>
  <si>
    <t xml:space="preserve">Poznámka k souboru cen:_x000D_
1. Cenami -0901 až -0909 se oceňuje jeden úsek, t.j. potrubí od hlavního uzávěru k plynoměru nebo od plynoměru po uzávěry před zařizovacím předmětem nebo výpustkou. 2. Při uzavírání nebo otevírání se za úsek považuje i potrubí od uzávěru stoupacího potrubí k plynoměru. 3. Pro oceňování účasti dodavatele stavebních prací při úředních tlakových zkouškách oprav a rekonstrukcí rozvodů plynu platí čl. 1311 Všeobecných podmínek části A 03. </t>
  </si>
  <si>
    <t>723190909</t>
  </si>
  <si>
    <t>Opravy plynovodního potrubí neúřední zkouška těsnosti dosavadního potrubí</t>
  </si>
  <si>
    <t>1478444263</t>
  </si>
  <si>
    <t>723190914</t>
  </si>
  <si>
    <t>Opravy plynovodního potrubí navaření odbočky na potrubí DN 25</t>
  </si>
  <si>
    <t>-1965210206</t>
  </si>
  <si>
    <t>-176893013</t>
  </si>
  <si>
    <t>3,000 " pilíř HUP</t>
  </si>
  <si>
    <t>723261913</t>
  </si>
  <si>
    <t>Montáž plynoměrů při rekonstrukci plynoinstalací s odvzdušněním a odzkoušením maximální průtok Q (m3/h) 16 m3/h</t>
  </si>
  <si>
    <t>-1812400153</t>
  </si>
  <si>
    <t>38822272</t>
  </si>
  <si>
    <t>plynoměr membránový nízkotlaký se šroubením Qmax 10 m3/h, PN 0,05 MPa, rozteč 250</t>
  </si>
  <si>
    <t>-947043484</t>
  </si>
  <si>
    <t>-1935593470</t>
  </si>
  <si>
    <t>23-M</t>
  </si>
  <si>
    <t>Montáže potrubí</t>
  </si>
  <si>
    <t>230200005</t>
  </si>
  <si>
    <t>Montáž plynovodních přípojek svářením DN 1 1/2" (40)</t>
  </si>
  <si>
    <t>-1923473385</t>
  </si>
  <si>
    <t>55271110</t>
  </si>
  <si>
    <t>potrubí předizolované kompaktní systém, délka 6 m, DN 40/125 tl. izol. 36 mm</t>
  </si>
  <si>
    <t>-1368460466</t>
  </si>
  <si>
    <t>1*1,09 'Přepočtené koeficientem množství</t>
  </si>
  <si>
    <t>230205035</t>
  </si>
  <si>
    <t>Montáž potrubí PE průměru do 110 mm návin nebo tyč, svařované na tupo nebo elektrospojkou Ø 50, tl. stěny 4,6 mm</t>
  </si>
  <si>
    <t>-1151270431</t>
  </si>
  <si>
    <t xml:space="preserve">Poznámka k souboru cen:_x000D_
1. V cenách jsou započteny náklady na práce při svařování na tupo nebo elektrospojkou. 2. Ceny platí pro: a) řád i přípojky včetně prací na svislé části, b) všechny délky trub, c) montáž chráničky a ochranného potrubí. 3. Ceny lze použít i pro montáž opláštěného potrubí. </t>
  </si>
  <si>
    <t>(1,095+11,131+0,834+0,834+0,761+34,776+1,000)</t>
  </si>
  <si>
    <t>28613482</t>
  </si>
  <si>
    <t>potrubí plynovodní PE100 SDR 11 návin se signalizační vrstvou 50x4,6mm</t>
  </si>
  <si>
    <t>-1901076657</t>
  </si>
  <si>
    <t>50,431*1,015 'Přepočtené koeficientem množství</t>
  </si>
  <si>
    <t>230205235</t>
  </si>
  <si>
    <t>Montáž trubních dílů PE průměru do 110 mm elektrotvarovky nebo svařované na tupo Ø 50, tl. stěny 4,6 mm</t>
  </si>
  <si>
    <t>-1214075706</t>
  </si>
  <si>
    <t xml:space="preserve">Poznámka k souboru cen:_x000D_
1. V cenách jsou započteny náklady na práce při montáži elektrotvarovky nebo svařování na tupo. 2. V cenách montáže trubního dílu svařovaného na tupo jsou započteny vždy dva svary. 3. Ceny platí pro řád i přípojky včetně prací na svislé části. </t>
  </si>
  <si>
    <t>28653018</t>
  </si>
  <si>
    <t>elektrospojka PE 100 SDR 11 D 50mm</t>
  </si>
  <si>
    <t>475220109</t>
  </si>
  <si>
    <t>4*1,015 'Přepočtené koeficientem množství</t>
  </si>
  <si>
    <t>28653076</t>
  </si>
  <si>
    <t>elektrokoleno svařovací 90° přechodové PE-mosaz vodovodního potrubí PE vnější závit 40-1 1/4"</t>
  </si>
  <si>
    <t>268974887</t>
  </si>
  <si>
    <t>2*1,015 'Přepočtené koeficientem množství</t>
  </si>
  <si>
    <t>28653078</t>
  </si>
  <si>
    <t>vložka přechodová PE/mosaz pro vodovodní potrubí PN 16 plyn PN 10 vnější závit 50-1"</t>
  </si>
  <si>
    <t>-2056107074</t>
  </si>
  <si>
    <t>230230001</t>
  </si>
  <si>
    <t>Tlakové zkoušky předběžné vodou DN 50</t>
  </si>
  <si>
    <t>994922365</t>
  </si>
  <si>
    <t xml:space="preserve">Poznámka k souboru cen:_x000D_
1. Ceny jsou určeny pro zkoušky pevnosti a těsnosti nesnadno opravitelných krátkých úseků potrubí (např. podchody pod silnicemi, železnicemi či vodoteči) prováděných před hlavní tlakovou zkouškou. 2. V cenách jsou započteny i náklady na dovoz vody. </t>
  </si>
  <si>
    <t>(1,095+11,131+0,834+0,834+0,761+34,776+1,000) " PE</t>
  </si>
  <si>
    <t>230230016</t>
  </si>
  <si>
    <t>Tlakové zkoušky hlavní vzduchem 0,6 MPa DN 50</t>
  </si>
  <si>
    <t>308373736</t>
  </si>
  <si>
    <t xml:space="preserve">Poznámka k souboru cen:_x000D_
1. V cenách jsou započteny i náklady na: a) přípravu potrubí k tlakové zkoušce, b) napojení kompresorů, c) zhotovení a montáž přepouštěcích obtoků, d) tlakování potrubí s přepouštěním, e) demontáž přepouštěcích obtoků a tlakových komor, f) provizorní uzavření odzkoušeného úseku. 2. V cenách nejsou započteny náklady na: a) propojení jednotlivých úseků po provedené zkoušce, toto se oceňuje cenami části A20 Montáž plynovodů a plynovodních přípojek. 3. Uvedený tlak v popisech cen -0016 až -0073 je projektovaný tlak plynovodu. </t>
  </si>
  <si>
    <t>-1339651039</t>
  </si>
  <si>
    <t>1821535865</t>
  </si>
  <si>
    <t>901859653</t>
  </si>
  <si>
    <t>580506104</t>
  </si>
  <si>
    <t>Nízkotlaké plynovody kontrola plynovodu podzemního, délky do 20 m</t>
  </si>
  <si>
    <t>1081461915</t>
  </si>
  <si>
    <t>580506105</t>
  </si>
  <si>
    <t>Nízkotlaké plynovody kontrola plynovodu podzemního, délky přes 20 do 100 m</t>
  </si>
  <si>
    <t>-81653357</t>
  </si>
  <si>
    <t>580506111</t>
  </si>
  <si>
    <t>Nízkotlaké plynovody kontrola funkce a těsnosti uzávěru kulového</t>
  </si>
  <si>
    <t>1917611712</t>
  </si>
  <si>
    <t>580506113</t>
  </si>
  <si>
    <t>Nízkotlaké plynovody kontrola těsnosti pěnotvorným roztokem</t>
  </si>
  <si>
    <t>-2017679805</t>
  </si>
  <si>
    <t>6,000 " elektrotvarovky</t>
  </si>
  <si>
    <t>580506117</t>
  </si>
  <si>
    <t>Nízkotlaké plynovody napojení přípojky na hlavní uzávěr</t>
  </si>
  <si>
    <t>667297338</t>
  </si>
  <si>
    <t>HZS3112</t>
  </si>
  <si>
    <t>Hodinové zúčtovací sazby montáží technologických zařízení při externích montážích montér potrubí odborný</t>
  </si>
  <si>
    <t>153442577</t>
  </si>
  <si>
    <t>" přepojování a úpravy rozvodů v HUP nespecifikované položkami</t>
  </si>
  <si>
    <t>91116936</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</si>
  <si>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</si>
  <si>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</si>
  <si>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</si>
  <si>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</si>
  <si>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</si>
  <si>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</si>
  <si>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</si>
  <si>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</si>
  <si>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011314000</t>
  </si>
  <si>
    <t>Archeologický dohled při provádění zemních prací</t>
  </si>
  <si>
    <t>Kč</t>
  </si>
  <si>
    <t>1024</t>
  </si>
  <si>
    <t>-830766498</t>
  </si>
  <si>
    <t>012103000</t>
  </si>
  <si>
    <t>Geodetické práce před výstavbou - vytýčení stavby a ploch</t>
  </si>
  <si>
    <t>bod</t>
  </si>
  <si>
    <t>1698698156</t>
  </si>
  <si>
    <t>"D.1.1.12_Řešení_venkovních_úprav.pdf</t>
  </si>
  <si>
    <t>8,000 " základy stavby (bod 01-08)</t>
  </si>
  <si>
    <t>15,000 " venkovní úpravy (bod 09-23)</t>
  </si>
  <si>
    <t>012203000</t>
  </si>
  <si>
    <t>Geodetické práce při provádění stavby - průběžná a kontrolní měření</t>
  </si>
  <si>
    <t>-1875653494</t>
  </si>
  <si>
    <t>012303000</t>
  </si>
  <si>
    <t>Geodetické práce po výstavbě - geodetické zaměření po jednotlivých objektech po jejich dokončení a vypracování geometrického plánu (1x v elektronické podobě a 4x v tištěné podobě)</t>
  </si>
  <si>
    <t>-993347261</t>
  </si>
  <si>
    <t>013244000</t>
  </si>
  <si>
    <t>Dokumentace pro provádění stavby - dílenská a výrobní dokumentace dle potřeb zhotovitele</t>
  </si>
  <si>
    <t>987805161</t>
  </si>
  <si>
    <t>013254000</t>
  </si>
  <si>
    <t>Dokumentace skutečného provedení stavby (textová i výkresová část) a to 1x v elektronické podobě (formáty např.: dwg., pdf., jpeg., apod.) a 4x v tištěné podobě</t>
  </si>
  <si>
    <t>-167039983</t>
  </si>
  <si>
    <t>VRN3</t>
  </si>
  <si>
    <t>Zařízení staveniště</t>
  </si>
  <si>
    <t>032103000</t>
  </si>
  <si>
    <t>Náklady na stavební buňky - 1x kancelářská buňka, 1x šatní buňka, 1x skladovací buňka, 1x mobilní chemická toaleta</t>
  </si>
  <si>
    <t>měs</t>
  </si>
  <si>
    <t>1261296241</t>
  </si>
  <si>
    <t>032503000</t>
  </si>
  <si>
    <t>Skládky na staveništi</t>
  </si>
  <si>
    <t>2118711564</t>
  </si>
  <si>
    <t>032603000</t>
  </si>
  <si>
    <t>Mycí centrum</t>
  </si>
  <si>
    <t>-1279414830</t>
  </si>
  <si>
    <t>032903000</t>
  </si>
  <si>
    <t>Náklady na provoz a údržbu vybavení staveniště</t>
  </si>
  <si>
    <t>-1033970350</t>
  </si>
  <si>
    <t>033103000</t>
  </si>
  <si>
    <t>Připojení energií - zajištění médií pro staveniště (napojení vody, přípojka elektro a staveništní rozvaděč) apod.</t>
  </si>
  <si>
    <t>2092261538</t>
  </si>
  <si>
    <t>033203000</t>
  </si>
  <si>
    <t>Energie pro zařízení staveniště</t>
  </si>
  <si>
    <t>-1945323431</t>
  </si>
  <si>
    <t>034503000</t>
  </si>
  <si>
    <t>Informační tabule na staveništi</t>
  </si>
  <si>
    <t>-164537137</t>
  </si>
  <si>
    <t>Poznámka k položce:
Bude obsahovat :
- název stavby
- objednatel, zhotovitel, TDS a AD
- odpovědní pracovníci zúčastněných osob včetně telef. kontaktů
- termín zahájení a dokončení stavby
- (popř. partner financování)</t>
  </si>
  <si>
    <t>039103000</t>
  </si>
  <si>
    <t>Rozebrání, bourání a odvoz zařízení staveniště včetně vyklizení dotčeného prostoru s uvedením do provozovatelného stavu</t>
  </si>
  <si>
    <t>1048898447</t>
  </si>
  <si>
    <t>VRN4</t>
  </si>
  <si>
    <t>Inženýrská činnost</t>
  </si>
  <si>
    <t>042503000</t>
  </si>
  <si>
    <t>Plán BOZP na staveništi zpracovaný zhotovitelem pro provedení celého díla</t>
  </si>
  <si>
    <t>-7305381</t>
  </si>
  <si>
    <t>042603000</t>
  </si>
  <si>
    <t>Plán zkoušek - vypracování technologických postupů (TP) a kontrolních zkušebních plánů (KZP)</t>
  </si>
  <si>
    <t>-34130988</t>
  </si>
  <si>
    <t>VRN7</t>
  </si>
  <si>
    <t>Provozní vlivy</t>
  </si>
  <si>
    <t>071103000</t>
  </si>
  <si>
    <t>Provoz investora</t>
  </si>
  <si>
    <t>-1850089959</t>
  </si>
  <si>
    <t>VRN9</t>
  </si>
  <si>
    <t>Ostatní náklady</t>
  </si>
  <si>
    <t>092103001</t>
  </si>
  <si>
    <t>Náklady na zkušební provoz</t>
  </si>
  <si>
    <t>-1248256380</t>
  </si>
  <si>
    <t>092203000</t>
  </si>
  <si>
    <t>Náklady na zaškolení</t>
  </si>
  <si>
    <t>-130537157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</si>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</sst>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2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pplyProtection="1">
      <alignment horizontal="left" vertical="center"/>
    </xf>
    <xf numFmtId="0" fontId="5"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8"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0" fontId="30"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5"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4" fillId="2" borderId="0" xfId="0" applyFont="1" applyFill="1" applyAlignment="1">
      <alignment horizontal="left" vertical="center"/>
    </xf>
    <xf numFmtId="0" fontId="33" fillId="2" borderId="0" xfId="1" applyFont="1" applyFill="1" applyAlignment="1">
      <alignment vertical="center"/>
    </xf>
    <xf numFmtId="0" fontId="5" fillId="2" borderId="0" xfId="0" applyFont="1" applyFill="1" applyAlignment="1" applyProtection="1">
      <alignment vertical="center"/>
      <protection locked="0"/>
    </xf>
    <xf numFmtId="0" fontId="34"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3"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3"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40" fillId="0" borderId="24" xfId="0" applyFont="1" applyBorder="1" applyAlignment="1" applyProtection="1">
      <alignment horizontal="center"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0" borderId="1" xfId="0" applyFont="1" applyFill="1" applyBorder="1" applyAlignment="1" applyProtection="1">
      <alignment horizontal="left" vertical="center"/>
      <protection locked="0"/>
    </xf>
    <xf numFmtId="0" fontId="44" fillId="0"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2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Alignment="1" applyProtection="1">
      <alignment vertical="center"/>
    </xf>
    <xf numFmtId="0" fontId="33" fillId="2" borderId="0" xfId="1" applyFont="1" applyFill="1" applyAlignment="1">
      <alignment vertical="center"/>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0" fontId="44"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43" fillId="0" borderId="34" xfId="0" applyFont="1" applyBorder="1" applyAlignment="1" applyProtection="1">
      <alignment horizontal="left" wrapText="1"/>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3" fillId="0" borderId="34" xfId="0" applyFont="1" applyBorder="1" applyAlignment="1" applyProtection="1">
      <alignment horizontal="left"/>
      <protection locked="0"/>
    </xf>
    <xf numFmtId="0" fontId="44"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7"/>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363"/>
      <c r="AS2" s="363"/>
      <c r="AT2" s="363"/>
      <c r="AU2" s="363"/>
      <c r="AV2" s="363"/>
      <c r="AW2" s="363"/>
      <c r="AX2" s="363"/>
      <c r="AY2" s="363"/>
      <c r="AZ2" s="363"/>
      <c r="BA2" s="363"/>
      <c r="BB2" s="363"/>
      <c r="BC2" s="363"/>
      <c r="BD2" s="363"/>
      <c r="BE2" s="363"/>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94" t="s">
        <v>16</v>
      </c>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0"/>
      <c r="AQ5" s="32"/>
      <c r="BE5" s="392" t="s">
        <v>17</v>
      </c>
      <c r="BS5" s="25" t="s">
        <v>8</v>
      </c>
    </row>
    <row r="6" spans="1:74" ht="36.950000000000003" customHeight="1">
      <c r="B6" s="29"/>
      <c r="C6" s="30"/>
      <c r="D6" s="37" t="s">
        <v>18</v>
      </c>
      <c r="E6" s="30"/>
      <c r="F6" s="30"/>
      <c r="G6" s="30"/>
      <c r="H6" s="30"/>
      <c r="I6" s="30"/>
      <c r="J6" s="30"/>
      <c r="K6" s="396" t="s">
        <v>19</v>
      </c>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0"/>
      <c r="AQ6" s="32"/>
      <c r="BE6" s="393"/>
      <c r="BS6" s="25" t="s">
        <v>8</v>
      </c>
    </row>
    <row r="7" spans="1:74" ht="14.45" customHeight="1">
      <c r="B7" s="29"/>
      <c r="C7" s="30"/>
      <c r="D7" s="38"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22</v>
      </c>
      <c r="AL7" s="30"/>
      <c r="AM7" s="30"/>
      <c r="AN7" s="36" t="s">
        <v>23</v>
      </c>
      <c r="AO7" s="30"/>
      <c r="AP7" s="30"/>
      <c r="AQ7" s="32"/>
      <c r="BE7" s="393"/>
      <c r="BS7" s="25" t="s">
        <v>8</v>
      </c>
    </row>
    <row r="8" spans="1:74" ht="14.45" customHeight="1">
      <c r="B8" s="29"/>
      <c r="C8" s="30"/>
      <c r="D8" s="38"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26</v>
      </c>
      <c r="AL8" s="30"/>
      <c r="AM8" s="30"/>
      <c r="AN8" s="39" t="s">
        <v>27</v>
      </c>
      <c r="AO8" s="30"/>
      <c r="AP8" s="30"/>
      <c r="AQ8" s="32"/>
      <c r="BE8" s="393"/>
      <c r="BS8" s="25" t="s">
        <v>8</v>
      </c>
    </row>
    <row r="9" spans="1:74" ht="29.25" customHeight="1">
      <c r="B9" s="29"/>
      <c r="C9" s="30"/>
      <c r="D9" s="35" t="s">
        <v>28</v>
      </c>
      <c r="E9" s="30"/>
      <c r="F9" s="30"/>
      <c r="G9" s="30"/>
      <c r="H9" s="30"/>
      <c r="I9" s="30"/>
      <c r="J9" s="30"/>
      <c r="K9" s="40" t="s">
        <v>29</v>
      </c>
      <c r="L9" s="30"/>
      <c r="M9" s="30"/>
      <c r="N9" s="30"/>
      <c r="O9" s="30"/>
      <c r="P9" s="30"/>
      <c r="Q9" s="30"/>
      <c r="R9" s="30"/>
      <c r="S9" s="30"/>
      <c r="T9" s="30"/>
      <c r="U9" s="30"/>
      <c r="V9" s="30"/>
      <c r="W9" s="30"/>
      <c r="X9" s="30"/>
      <c r="Y9" s="30"/>
      <c r="Z9" s="30"/>
      <c r="AA9" s="30"/>
      <c r="AB9" s="30"/>
      <c r="AC9" s="30"/>
      <c r="AD9" s="30"/>
      <c r="AE9" s="30"/>
      <c r="AF9" s="30"/>
      <c r="AG9" s="30"/>
      <c r="AH9" s="30"/>
      <c r="AI9" s="30"/>
      <c r="AJ9" s="30"/>
      <c r="AK9" s="35" t="s">
        <v>30</v>
      </c>
      <c r="AL9" s="30"/>
      <c r="AM9" s="30"/>
      <c r="AN9" s="40" t="s">
        <v>31</v>
      </c>
      <c r="AO9" s="30"/>
      <c r="AP9" s="30"/>
      <c r="AQ9" s="32"/>
      <c r="BE9" s="393"/>
      <c r="BS9" s="25" t="s">
        <v>8</v>
      </c>
    </row>
    <row r="10" spans="1:74" ht="14.45" customHeight="1">
      <c r="B10" s="29"/>
      <c r="C10" s="30"/>
      <c r="D10" s="38" t="s">
        <v>32</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33</v>
      </c>
      <c r="AL10" s="30"/>
      <c r="AM10" s="30"/>
      <c r="AN10" s="36" t="s">
        <v>34</v>
      </c>
      <c r="AO10" s="30"/>
      <c r="AP10" s="30"/>
      <c r="AQ10" s="32"/>
      <c r="BE10" s="393"/>
      <c r="BS10" s="25" t="s">
        <v>8</v>
      </c>
    </row>
    <row r="11" spans="1:74" ht="18.399999999999999" customHeight="1">
      <c r="B11" s="29"/>
      <c r="C11" s="30"/>
      <c r="D11" s="30"/>
      <c r="E11" s="36" t="s">
        <v>35</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36</v>
      </c>
      <c r="AL11" s="30"/>
      <c r="AM11" s="30"/>
      <c r="AN11" s="36" t="s">
        <v>34</v>
      </c>
      <c r="AO11" s="30"/>
      <c r="AP11" s="30"/>
      <c r="AQ11" s="32"/>
      <c r="BE11" s="393"/>
      <c r="BS11" s="25" t="s">
        <v>8</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93"/>
      <c r="BS12" s="25" t="s">
        <v>8</v>
      </c>
    </row>
    <row r="13" spans="1:74" ht="14.45" customHeight="1">
      <c r="B13" s="29"/>
      <c r="C13" s="30"/>
      <c r="D13" s="38" t="s">
        <v>37</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33</v>
      </c>
      <c r="AL13" s="30"/>
      <c r="AM13" s="30"/>
      <c r="AN13" s="41" t="s">
        <v>38</v>
      </c>
      <c r="AO13" s="30"/>
      <c r="AP13" s="30"/>
      <c r="AQ13" s="32"/>
      <c r="BE13" s="393"/>
      <c r="BS13" s="25" t="s">
        <v>8</v>
      </c>
    </row>
    <row r="14" spans="1:74" ht="15">
      <c r="B14" s="29"/>
      <c r="C14" s="30"/>
      <c r="D14" s="30"/>
      <c r="E14" s="397" t="s">
        <v>38</v>
      </c>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8" t="s">
        <v>36</v>
      </c>
      <c r="AL14" s="30"/>
      <c r="AM14" s="30"/>
      <c r="AN14" s="41" t="s">
        <v>38</v>
      </c>
      <c r="AO14" s="30"/>
      <c r="AP14" s="30"/>
      <c r="AQ14" s="32"/>
      <c r="BE14" s="393"/>
      <c r="BS14" s="25" t="s">
        <v>8</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93"/>
      <c r="BS15" s="25" t="s">
        <v>6</v>
      </c>
    </row>
    <row r="16" spans="1:74" ht="14.45" customHeight="1">
      <c r="B16" s="29"/>
      <c r="C16" s="30"/>
      <c r="D16" s="38" t="s">
        <v>39</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33</v>
      </c>
      <c r="AL16" s="30"/>
      <c r="AM16" s="30"/>
      <c r="AN16" s="36" t="s">
        <v>34</v>
      </c>
      <c r="AO16" s="30"/>
      <c r="AP16" s="30"/>
      <c r="AQ16" s="32"/>
      <c r="BE16" s="393"/>
      <c r="BS16" s="25" t="s">
        <v>40</v>
      </c>
    </row>
    <row r="17" spans="2:71" ht="18.399999999999999" customHeight="1">
      <c r="B17" s="29"/>
      <c r="C17" s="30"/>
      <c r="D17" s="30"/>
      <c r="E17" s="36" t="s">
        <v>41</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36</v>
      </c>
      <c r="AL17" s="30"/>
      <c r="AM17" s="30"/>
      <c r="AN17" s="36" t="s">
        <v>34</v>
      </c>
      <c r="AO17" s="30"/>
      <c r="AP17" s="30"/>
      <c r="AQ17" s="32"/>
      <c r="BE17" s="393"/>
      <c r="BS17" s="25" t="s">
        <v>40</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93"/>
      <c r="BS18" s="25" t="s">
        <v>42</v>
      </c>
    </row>
    <row r="19" spans="2:71" ht="14.45" customHeight="1">
      <c r="B19" s="29"/>
      <c r="C19" s="30"/>
      <c r="D19" s="38" t="s">
        <v>43</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93"/>
      <c r="BS19" s="25" t="s">
        <v>44</v>
      </c>
    </row>
    <row r="20" spans="2:71" ht="57" customHeight="1">
      <c r="B20" s="29"/>
      <c r="C20" s="30"/>
      <c r="D20" s="30"/>
      <c r="E20" s="399" t="s">
        <v>45</v>
      </c>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0"/>
      <c r="AP20" s="30"/>
      <c r="AQ20" s="32"/>
      <c r="BE20" s="393"/>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93"/>
    </row>
    <row r="22" spans="2:71" ht="6.95" customHeight="1">
      <c r="B22" s="29"/>
      <c r="C22" s="30"/>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30"/>
      <c r="AQ22" s="32"/>
      <c r="BE22" s="393"/>
    </row>
    <row r="23" spans="2:71" s="1" customFormat="1" ht="25.9" customHeight="1">
      <c r="B23" s="43"/>
      <c r="C23" s="44"/>
      <c r="D23" s="45" t="s">
        <v>46</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00">
        <f>ROUND(AG51,0)</f>
        <v>0</v>
      </c>
      <c r="AL23" s="401"/>
      <c r="AM23" s="401"/>
      <c r="AN23" s="401"/>
      <c r="AO23" s="401"/>
      <c r="AP23" s="44"/>
      <c r="AQ23" s="47"/>
      <c r="BE23" s="393"/>
    </row>
    <row r="24" spans="2:71" s="1" customFormat="1" ht="6.95"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7"/>
      <c r="BE24" s="393"/>
    </row>
    <row r="25" spans="2:71" s="1" customFormat="1">
      <c r="B25" s="43"/>
      <c r="C25" s="44"/>
      <c r="D25" s="44"/>
      <c r="E25" s="44"/>
      <c r="F25" s="44"/>
      <c r="G25" s="44"/>
      <c r="H25" s="44"/>
      <c r="I25" s="44"/>
      <c r="J25" s="44"/>
      <c r="K25" s="44"/>
      <c r="L25" s="402" t="s">
        <v>47</v>
      </c>
      <c r="M25" s="402"/>
      <c r="N25" s="402"/>
      <c r="O25" s="402"/>
      <c r="P25" s="44"/>
      <c r="Q25" s="44"/>
      <c r="R25" s="44"/>
      <c r="S25" s="44"/>
      <c r="T25" s="44"/>
      <c r="U25" s="44"/>
      <c r="V25" s="44"/>
      <c r="W25" s="402" t="s">
        <v>48</v>
      </c>
      <c r="X25" s="402"/>
      <c r="Y25" s="402"/>
      <c r="Z25" s="402"/>
      <c r="AA25" s="402"/>
      <c r="AB25" s="402"/>
      <c r="AC25" s="402"/>
      <c r="AD25" s="402"/>
      <c r="AE25" s="402"/>
      <c r="AF25" s="44"/>
      <c r="AG25" s="44"/>
      <c r="AH25" s="44"/>
      <c r="AI25" s="44"/>
      <c r="AJ25" s="44"/>
      <c r="AK25" s="402" t="s">
        <v>49</v>
      </c>
      <c r="AL25" s="402"/>
      <c r="AM25" s="402"/>
      <c r="AN25" s="402"/>
      <c r="AO25" s="402"/>
      <c r="AP25" s="44"/>
      <c r="AQ25" s="47"/>
      <c r="BE25" s="393"/>
    </row>
    <row r="26" spans="2:71" s="2" customFormat="1" ht="14.45" customHeight="1">
      <c r="B26" s="49"/>
      <c r="C26" s="50"/>
      <c r="D26" s="51" t="s">
        <v>50</v>
      </c>
      <c r="E26" s="50"/>
      <c r="F26" s="51" t="s">
        <v>51</v>
      </c>
      <c r="G26" s="50"/>
      <c r="H26" s="50"/>
      <c r="I26" s="50"/>
      <c r="J26" s="50"/>
      <c r="K26" s="50"/>
      <c r="L26" s="385">
        <v>0.21</v>
      </c>
      <c r="M26" s="386"/>
      <c r="N26" s="386"/>
      <c r="O26" s="386"/>
      <c r="P26" s="50"/>
      <c r="Q26" s="50"/>
      <c r="R26" s="50"/>
      <c r="S26" s="50"/>
      <c r="T26" s="50"/>
      <c r="U26" s="50"/>
      <c r="V26" s="50"/>
      <c r="W26" s="387">
        <f>ROUND(AZ51,0)</f>
        <v>0</v>
      </c>
      <c r="X26" s="386"/>
      <c r="Y26" s="386"/>
      <c r="Z26" s="386"/>
      <c r="AA26" s="386"/>
      <c r="AB26" s="386"/>
      <c r="AC26" s="386"/>
      <c r="AD26" s="386"/>
      <c r="AE26" s="386"/>
      <c r="AF26" s="50"/>
      <c r="AG26" s="50"/>
      <c r="AH26" s="50"/>
      <c r="AI26" s="50"/>
      <c r="AJ26" s="50"/>
      <c r="AK26" s="387">
        <f>ROUND(AV51,1)</f>
        <v>0</v>
      </c>
      <c r="AL26" s="386"/>
      <c r="AM26" s="386"/>
      <c r="AN26" s="386"/>
      <c r="AO26" s="386"/>
      <c r="AP26" s="50"/>
      <c r="AQ26" s="52"/>
      <c r="BE26" s="393"/>
    </row>
    <row r="27" spans="2:71" s="2" customFormat="1" ht="14.45" customHeight="1">
      <c r="B27" s="49"/>
      <c r="C27" s="50"/>
      <c r="D27" s="50"/>
      <c r="E27" s="50"/>
      <c r="F27" s="51" t="s">
        <v>52</v>
      </c>
      <c r="G27" s="50"/>
      <c r="H27" s="50"/>
      <c r="I27" s="50"/>
      <c r="J27" s="50"/>
      <c r="K27" s="50"/>
      <c r="L27" s="385">
        <v>0.15</v>
      </c>
      <c r="M27" s="386"/>
      <c r="N27" s="386"/>
      <c r="O27" s="386"/>
      <c r="P27" s="50"/>
      <c r="Q27" s="50"/>
      <c r="R27" s="50"/>
      <c r="S27" s="50"/>
      <c r="T27" s="50"/>
      <c r="U27" s="50"/>
      <c r="V27" s="50"/>
      <c r="W27" s="387">
        <f>ROUND(BA51,0)</f>
        <v>0</v>
      </c>
      <c r="X27" s="386"/>
      <c r="Y27" s="386"/>
      <c r="Z27" s="386"/>
      <c r="AA27" s="386"/>
      <c r="AB27" s="386"/>
      <c r="AC27" s="386"/>
      <c r="AD27" s="386"/>
      <c r="AE27" s="386"/>
      <c r="AF27" s="50"/>
      <c r="AG27" s="50"/>
      <c r="AH27" s="50"/>
      <c r="AI27" s="50"/>
      <c r="AJ27" s="50"/>
      <c r="AK27" s="387">
        <f>ROUND(AW51,1)</f>
        <v>0</v>
      </c>
      <c r="AL27" s="386"/>
      <c r="AM27" s="386"/>
      <c r="AN27" s="386"/>
      <c r="AO27" s="386"/>
      <c r="AP27" s="50"/>
      <c r="AQ27" s="52"/>
      <c r="BE27" s="393"/>
    </row>
    <row r="28" spans="2:71" s="2" customFormat="1" ht="14.45" hidden="1" customHeight="1">
      <c r="B28" s="49"/>
      <c r="C28" s="50"/>
      <c r="D28" s="50"/>
      <c r="E28" s="50"/>
      <c r="F28" s="51" t="s">
        <v>53</v>
      </c>
      <c r="G28" s="50"/>
      <c r="H28" s="50"/>
      <c r="I28" s="50"/>
      <c r="J28" s="50"/>
      <c r="K28" s="50"/>
      <c r="L28" s="385">
        <v>0.21</v>
      </c>
      <c r="M28" s="386"/>
      <c r="N28" s="386"/>
      <c r="O28" s="386"/>
      <c r="P28" s="50"/>
      <c r="Q28" s="50"/>
      <c r="R28" s="50"/>
      <c r="S28" s="50"/>
      <c r="T28" s="50"/>
      <c r="U28" s="50"/>
      <c r="V28" s="50"/>
      <c r="W28" s="387">
        <f>ROUND(BB51,0)</f>
        <v>0</v>
      </c>
      <c r="X28" s="386"/>
      <c r="Y28" s="386"/>
      <c r="Z28" s="386"/>
      <c r="AA28" s="386"/>
      <c r="AB28" s="386"/>
      <c r="AC28" s="386"/>
      <c r="AD28" s="386"/>
      <c r="AE28" s="386"/>
      <c r="AF28" s="50"/>
      <c r="AG28" s="50"/>
      <c r="AH28" s="50"/>
      <c r="AI28" s="50"/>
      <c r="AJ28" s="50"/>
      <c r="AK28" s="387">
        <v>0</v>
      </c>
      <c r="AL28" s="386"/>
      <c r="AM28" s="386"/>
      <c r="AN28" s="386"/>
      <c r="AO28" s="386"/>
      <c r="AP28" s="50"/>
      <c r="AQ28" s="52"/>
      <c r="BE28" s="393"/>
    </row>
    <row r="29" spans="2:71" s="2" customFormat="1" ht="14.45" hidden="1" customHeight="1">
      <c r="B29" s="49"/>
      <c r="C29" s="50"/>
      <c r="D29" s="50"/>
      <c r="E29" s="50"/>
      <c r="F29" s="51" t="s">
        <v>54</v>
      </c>
      <c r="G29" s="50"/>
      <c r="H29" s="50"/>
      <c r="I29" s="50"/>
      <c r="J29" s="50"/>
      <c r="K29" s="50"/>
      <c r="L29" s="385">
        <v>0.15</v>
      </c>
      <c r="M29" s="386"/>
      <c r="N29" s="386"/>
      <c r="O29" s="386"/>
      <c r="P29" s="50"/>
      <c r="Q29" s="50"/>
      <c r="R29" s="50"/>
      <c r="S29" s="50"/>
      <c r="T29" s="50"/>
      <c r="U29" s="50"/>
      <c r="V29" s="50"/>
      <c r="W29" s="387">
        <f>ROUND(BC51,0)</f>
        <v>0</v>
      </c>
      <c r="X29" s="386"/>
      <c r="Y29" s="386"/>
      <c r="Z29" s="386"/>
      <c r="AA29" s="386"/>
      <c r="AB29" s="386"/>
      <c r="AC29" s="386"/>
      <c r="AD29" s="386"/>
      <c r="AE29" s="386"/>
      <c r="AF29" s="50"/>
      <c r="AG29" s="50"/>
      <c r="AH29" s="50"/>
      <c r="AI29" s="50"/>
      <c r="AJ29" s="50"/>
      <c r="AK29" s="387">
        <v>0</v>
      </c>
      <c r="AL29" s="386"/>
      <c r="AM29" s="386"/>
      <c r="AN29" s="386"/>
      <c r="AO29" s="386"/>
      <c r="AP29" s="50"/>
      <c r="AQ29" s="52"/>
      <c r="BE29" s="393"/>
    </row>
    <row r="30" spans="2:71" s="2" customFormat="1" ht="14.45" hidden="1" customHeight="1">
      <c r="B30" s="49"/>
      <c r="C30" s="50"/>
      <c r="D30" s="50"/>
      <c r="E30" s="50"/>
      <c r="F30" s="51" t="s">
        <v>55</v>
      </c>
      <c r="G30" s="50"/>
      <c r="H30" s="50"/>
      <c r="I30" s="50"/>
      <c r="J30" s="50"/>
      <c r="K30" s="50"/>
      <c r="L30" s="385">
        <v>0</v>
      </c>
      <c r="M30" s="386"/>
      <c r="N30" s="386"/>
      <c r="O30" s="386"/>
      <c r="P30" s="50"/>
      <c r="Q30" s="50"/>
      <c r="R30" s="50"/>
      <c r="S30" s="50"/>
      <c r="T30" s="50"/>
      <c r="U30" s="50"/>
      <c r="V30" s="50"/>
      <c r="W30" s="387">
        <f>ROUND(BD51,0)</f>
        <v>0</v>
      </c>
      <c r="X30" s="386"/>
      <c r="Y30" s="386"/>
      <c r="Z30" s="386"/>
      <c r="AA30" s="386"/>
      <c r="AB30" s="386"/>
      <c r="AC30" s="386"/>
      <c r="AD30" s="386"/>
      <c r="AE30" s="386"/>
      <c r="AF30" s="50"/>
      <c r="AG30" s="50"/>
      <c r="AH30" s="50"/>
      <c r="AI30" s="50"/>
      <c r="AJ30" s="50"/>
      <c r="AK30" s="387">
        <v>0</v>
      </c>
      <c r="AL30" s="386"/>
      <c r="AM30" s="386"/>
      <c r="AN30" s="386"/>
      <c r="AO30" s="386"/>
      <c r="AP30" s="50"/>
      <c r="AQ30" s="52"/>
      <c r="BE30" s="393"/>
    </row>
    <row r="31" spans="2:71" s="1" customFormat="1" ht="6.95"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7"/>
      <c r="BE31" s="393"/>
    </row>
    <row r="32" spans="2:71" s="1" customFormat="1" ht="25.9" customHeight="1">
      <c r="B32" s="43"/>
      <c r="C32" s="53"/>
      <c r="D32" s="54" t="s">
        <v>56</v>
      </c>
      <c r="E32" s="55"/>
      <c r="F32" s="55"/>
      <c r="G32" s="55"/>
      <c r="H32" s="55"/>
      <c r="I32" s="55"/>
      <c r="J32" s="55"/>
      <c r="K32" s="55"/>
      <c r="L32" s="55"/>
      <c r="M32" s="55"/>
      <c r="N32" s="55"/>
      <c r="O32" s="55"/>
      <c r="P32" s="55"/>
      <c r="Q32" s="55"/>
      <c r="R32" s="55"/>
      <c r="S32" s="55"/>
      <c r="T32" s="56" t="s">
        <v>57</v>
      </c>
      <c r="U32" s="55"/>
      <c r="V32" s="55"/>
      <c r="W32" s="55"/>
      <c r="X32" s="388" t="s">
        <v>58</v>
      </c>
      <c r="Y32" s="389"/>
      <c r="Z32" s="389"/>
      <c r="AA32" s="389"/>
      <c r="AB32" s="389"/>
      <c r="AC32" s="55"/>
      <c r="AD32" s="55"/>
      <c r="AE32" s="55"/>
      <c r="AF32" s="55"/>
      <c r="AG32" s="55"/>
      <c r="AH32" s="55"/>
      <c r="AI32" s="55"/>
      <c r="AJ32" s="55"/>
      <c r="AK32" s="390">
        <f>SUM(AK23:AK30)</f>
        <v>0</v>
      </c>
      <c r="AL32" s="389"/>
      <c r="AM32" s="389"/>
      <c r="AN32" s="389"/>
      <c r="AO32" s="391"/>
      <c r="AP32" s="53"/>
      <c r="AQ32" s="57"/>
      <c r="BE32" s="393"/>
    </row>
    <row r="33" spans="2:56" s="1" customFormat="1" ht="6.95" customHeight="1">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7"/>
    </row>
    <row r="34" spans="2:56" s="1" customFormat="1" ht="6.95" customHeight="1">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60"/>
    </row>
    <row r="38" spans="2:56" s="1" customFormat="1" ht="6.95" customHeight="1">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3"/>
    </row>
    <row r="39" spans="2:56" s="1" customFormat="1" ht="36.950000000000003" customHeight="1">
      <c r="B39" s="43"/>
      <c r="C39" s="64" t="s">
        <v>59</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3"/>
    </row>
    <row r="40" spans="2:56" s="1" customFormat="1" ht="6.95" customHeight="1">
      <c r="B40" s="43"/>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3"/>
    </row>
    <row r="41" spans="2:56" s="3" customFormat="1" ht="14.45" customHeight="1">
      <c r="B41" s="66"/>
      <c r="C41" s="67" t="s">
        <v>15</v>
      </c>
      <c r="D41" s="68"/>
      <c r="E41" s="68"/>
      <c r="F41" s="68"/>
      <c r="G41" s="68"/>
      <c r="H41" s="68"/>
      <c r="I41" s="68"/>
      <c r="J41" s="68"/>
      <c r="K41" s="68"/>
      <c r="L41" s="68" t="str">
        <f>K5</f>
        <v>R18-014</v>
      </c>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9"/>
    </row>
    <row r="42" spans="2:56" s="4" customFormat="1" ht="36.950000000000003" customHeight="1">
      <c r="B42" s="70"/>
      <c r="C42" s="71" t="s">
        <v>18</v>
      </c>
      <c r="D42" s="72"/>
      <c r="E42" s="72"/>
      <c r="F42" s="72"/>
      <c r="G42" s="72"/>
      <c r="H42" s="72"/>
      <c r="I42" s="72"/>
      <c r="J42" s="72"/>
      <c r="K42" s="72"/>
      <c r="L42" s="371" t="str">
        <f>K6</f>
        <v>Školní jídelna a kuchyně, Velké Březno</v>
      </c>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72"/>
      <c r="AQ42" s="72"/>
      <c r="AR42" s="73"/>
    </row>
    <row r="43" spans="2:56" s="1" customFormat="1" ht="6.95" customHeight="1">
      <c r="B43" s="43"/>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3"/>
    </row>
    <row r="44" spans="2:56" s="1" customFormat="1" ht="15">
      <c r="B44" s="43"/>
      <c r="C44" s="67" t="s">
        <v>24</v>
      </c>
      <c r="D44" s="65"/>
      <c r="E44" s="65"/>
      <c r="F44" s="65"/>
      <c r="G44" s="65"/>
      <c r="H44" s="65"/>
      <c r="I44" s="65"/>
      <c r="J44" s="65"/>
      <c r="K44" s="65"/>
      <c r="L44" s="74" t="str">
        <f>IF(K8="","",K8)</f>
        <v>Velké Březno</v>
      </c>
      <c r="M44" s="65"/>
      <c r="N44" s="65"/>
      <c r="O44" s="65"/>
      <c r="P44" s="65"/>
      <c r="Q44" s="65"/>
      <c r="R44" s="65"/>
      <c r="S44" s="65"/>
      <c r="T44" s="65"/>
      <c r="U44" s="65"/>
      <c r="V44" s="65"/>
      <c r="W44" s="65"/>
      <c r="X44" s="65"/>
      <c r="Y44" s="65"/>
      <c r="Z44" s="65"/>
      <c r="AA44" s="65"/>
      <c r="AB44" s="65"/>
      <c r="AC44" s="65"/>
      <c r="AD44" s="65"/>
      <c r="AE44" s="65"/>
      <c r="AF44" s="65"/>
      <c r="AG44" s="65"/>
      <c r="AH44" s="65"/>
      <c r="AI44" s="67" t="s">
        <v>26</v>
      </c>
      <c r="AJ44" s="65"/>
      <c r="AK44" s="65"/>
      <c r="AL44" s="65"/>
      <c r="AM44" s="373" t="str">
        <f>IF(AN8= "","",AN8)</f>
        <v>5. 6. 2018</v>
      </c>
      <c r="AN44" s="373"/>
      <c r="AO44" s="65"/>
      <c r="AP44" s="65"/>
      <c r="AQ44" s="65"/>
      <c r="AR44" s="63"/>
    </row>
    <row r="45" spans="2:56" s="1" customFormat="1" ht="6.95" customHeight="1">
      <c r="B45" s="43"/>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3"/>
    </row>
    <row r="46" spans="2:56" s="1" customFormat="1" ht="15">
      <c r="B46" s="43"/>
      <c r="C46" s="67" t="s">
        <v>32</v>
      </c>
      <c r="D46" s="65"/>
      <c r="E46" s="65"/>
      <c r="F46" s="65"/>
      <c r="G46" s="65"/>
      <c r="H46" s="65"/>
      <c r="I46" s="65"/>
      <c r="J46" s="65"/>
      <c r="K46" s="65"/>
      <c r="L46" s="68" t="str">
        <f>IF(E11= "","",E11)</f>
        <v>Obec Velké Březno</v>
      </c>
      <c r="M46" s="65"/>
      <c r="N46" s="65"/>
      <c r="O46" s="65"/>
      <c r="P46" s="65"/>
      <c r="Q46" s="65"/>
      <c r="R46" s="65"/>
      <c r="S46" s="65"/>
      <c r="T46" s="65"/>
      <c r="U46" s="65"/>
      <c r="V46" s="65"/>
      <c r="W46" s="65"/>
      <c r="X46" s="65"/>
      <c r="Y46" s="65"/>
      <c r="Z46" s="65"/>
      <c r="AA46" s="65"/>
      <c r="AB46" s="65"/>
      <c r="AC46" s="65"/>
      <c r="AD46" s="65"/>
      <c r="AE46" s="65"/>
      <c r="AF46" s="65"/>
      <c r="AG46" s="65"/>
      <c r="AH46" s="65"/>
      <c r="AI46" s="67" t="s">
        <v>39</v>
      </c>
      <c r="AJ46" s="65"/>
      <c r="AK46" s="65"/>
      <c r="AL46" s="65"/>
      <c r="AM46" s="374" t="str">
        <f>IF(E17="","",E17)</f>
        <v>Ateliér AVN s.r.o.</v>
      </c>
      <c r="AN46" s="374"/>
      <c r="AO46" s="374"/>
      <c r="AP46" s="374"/>
      <c r="AQ46" s="65"/>
      <c r="AR46" s="63"/>
      <c r="AS46" s="375" t="s">
        <v>60</v>
      </c>
      <c r="AT46" s="376"/>
      <c r="AU46" s="76"/>
      <c r="AV46" s="76"/>
      <c r="AW46" s="76"/>
      <c r="AX46" s="76"/>
      <c r="AY46" s="76"/>
      <c r="AZ46" s="76"/>
      <c r="BA46" s="76"/>
      <c r="BB46" s="76"/>
      <c r="BC46" s="76"/>
      <c r="BD46" s="77"/>
    </row>
    <row r="47" spans="2:56" s="1" customFormat="1" ht="15">
      <c r="B47" s="43"/>
      <c r="C47" s="67" t="s">
        <v>37</v>
      </c>
      <c r="D47" s="65"/>
      <c r="E47" s="65"/>
      <c r="F47" s="65"/>
      <c r="G47" s="65"/>
      <c r="H47" s="65"/>
      <c r="I47" s="65"/>
      <c r="J47" s="65"/>
      <c r="K47" s="65"/>
      <c r="L47" s="68" t="str">
        <f>IF(E14= "Vyplň údaj","",E14)</f>
        <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3"/>
      <c r="AS47" s="377"/>
      <c r="AT47" s="378"/>
      <c r="AU47" s="78"/>
      <c r="AV47" s="78"/>
      <c r="AW47" s="78"/>
      <c r="AX47" s="78"/>
      <c r="AY47" s="78"/>
      <c r="AZ47" s="78"/>
      <c r="BA47" s="78"/>
      <c r="BB47" s="78"/>
      <c r="BC47" s="78"/>
      <c r="BD47" s="79"/>
    </row>
    <row r="48" spans="2:56" s="1" customFormat="1" ht="10.9" customHeight="1">
      <c r="B48" s="43"/>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3"/>
      <c r="AS48" s="379"/>
      <c r="AT48" s="380"/>
      <c r="AU48" s="44"/>
      <c r="AV48" s="44"/>
      <c r="AW48" s="44"/>
      <c r="AX48" s="44"/>
      <c r="AY48" s="44"/>
      <c r="AZ48" s="44"/>
      <c r="BA48" s="44"/>
      <c r="BB48" s="44"/>
      <c r="BC48" s="44"/>
      <c r="BD48" s="80"/>
    </row>
    <row r="49" spans="1:91" s="1" customFormat="1" ht="29.25" customHeight="1">
      <c r="B49" s="43"/>
      <c r="C49" s="381" t="s">
        <v>61</v>
      </c>
      <c r="D49" s="382"/>
      <c r="E49" s="382"/>
      <c r="F49" s="382"/>
      <c r="G49" s="382"/>
      <c r="H49" s="81"/>
      <c r="I49" s="383" t="s">
        <v>62</v>
      </c>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4" t="s">
        <v>63</v>
      </c>
      <c r="AH49" s="382"/>
      <c r="AI49" s="382"/>
      <c r="AJ49" s="382"/>
      <c r="AK49" s="382"/>
      <c r="AL49" s="382"/>
      <c r="AM49" s="382"/>
      <c r="AN49" s="383" t="s">
        <v>64</v>
      </c>
      <c r="AO49" s="382"/>
      <c r="AP49" s="382"/>
      <c r="AQ49" s="82" t="s">
        <v>65</v>
      </c>
      <c r="AR49" s="63"/>
      <c r="AS49" s="83" t="s">
        <v>66</v>
      </c>
      <c r="AT49" s="84" t="s">
        <v>67</v>
      </c>
      <c r="AU49" s="84" t="s">
        <v>68</v>
      </c>
      <c r="AV49" s="84" t="s">
        <v>69</v>
      </c>
      <c r="AW49" s="84" t="s">
        <v>70</v>
      </c>
      <c r="AX49" s="84" t="s">
        <v>71</v>
      </c>
      <c r="AY49" s="84" t="s">
        <v>72</v>
      </c>
      <c r="AZ49" s="84" t="s">
        <v>73</v>
      </c>
      <c r="BA49" s="84" t="s">
        <v>74</v>
      </c>
      <c r="BB49" s="84" t="s">
        <v>75</v>
      </c>
      <c r="BC49" s="84" t="s">
        <v>76</v>
      </c>
      <c r="BD49" s="85" t="s">
        <v>77</v>
      </c>
    </row>
    <row r="50" spans="1:91" s="1" customFormat="1" ht="10.9" customHeight="1">
      <c r="B50" s="43"/>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3"/>
      <c r="AS50" s="86"/>
      <c r="AT50" s="87"/>
      <c r="AU50" s="87"/>
      <c r="AV50" s="87"/>
      <c r="AW50" s="87"/>
      <c r="AX50" s="87"/>
      <c r="AY50" s="87"/>
      <c r="AZ50" s="87"/>
      <c r="BA50" s="87"/>
      <c r="BB50" s="87"/>
      <c r="BC50" s="87"/>
      <c r="BD50" s="88"/>
    </row>
    <row r="51" spans="1:91" s="4" customFormat="1" ht="32.450000000000003" customHeight="1">
      <c r="B51" s="70"/>
      <c r="C51" s="89" t="s">
        <v>78</v>
      </c>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361">
        <f>ROUND(AG52+SUM(AG58:AG60)+AG64+AG65,0)</f>
        <v>0</v>
      </c>
      <c r="AH51" s="361"/>
      <c r="AI51" s="361"/>
      <c r="AJ51" s="361"/>
      <c r="AK51" s="361"/>
      <c r="AL51" s="361"/>
      <c r="AM51" s="361"/>
      <c r="AN51" s="362">
        <f t="shared" ref="AN51:AN65" si="0">SUM(AG51,AT51)</f>
        <v>0</v>
      </c>
      <c r="AO51" s="362"/>
      <c r="AP51" s="362"/>
      <c r="AQ51" s="91" t="s">
        <v>34</v>
      </c>
      <c r="AR51" s="73"/>
      <c r="AS51" s="92">
        <f>ROUND(AS52+SUM(AS58:AS60)+AS64+AS65,0)</f>
        <v>0</v>
      </c>
      <c r="AT51" s="93">
        <f t="shared" ref="AT51:AT65" si="1">ROUND(SUM(AV51:AW51),1)</f>
        <v>0</v>
      </c>
      <c r="AU51" s="94">
        <f>ROUND(AU52+SUM(AU58:AU60)+AU64+AU65,5)</f>
        <v>0</v>
      </c>
      <c r="AV51" s="93">
        <f>ROUND(AZ51*L26,1)</f>
        <v>0</v>
      </c>
      <c r="AW51" s="93">
        <f>ROUND(BA51*L27,1)</f>
        <v>0</v>
      </c>
      <c r="AX51" s="93">
        <f>ROUND(BB51*L26,1)</f>
        <v>0</v>
      </c>
      <c r="AY51" s="93">
        <f>ROUND(BC51*L27,1)</f>
        <v>0</v>
      </c>
      <c r="AZ51" s="93">
        <f>ROUND(AZ52+SUM(AZ58:AZ60)+AZ64+AZ65,0)</f>
        <v>0</v>
      </c>
      <c r="BA51" s="93">
        <f>ROUND(BA52+SUM(BA58:BA60)+BA64+BA65,0)</f>
        <v>0</v>
      </c>
      <c r="BB51" s="93">
        <f>ROUND(BB52+SUM(BB58:BB60)+BB64+BB65,0)</f>
        <v>0</v>
      </c>
      <c r="BC51" s="93">
        <f>ROUND(BC52+SUM(BC58:BC60)+BC64+BC65,0)</f>
        <v>0</v>
      </c>
      <c r="BD51" s="95">
        <f>ROUND(BD52+SUM(BD58:BD60)+BD64+BD65,0)</f>
        <v>0</v>
      </c>
      <c r="BS51" s="96" t="s">
        <v>79</v>
      </c>
      <c r="BT51" s="96" t="s">
        <v>80</v>
      </c>
      <c r="BU51" s="97" t="s">
        <v>81</v>
      </c>
      <c r="BV51" s="96" t="s">
        <v>82</v>
      </c>
      <c r="BW51" s="96" t="s">
        <v>7</v>
      </c>
      <c r="BX51" s="96" t="s">
        <v>83</v>
      </c>
      <c r="CL51" s="96" t="s">
        <v>21</v>
      </c>
    </row>
    <row r="52" spans="1:91" s="5" customFormat="1" ht="31.5" customHeight="1">
      <c r="B52" s="98"/>
      <c r="C52" s="99"/>
      <c r="D52" s="366" t="s">
        <v>42</v>
      </c>
      <c r="E52" s="366"/>
      <c r="F52" s="366"/>
      <c r="G52" s="366"/>
      <c r="H52" s="366"/>
      <c r="I52" s="100"/>
      <c r="J52" s="366" t="s">
        <v>84</v>
      </c>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70">
        <f>ROUND(SUM(AG53:AG57),0)</f>
        <v>0</v>
      </c>
      <c r="AH52" s="365"/>
      <c r="AI52" s="365"/>
      <c r="AJ52" s="365"/>
      <c r="AK52" s="365"/>
      <c r="AL52" s="365"/>
      <c r="AM52" s="365"/>
      <c r="AN52" s="364">
        <f t="shared" si="0"/>
        <v>0</v>
      </c>
      <c r="AO52" s="365"/>
      <c r="AP52" s="365"/>
      <c r="AQ52" s="101" t="s">
        <v>85</v>
      </c>
      <c r="AR52" s="102"/>
      <c r="AS52" s="103">
        <f>ROUND(SUM(AS53:AS57),0)</f>
        <v>0</v>
      </c>
      <c r="AT52" s="104">
        <f t="shared" si="1"/>
        <v>0</v>
      </c>
      <c r="AU52" s="105">
        <f>ROUND(SUM(AU53:AU57),5)</f>
        <v>0</v>
      </c>
      <c r="AV52" s="104">
        <f>ROUND(AZ52*L26,1)</f>
        <v>0</v>
      </c>
      <c r="AW52" s="104">
        <f>ROUND(BA52*L27,1)</f>
        <v>0</v>
      </c>
      <c r="AX52" s="104">
        <f>ROUND(BB52*L26,1)</f>
        <v>0</v>
      </c>
      <c r="AY52" s="104">
        <f>ROUND(BC52*L27,1)</f>
        <v>0</v>
      </c>
      <c r="AZ52" s="104">
        <f>ROUND(SUM(AZ53:AZ57),0)</f>
        <v>0</v>
      </c>
      <c r="BA52" s="104">
        <f>ROUND(SUM(BA53:BA57),0)</f>
        <v>0</v>
      </c>
      <c r="BB52" s="104">
        <f>ROUND(SUM(BB53:BB57),0)</f>
        <v>0</v>
      </c>
      <c r="BC52" s="104">
        <f>ROUND(SUM(BC53:BC57),0)</f>
        <v>0</v>
      </c>
      <c r="BD52" s="106">
        <f>ROUND(SUM(BD53:BD57),0)</f>
        <v>0</v>
      </c>
      <c r="BS52" s="107" t="s">
        <v>79</v>
      </c>
      <c r="BT52" s="107" t="s">
        <v>42</v>
      </c>
      <c r="BU52" s="107" t="s">
        <v>81</v>
      </c>
      <c r="BV52" s="107" t="s">
        <v>82</v>
      </c>
      <c r="BW52" s="107" t="s">
        <v>86</v>
      </c>
      <c r="BX52" s="107" t="s">
        <v>7</v>
      </c>
      <c r="CL52" s="107" t="s">
        <v>21</v>
      </c>
      <c r="CM52" s="107" t="s">
        <v>87</v>
      </c>
    </row>
    <row r="53" spans="1:91" s="6" customFormat="1" ht="28.5" customHeight="1">
      <c r="A53" s="108" t="s">
        <v>88</v>
      </c>
      <c r="B53" s="109"/>
      <c r="C53" s="110"/>
      <c r="D53" s="110"/>
      <c r="E53" s="369" t="s">
        <v>89</v>
      </c>
      <c r="F53" s="369"/>
      <c r="G53" s="369"/>
      <c r="H53" s="369"/>
      <c r="I53" s="369"/>
      <c r="J53" s="110"/>
      <c r="K53" s="369" t="s">
        <v>90</v>
      </c>
      <c r="L53" s="369"/>
      <c r="M53" s="369"/>
      <c r="N53" s="369"/>
      <c r="O53" s="369"/>
      <c r="P53" s="369"/>
      <c r="Q53" s="369"/>
      <c r="R53" s="369"/>
      <c r="S53" s="369"/>
      <c r="T53" s="369"/>
      <c r="U53" s="369"/>
      <c r="V53" s="369"/>
      <c r="W53" s="369"/>
      <c r="X53" s="369"/>
      <c r="Y53" s="369"/>
      <c r="Z53" s="369"/>
      <c r="AA53" s="369"/>
      <c r="AB53" s="369"/>
      <c r="AC53" s="369"/>
      <c r="AD53" s="369"/>
      <c r="AE53" s="369"/>
      <c r="AF53" s="369"/>
      <c r="AG53" s="367">
        <f>'01 - SO 01.1 - Stavebně-a...'!J29</f>
        <v>0</v>
      </c>
      <c r="AH53" s="368"/>
      <c r="AI53" s="368"/>
      <c r="AJ53" s="368"/>
      <c r="AK53" s="368"/>
      <c r="AL53" s="368"/>
      <c r="AM53" s="368"/>
      <c r="AN53" s="367">
        <f t="shared" si="0"/>
        <v>0</v>
      </c>
      <c r="AO53" s="368"/>
      <c r="AP53" s="368"/>
      <c r="AQ53" s="111" t="s">
        <v>91</v>
      </c>
      <c r="AR53" s="112"/>
      <c r="AS53" s="113">
        <v>0</v>
      </c>
      <c r="AT53" s="114">
        <f t="shared" si="1"/>
        <v>0</v>
      </c>
      <c r="AU53" s="115">
        <f>'01 - SO 01.1 - Stavebně-a...'!P109</f>
        <v>0</v>
      </c>
      <c r="AV53" s="114">
        <f>'01 - SO 01.1 - Stavebně-a...'!J32</f>
        <v>0</v>
      </c>
      <c r="AW53" s="114">
        <f>'01 - SO 01.1 - Stavebně-a...'!J33</f>
        <v>0</v>
      </c>
      <c r="AX53" s="114">
        <f>'01 - SO 01.1 - Stavebně-a...'!J34</f>
        <v>0</v>
      </c>
      <c r="AY53" s="114">
        <f>'01 - SO 01.1 - Stavebně-a...'!J35</f>
        <v>0</v>
      </c>
      <c r="AZ53" s="114">
        <f>'01 - SO 01.1 - Stavebně-a...'!F32</f>
        <v>0</v>
      </c>
      <c r="BA53" s="114">
        <f>'01 - SO 01.1 - Stavebně-a...'!F33</f>
        <v>0</v>
      </c>
      <c r="BB53" s="114">
        <f>'01 - SO 01.1 - Stavebně-a...'!F34</f>
        <v>0</v>
      </c>
      <c r="BC53" s="114">
        <f>'01 - SO 01.1 - Stavebně-a...'!F35</f>
        <v>0</v>
      </c>
      <c r="BD53" s="116">
        <f>'01 - SO 01.1 - Stavebně-a...'!F36</f>
        <v>0</v>
      </c>
      <c r="BT53" s="117" t="s">
        <v>87</v>
      </c>
      <c r="BV53" s="117" t="s">
        <v>82</v>
      </c>
      <c r="BW53" s="117" t="s">
        <v>92</v>
      </c>
      <c r="BX53" s="117" t="s">
        <v>86</v>
      </c>
      <c r="CL53" s="117" t="s">
        <v>21</v>
      </c>
    </row>
    <row r="54" spans="1:91" s="6" customFormat="1" ht="16.5" customHeight="1">
      <c r="A54" s="108" t="s">
        <v>88</v>
      </c>
      <c r="B54" s="109"/>
      <c r="C54" s="110"/>
      <c r="D54" s="110"/>
      <c r="E54" s="369" t="s">
        <v>93</v>
      </c>
      <c r="F54" s="369"/>
      <c r="G54" s="369"/>
      <c r="H54" s="369"/>
      <c r="I54" s="369"/>
      <c r="J54" s="110"/>
      <c r="K54" s="369" t="s">
        <v>94</v>
      </c>
      <c r="L54" s="369"/>
      <c r="M54" s="369"/>
      <c r="N54" s="369"/>
      <c r="O54" s="369"/>
      <c r="P54" s="369"/>
      <c r="Q54" s="369"/>
      <c r="R54" s="369"/>
      <c r="S54" s="369"/>
      <c r="T54" s="369"/>
      <c r="U54" s="369"/>
      <c r="V54" s="369"/>
      <c r="W54" s="369"/>
      <c r="X54" s="369"/>
      <c r="Y54" s="369"/>
      <c r="Z54" s="369"/>
      <c r="AA54" s="369"/>
      <c r="AB54" s="369"/>
      <c r="AC54" s="369"/>
      <c r="AD54" s="369"/>
      <c r="AE54" s="369"/>
      <c r="AF54" s="369"/>
      <c r="AG54" s="367">
        <f>'02 - SO 01.2 - ÚT + VZT'!J29</f>
        <v>0</v>
      </c>
      <c r="AH54" s="368"/>
      <c r="AI54" s="368"/>
      <c r="AJ54" s="368"/>
      <c r="AK54" s="368"/>
      <c r="AL54" s="368"/>
      <c r="AM54" s="368"/>
      <c r="AN54" s="367">
        <f t="shared" si="0"/>
        <v>0</v>
      </c>
      <c r="AO54" s="368"/>
      <c r="AP54" s="368"/>
      <c r="AQ54" s="111" t="s">
        <v>91</v>
      </c>
      <c r="AR54" s="112"/>
      <c r="AS54" s="113">
        <v>0</v>
      </c>
      <c r="AT54" s="114">
        <f t="shared" si="1"/>
        <v>0</v>
      </c>
      <c r="AU54" s="115">
        <f>'02 - SO 01.2 - ÚT + VZT'!P92</f>
        <v>0</v>
      </c>
      <c r="AV54" s="114">
        <f>'02 - SO 01.2 - ÚT + VZT'!J32</f>
        <v>0</v>
      </c>
      <c r="AW54" s="114">
        <f>'02 - SO 01.2 - ÚT + VZT'!J33</f>
        <v>0</v>
      </c>
      <c r="AX54" s="114">
        <f>'02 - SO 01.2 - ÚT + VZT'!J34</f>
        <v>0</v>
      </c>
      <c r="AY54" s="114">
        <f>'02 - SO 01.2 - ÚT + VZT'!J35</f>
        <v>0</v>
      </c>
      <c r="AZ54" s="114">
        <f>'02 - SO 01.2 - ÚT + VZT'!F32</f>
        <v>0</v>
      </c>
      <c r="BA54" s="114">
        <f>'02 - SO 01.2 - ÚT + VZT'!F33</f>
        <v>0</v>
      </c>
      <c r="BB54" s="114">
        <f>'02 - SO 01.2 - ÚT + VZT'!F34</f>
        <v>0</v>
      </c>
      <c r="BC54" s="114">
        <f>'02 - SO 01.2 - ÚT + VZT'!F35</f>
        <v>0</v>
      </c>
      <c r="BD54" s="116">
        <f>'02 - SO 01.2 - ÚT + VZT'!F36</f>
        <v>0</v>
      </c>
      <c r="BT54" s="117" t="s">
        <v>87</v>
      </c>
      <c r="BV54" s="117" t="s">
        <v>82</v>
      </c>
      <c r="BW54" s="117" t="s">
        <v>95</v>
      </c>
      <c r="BX54" s="117" t="s">
        <v>86</v>
      </c>
      <c r="CL54" s="117" t="s">
        <v>21</v>
      </c>
    </row>
    <row r="55" spans="1:91" s="6" customFormat="1" ht="16.5" customHeight="1">
      <c r="A55" s="108" t="s">
        <v>88</v>
      </c>
      <c r="B55" s="109"/>
      <c r="C55" s="110"/>
      <c r="D55" s="110"/>
      <c r="E55" s="369" t="s">
        <v>96</v>
      </c>
      <c r="F55" s="369"/>
      <c r="G55" s="369"/>
      <c r="H55" s="369"/>
      <c r="I55" s="369"/>
      <c r="J55" s="110"/>
      <c r="K55" s="369" t="s">
        <v>97</v>
      </c>
      <c r="L55" s="369"/>
      <c r="M55" s="369"/>
      <c r="N55" s="369"/>
      <c r="O55" s="369"/>
      <c r="P55" s="369"/>
      <c r="Q55" s="369"/>
      <c r="R55" s="369"/>
      <c r="S55" s="369"/>
      <c r="T55" s="369"/>
      <c r="U55" s="369"/>
      <c r="V55" s="369"/>
      <c r="W55" s="369"/>
      <c r="X55" s="369"/>
      <c r="Y55" s="369"/>
      <c r="Z55" s="369"/>
      <c r="AA55" s="369"/>
      <c r="AB55" s="369"/>
      <c r="AC55" s="369"/>
      <c r="AD55" s="369"/>
      <c r="AE55" s="369"/>
      <c r="AF55" s="369"/>
      <c r="AG55" s="367">
        <f>'03 - SO 01.3 - ZTI'!J29</f>
        <v>0</v>
      </c>
      <c r="AH55" s="368"/>
      <c r="AI55" s="368"/>
      <c r="AJ55" s="368"/>
      <c r="AK55" s="368"/>
      <c r="AL55" s="368"/>
      <c r="AM55" s="368"/>
      <c r="AN55" s="367">
        <f t="shared" si="0"/>
        <v>0</v>
      </c>
      <c r="AO55" s="368"/>
      <c r="AP55" s="368"/>
      <c r="AQ55" s="111" t="s">
        <v>91</v>
      </c>
      <c r="AR55" s="112"/>
      <c r="AS55" s="113">
        <v>0</v>
      </c>
      <c r="AT55" s="114">
        <f t="shared" si="1"/>
        <v>0</v>
      </c>
      <c r="AU55" s="115">
        <f>'03 - SO 01.3 - ZTI'!P94</f>
        <v>0</v>
      </c>
      <c r="AV55" s="114">
        <f>'03 - SO 01.3 - ZTI'!J32</f>
        <v>0</v>
      </c>
      <c r="AW55" s="114">
        <f>'03 - SO 01.3 - ZTI'!J33</f>
        <v>0</v>
      </c>
      <c r="AX55" s="114">
        <f>'03 - SO 01.3 - ZTI'!J34</f>
        <v>0</v>
      </c>
      <c r="AY55" s="114">
        <f>'03 - SO 01.3 - ZTI'!J35</f>
        <v>0</v>
      </c>
      <c r="AZ55" s="114">
        <f>'03 - SO 01.3 - ZTI'!F32</f>
        <v>0</v>
      </c>
      <c r="BA55" s="114">
        <f>'03 - SO 01.3 - ZTI'!F33</f>
        <v>0</v>
      </c>
      <c r="BB55" s="114">
        <f>'03 - SO 01.3 - ZTI'!F34</f>
        <v>0</v>
      </c>
      <c r="BC55" s="114">
        <f>'03 - SO 01.3 - ZTI'!F35</f>
        <v>0</v>
      </c>
      <c r="BD55" s="116">
        <f>'03 - SO 01.3 - ZTI'!F36</f>
        <v>0</v>
      </c>
      <c r="BT55" s="117" t="s">
        <v>87</v>
      </c>
      <c r="BV55" s="117" t="s">
        <v>82</v>
      </c>
      <c r="BW55" s="117" t="s">
        <v>98</v>
      </c>
      <c r="BX55" s="117" t="s">
        <v>86</v>
      </c>
      <c r="CL55" s="117" t="s">
        <v>21</v>
      </c>
    </row>
    <row r="56" spans="1:91" s="6" customFormat="1" ht="16.5" customHeight="1">
      <c r="A56" s="108" t="s">
        <v>88</v>
      </c>
      <c r="B56" s="109"/>
      <c r="C56" s="110"/>
      <c r="D56" s="110"/>
      <c r="E56" s="369" t="s">
        <v>99</v>
      </c>
      <c r="F56" s="369"/>
      <c r="G56" s="369"/>
      <c r="H56" s="369"/>
      <c r="I56" s="369"/>
      <c r="J56" s="110"/>
      <c r="K56" s="369" t="s">
        <v>100</v>
      </c>
      <c r="L56" s="369"/>
      <c r="M56" s="369"/>
      <c r="N56" s="369"/>
      <c r="O56" s="369"/>
      <c r="P56" s="369"/>
      <c r="Q56" s="369"/>
      <c r="R56" s="369"/>
      <c r="S56" s="369"/>
      <c r="T56" s="369"/>
      <c r="U56" s="369"/>
      <c r="V56" s="369"/>
      <c r="W56" s="369"/>
      <c r="X56" s="369"/>
      <c r="Y56" s="369"/>
      <c r="Z56" s="369"/>
      <c r="AA56" s="369"/>
      <c r="AB56" s="369"/>
      <c r="AC56" s="369"/>
      <c r="AD56" s="369"/>
      <c r="AE56" s="369"/>
      <c r="AF56" s="369"/>
      <c r="AG56" s="367">
        <f>'04 - SO 01.4 - Gastro zař...'!J29</f>
        <v>0</v>
      </c>
      <c r="AH56" s="368"/>
      <c r="AI56" s="368"/>
      <c r="AJ56" s="368"/>
      <c r="AK56" s="368"/>
      <c r="AL56" s="368"/>
      <c r="AM56" s="368"/>
      <c r="AN56" s="367">
        <f t="shared" si="0"/>
        <v>0</v>
      </c>
      <c r="AO56" s="368"/>
      <c r="AP56" s="368"/>
      <c r="AQ56" s="111" t="s">
        <v>91</v>
      </c>
      <c r="AR56" s="112"/>
      <c r="AS56" s="113">
        <v>0</v>
      </c>
      <c r="AT56" s="114">
        <f t="shared" si="1"/>
        <v>0</v>
      </c>
      <c r="AU56" s="115">
        <f>'04 - SO 01.4 - Gastro zař...'!P84</f>
        <v>0</v>
      </c>
      <c r="AV56" s="114">
        <f>'04 - SO 01.4 - Gastro zař...'!J32</f>
        <v>0</v>
      </c>
      <c r="AW56" s="114">
        <f>'04 - SO 01.4 - Gastro zař...'!J33</f>
        <v>0</v>
      </c>
      <c r="AX56" s="114">
        <f>'04 - SO 01.4 - Gastro zař...'!J34</f>
        <v>0</v>
      </c>
      <c r="AY56" s="114">
        <f>'04 - SO 01.4 - Gastro zař...'!J35</f>
        <v>0</v>
      </c>
      <c r="AZ56" s="114">
        <f>'04 - SO 01.4 - Gastro zař...'!F32</f>
        <v>0</v>
      </c>
      <c r="BA56" s="114">
        <f>'04 - SO 01.4 - Gastro zař...'!F33</f>
        <v>0</v>
      </c>
      <c r="BB56" s="114">
        <f>'04 - SO 01.4 - Gastro zař...'!F34</f>
        <v>0</v>
      </c>
      <c r="BC56" s="114">
        <f>'04 - SO 01.4 - Gastro zař...'!F35</f>
        <v>0</v>
      </c>
      <c r="BD56" s="116">
        <f>'04 - SO 01.4 - Gastro zař...'!F36</f>
        <v>0</v>
      </c>
      <c r="BT56" s="117" t="s">
        <v>87</v>
      </c>
      <c r="BV56" s="117" t="s">
        <v>82</v>
      </c>
      <c r="BW56" s="117" t="s">
        <v>101</v>
      </c>
      <c r="BX56" s="117" t="s">
        <v>86</v>
      </c>
      <c r="CL56" s="117" t="s">
        <v>21</v>
      </c>
    </row>
    <row r="57" spans="1:91" s="6" customFormat="1" ht="16.5" customHeight="1">
      <c r="A57" s="108" t="s">
        <v>88</v>
      </c>
      <c r="B57" s="109"/>
      <c r="C57" s="110"/>
      <c r="D57" s="110"/>
      <c r="E57" s="369" t="s">
        <v>102</v>
      </c>
      <c r="F57" s="369"/>
      <c r="G57" s="369"/>
      <c r="H57" s="369"/>
      <c r="I57" s="369"/>
      <c r="J57" s="110"/>
      <c r="K57" s="369" t="s">
        <v>103</v>
      </c>
      <c r="L57" s="369"/>
      <c r="M57" s="369"/>
      <c r="N57" s="369"/>
      <c r="O57" s="369"/>
      <c r="P57" s="369"/>
      <c r="Q57" s="369"/>
      <c r="R57" s="369"/>
      <c r="S57" s="369"/>
      <c r="T57" s="369"/>
      <c r="U57" s="369"/>
      <c r="V57" s="369"/>
      <c r="W57" s="369"/>
      <c r="X57" s="369"/>
      <c r="Y57" s="369"/>
      <c r="Z57" s="369"/>
      <c r="AA57" s="369"/>
      <c r="AB57" s="369"/>
      <c r="AC57" s="369"/>
      <c r="AD57" s="369"/>
      <c r="AE57" s="369"/>
      <c r="AF57" s="369"/>
      <c r="AG57" s="367">
        <f>'05 - SO 01.5 - EL'!J29</f>
        <v>0</v>
      </c>
      <c r="AH57" s="368"/>
      <c r="AI57" s="368"/>
      <c r="AJ57" s="368"/>
      <c r="AK57" s="368"/>
      <c r="AL57" s="368"/>
      <c r="AM57" s="368"/>
      <c r="AN57" s="367">
        <f t="shared" si="0"/>
        <v>0</v>
      </c>
      <c r="AO57" s="368"/>
      <c r="AP57" s="368"/>
      <c r="AQ57" s="111" t="s">
        <v>91</v>
      </c>
      <c r="AR57" s="112"/>
      <c r="AS57" s="113">
        <v>0</v>
      </c>
      <c r="AT57" s="114">
        <f t="shared" si="1"/>
        <v>0</v>
      </c>
      <c r="AU57" s="115">
        <f>'05 - SO 01.5 - EL'!P88</f>
        <v>0</v>
      </c>
      <c r="AV57" s="114">
        <f>'05 - SO 01.5 - EL'!J32</f>
        <v>0</v>
      </c>
      <c r="AW57" s="114">
        <f>'05 - SO 01.5 - EL'!J33</f>
        <v>0</v>
      </c>
      <c r="AX57" s="114">
        <f>'05 - SO 01.5 - EL'!J34</f>
        <v>0</v>
      </c>
      <c r="AY57" s="114">
        <f>'05 - SO 01.5 - EL'!J35</f>
        <v>0</v>
      </c>
      <c r="AZ57" s="114">
        <f>'05 - SO 01.5 - EL'!F32</f>
        <v>0</v>
      </c>
      <c r="BA57" s="114">
        <f>'05 - SO 01.5 - EL'!F33</f>
        <v>0</v>
      </c>
      <c r="BB57" s="114">
        <f>'05 - SO 01.5 - EL'!F34</f>
        <v>0</v>
      </c>
      <c r="BC57" s="114">
        <f>'05 - SO 01.5 - EL'!F35</f>
        <v>0</v>
      </c>
      <c r="BD57" s="116">
        <f>'05 - SO 01.5 - EL'!F36</f>
        <v>0</v>
      </c>
      <c r="BT57" s="117" t="s">
        <v>87</v>
      </c>
      <c r="BV57" s="117" t="s">
        <v>82</v>
      </c>
      <c r="BW57" s="117" t="s">
        <v>104</v>
      </c>
      <c r="BX57" s="117" t="s">
        <v>86</v>
      </c>
      <c r="CL57" s="117" t="s">
        <v>21</v>
      </c>
    </row>
    <row r="58" spans="1:91" s="5" customFormat="1" ht="31.5" customHeight="1">
      <c r="A58" s="108" t="s">
        <v>88</v>
      </c>
      <c r="B58" s="98"/>
      <c r="C58" s="99"/>
      <c r="D58" s="366" t="s">
        <v>87</v>
      </c>
      <c r="E58" s="366"/>
      <c r="F58" s="366"/>
      <c r="G58" s="366"/>
      <c r="H58" s="366"/>
      <c r="I58" s="100"/>
      <c r="J58" s="366" t="s">
        <v>105</v>
      </c>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4">
        <f>'2 - IO 01 - Venkovní úpra...'!J27</f>
        <v>0</v>
      </c>
      <c r="AH58" s="365"/>
      <c r="AI58" s="365"/>
      <c r="AJ58" s="365"/>
      <c r="AK58" s="365"/>
      <c r="AL58" s="365"/>
      <c r="AM58" s="365"/>
      <c r="AN58" s="364">
        <f t="shared" si="0"/>
        <v>0</v>
      </c>
      <c r="AO58" s="365"/>
      <c r="AP58" s="365"/>
      <c r="AQ58" s="101" t="s">
        <v>106</v>
      </c>
      <c r="AR58" s="102"/>
      <c r="AS58" s="103">
        <v>0</v>
      </c>
      <c r="AT58" s="104">
        <f t="shared" si="1"/>
        <v>0</v>
      </c>
      <c r="AU58" s="105">
        <f>'2 - IO 01 - Venkovní úpra...'!P87</f>
        <v>0</v>
      </c>
      <c r="AV58" s="104">
        <f>'2 - IO 01 - Venkovní úpra...'!J30</f>
        <v>0</v>
      </c>
      <c r="AW58" s="104">
        <f>'2 - IO 01 - Venkovní úpra...'!J31</f>
        <v>0</v>
      </c>
      <c r="AX58" s="104">
        <f>'2 - IO 01 - Venkovní úpra...'!J32</f>
        <v>0</v>
      </c>
      <c r="AY58" s="104">
        <f>'2 - IO 01 - Venkovní úpra...'!J33</f>
        <v>0</v>
      </c>
      <c r="AZ58" s="104">
        <f>'2 - IO 01 - Venkovní úpra...'!F30</f>
        <v>0</v>
      </c>
      <c r="BA58" s="104">
        <f>'2 - IO 01 - Venkovní úpra...'!F31</f>
        <v>0</v>
      </c>
      <c r="BB58" s="104">
        <f>'2 - IO 01 - Venkovní úpra...'!F32</f>
        <v>0</v>
      </c>
      <c r="BC58" s="104">
        <f>'2 - IO 01 - Venkovní úpra...'!F33</f>
        <v>0</v>
      </c>
      <c r="BD58" s="106">
        <f>'2 - IO 01 - Venkovní úpra...'!F34</f>
        <v>0</v>
      </c>
      <c r="BT58" s="107" t="s">
        <v>42</v>
      </c>
      <c r="BV58" s="107" t="s">
        <v>82</v>
      </c>
      <c r="BW58" s="107" t="s">
        <v>107</v>
      </c>
      <c r="BX58" s="107" t="s">
        <v>7</v>
      </c>
      <c r="CL58" s="107" t="s">
        <v>21</v>
      </c>
      <c r="CM58" s="107" t="s">
        <v>87</v>
      </c>
    </row>
    <row r="59" spans="1:91" s="5" customFormat="1" ht="16.5" customHeight="1">
      <c r="A59" s="108" t="s">
        <v>88</v>
      </c>
      <c r="B59" s="98"/>
      <c r="C59" s="99"/>
      <c r="D59" s="366" t="s">
        <v>108</v>
      </c>
      <c r="E59" s="366"/>
      <c r="F59" s="366"/>
      <c r="G59" s="366"/>
      <c r="H59" s="366"/>
      <c r="I59" s="100"/>
      <c r="J59" s="366" t="s">
        <v>109</v>
      </c>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4">
        <f>'3 - IO 02 - Oplocení'!J27</f>
        <v>0</v>
      </c>
      <c r="AH59" s="365"/>
      <c r="AI59" s="365"/>
      <c r="AJ59" s="365"/>
      <c r="AK59" s="365"/>
      <c r="AL59" s="365"/>
      <c r="AM59" s="365"/>
      <c r="AN59" s="364">
        <f t="shared" si="0"/>
        <v>0</v>
      </c>
      <c r="AO59" s="365"/>
      <c r="AP59" s="365"/>
      <c r="AQ59" s="101" t="s">
        <v>106</v>
      </c>
      <c r="AR59" s="102"/>
      <c r="AS59" s="103">
        <v>0</v>
      </c>
      <c r="AT59" s="104">
        <f t="shared" si="1"/>
        <v>0</v>
      </c>
      <c r="AU59" s="105">
        <f>'3 - IO 02 - Oplocení'!P87</f>
        <v>0</v>
      </c>
      <c r="AV59" s="104">
        <f>'3 - IO 02 - Oplocení'!J30</f>
        <v>0</v>
      </c>
      <c r="AW59" s="104">
        <f>'3 - IO 02 - Oplocení'!J31</f>
        <v>0</v>
      </c>
      <c r="AX59" s="104">
        <f>'3 - IO 02 - Oplocení'!J32</f>
        <v>0</v>
      </c>
      <c r="AY59" s="104">
        <f>'3 - IO 02 - Oplocení'!J33</f>
        <v>0</v>
      </c>
      <c r="AZ59" s="104">
        <f>'3 - IO 02 - Oplocení'!F30</f>
        <v>0</v>
      </c>
      <c r="BA59" s="104">
        <f>'3 - IO 02 - Oplocení'!F31</f>
        <v>0</v>
      </c>
      <c r="BB59" s="104">
        <f>'3 - IO 02 - Oplocení'!F32</f>
        <v>0</v>
      </c>
      <c r="BC59" s="104">
        <f>'3 - IO 02 - Oplocení'!F33</f>
        <v>0</v>
      </c>
      <c r="BD59" s="106">
        <f>'3 - IO 02 - Oplocení'!F34</f>
        <v>0</v>
      </c>
      <c r="BT59" s="107" t="s">
        <v>42</v>
      </c>
      <c r="BV59" s="107" t="s">
        <v>82</v>
      </c>
      <c r="BW59" s="107" t="s">
        <v>110</v>
      </c>
      <c r="BX59" s="107" t="s">
        <v>7</v>
      </c>
      <c r="CL59" s="107" t="s">
        <v>21</v>
      </c>
      <c r="CM59" s="107" t="s">
        <v>87</v>
      </c>
    </row>
    <row r="60" spans="1:91" s="5" customFormat="1" ht="31.5" customHeight="1">
      <c r="B60" s="98"/>
      <c r="C60" s="99"/>
      <c r="D60" s="366" t="s">
        <v>111</v>
      </c>
      <c r="E60" s="366"/>
      <c r="F60" s="366"/>
      <c r="G60" s="366"/>
      <c r="H60" s="366"/>
      <c r="I60" s="100"/>
      <c r="J60" s="366" t="s">
        <v>112</v>
      </c>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70">
        <f>ROUND(SUM(AG61:AG63),0)</f>
        <v>0</v>
      </c>
      <c r="AH60" s="365"/>
      <c r="AI60" s="365"/>
      <c r="AJ60" s="365"/>
      <c r="AK60" s="365"/>
      <c r="AL60" s="365"/>
      <c r="AM60" s="365"/>
      <c r="AN60" s="364">
        <f t="shared" si="0"/>
        <v>0</v>
      </c>
      <c r="AO60" s="365"/>
      <c r="AP60" s="365"/>
      <c r="AQ60" s="101" t="s">
        <v>106</v>
      </c>
      <c r="AR60" s="102"/>
      <c r="AS60" s="103">
        <f>ROUND(SUM(AS61:AS63),0)</f>
        <v>0</v>
      </c>
      <c r="AT60" s="104">
        <f t="shared" si="1"/>
        <v>0</v>
      </c>
      <c r="AU60" s="105">
        <f>ROUND(SUM(AU61:AU63),5)</f>
        <v>0</v>
      </c>
      <c r="AV60" s="104">
        <f>ROUND(AZ60*L26,1)</f>
        <v>0</v>
      </c>
      <c r="AW60" s="104">
        <f>ROUND(BA60*L27,1)</f>
        <v>0</v>
      </c>
      <c r="AX60" s="104">
        <f>ROUND(BB60*L26,1)</f>
        <v>0</v>
      </c>
      <c r="AY60" s="104">
        <f>ROUND(BC60*L27,1)</f>
        <v>0</v>
      </c>
      <c r="AZ60" s="104">
        <f>ROUND(SUM(AZ61:AZ63),0)</f>
        <v>0</v>
      </c>
      <c r="BA60" s="104">
        <f>ROUND(SUM(BA61:BA63),0)</f>
        <v>0</v>
      </c>
      <c r="BB60" s="104">
        <f>ROUND(SUM(BB61:BB63),0)</f>
        <v>0</v>
      </c>
      <c r="BC60" s="104">
        <f>ROUND(SUM(BC61:BC63),0)</f>
        <v>0</v>
      </c>
      <c r="BD60" s="106">
        <f>ROUND(SUM(BD61:BD63),0)</f>
        <v>0</v>
      </c>
      <c r="BS60" s="107" t="s">
        <v>79</v>
      </c>
      <c r="BT60" s="107" t="s">
        <v>42</v>
      </c>
      <c r="BU60" s="107" t="s">
        <v>81</v>
      </c>
      <c r="BV60" s="107" t="s">
        <v>82</v>
      </c>
      <c r="BW60" s="107" t="s">
        <v>113</v>
      </c>
      <c r="BX60" s="107" t="s">
        <v>7</v>
      </c>
      <c r="CL60" s="107" t="s">
        <v>21</v>
      </c>
      <c r="CM60" s="107" t="s">
        <v>87</v>
      </c>
    </row>
    <row r="61" spans="1:91" s="6" customFormat="1" ht="16.5" customHeight="1">
      <c r="A61" s="108" t="s">
        <v>88</v>
      </c>
      <c r="B61" s="109"/>
      <c r="C61" s="110"/>
      <c r="D61" s="110"/>
      <c r="E61" s="369" t="s">
        <v>114</v>
      </c>
      <c r="F61" s="369"/>
      <c r="G61" s="369"/>
      <c r="H61" s="369"/>
      <c r="I61" s="369"/>
      <c r="J61" s="110"/>
      <c r="K61" s="369" t="s">
        <v>115</v>
      </c>
      <c r="L61" s="369"/>
      <c r="M61" s="369"/>
      <c r="N61" s="369"/>
      <c r="O61" s="369"/>
      <c r="P61" s="369"/>
      <c r="Q61" s="369"/>
      <c r="R61" s="369"/>
      <c r="S61" s="369"/>
      <c r="T61" s="369"/>
      <c r="U61" s="369"/>
      <c r="V61" s="369"/>
      <c r="W61" s="369"/>
      <c r="X61" s="369"/>
      <c r="Y61" s="369"/>
      <c r="Z61" s="369"/>
      <c r="AA61" s="369"/>
      <c r="AB61" s="369"/>
      <c r="AC61" s="369"/>
      <c r="AD61" s="369"/>
      <c r="AE61" s="369"/>
      <c r="AF61" s="369"/>
      <c r="AG61" s="367">
        <f>'4.1 - IO 03.1 - Splašková...'!J29</f>
        <v>0</v>
      </c>
      <c r="AH61" s="368"/>
      <c r="AI61" s="368"/>
      <c r="AJ61" s="368"/>
      <c r="AK61" s="368"/>
      <c r="AL61" s="368"/>
      <c r="AM61" s="368"/>
      <c r="AN61" s="367">
        <f t="shared" si="0"/>
        <v>0</v>
      </c>
      <c r="AO61" s="368"/>
      <c r="AP61" s="368"/>
      <c r="AQ61" s="111" t="s">
        <v>91</v>
      </c>
      <c r="AR61" s="112"/>
      <c r="AS61" s="113">
        <v>0</v>
      </c>
      <c r="AT61" s="114">
        <f t="shared" si="1"/>
        <v>0</v>
      </c>
      <c r="AU61" s="115">
        <f>'4.1 - IO 03.1 - Splašková...'!P93</f>
        <v>0</v>
      </c>
      <c r="AV61" s="114">
        <f>'4.1 - IO 03.1 - Splašková...'!J32</f>
        <v>0</v>
      </c>
      <c r="AW61" s="114">
        <f>'4.1 - IO 03.1 - Splašková...'!J33</f>
        <v>0</v>
      </c>
      <c r="AX61" s="114">
        <f>'4.1 - IO 03.1 - Splašková...'!J34</f>
        <v>0</v>
      </c>
      <c r="AY61" s="114">
        <f>'4.1 - IO 03.1 - Splašková...'!J35</f>
        <v>0</v>
      </c>
      <c r="AZ61" s="114">
        <f>'4.1 - IO 03.1 - Splašková...'!F32</f>
        <v>0</v>
      </c>
      <c r="BA61" s="114">
        <f>'4.1 - IO 03.1 - Splašková...'!F33</f>
        <v>0</v>
      </c>
      <c r="BB61" s="114">
        <f>'4.1 - IO 03.1 - Splašková...'!F34</f>
        <v>0</v>
      </c>
      <c r="BC61" s="114">
        <f>'4.1 - IO 03.1 - Splašková...'!F35</f>
        <v>0</v>
      </c>
      <c r="BD61" s="116">
        <f>'4.1 - IO 03.1 - Splašková...'!F36</f>
        <v>0</v>
      </c>
      <c r="BT61" s="117" t="s">
        <v>87</v>
      </c>
      <c r="BV61" s="117" t="s">
        <v>82</v>
      </c>
      <c r="BW61" s="117" t="s">
        <v>116</v>
      </c>
      <c r="BX61" s="117" t="s">
        <v>113</v>
      </c>
      <c r="CL61" s="117" t="s">
        <v>21</v>
      </c>
    </row>
    <row r="62" spans="1:91" s="6" customFormat="1" ht="16.5" customHeight="1">
      <c r="A62" s="108" t="s">
        <v>88</v>
      </c>
      <c r="B62" s="109"/>
      <c r="C62" s="110"/>
      <c r="D62" s="110"/>
      <c r="E62" s="369" t="s">
        <v>117</v>
      </c>
      <c r="F62" s="369"/>
      <c r="G62" s="369"/>
      <c r="H62" s="369"/>
      <c r="I62" s="369"/>
      <c r="J62" s="110"/>
      <c r="K62" s="369" t="s">
        <v>118</v>
      </c>
      <c r="L62" s="369"/>
      <c r="M62" s="369"/>
      <c r="N62" s="369"/>
      <c r="O62" s="369"/>
      <c r="P62" s="369"/>
      <c r="Q62" s="369"/>
      <c r="R62" s="369"/>
      <c r="S62" s="369"/>
      <c r="T62" s="369"/>
      <c r="U62" s="369"/>
      <c r="V62" s="369"/>
      <c r="W62" s="369"/>
      <c r="X62" s="369"/>
      <c r="Y62" s="369"/>
      <c r="Z62" s="369"/>
      <c r="AA62" s="369"/>
      <c r="AB62" s="369"/>
      <c r="AC62" s="369"/>
      <c r="AD62" s="369"/>
      <c r="AE62" s="369"/>
      <c r="AF62" s="369"/>
      <c r="AG62" s="367">
        <f>'4.2 - IO 03.2 - Dešťová k...'!J29</f>
        <v>0</v>
      </c>
      <c r="AH62" s="368"/>
      <c r="AI62" s="368"/>
      <c r="AJ62" s="368"/>
      <c r="AK62" s="368"/>
      <c r="AL62" s="368"/>
      <c r="AM62" s="368"/>
      <c r="AN62" s="367">
        <f t="shared" si="0"/>
        <v>0</v>
      </c>
      <c r="AO62" s="368"/>
      <c r="AP62" s="368"/>
      <c r="AQ62" s="111" t="s">
        <v>91</v>
      </c>
      <c r="AR62" s="112"/>
      <c r="AS62" s="113">
        <v>0</v>
      </c>
      <c r="AT62" s="114">
        <f t="shared" si="1"/>
        <v>0</v>
      </c>
      <c r="AU62" s="115">
        <f>'4.2 - IO 03.2 - Dešťová k...'!P93</f>
        <v>0</v>
      </c>
      <c r="AV62" s="114">
        <f>'4.2 - IO 03.2 - Dešťová k...'!J32</f>
        <v>0</v>
      </c>
      <c r="AW62" s="114">
        <f>'4.2 - IO 03.2 - Dešťová k...'!J33</f>
        <v>0</v>
      </c>
      <c r="AX62" s="114">
        <f>'4.2 - IO 03.2 - Dešťová k...'!J34</f>
        <v>0</v>
      </c>
      <c r="AY62" s="114">
        <f>'4.2 - IO 03.2 - Dešťová k...'!J35</f>
        <v>0</v>
      </c>
      <c r="AZ62" s="114">
        <f>'4.2 - IO 03.2 - Dešťová k...'!F32</f>
        <v>0</v>
      </c>
      <c r="BA62" s="114">
        <f>'4.2 - IO 03.2 - Dešťová k...'!F33</f>
        <v>0</v>
      </c>
      <c r="BB62" s="114">
        <f>'4.2 - IO 03.2 - Dešťová k...'!F34</f>
        <v>0</v>
      </c>
      <c r="BC62" s="114">
        <f>'4.2 - IO 03.2 - Dešťová k...'!F35</f>
        <v>0</v>
      </c>
      <c r="BD62" s="116">
        <f>'4.2 - IO 03.2 - Dešťová k...'!F36</f>
        <v>0</v>
      </c>
      <c r="BT62" s="117" t="s">
        <v>87</v>
      </c>
      <c r="BV62" s="117" t="s">
        <v>82</v>
      </c>
      <c r="BW62" s="117" t="s">
        <v>119</v>
      </c>
      <c r="BX62" s="117" t="s">
        <v>113</v>
      </c>
      <c r="CL62" s="117" t="s">
        <v>21</v>
      </c>
    </row>
    <row r="63" spans="1:91" s="6" customFormat="1" ht="16.5" customHeight="1">
      <c r="A63" s="108" t="s">
        <v>88</v>
      </c>
      <c r="B63" s="109"/>
      <c r="C63" s="110"/>
      <c r="D63" s="110"/>
      <c r="E63" s="369" t="s">
        <v>120</v>
      </c>
      <c r="F63" s="369"/>
      <c r="G63" s="369"/>
      <c r="H63" s="369"/>
      <c r="I63" s="369"/>
      <c r="J63" s="110"/>
      <c r="K63" s="369" t="s">
        <v>121</v>
      </c>
      <c r="L63" s="369"/>
      <c r="M63" s="369"/>
      <c r="N63" s="369"/>
      <c r="O63" s="369"/>
      <c r="P63" s="369"/>
      <c r="Q63" s="369"/>
      <c r="R63" s="369"/>
      <c r="S63" s="369"/>
      <c r="T63" s="369"/>
      <c r="U63" s="369"/>
      <c r="V63" s="369"/>
      <c r="W63" s="369"/>
      <c r="X63" s="369"/>
      <c r="Y63" s="369"/>
      <c r="Z63" s="369"/>
      <c r="AA63" s="369"/>
      <c r="AB63" s="369"/>
      <c r="AC63" s="369"/>
      <c r="AD63" s="369"/>
      <c r="AE63" s="369"/>
      <c r="AF63" s="369"/>
      <c r="AG63" s="367">
        <f>'4.3 - IO 03.3 - Vodovod'!J29</f>
        <v>0</v>
      </c>
      <c r="AH63" s="368"/>
      <c r="AI63" s="368"/>
      <c r="AJ63" s="368"/>
      <c r="AK63" s="368"/>
      <c r="AL63" s="368"/>
      <c r="AM63" s="368"/>
      <c r="AN63" s="367">
        <f t="shared" si="0"/>
        <v>0</v>
      </c>
      <c r="AO63" s="368"/>
      <c r="AP63" s="368"/>
      <c r="AQ63" s="111" t="s">
        <v>91</v>
      </c>
      <c r="AR63" s="112"/>
      <c r="AS63" s="113">
        <v>0</v>
      </c>
      <c r="AT63" s="114">
        <f t="shared" si="1"/>
        <v>0</v>
      </c>
      <c r="AU63" s="115">
        <f>'4.3 - IO 03.3 - Vodovod'!P92</f>
        <v>0</v>
      </c>
      <c r="AV63" s="114">
        <f>'4.3 - IO 03.3 - Vodovod'!J32</f>
        <v>0</v>
      </c>
      <c r="AW63" s="114">
        <f>'4.3 - IO 03.3 - Vodovod'!J33</f>
        <v>0</v>
      </c>
      <c r="AX63" s="114">
        <f>'4.3 - IO 03.3 - Vodovod'!J34</f>
        <v>0</v>
      </c>
      <c r="AY63" s="114">
        <f>'4.3 - IO 03.3 - Vodovod'!J35</f>
        <v>0</v>
      </c>
      <c r="AZ63" s="114">
        <f>'4.3 - IO 03.3 - Vodovod'!F32</f>
        <v>0</v>
      </c>
      <c r="BA63" s="114">
        <f>'4.3 - IO 03.3 - Vodovod'!F33</f>
        <v>0</v>
      </c>
      <c r="BB63" s="114">
        <f>'4.3 - IO 03.3 - Vodovod'!F34</f>
        <v>0</v>
      </c>
      <c r="BC63" s="114">
        <f>'4.3 - IO 03.3 - Vodovod'!F35</f>
        <v>0</v>
      </c>
      <c r="BD63" s="116">
        <f>'4.3 - IO 03.3 - Vodovod'!F36</f>
        <v>0</v>
      </c>
      <c r="BT63" s="117" t="s">
        <v>87</v>
      </c>
      <c r="BV63" s="117" t="s">
        <v>82</v>
      </c>
      <c r="BW63" s="117" t="s">
        <v>122</v>
      </c>
      <c r="BX63" s="117" t="s">
        <v>113</v>
      </c>
      <c r="CL63" s="117" t="s">
        <v>21</v>
      </c>
    </row>
    <row r="64" spans="1:91" s="5" customFormat="1" ht="16.5" customHeight="1">
      <c r="A64" s="108" t="s">
        <v>88</v>
      </c>
      <c r="B64" s="98"/>
      <c r="C64" s="99"/>
      <c r="D64" s="366" t="s">
        <v>123</v>
      </c>
      <c r="E64" s="366"/>
      <c r="F64" s="366"/>
      <c r="G64" s="366"/>
      <c r="H64" s="366"/>
      <c r="I64" s="100"/>
      <c r="J64" s="366" t="s">
        <v>124</v>
      </c>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4">
        <f>'5 - IO 04 - NTL plynovod'!J27</f>
        <v>0</v>
      </c>
      <c r="AH64" s="365"/>
      <c r="AI64" s="365"/>
      <c r="AJ64" s="365"/>
      <c r="AK64" s="365"/>
      <c r="AL64" s="365"/>
      <c r="AM64" s="365"/>
      <c r="AN64" s="364">
        <f t="shared" si="0"/>
        <v>0</v>
      </c>
      <c r="AO64" s="365"/>
      <c r="AP64" s="365"/>
      <c r="AQ64" s="101" t="s">
        <v>106</v>
      </c>
      <c r="AR64" s="102"/>
      <c r="AS64" s="103">
        <v>0</v>
      </c>
      <c r="AT64" s="104">
        <f t="shared" si="1"/>
        <v>0</v>
      </c>
      <c r="AU64" s="105">
        <f>'5 - IO 04 - NTL plynovod'!P86</f>
        <v>0</v>
      </c>
      <c r="AV64" s="104">
        <f>'5 - IO 04 - NTL plynovod'!J30</f>
        <v>0</v>
      </c>
      <c r="AW64" s="104">
        <f>'5 - IO 04 - NTL plynovod'!J31</f>
        <v>0</v>
      </c>
      <c r="AX64" s="104">
        <f>'5 - IO 04 - NTL plynovod'!J32</f>
        <v>0</v>
      </c>
      <c r="AY64" s="104">
        <f>'5 - IO 04 - NTL plynovod'!J33</f>
        <v>0</v>
      </c>
      <c r="AZ64" s="104">
        <f>'5 - IO 04 - NTL plynovod'!F30</f>
        <v>0</v>
      </c>
      <c r="BA64" s="104">
        <f>'5 - IO 04 - NTL plynovod'!F31</f>
        <v>0</v>
      </c>
      <c r="BB64" s="104">
        <f>'5 - IO 04 - NTL plynovod'!F32</f>
        <v>0</v>
      </c>
      <c r="BC64" s="104">
        <f>'5 - IO 04 - NTL plynovod'!F33</f>
        <v>0</v>
      </c>
      <c r="BD64" s="106">
        <f>'5 - IO 04 - NTL plynovod'!F34</f>
        <v>0</v>
      </c>
      <c r="BT64" s="107" t="s">
        <v>42</v>
      </c>
      <c r="BV64" s="107" t="s">
        <v>82</v>
      </c>
      <c r="BW64" s="107" t="s">
        <v>125</v>
      </c>
      <c r="BX64" s="107" t="s">
        <v>7</v>
      </c>
      <c r="CL64" s="107" t="s">
        <v>21</v>
      </c>
      <c r="CM64" s="107" t="s">
        <v>87</v>
      </c>
    </row>
    <row r="65" spans="1:91" s="5" customFormat="1" ht="16.5" customHeight="1">
      <c r="A65" s="108" t="s">
        <v>88</v>
      </c>
      <c r="B65" s="98"/>
      <c r="C65" s="99"/>
      <c r="D65" s="366" t="s">
        <v>126</v>
      </c>
      <c r="E65" s="366"/>
      <c r="F65" s="366"/>
      <c r="G65" s="366"/>
      <c r="H65" s="366"/>
      <c r="I65" s="100"/>
      <c r="J65" s="366" t="s">
        <v>127</v>
      </c>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4">
        <f>'VRN - Vedlejší rozpočtové...'!J27</f>
        <v>0</v>
      </c>
      <c r="AH65" s="365"/>
      <c r="AI65" s="365"/>
      <c r="AJ65" s="365"/>
      <c r="AK65" s="365"/>
      <c r="AL65" s="365"/>
      <c r="AM65" s="365"/>
      <c r="AN65" s="364">
        <f t="shared" si="0"/>
        <v>0</v>
      </c>
      <c r="AO65" s="365"/>
      <c r="AP65" s="365"/>
      <c r="AQ65" s="101" t="s">
        <v>128</v>
      </c>
      <c r="AR65" s="102"/>
      <c r="AS65" s="118">
        <v>0</v>
      </c>
      <c r="AT65" s="119">
        <f t="shared" si="1"/>
        <v>0</v>
      </c>
      <c r="AU65" s="120">
        <f>'VRN - Vedlejší rozpočtové...'!P82</f>
        <v>0</v>
      </c>
      <c r="AV65" s="119">
        <f>'VRN - Vedlejší rozpočtové...'!J30</f>
        <v>0</v>
      </c>
      <c r="AW65" s="119">
        <f>'VRN - Vedlejší rozpočtové...'!J31</f>
        <v>0</v>
      </c>
      <c r="AX65" s="119">
        <f>'VRN - Vedlejší rozpočtové...'!J32</f>
        <v>0</v>
      </c>
      <c r="AY65" s="119">
        <f>'VRN - Vedlejší rozpočtové...'!J33</f>
        <v>0</v>
      </c>
      <c r="AZ65" s="119">
        <f>'VRN - Vedlejší rozpočtové...'!F30</f>
        <v>0</v>
      </c>
      <c r="BA65" s="119">
        <f>'VRN - Vedlejší rozpočtové...'!F31</f>
        <v>0</v>
      </c>
      <c r="BB65" s="119">
        <f>'VRN - Vedlejší rozpočtové...'!F32</f>
        <v>0</v>
      </c>
      <c r="BC65" s="119">
        <f>'VRN - Vedlejší rozpočtové...'!F33</f>
        <v>0</v>
      </c>
      <c r="BD65" s="121">
        <f>'VRN - Vedlejší rozpočtové...'!F34</f>
        <v>0</v>
      </c>
      <c r="BT65" s="107" t="s">
        <v>42</v>
      </c>
      <c r="BV65" s="107" t="s">
        <v>82</v>
      </c>
      <c r="BW65" s="107" t="s">
        <v>129</v>
      </c>
      <c r="BX65" s="107" t="s">
        <v>7</v>
      </c>
      <c r="CL65" s="107" t="s">
        <v>21</v>
      </c>
      <c r="CM65" s="107" t="s">
        <v>87</v>
      </c>
    </row>
    <row r="66" spans="1:91" s="1" customFormat="1" ht="30" customHeight="1">
      <c r="B66" s="43"/>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3"/>
    </row>
    <row r="67" spans="1:91" s="1" customFormat="1" ht="6.95" customHeight="1">
      <c r="B67" s="58"/>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63"/>
    </row>
  </sheetData>
  <sheetProtection password="CC35" sheet="1" objects="1" scenarios="1" formatColumns="0" formatRows="0"/>
  <mergeCells count="9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G52:AM52"/>
    <mergeCell ref="D52:H52"/>
    <mergeCell ref="J52:AF52"/>
    <mergeCell ref="AN53:AP53"/>
    <mergeCell ref="AG53:AM53"/>
    <mergeCell ref="E53:I53"/>
    <mergeCell ref="K53:AF53"/>
    <mergeCell ref="E54:I54"/>
    <mergeCell ref="K54:AF54"/>
    <mergeCell ref="AN55:AP55"/>
    <mergeCell ref="AG55:AM55"/>
    <mergeCell ref="E55:I55"/>
    <mergeCell ref="K55:AF55"/>
    <mergeCell ref="E56:I56"/>
    <mergeCell ref="K56:AF56"/>
    <mergeCell ref="AN57:AP57"/>
    <mergeCell ref="AG57:AM57"/>
    <mergeCell ref="E57:I57"/>
    <mergeCell ref="K57:AF57"/>
    <mergeCell ref="D58:H58"/>
    <mergeCell ref="J58:AF58"/>
    <mergeCell ref="AN59:AP59"/>
    <mergeCell ref="AG59:AM59"/>
    <mergeCell ref="D59:H59"/>
    <mergeCell ref="J59:AF59"/>
    <mergeCell ref="D60:H60"/>
    <mergeCell ref="J60:AF60"/>
    <mergeCell ref="AN61:AP61"/>
    <mergeCell ref="AG61:AM61"/>
    <mergeCell ref="E61:I61"/>
    <mergeCell ref="K61:AF61"/>
    <mergeCell ref="E62:I62"/>
    <mergeCell ref="K62:AF62"/>
    <mergeCell ref="AN63:AP63"/>
    <mergeCell ref="AG63:AM63"/>
    <mergeCell ref="E63:I63"/>
    <mergeCell ref="K63:AF63"/>
    <mergeCell ref="D64:H64"/>
    <mergeCell ref="J64:AF64"/>
    <mergeCell ref="AN65:AP65"/>
    <mergeCell ref="AG65:AM65"/>
    <mergeCell ref="D65:H65"/>
    <mergeCell ref="J65:AF65"/>
    <mergeCell ref="AG51:AM51"/>
    <mergeCell ref="AN51:AP51"/>
    <mergeCell ref="AR2:BE2"/>
    <mergeCell ref="AN64:AP64"/>
    <mergeCell ref="AG64:AM64"/>
    <mergeCell ref="AN62:AP62"/>
    <mergeCell ref="AG62:AM62"/>
    <mergeCell ref="AN60:AP60"/>
    <mergeCell ref="AG60:AM60"/>
    <mergeCell ref="AN58:AP58"/>
    <mergeCell ref="AG58:AM58"/>
    <mergeCell ref="AN56:AP56"/>
    <mergeCell ref="AG56:AM56"/>
    <mergeCell ref="AN54:AP54"/>
    <mergeCell ref="AG54:AM54"/>
    <mergeCell ref="AN52:AP52"/>
  </mergeCells>
  <hyperlinks>
    <hyperlink ref="K1:S1" location="C2" display="1) Rekapitulace stavby"/>
    <hyperlink ref="W1:AI1" location="C51" display="2) Rekapitulace objektů stavby a soupisů prací"/>
    <hyperlink ref="A53" location="'01 - SO 01.1 - Stavebně-a...'!C2" display="/"/>
    <hyperlink ref="A54" location="'02 - SO 01.2 - ÚT + VZT'!C2" display="/"/>
    <hyperlink ref="A55" location="'03 - SO 01.3 - ZTI'!C2" display="/"/>
    <hyperlink ref="A56" location="'04 - SO 01.4 - Gastro zař...'!C2" display="/"/>
    <hyperlink ref="A57" location="'05 - SO 01.5 - EL'!C2" display="/"/>
    <hyperlink ref="A58" location="'2 - IO 01 - Venkovní úpra...'!C2" display="/"/>
    <hyperlink ref="A59" location="'3 - IO 02 - Oplocení'!C2" display="/"/>
    <hyperlink ref="A61" location="'4.1 - IO 03.1 - Splašková...'!C2" display="/"/>
    <hyperlink ref="A62" location="'4.2 - IO 03.2 - Dešťová k...'!C2" display="/"/>
    <hyperlink ref="A63" location="'4.3 - IO 03.3 - Vodovod'!C2" display="/"/>
    <hyperlink ref="A64" location="'5 - IO 04 - NTL plynovod'!C2" display="/"/>
    <hyperlink ref="A65" location="'VRN - Vedlejší rozpočtové...'!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3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92</v>
      </c>
      <c r="AZ2" s="127" t="s">
        <v>135</v>
      </c>
      <c r="BA2" s="127" t="s">
        <v>136</v>
      </c>
      <c r="BB2" s="127" t="s">
        <v>137</v>
      </c>
      <c r="BC2" s="127" t="s">
        <v>138</v>
      </c>
      <c r="BD2" s="127" t="s">
        <v>108</v>
      </c>
    </row>
    <row r="3" spans="1:70" ht="6.95" customHeight="1">
      <c r="B3" s="26"/>
      <c r="C3" s="27"/>
      <c r="D3" s="27"/>
      <c r="E3" s="27"/>
      <c r="F3" s="27"/>
      <c r="G3" s="27"/>
      <c r="H3" s="27"/>
      <c r="I3" s="128"/>
      <c r="J3" s="27"/>
      <c r="K3" s="28"/>
      <c r="AT3" s="25" t="s">
        <v>87</v>
      </c>
      <c r="AZ3" s="127" t="s">
        <v>139</v>
      </c>
      <c r="BA3" s="127" t="s">
        <v>140</v>
      </c>
      <c r="BB3" s="127" t="s">
        <v>137</v>
      </c>
      <c r="BC3" s="127" t="s">
        <v>141</v>
      </c>
      <c r="BD3" s="127" t="s">
        <v>108</v>
      </c>
    </row>
    <row r="4" spans="1:70" ht="36.950000000000003" customHeight="1">
      <c r="B4" s="29"/>
      <c r="C4" s="30"/>
      <c r="D4" s="31" t="s">
        <v>142</v>
      </c>
      <c r="E4" s="30"/>
      <c r="F4" s="30"/>
      <c r="G4" s="30"/>
      <c r="H4" s="30"/>
      <c r="I4" s="129"/>
      <c r="J4" s="30"/>
      <c r="K4" s="32"/>
      <c r="M4" s="33" t="s">
        <v>12</v>
      </c>
      <c r="AT4" s="25" t="s">
        <v>6</v>
      </c>
      <c r="AZ4" s="127" t="s">
        <v>143</v>
      </c>
      <c r="BA4" s="127" t="s">
        <v>144</v>
      </c>
      <c r="BB4" s="127" t="s">
        <v>137</v>
      </c>
      <c r="BC4" s="127" t="s">
        <v>145</v>
      </c>
      <c r="BD4" s="127" t="s">
        <v>108</v>
      </c>
    </row>
    <row r="5" spans="1:70" ht="6.95" customHeight="1">
      <c r="B5" s="29"/>
      <c r="C5" s="30"/>
      <c r="D5" s="30"/>
      <c r="E5" s="30"/>
      <c r="F5" s="30"/>
      <c r="G5" s="30"/>
      <c r="H5" s="30"/>
      <c r="I5" s="129"/>
      <c r="J5" s="30"/>
      <c r="K5" s="32"/>
      <c r="AZ5" s="127" t="s">
        <v>146</v>
      </c>
      <c r="BA5" s="127" t="s">
        <v>147</v>
      </c>
      <c r="BB5" s="127" t="s">
        <v>137</v>
      </c>
      <c r="BC5" s="127" t="s">
        <v>148</v>
      </c>
      <c r="BD5" s="127" t="s">
        <v>108</v>
      </c>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ht="15">
      <c r="B8" s="29"/>
      <c r="C8" s="30"/>
      <c r="D8" s="38" t="s">
        <v>149</v>
      </c>
      <c r="E8" s="30"/>
      <c r="F8" s="30"/>
      <c r="G8" s="30"/>
      <c r="H8" s="30"/>
      <c r="I8" s="129"/>
      <c r="J8" s="30"/>
      <c r="K8" s="32"/>
    </row>
    <row r="9" spans="1:70" s="1" customFormat="1" ht="16.5" customHeight="1">
      <c r="B9" s="43"/>
      <c r="C9" s="44"/>
      <c r="D9" s="44"/>
      <c r="E9" s="405" t="s">
        <v>150</v>
      </c>
      <c r="F9" s="406"/>
      <c r="G9" s="406"/>
      <c r="H9" s="406"/>
      <c r="I9" s="130"/>
      <c r="J9" s="44"/>
      <c r="K9" s="47"/>
    </row>
    <row r="10" spans="1:70" s="1" customFormat="1" ht="15">
      <c r="B10" s="43"/>
      <c r="C10" s="44"/>
      <c r="D10" s="38" t="s">
        <v>151</v>
      </c>
      <c r="E10" s="44"/>
      <c r="F10" s="44"/>
      <c r="G10" s="44"/>
      <c r="H10" s="44"/>
      <c r="I10" s="130"/>
      <c r="J10" s="44"/>
      <c r="K10" s="47"/>
    </row>
    <row r="11" spans="1:70" s="1" customFormat="1" ht="36.950000000000003" customHeight="1">
      <c r="B11" s="43"/>
      <c r="C11" s="44"/>
      <c r="D11" s="44"/>
      <c r="E11" s="407" t="s">
        <v>152</v>
      </c>
      <c r="F11" s="406"/>
      <c r="G11" s="406"/>
      <c r="H11" s="406"/>
      <c r="I11" s="130"/>
      <c r="J11" s="44"/>
      <c r="K11" s="47"/>
    </row>
    <row r="12" spans="1:70" s="1" customFormat="1">
      <c r="B12" s="43"/>
      <c r="C12" s="44"/>
      <c r="D12" s="44"/>
      <c r="E12" s="44"/>
      <c r="F12" s="44"/>
      <c r="G12" s="44"/>
      <c r="H12" s="44"/>
      <c r="I12" s="130"/>
      <c r="J12" s="44"/>
      <c r="K12" s="47"/>
    </row>
    <row r="13" spans="1:70" s="1" customFormat="1" ht="14.45" customHeight="1">
      <c r="B13" s="43"/>
      <c r="C13" s="44"/>
      <c r="D13" s="38" t="s">
        <v>20</v>
      </c>
      <c r="E13" s="44"/>
      <c r="F13" s="36" t="s">
        <v>21</v>
      </c>
      <c r="G13" s="44"/>
      <c r="H13" s="44"/>
      <c r="I13" s="131" t="s">
        <v>22</v>
      </c>
      <c r="J13" s="36" t="s">
        <v>34</v>
      </c>
      <c r="K13" s="47"/>
    </row>
    <row r="14" spans="1:70" s="1" customFormat="1" ht="14.45" customHeight="1">
      <c r="B14" s="43"/>
      <c r="C14" s="44"/>
      <c r="D14" s="38" t="s">
        <v>24</v>
      </c>
      <c r="E14" s="44"/>
      <c r="F14" s="36" t="s">
        <v>25</v>
      </c>
      <c r="G14" s="44"/>
      <c r="H14" s="44"/>
      <c r="I14" s="131" t="s">
        <v>26</v>
      </c>
      <c r="J14" s="132" t="str">
        <f>'Rekapitulace stavby'!AN8</f>
        <v>5. 6. 2018</v>
      </c>
      <c r="K14" s="47"/>
    </row>
    <row r="15" spans="1:70" s="1" customFormat="1" ht="10.9" customHeight="1">
      <c r="B15" s="43"/>
      <c r="C15" s="44"/>
      <c r="D15" s="44"/>
      <c r="E15" s="44"/>
      <c r="F15" s="44"/>
      <c r="G15" s="44"/>
      <c r="H15" s="44"/>
      <c r="I15" s="130"/>
      <c r="J15" s="44"/>
      <c r="K15" s="47"/>
    </row>
    <row r="16" spans="1:70" s="1" customFormat="1" ht="14.45" customHeight="1">
      <c r="B16" s="43"/>
      <c r="C16" s="44"/>
      <c r="D16" s="38" t="s">
        <v>32</v>
      </c>
      <c r="E16" s="44"/>
      <c r="F16" s="44"/>
      <c r="G16" s="44"/>
      <c r="H16" s="44"/>
      <c r="I16" s="131" t="s">
        <v>33</v>
      </c>
      <c r="J16" s="36" t="s">
        <v>34</v>
      </c>
      <c r="K16" s="47"/>
    </row>
    <row r="17" spans="2:11" s="1" customFormat="1" ht="18" customHeight="1">
      <c r="B17" s="43"/>
      <c r="C17" s="44"/>
      <c r="D17" s="44"/>
      <c r="E17" s="36" t="s">
        <v>35</v>
      </c>
      <c r="F17" s="44"/>
      <c r="G17" s="44"/>
      <c r="H17" s="44"/>
      <c r="I17" s="131" t="s">
        <v>36</v>
      </c>
      <c r="J17" s="36" t="s">
        <v>34</v>
      </c>
      <c r="K17" s="47"/>
    </row>
    <row r="18" spans="2:11" s="1" customFormat="1" ht="6.95" customHeight="1">
      <c r="B18" s="43"/>
      <c r="C18" s="44"/>
      <c r="D18" s="44"/>
      <c r="E18" s="44"/>
      <c r="F18" s="44"/>
      <c r="G18" s="44"/>
      <c r="H18" s="44"/>
      <c r="I18" s="130"/>
      <c r="J18" s="44"/>
      <c r="K18" s="47"/>
    </row>
    <row r="19" spans="2:11" s="1" customFormat="1" ht="14.45" customHeight="1">
      <c r="B19" s="43"/>
      <c r="C19" s="44"/>
      <c r="D19" s="38" t="s">
        <v>37</v>
      </c>
      <c r="E19" s="44"/>
      <c r="F19" s="44"/>
      <c r="G19" s="44"/>
      <c r="H19" s="44"/>
      <c r="I19" s="131" t="s">
        <v>33</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1" t="s">
        <v>36</v>
      </c>
      <c r="J20" s="36" t="str">
        <f>IF('Rekapitulace stavby'!AN14="Vyplň údaj","",IF('Rekapitulace stavby'!AN14="","",'Rekapitulace stavby'!AN14))</f>
        <v/>
      </c>
      <c r="K20" s="47"/>
    </row>
    <row r="21" spans="2:11" s="1" customFormat="1" ht="6.95" customHeight="1">
      <c r="B21" s="43"/>
      <c r="C21" s="44"/>
      <c r="D21" s="44"/>
      <c r="E21" s="44"/>
      <c r="F21" s="44"/>
      <c r="G21" s="44"/>
      <c r="H21" s="44"/>
      <c r="I21" s="130"/>
      <c r="J21" s="44"/>
      <c r="K21" s="47"/>
    </row>
    <row r="22" spans="2:11" s="1" customFormat="1" ht="14.45" customHeight="1">
      <c r="B22" s="43"/>
      <c r="C22" s="44"/>
      <c r="D22" s="38" t="s">
        <v>39</v>
      </c>
      <c r="E22" s="44"/>
      <c r="F22" s="44"/>
      <c r="G22" s="44"/>
      <c r="H22" s="44"/>
      <c r="I22" s="131" t="s">
        <v>33</v>
      </c>
      <c r="J22" s="36" t="s">
        <v>34</v>
      </c>
      <c r="K22" s="47"/>
    </row>
    <row r="23" spans="2:11" s="1" customFormat="1" ht="18" customHeight="1">
      <c r="B23" s="43"/>
      <c r="C23" s="44"/>
      <c r="D23" s="44"/>
      <c r="E23" s="36" t="s">
        <v>41</v>
      </c>
      <c r="F23" s="44"/>
      <c r="G23" s="44"/>
      <c r="H23" s="44"/>
      <c r="I23" s="131" t="s">
        <v>36</v>
      </c>
      <c r="J23" s="36" t="s">
        <v>34</v>
      </c>
      <c r="K23" s="47"/>
    </row>
    <row r="24" spans="2:11" s="1" customFormat="1" ht="6.95" customHeight="1">
      <c r="B24" s="43"/>
      <c r="C24" s="44"/>
      <c r="D24" s="44"/>
      <c r="E24" s="44"/>
      <c r="F24" s="44"/>
      <c r="G24" s="44"/>
      <c r="H24" s="44"/>
      <c r="I24" s="130"/>
      <c r="J24" s="44"/>
      <c r="K24" s="47"/>
    </row>
    <row r="25" spans="2:11" s="1" customFormat="1" ht="14.45" customHeight="1">
      <c r="B25" s="43"/>
      <c r="C25" s="44"/>
      <c r="D25" s="38" t="s">
        <v>43</v>
      </c>
      <c r="E25" s="44"/>
      <c r="F25" s="44"/>
      <c r="G25" s="44"/>
      <c r="H25" s="44"/>
      <c r="I25" s="130"/>
      <c r="J25" s="44"/>
      <c r="K25" s="47"/>
    </row>
    <row r="26" spans="2:11" s="7" customFormat="1" ht="71.25" customHeight="1">
      <c r="B26" s="133"/>
      <c r="C26" s="134"/>
      <c r="D26" s="134"/>
      <c r="E26" s="399" t="s">
        <v>45</v>
      </c>
      <c r="F26" s="399"/>
      <c r="G26" s="399"/>
      <c r="H26" s="399"/>
      <c r="I26" s="135"/>
      <c r="J26" s="134"/>
      <c r="K26" s="136"/>
    </row>
    <row r="27" spans="2:11" s="1" customFormat="1" ht="6.95" customHeight="1">
      <c r="B27" s="43"/>
      <c r="C27" s="44"/>
      <c r="D27" s="44"/>
      <c r="E27" s="44"/>
      <c r="F27" s="44"/>
      <c r="G27" s="44"/>
      <c r="H27" s="44"/>
      <c r="I27" s="130"/>
      <c r="J27" s="44"/>
      <c r="K27" s="47"/>
    </row>
    <row r="28" spans="2:11" s="1" customFormat="1" ht="6.95" customHeight="1">
      <c r="B28" s="43"/>
      <c r="C28" s="44"/>
      <c r="D28" s="87"/>
      <c r="E28" s="87"/>
      <c r="F28" s="87"/>
      <c r="G28" s="87"/>
      <c r="H28" s="87"/>
      <c r="I28" s="137"/>
      <c r="J28" s="87"/>
      <c r="K28" s="138"/>
    </row>
    <row r="29" spans="2:11" s="1" customFormat="1" ht="25.35" customHeight="1">
      <c r="B29" s="43"/>
      <c r="C29" s="44"/>
      <c r="D29" s="139" t="s">
        <v>46</v>
      </c>
      <c r="E29" s="44"/>
      <c r="F29" s="44"/>
      <c r="G29" s="44"/>
      <c r="H29" s="44"/>
      <c r="I29" s="130"/>
      <c r="J29" s="140">
        <f>ROUND(J109,0)</f>
        <v>0</v>
      </c>
      <c r="K29" s="47"/>
    </row>
    <row r="30" spans="2:11" s="1" customFormat="1" ht="6.95" customHeight="1">
      <c r="B30" s="43"/>
      <c r="C30" s="44"/>
      <c r="D30" s="87"/>
      <c r="E30" s="87"/>
      <c r="F30" s="87"/>
      <c r="G30" s="87"/>
      <c r="H30" s="87"/>
      <c r="I30" s="137"/>
      <c r="J30" s="87"/>
      <c r="K30" s="138"/>
    </row>
    <row r="31" spans="2:11" s="1" customFormat="1" ht="14.45" customHeight="1">
      <c r="B31" s="43"/>
      <c r="C31" s="44"/>
      <c r="D31" s="44"/>
      <c r="E31" s="44"/>
      <c r="F31" s="48" t="s">
        <v>48</v>
      </c>
      <c r="G31" s="44"/>
      <c r="H31" s="44"/>
      <c r="I31" s="141" t="s">
        <v>47</v>
      </c>
      <c r="J31" s="48" t="s">
        <v>49</v>
      </c>
      <c r="K31" s="47"/>
    </row>
    <row r="32" spans="2:11" s="1" customFormat="1" ht="14.45" customHeight="1">
      <c r="B32" s="43"/>
      <c r="C32" s="44"/>
      <c r="D32" s="51" t="s">
        <v>50</v>
      </c>
      <c r="E32" s="51" t="s">
        <v>51</v>
      </c>
      <c r="F32" s="142">
        <f>ROUND(SUM(BE109:BE2832), 0)</f>
        <v>0</v>
      </c>
      <c r="G32" s="44"/>
      <c r="H32" s="44"/>
      <c r="I32" s="143">
        <v>0.21</v>
      </c>
      <c r="J32" s="142">
        <f>ROUND(ROUND((SUM(BE109:BE2832)), 0)*I32, 1)</f>
        <v>0</v>
      </c>
      <c r="K32" s="47"/>
    </row>
    <row r="33" spans="2:11" s="1" customFormat="1" ht="14.45" customHeight="1">
      <c r="B33" s="43"/>
      <c r="C33" s="44"/>
      <c r="D33" s="44"/>
      <c r="E33" s="51" t="s">
        <v>52</v>
      </c>
      <c r="F33" s="142">
        <f>ROUND(SUM(BF109:BF2832), 0)</f>
        <v>0</v>
      </c>
      <c r="G33" s="44"/>
      <c r="H33" s="44"/>
      <c r="I33" s="143">
        <v>0.15</v>
      </c>
      <c r="J33" s="142">
        <f>ROUND(ROUND((SUM(BF109:BF2832)), 0)*I33, 1)</f>
        <v>0</v>
      </c>
      <c r="K33" s="47"/>
    </row>
    <row r="34" spans="2:11" s="1" customFormat="1" ht="14.45" hidden="1" customHeight="1">
      <c r="B34" s="43"/>
      <c r="C34" s="44"/>
      <c r="D34" s="44"/>
      <c r="E34" s="51" t="s">
        <v>53</v>
      </c>
      <c r="F34" s="142">
        <f>ROUND(SUM(BG109:BG2832), 0)</f>
        <v>0</v>
      </c>
      <c r="G34" s="44"/>
      <c r="H34" s="44"/>
      <c r="I34" s="143">
        <v>0.21</v>
      </c>
      <c r="J34" s="142">
        <v>0</v>
      </c>
      <c r="K34" s="47"/>
    </row>
    <row r="35" spans="2:11" s="1" customFormat="1" ht="14.45" hidden="1" customHeight="1">
      <c r="B35" s="43"/>
      <c r="C35" s="44"/>
      <c r="D35" s="44"/>
      <c r="E35" s="51" t="s">
        <v>54</v>
      </c>
      <c r="F35" s="142">
        <f>ROUND(SUM(BH109:BH2832), 0)</f>
        <v>0</v>
      </c>
      <c r="G35" s="44"/>
      <c r="H35" s="44"/>
      <c r="I35" s="143">
        <v>0.15</v>
      </c>
      <c r="J35" s="142">
        <v>0</v>
      </c>
      <c r="K35" s="47"/>
    </row>
    <row r="36" spans="2:11" s="1" customFormat="1" ht="14.45" hidden="1" customHeight="1">
      <c r="B36" s="43"/>
      <c r="C36" s="44"/>
      <c r="D36" s="44"/>
      <c r="E36" s="51" t="s">
        <v>55</v>
      </c>
      <c r="F36" s="142">
        <f>ROUND(SUM(BI109:BI2832), 0)</f>
        <v>0</v>
      </c>
      <c r="G36" s="44"/>
      <c r="H36" s="44"/>
      <c r="I36" s="143">
        <v>0</v>
      </c>
      <c r="J36" s="142">
        <v>0</v>
      </c>
      <c r="K36" s="47"/>
    </row>
    <row r="37" spans="2:11" s="1" customFormat="1" ht="6.95" customHeight="1">
      <c r="B37" s="43"/>
      <c r="C37" s="44"/>
      <c r="D37" s="44"/>
      <c r="E37" s="44"/>
      <c r="F37" s="44"/>
      <c r="G37" s="44"/>
      <c r="H37" s="44"/>
      <c r="I37" s="130"/>
      <c r="J37" s="44"/>
      <c r="K37" s="47"/>
    </row>
    <row r="38" spans="2:11" s="1" customFormat="1" ht="25.35" customHeight="1">
      <c r="B38" s="43"/>
      <c r="C38" s="144"/>
      <c r="D38" s="145" t="s">
        <v>56</v>
      </c>
      <c r="E38" s="81"/>
      <c r="F38" s="81"/>
      <c r="G38" s="146" t="s">
        <v>57</v>
      </c>
      <c r="H38" s="147" t="s">
        <v>58</v>
      </c>
      <c r="I38" s="148"/>
      <c r="J38" s="149">
        <f>SUM(J29:J36)</f>
        <v>0</v>
      </c>
      <c r="K38" s="150"/>
    </row>
    <row r="39" spans="2:11" s="1" customFormat="1" ht="14.45" customHeight="1">
      <c r="B39" s="58"/>
      <c r="C39" s="59"/>
      <c r="D39" s="59"/>
      <c r="E39" s="59"/>
      <c r="F39" s="59"/>
      <c r="G39" s="59"/>
      <c r="H39" s="59"/>
      <c r="I39" s="151"/>
      <c r="J39" s="59"/>
      <c r="K39" s="60"/>
    </row>
    <row r="43" spans="2:11" s="1" customFormat="1" ht="6.95" customHeight="1">
      <c r="B43" s="152"/>
      <c r="C43" s="153"/>
      <c r="D43" s="153"/>
      <c r="E43" s="153"/>
      <c r="F43" s="153"/>
      <c r="G43" s="153"/>
      <c r="H43" s="153"/>
      <c r="I43" s="154"/>
      <c r="J43" s="153"/>
      <c r="K43" s="155"/>
    </row>
    <row r="44" spans="2:11" s="1" customFormat="1" ht="36.950000000000003" customHeight="1">
      <c r="B44" s="43"/>
      <c r="C44" s="31" t="s">
        <v>153</v>
      </c>
      <c r="D44" s="44"/>
      <c r="E44" s="44"/>
      <c r="F44" s="44"/>
      <c r="G44" s="44"/>
      <c r="H44" s="44"/>
      <c r="I44" s="130"/>
      <c r="J44" s="44"/>
      <c r="K44" s="47"/>
    </row>
    <row r="45" spans="2:11" s="1" customFormat="1" ht="6.95" customHeight="1">
      <c r="B45" s="43"/>
      <c r="C45" s="44"/>
      <c r="D45" s="44"/>
      <c r="E45" s="44"/>
      <c r="F45" s="44"/>
      <c r="G45" s="44"/>
      <c r="H45" s="44"/>
      <c r="I45" s="130"/>
      <c r="J45" s="44"/>
      <c r="K45" s="47"/>
    </row>
    <row r="46" spans="2:11" s="1" customFormat="1" ht="14.45" customHeight="1">
      <c r="B46" s="43"/>
      <c r="C46" s="38" t="s">
        <v>18</v>
      </c>
      <c r="D46" s="44"/>
      <c r="E46" s="44"/>
      <c r="F46" s="44"/>
      <c r="G46" s="44"/>
      <c r="H46" s="44"/>
      <c r="I46" s="130"/>
      <c r="J46" s="44"/>
      <c r="K46" s="47"/>
    </row>
    <row r="47" spans="2:11" s="1" customFormat="1" ht="16.5" customHeight="1">
      <c r="B47" s="43"/>
      <c r="C47" s="44"/>
      <c r="D47" s="44"/>
      <c r="E47" s="405" t="str">
        <f>E7</f>
        <v>Školní jídelna a kuchyně, Velké Březno</v>
      </c>
      <c r="F47" s="411"/>
      <c r="G47" s="411"/>
      <c r="H47" s="411"/>
      <c r="I47" s="130"/>
      <c r="J47" s="44"/>
      <c r="K47" s="47"/>
    </row>
    <row r="48" spans="2:11" ht="15">
      <c r="B48" s="29"/>
      <c r="C48" s="38" t="s">
        <v>149</v>
      </c>
      <c r="D48" s="30"/>
      <c r="E48" s="30"/>
      <c r="F48" s="30"/>
      <c r="G48" s="30"/>
      <c r="H48" s="30"/>
      <c r="I48" s="129"/>
      <c r="J48" s="30"/>
      <c r="K48" s="32"/>
    </row>
    <row r="49" spans="2:47" s="1" customFormat="1" ht="16.5" customHeight="1">
      <c r="B49" s="43"/>
      <c r="C49" s="44"/>
      <c r="D49" s="44"/>
      <c r="E49" s="405" t="s">
        <v>150</v>
      </c>
      <c r="F49" s="406"/>
      <c r="G49" s="406"/>
      <c r="H49" s="406"/>
      <c r="I49" s="130"/>
      <c r="J49" s="44"/>
      <c r="K49" s="47"/>
    </row>
    <row r="50" spans="2:47" s="1" customFormat="1" ht="14.45" customHeight="1">
      <c r="B50" s="43"/>
      <c r="C50" s="38" t="s">
        <v>151</v>
      </c>
      <c r="D50" s="44"/>
      <c r="E50" s="44"/>
      <c r="F50" s="44"/>
      <c r="G50" s="44"/>
      <c r="H50" s="44"/>
      <c r="I50" s="130"/>
      <c r="J50" s="44"/>
      <c r="K50" s="47"/>
    </row>
    <row r="51" spans="2:47" s="1" customFormat="1" ht="17.25" customHeight="1">
      <c r="B51" s="43"/>
      <c r="C51" s="44"/>
      <c r="D51" s="44"/>
      <c r="E51" s="407" t="str">
        <f>E11</f>
        <v>01 - SO 01.1 - Stavebně-architektonická a stavebně-konstrukční část</v>
      </c>
      <c r="F51" s="406"/>
      <c r="G51" s="406"/>
      <c r="H51" s="406"/>
      <c r="I51" s="130"/>
      <c r="J51" s="44"/>
      <c r="K51" s="47"/>
    </row>
    <row r="52" spans="2:47" s="1" customFormat="1" ht="6.95" customHeight="1">
      <c r="B52" s="43"/>
      <c r="C52" s="44"/>
      <c r="D52" s="44"/>
      <c r="E52" s="44"/>
      <c r="F52" s="44"/>
      <c r="G52" s="44"/>
      <c r="H52" s="44"/>
      <c r="I52" s="130"/>
      <c r="J52" s="44"/>
      <c r="K52" s="47"/>
    </row>
    <row r="53" spans="2:47" s="1" customFormat="1" ht="18" customHeight="1">
      <c r="B53" s="43"/>
      <c r="C53" s="38" t="s">
        <v>24</v>
      </c>
      <c r="D53" s="44"/>
      <c r="E53" s="44"/>
      <c r="F53" s="36" t="str">
        <f>F14</f>
        <v>Velké Březno</v>
      </c>
      <c r="G53" s="44"/>
      <c r="H53" s="44"/>
      <c r="I53" s="131" t="s">
        <v>26</v>
      </c>
      <c r="J53" s="132" t="str">
        <f>IF(J14="","",J14)</f>
        <v>5. 6. 2018</v>
      </c>
      <c r="K53" s="47"/>
    </row>
    <row r="54" spans="2:47" s="1" customFormat="1" ht="6.95" customHeight="1">
      <c r="B54" s="43"/>
      <c r="C54" s="44"/>
      <c r="D54" s="44"/>
      <c r="E54" s="44"/>
      <c r="F54" s="44"/>
      <c r="G54" s="44"/>
      <c r="H54" s="44"/>
      <c r="I54" s="130"/>
      <c r="J54" s="44"/>
      <c r="K54" s="47"/>
    </row>
    <row r="55" spans="2:47" s="1" customFormat="1" ht="15">
      <c r="B55" s="43"/>
      <c r="C55" s="38" t="s">
        <v>32</v>
      </c>
      <c r="D55" s="44"/>
      <c r="E55" s="44"/>
      <c r="F55" s="36" t="str">
        <f>E17</f>
        <v>Obec Velké Březno</v>
      </c>
      <c r="G55" s="44"/>
      <c r="H55" s="44"/>
      <c r="I55" s="131" t="s">
        <v>39</v>
      </c>
      <c r="J55" s="399" t="str">
        <f>E23</f>
        <v>Ateliér AVN s.r.o.</v>
      </c>
      <c r="K55" s="47"/>
    </row>
    <row r="56" spans="2:47" s="1" customFormat="1" ht="14.45" customHeight="1">
      <c r="B56" s="43"/>
      <c r="C56" s="38" t="s">
        <v>37</v>
      </c>
      <c r="D56" s="44"/>
      <c r="E56" s="44"/>
      <c r="F56" s="36" t="str">
        <f>IF(E20="","",E20)</f>
        <v/>
      </c>
      <c r="G56" s="44"/>
      <c r="H56" s="44"/>
      <c r="I56" s="130"/>
      <c r="J56" s="408"/>
      <c r="K56" s="47"/>
    </row>
    <row r="57" spans="2:47" s="1" customFormat="1" ht="10.35" customHeight="1">
      <c r="B57" s="43"/>
      <c r="C57" s="44"/>
      <c r="D57" s="44"/>
      <c r="E57" s="44"/>
      <c r="F57" s="44"/>
      <c r="G57" s="44"/>
      <c r="H57" s="44"/>
      <c r="I57" s="130"/>
      <c r="J57" s="44"/>
      <c r="K57" s="47"/>
    </row>
    <row r="58" spans="2:47" s="1" customFormat="1" ht="29.25" customHeight="1">
      <c r="B58" s="43"/>
      <c r="C58" s="156" t="s">
        <v>154</v>
      </c>
      <c r="D58" s="144"/>
      <c r="E58" s="144"/>
      <c r="F58" s="144"/>
      <c r="G58" s="144"/>
      <c r="H58" s="144"/>
      <c r="I58" s="157"/>
      <c r="J58" s="158" t="s">
        <v>155</v>
      </c>
      <c r="K58" s="159"/>
    </row>
    <row r="59" spans="2:47" s="1" customFormat="1" ht="10.35" customHeight="1">
      <c r="B59" s="43"/>
      <c r="C59" s="44"/>
      <c r="D59" s="44"/>
      <c r="E59" s="44"/>
      <c r="F59" s="44"/>
      <c r="G59" s="44"/>
      <c r="H59" s="44"/>
      <c r="I59" s="130"/>
      <c r="J59" s="44"/>
      <c r="K59" s="47"/>
    </row>
    <row r="60" spans="2:47" s="1" customFormat="1" ht="29.25" customHeight="1">
      <c r="B60" s="43"/>
      <c r="C60" s="160" t="s">
        <v>156</v>
      </c>
      <c r="D60" s="44"/>
      <c r="E60" s="44"/>
      <c r="F60" s="44"/>
      <c r="G60" s="44"/>
      <c r="H60" s="44"/>
      <c r="I60" s="130"/>
      <c r="J60" s="140">
        <f>J109</f>
        <v>0</v>
      </c>
      <c r="K60" s="47"/>
      <c r="AU60" s="25" t="s">
        <v>157</v>
      </c>
    </row>
    <row r="61" spans="2:47" s="8" customFormat="1" ht="24.95" customHeight="1">
      <c r="B61" s="161"/>
      <c r="C61" s="162"/>
      <c r="D61" s="163" t="s">
        <v>158</v>
      </c>
      <c r="E61" s="164"/>
      <c r="F61" s="164"/>
      <c r="G61" s="164"/>
      <c r="H61" s="164"/>
      <c r="I61" s="165"/>
      <c r="J61" s="166">
        <f>J110</f>
        <v>0</v>
      </c>
      <c r="K61" s="167"/>
    </row>
    <row r="62" spans="2:47" s="9" customFormat="1" ht="19.899999999999999" customHeight="1">
      <c r="B62" s="168"/>
      <c r="C62" s="169"/>
      <c r="D62" s="170" t="s">
        <v>159</v>
      </c>
      <c r="E62" s="171"/>
      <c r="F62" s="171"/>
      <c r="G62" s="171"/>
      <c r="H62" s="171"/>
      <c r="I62" s="172"/>
      <c r="J62" s="173">
        <f>J111</f>
        <v>0</v>
      </c>
      <c r="K62" s="174"/>
    </row>
    <row r="63" spans="2:47" s="9" customFormat="1" ht="19.899999999999999" customHeight="1">
      <c r="B63" s="168"/>
      <c r="C63" s="169"/>
      <c r="D63" s="170" t="s">
        <v>160</v>
      </c>
      <c r="E63" s="171"/>
      <c r="F63" s="171"/>
      <c r="G63" s="171"/>
      <c r="H63" s="171"/>
      <c r="I63" s="172"/>
      <c r="J63" s="173">
        <f>J201</f>
        <v>0</v>
      </c>
      <c r="K63" s="174"/>
    </row>
    <row r="64" spans="2:47" s="9" customFormat="1" ht="19.899999999999999" customHeight="1">
      <c r="B64" s="168"/>
      <c r="C64" s="169"/>
      <c r="D64" s="170" t="s">
        <v>161</v>
      </c>
      <c r="E64" s="171"/>
      <c r="F64" s="171"/>
      <c r="G64" s="171"/>
      <c r="H64" s="171"/>
      <c r="I64" s="172"/>
      <c r="J64" s="173">
        <f>J294</f>
        <v>0</v>
      </c>
      <c r="K64" s="174"/>
    </row>
    <row r="65" spans="2:11" s="9" customFormat="1" ht="19.899999999999999" customHeight="1">
      <c r="B65" s="168"/>
      <c r="C65" s="169"/>
      <c r="D65" s="170" t="s">
        <v>162</v>
      </c>
      <c r="E65" s="171"/>
      <c r="F65" s="171"/>
      <c r="G65" s="171"/>
      <c r="H65" s="171"/>
      <c r="I65" s="172"/>
      <c r="J65" s="173">
        <f>J538</f>
        <v>0</v>
      </c>
      <c r="K65" s="174"/>
    </row>
    <row r="66" spans="2:11" s="9" customFormat="1" ht="19.899999999999999" customHeight="1">
      <c r="B66" s="168"/>
      <c r="C66" s="169"/>
      <c r="D66" s="170" t="s">
        <v>163</v>
      </c>
      <c r="E66" s="171"/>
      <c r="F66" s="171"/>
      <c r="G66" s="171"/>
      <c r="H66" s="171"/>
      <c r="I66" s="172"/>
      <c r="J66" s="173">
        <f>J622</f>
        <v>0</v>
      </c>
      <c r="K66" s="174"/>
    </row>
    <row r="67" spans="2:11" s="9" customFormat="1" ht="19.899999999999999" customHeight="1">
      <c r="B67" s="168"/>
      <c r="C67" s="169"/>
      <c r="D67" s="170" t="s">
        <v>164</v>
      </c>
      <c r="E67" s="171"/>
      <c r="F67" s="171"/>
      <c r="G67" s="171"/>
      <c r="H67" s="171"/>
      <c r="I67" s="172"/>
      <c r="J67" s="173">
        <f>J1317</f>
        <v>0</v>
      </c>
      <c r="K67" s="174"/>
    </row>
    <row r="68" spans="2:11" s="9" customFormat="1" ht="19.899999999999999" customHeight="1">
      <c r="B68" s="168"/>
      <c r="C68" s="169"/>
      <c r="D68" s="170" t="s">
        <v>165</v>
      </c>
      <c r="E68" s="171"/>
      <c r="F68" s="171"/>
      <c r="G68" s="171"/>
      <c r="H68" s="171"/>
      <c r="I68" s="172"/>
      <c r="J68" s="173">
        <f>J1496</f>
        <v>0</v>
      </c>
      <c r="K68" s="174"/>
    </row>
    <row r="69" spans="2:11" s="8" customFormat="1" ht="24.95" customHeight="1">
      <c r="B69" s="161"/>
      <c r="C69" s="162"/>
      <c r="D69" s="163" t="s">
        <v>166</v>
      </c>
      <c r="E69" s="164"/>
      <c r="F69" s="164"/>
      <c r="G69" s="164"/>
      <c r="H69" s="164"/>
      <c r="I69" s="165"/>
      <c r="J69" s="166">
        <f>J1499</f>
        <v>0</v>
      </c>
      <c r="K69" s="167"/>
    </row>
    <row r="70" spans="2:11" s="9" customFormat="1" ht="19.899999999999999" customHeight="1">
      <c r="B70" s="168"/>
      <c r="C70" s="169"/>
      <c r="D70" s="170" t="s">
        <v>167</v>
      </c>
      <c r="E70" s="171"/>
      <c r="F70" s="171"/>
      <c r="G70" s="171"/>
      <c r="H70" s="171"/>
      <c r="I70" s="172"/>
      <c r="J70" s="173">
        <f>J1500</f>
        <v>0</v>
      </c>
      <c r="K70" s="174"/>
    </row>
    <row r="71" spans="2:11" s="9" customFormat="1" ht="19.899999999999999" customHeight="1">
      <c r="B71" s="168"/>
      <c r="C71" s="169"/>
      <c r="D71" s="170" t="s">
        <v>168</v>
      </c>
      <c r="E71" s="171"/>
      <c r="F71" s="171"/>
      <c r="G71" s="171"/>
      <c r="H71" s="171"/>
      <c r="I71" s="172"/>
      <c r="J71" s="173">
        <f>J1644</f>
        <v>0</v>
      </c>
      <c r="K71" s="174"/>
    </row>
    <row r="72" spans="2:11" s="9" customFormat="1" ht="19.899999999999999" customHeight="1">
      <c r="B72" s="168"/>
      <c r="C72" s="169"/>
      <c r="D72" s="170" t="s">
        <v>169</v>
      </c>
      <c r="E72" s="171"/>
      <c r="F72" s="171"/>
      <c r="G72" s="171"/>
      <c r="H72" s="171"/>
      <c r="I72" s="172"/>
      <c r="J72" s="173">
        <f>J1784</f>
        <v>0</v>
      </c>
      <c r="K72" s="174"/>
    </row>
    <row r="73" spans="2:11" s="9" customFormat="1" ht="19.899999999999999" customHeight="1">
      <c r="B73" s="168"/>
      <c r="C73" s="169"/>
      <c r="D73" s="170" t="s">
        <v>170</v>
      </c>
      <c r="E73" s="171"/>
      <c r="F73" s="171"/>
      <c r="G73" s="171"/>
      <c r="H73" s="171"/>
      <c r="I73" s="172"/>
      <c r="J73" s="173">
        <f>J1845</f>
        <v>0</v>
      </c>
      <c r="K73" s="174"/>
    </row>
    <row r="74" spans="2:11" s="9" customFormat="1" ht="19.899999999999999" customHeight="1">
      <c r="B74" s="168"/>
      <c r="C74" s="169"/>
      <c r="D74" s="170" t="s">
        <v>171</v>
      </c>
      <c r="E74" s="171"/>
      <c r="F74" s="171"/>
      <c r="G74" s="171"/>
      <c r="H74" s="171"/>
      <c r="I74" s="172"/>
      <c r="J74" s="173">
        <f>J1871</f>
        <v>0</v>
      </c>
      <c r="K74" s="174"/>
    </row>
    <row r="75" spans="2:11" s="9" customFormat="1" ht="19.899999999999999" customHeight="1">
      <c r="B75" s="168"/>
      <c r="C75" s="169"/>
      <c r="D75" s="170" t="s">
        <v>172</v>
      </c>
      <c r="E75" s="171"/>
      <c r="F75" s="171"/>
      <c r="G75" s="171"/>
      <c r="H75" s="171"/>
      <c r="I75" s="172"/>
      <c r="J75" s="173">
        <f>J1897</f>
        <v>0</v>
      </c>
      <c r="K75" s="174"/>
    </row>
    <row r="76" spans="2:11" s="9" customFormat="1" ht="19.899999999999999" customHeight="1">
      <c r="B76" s="168"/>
      <c r="C76" s="169"/>
      <c r="D76" s="170" t="s">
        <v>173</v>
      </c>
      <c r="E76" s="171"/>
      <c r="F76" s="171"/>
      <c r="G76" s="171"/>
      <c r="H76" s="171"/>
      <c r="I76" s="172"/>
      <c r="J76" s="173">
        <f>J2004</f>
        <v>0</v>
      </c>
      <c r="K76" s="174"/>
    </row>
    <row r="77" spans="2:11" s="9" customFormat="1" ht="19.899999999999999" customHeight="1">
      <c r="B77" s="168"/>
      <c r="C77" s="169"/>
      <c r="D77" s="170" t="s">
        <v>174</v>
      </c>
      <c r="E77" s="171"/>
      <c r="F77" s="171"/>
      <c r="G77" s="171"/>
      <c r="H77" s="171"/>
      <c r="I77" s="172"/>
      <c r="J77" s="173">
        <f>J2125</f>
        <v>0</v>
      </c>
      <c r="K77" s="174"/>
    </row>
    <row r="78" spans="2:11" s="9" customFormat="1" ht="19.899999999999999" customHeight="1">
      <c r="B78" s="168"/>
      <c r="C78" s="169"/>
      <c r="D78" s="170" t="s">
        <v>175</v>
      </c>
      <c r="E78" s="171"/>
      <c r="F78" s="171"/>
      <c r="G78" s="171"/>
      <c r="H78" s="171"/>
      <c r="I78" s="172"/>
      <c r="J78" s="173">
        <f>J2167</f>
        <v>0</v>
      </c>
      <c r="K78" s="174"/>
    </row>
    <row r="79" spans="2:11" s="9" customFormat="1" ht="19.899999999999999" customHeight="1">
      <c r="B79" s="168"/>
      <c r="C79" s="169"/>
      <c r="D79" s="170" t="s">
        <v>176</v>
      </c>
      <c r="E79" s="171"/>
      <c r="F79" s="171"/>
      <c r="G79" s="171"/>
      <c r="H79" s="171"/>
      <c r="I79" s="172"/>
      <c r="J79" s="173">
        <f>J2214</f>
        <v>0</v>
      </c>
      <c r="K79" s="174"/>
    </row>
    <row r="80" spans="2:11" s="9" customFormat="1" ht="19.899999999999999" customHeight="1">
      <c r="B80" s="168"/>
      <c r="C80" s="169"/>
      <c r="D80" s="170" t="s">
        <v>177</v>
      </c>
      <c r="E80" s="171"/>
      <c r="F80" s="171"/>
      <c r="G80" s="171"/>
      <c r="H80" s="171"/>
      <c r="I80" s="172"/>
      <c r="J80" s="173">
        <f>J2347</f>
        <v>0</v>
      </c>
      <c r="K80" s="174"/>
    </row>
    <row r="81" spans="2:12" s="9" customFormat="1" ht="19.899999999999999" customHeight="1">
      <c r="B81" s="168"/>
      <c r="C81" s="169"/>
      <c r="D81" s="170" t="s">
        <v>178</v>
      </c>
      <c r="E81" s="171"/>
      <c r="F81" s="171"/>
      <c r="G81" s="171"/>
      <c r="H81" s="171"/>
      <c r="I81" s="172"/>
      <c r="J81" s="173">
        <f>J2414</f>
        <v>0</v>
      </c>
      <c r="K81" s="174"/>
    </row>
    <row r="82" spans="2:12" s="9" customFormat="1" ht="19.899999999999999" customHeight="1">
      <c r="B82" s="168"/>
      <c r="C82" s="169"/>
      <c r="D82" s="170" t="s">
        <v>179</v>
      </c>
      <c r="E82" s="171"/>
      <c r="F82" s="171"/>
      <c r="G82" s="171"/>
      <c r="H82" s="171"/>
      <c r="I82" s="172"/>
      <c r="J82" s="173">
        <f>J2491</f>
        <v>0</v>
      </c>
      <c r="K82" s="174"/>
    </row>
    <row r="83" spans="2:12" s="9" customFormat="1" ht="19.899999999999999" customHeight="1">
      <c r="B83" s="168"/>
      <c r="C83" s="169"/>
      <c r="D83" s="170" t="s">
        <v>180</v>
      </c>
      <c r="E83" s="171"/>
      <c r="F83" s="171"/>
      <c r="G83" s="171"/>
      <c r="H83" s="171"/>
      <c r="I83" s="172"/>
      <c r="J83" s="173">
        <f>J2597</f>
        <v>0</v>
      </c>
      <c r="K83" s="174"/>
    </row>
    <row r="84" spans="2:12" s="9" customFormat="1" ht="19.899999999999999" customHeight="1">
      <c r="B84" s="168"/>
      <c r="C84" s="169"/>
      <c r="D84" s="170" t="s">
        <v>181</v>
      </c>
      <c r="E84" s="171"/>
      <c r="F84" s="171"/>
      <c r="G84" s="171"/>
      <c r="H84" s="171"/>
      <c r="I84" s="172"/>
      <c r="J84" s="173">
        <f>J2664</f>
        <v>0</v>
      </c>
      <c r="K84" s="174"/>
    </row>
    <row r="85" spans="2:12" s="9" customFormat="1" ht="19.899999999999999" customHeight="1">
      <c r="B85" s="168"/>
      <c r="C85" s="169"/>
      <c r="D85" s="170" t="s">
        <v>182</v>
      </c>
      <c r="E85" s="171"/>
      <c r="F85" s="171"/>
      <c r="G85" s="171"/>
      <c r="H85" s="171"/>
      <c r="I85" s="172"/>
      <c r="J85" s="173">
        <f>J2757</f>
        <v>0</v>
      </c>
      <c r="K85" s="174"/>
    </row>
    <row r="86" spans="2:12" s="9" customFormat="1" ht="19.899999999999999" customHeight="1">
      <c r="B86" s="168"/>
      <c r="C86" s="169"/>
      <c r="D86" s="170" t="s">
        <v>183</v>
      </c>
      <c r="E86" s="171"/>
      <c r="F86" s="171"/>
      <c r="G86" s="171"/>
      <c r="H86" s="171"/>
      <c r="I86" s="172"/>
      <c r="J86" s="173">
        <f>J2770</f>
        <v>0</v>
      </c>
      <c r="K86" s="174"/>
    </row>
    <row r="87" spans="2:12" s="9" customFormat="1" ht="19.899999999999999" customHeight="1">
      <c r="B87" s="168"/>
      <c r="C87" s="169"/>
      <c r="D87" s="170" t="s">
        <v>184</v>
      </c>
      <c r="E87" s="171"/>
      <c r="F87" s="171"/>
      <c r="G87" s="171"/>
      <c r="H87" s="171"/>
      <c r="I87" s="172"/>
      <c r="J87" s="173">
        <f>J2786</f>
        <v>0</v>
      </c>
      <c r="K87" s="174"/>
    </row>
    <row r="88" spans="2:12" s="1" customFormat="1" ht="21.75" customHeight="1">
      <c r="B88" s="43"/>
      <c r="C88" s="44"/>
      <c r="D88" s="44"/>
      <c r="E88" s="44"/>
      <c r="F88" s="44"/>
      <c r="G88" s="44"/>
      <c r="H88" s="44"/>
      <c r="I88" s="130"/>
      <c r="J88" s="44"/>
      <c r="K88" s="47"/>
    </row>
    <row r="89" spans="2:12" s="1" customFormat="1" ht="6.95" customHeight="1">
      <c r="B89" s="58"/>
      <c r="C89" s="59"/>
      <c r="D89" s="59"/>
      <c r="E89" s="59"/>
      <c r="F89" s="59"/>
      <c r="G89" s="59"/>
      <c r="H89" s="59"/>
      <c r="I89" s="151"/>
      <c r="J89" s="59"/>
      <c r="K89" s="60"/>
    </row>
    <row r="93" spans="2:12" s="1" customFormat="1" ht="6.95" customHeight="1">
      <c r="B93" s="61"/>
      <c r="C93" s="62"/>
      <c r="D93" s="62"/>
      <c r="E93" s="62"/>
      <c r="F93" s="62"/>
      <c r="G93" s="62"/>
      <c r="H93" s="62"/>
      <c r="I93" s="154"/>
      <c r="J93" s="62"/>
      <c r="K93" s="62"/>
      <c r="L93" s="63"/>
    </row>
    <row r="94" spans="2:12" s="1" customFormat="1" ht="36.950000000000003" customHeight="1">
      <c r="B94" s="43"/>
      <c r="C94" s="64" t="s">
        <v>185</v>
      </c>
      <c r="D94" s="65"/>
      <c r="E94" s="65"/>
      <c r="F94" s="65"/>
      <c r="G94" s="65"/>
      <c r="H94" s="65"/>
      <c r="I94" s="175"/>
      <c r="J94" s="65"/>
      <c r="K94" s="65"/>
      <c r="L94" s="63"/>
    </row>
    <row r="95" spans="2:12" s="1" customFormat="1" ht="6.95" customHeight="1">
      <c r="B95" s="43"/>
      <c r="C95" s="65"/>
      <c r="D95" s="65"/>
      <c r="E95" s="65"/>
      <c r="F95" s="65"/>
      <c r="G95" s="65"/>
      <c r="H95" s="65"/>
      <c r="I95" s="175"/>
      <c r="J95" s="65"/>
      <c r="K95" s="65"/>
      <c r="L95" s="63"/>
    </row>
    <row r="96" spans="2:12" s="1" customFormat="1" ht="14.45" customHeight="1">
      <c r="B96" s="43"/>
      <c r="C96" s="67" t="s">
        <v>18</v>
      </c>
      <c r="D96" s="65"/>
      <c r="E96" s="65"/>
      <c r="F96" s="65"/>
      <c r="G96" s="65"/>
      <c r="H96" s="65"/>
      <c r="I96" s="175"/>
      <c r="J96" s="65"/>
      <c r="K96" s="65"/>
      <c r="L96" s="63"/>
    </row>
    <row r="97" spans="2:65" s="1" customFormat="1" ht="16.5" customHeight="1">
      <c r="B97" s="43"/>
      <c r="C97" s="65"/>
      <c r="D97" s="65"/>
      <c r="E97" s="409" t="str">
        <f>E7</f>
        <v>Školní jídelna a kuchyně, Velké Březno</v>
      </c>
      <c r="F97" s="410"/>
      <c r="G97" s="410"/>
      <c r="H97" s="410"/>
      <c r="I97" s="175"/>
      <c r="J97" s="65"/>
      <c r="K97" s="65"/>
      <c r="L97" s="63"/>
    </row>
    <row r="98" spans="2:65" ht="15">
      <c r="B98" s="29"/>
      <c r="C98" s="67" t="s">
        <v>149</v>
      </c>
      <c r="D98" s="176"/>
      <c r="E98" s="176"/>
      <c r="F98" s="176"/>
      <c r="G98" s="176"/>
      <c r="H98" s="176"/>
      <c r="J98" s="176"/>
      <c r="K98" s="176"/>
      <c r="L98" s="177"/>
    </row>
    <row r="99" spans="2:65" s="1" customFormat="1" ht="16.5" customHeight="1">
      <c r="B99" s="43"/>
      <c r="C99" s="65"/>
      <c r="D99" s="65"/>
      <c r="E99" s="409" t="s">
        <v>150</v>
      </c>
      <c r="F99" s="403"/>
      <c r="G99" s="403"/>
      <c r="H99" s="403"/>
      <c r="I99" s="175"/>
      <c r="J99" s="65"/>
      <c r="K99" s="65"/>
      <c r="L99" s="63"/>
    </row>
    <row r="100" spans="2:65" s="1" customFormat="1" ht="14.45" customHeight="1">
      <c r="B100" s="43"/>
      <c r="C100" s="67" t="s">
        <v>151</v>
      </c>
      <c r="D100" s="65"/>
      <c r="E100" s="65"/>
      <c r="F100" s="65"/>
      <c r="G100" s="65"/>
      <c r="H100" s="65"/>
      <c r="I100" s="175"/>
      <c r="J100" s="65"/>
      <c r="K100" s="65"/>
      <c r="L100" s="63"/>
    </row>
    <row r="101" spans="2:65" s="1" customFormat="1" ht="17.25" customHeight="1">
      <c r="B101" s="43"/>
      <c r="C101" s="65"/>
      <c r="D101" s="65"/>
      <c r="E101" s="371" t="str">
        <f>E11</f>
        <v>01 - SO 01.1 - Stavebně-architektonická a stavebně-konstrukční část</v>
      </c>
      <c r="F101" s="403"/>
      <c r="G101" s="403"/>
      <c r="H101" s="403"/>
      <c r="I101" s="175"/>
      <c r="J101" s="65"/>
      <c r="K101" s="65"/>
      <c r="L101" s="63"/>
    </row>
    <row r="102" spans="2:65" s="1" customFormat="1" ht="6.95" customHeight="1">
      <c r="B102" s="43"/>
      <c r="C102" s="65"/>
      <c r="D102" s="65"/>
      <c r="E102" s="65"/>
      <c r="F102" s="65"/>
      <c r="G102" s="65"/>
      <c r="H102" s="65"/>
      <c r="I102" s="175"/>
      <c r="J102" s="65"/>
      <c r="K102" s="65"/>
      <c r="L102" s="63"/>
    </row>
    <row r="103" spans="2:65" s="1" customFormat="1" ht="18" customHeight="1">
      <c r="B103" s="43"/>
      <c r="C103" s="67" t="s">
        <v>24</v>
      </c>
      <c r="D103" s="65"/>
      <c r="E103" s="65"/>
      <c r="F103" s="178" t="str">
        <f>F14</f>
        <v>Velké Březno</v>
      </c>
      <c r="G103" s="65"/>
      <c r="H103" s="65"/>
      <c r="I103" s="179" t="s">
        <v>26</v>
      </c>
      <c r="J103" s="75" t="str">
        <f>IF(J14="","",J14)</f>
        <v>5. 6. 2018</v>
      </c>
      <c r="K103" s="65"/>
      <c r="L103" s="63"/>
    </row>
    <row r="104" spans="2:65" s="1" customFormat="1" ht="6.95" customHeight="1">
      <c r="B104" s="43"/>
      <c r="C104" s="65"/>
      <c r="D104" s="65"/>
      <c r="E104" s="65"/>
      <c r="F104" s="65"/>
      <c r="G104" s="65"/>
      <c r="H104" s="65"/>
      <c r="I104" s="175"/>
      <c r="J104" s="65"/>
      <c r="K104" s="65"/>
      <c r="L104" s="63"/>
    </row>
    <row r="105" spans="2:65" s="1" customFormat="1" ht="15">
      <c r="B105" s="43"/>
      <c r="C105" s="67" t="s">
        <v>32</v>
      </c>
      <c r="D105" s="65"/>
      <c r="E105" s="65"/>
      <c r="F105" s="178" t="str">
        <f>E17</f>
        <v>Obec Velké Březno</v>
      </c>
      <c r="G105" s="65"/>
      <c r="H105" s="65"/>
      <c r="I105" s="179" t="s">
        <v>39</v>
      </c>
      <c r="J105" s="178" t="str">
        <f>E23</f>
        <v>Ateliér AVN s.r.o.</v>
      </c>
      <c r="K105" s="65"/>
      <c r="L105" s="63"/>
    </row>
    <row r="106" spans="2:65" s="1" customFormat="1" ht="14.45" customHeight="1">
      <c r="B106" s="43"/>
      <c r="C106" s="67" t="s">
        <v>37</v>
      </c>
      <c r="D106" s="65"/>
      <c r="E106" s="65"/>
      <c r="F106" s="178" t="str">
        <f>IF(E20="","",E20)</f>
        <v/>
      </c>
      <c r="G106" s="65"/>
      <c r="H106" s="65"/>
      <c r="I106" s="175"/>
      <c r="J106" s="65"/>
      <c r="K106" s="65"/>
      <c r="L106" s="63"/>
    </row>
    <row r="107" spans="2:65" s="1" customFormat="1" ht="10.35" customHeight="1">
      <c r="B107" s="43"/>
      <c r="C107" s="65"/>
      <c r="D107" s="65"/>
      <c r="E107" s="65"/>
      <c r="F107" s="65"/>
      <c r="G107" s="65"/>
      <c r="H107" s="65"/>
      <c r="I107" s="175"/>
      <c r="J107" s="65"/>
      <c r="K107" s="65"/>
      <c r="L107" s="63"/>
    </row>
    <row r="108" spans="2:65" s="10" customFormat="1" ht="29.25" customHeight="1">
      <c r="B108" s="180"/>
      <c r="C108" s="181" t="s">
        <v>186</v>
      </c>
      <c r="D108" s="182" t="s">
        <v>65</v>
      </c>
      <c r="E108" s="182" t="s">
        <v>61</v>
      </c>
      <c r="F108" s="182" t="s">
        <v>187</v>
      </c>
      <c r="G108" s="182" t="s">
        <v>188</v>
      </c>
      <c r="H108" s="182" t="s">
        <v>189</v>
      </c>
      <c r="I108" s="183" t="s">
        <v>190</v>
      </c>
      <c r="J108" s="182" t="s">
        <v>155</v>
      </c>
      <c r="K108" s="184" t="s">
        <v>191</v>
      </c>
      <c r="L108" s="185"/>
      <c r="M108" s="83" t="s">
        <v>192</v>
      </c>
      <c r="N108" s="84" t="s">
        <v>50</v>
      </c>
      <c r="O108" s="84" t="s">
        <v>193</v>
      </c>
      <c r="P108" s="84" t="s">
        <v>194</v>
      </c>
      <c r="Q108" s="84" t="s">
        <v>195</v>
      </c>
      <c r="R108" s="84" t="s">
        <v>196</v>
      </c>
      <c r="S108" s="84" t="s">
        <v>197</v>
      </c>
      <c r="T108" s="85" t="s">
        <v>198</v>
      </c>
    </row>
    <row r="109" spans="2:65" s="1" customFormat="1" ht="29.25" customHeight="1">
      <c r="B109" s="43"/>
      <c r="C109" s="89" t="s">
        <v>156</v>
      </c>
      <c r="D109" s="65"/>
      <c r="E109" s="65"/>
      <c r="F109" s="65"/>
      <c r="G109" s="65"/>
      <c r="H109" s="65"/>
      <c r="I109" s="175"/>
      <c r="J109" s="186">
        <f>BK109</f>
        <v>0</v>
      </c>
      <c r="K109" s="65"/>
      <c r="L109" s="63"/>
      <c r="M109" s="86"/>
      <c r="N109" s="87"/>
      <c r="O109" s="87"/>
      <c r="P109" s="187">
        <f>P110+P1499</f>
        <v>0</v>
      </c>
      <c r="Q109" s="87"/>
      <c r="R109" s="187">
        <f>R110+R1499</f>
        <v>758.29053346000012</v>
      </c>
      <c r="S109" s="87"/>
      <c r="T109" s="188">
        <f>T110+T1499</f>
        <v>7.1800000000000003E-2</v>
      </c>
      <c r="AT109" s="25" t="s">
        <v>79</v>
      </c>
      <c r="AU109" s="25" t="s">
        <v>157</v>
      </c>
      <c r="BK109" s="189">
        <f>BK110+BK1499</f>
        <v>0</v>
      </c>
    </row>
    <row r="110" spans="2:65" s="11" customFormat="1" ht="37.35" customHeight="1">
      <c r="B110" s="190"/>
      <c r="C110" s="191"/>
      <c r="D110" s="192" t="s">
        <v>79</v>
      </c>
      <c r="E110" s="193" t="s">
        <v>199</v>
      </c>
      <c r="F110" s="193" t="s">
        <v>200</v>
      </c>
      <c r="G110" s="191"/>
      <c r="H110" s="191"/>
      <c r="I110" s="194"/>
      <c r="J110" s="195">
        <f>BK110</f>
        <v>0</v>
      </c>
      <c r="K110" s="191"/>
      <c r="L110" s="196"/>
      <c r="M110" s="197"/>
      <c r="N110" s="198"/>
      <c r="O110" s="198"/>
      <c r="P110" s="199">
        <f>P111+P201+P294+P538+P622+P1317+P1496</f>
        <v>0</v>
      </c>
      <c r="Q110" s="198"/>
      <c r="R110" s="199">
        <f>R111+R201+R294+R538+R622+R1317+R1496</f>
        <v>712.4071959800001</v>
      </c>
      <c r="S110" s="198"/>
      <c r="T110" s="200">
        <f>T111+T201+T294+T538+T622+T1317+T1496</f>
        <v>7.1800000000000003E-2</v>
      </c>
      <c r="AR110" s="201" t="s">
        <v>42</v>
      </c>
      <c r="AT110" s="202" t="s">
        <v>79</v>
      </c>
      <c r="AU110" s="202" t="s">
        <v>80</v>
      </c>
      <c r="AY110" s="201" t="s">
        <v>201</v>
      </c>
      <c r="BK110" s="203">
        <f>BK111+BK201+BK294+BK538+BK622+BK1317+BK1496</f>
        <v>0</v>
      </c>
    </row>
    <row r="111" spans="2:65" s="11" customFormat="1" ht="19.899999999999999" customHeight="1">
      <c r="B111" s="190"/>
      <c r="C111" s="191"/>
      <c r="D111" s="192" t="s">
        <v>79</v>
      </c>
      <c r="E111" s="204" t="s">
        <v>42</v>
      </c>
      <c r="F111" s="204" t="s">
        <v>202</v>
      </c>
      <c r="G111" s="191"/>
      <c r="H111" s="191"/>
      <c r="I111" s="194"/>
      <c r="J111" s="205">
        <f>BK111</f>
        <v>0</v>
      </c>
      <c r="K111" s="191"/>
      <c r="L111" s="196"/>
      <c r="M111" s="197"/>
      <c r="N111" s="198"/>
      <c r="O111" s="198"/>
      <c r="P111" s="199">
        <f>SUM(P112:P200)</f>
        <v>0</v>
      </c>
      <c r="Q111" s="198"/>
      <c r="R111" s="199">
        <f>SUM(R112:R200)</f>
        <v>0</v>
      </c>
      <c r="S111" s="198"/>
      <c r="T111" s="200">
        <f>SUM(T112:T200)</f>
        <v>0</v>
      </c>
      <c r="AR111" s="201" t="s">
        <v>42</v>
      </c>
      <c r="AT111" s="202" t="s">
        <v>79</v>
      </c>
      <c r="AU111" s="202" t="s">
        <v>42</v>
      </c>
      <c r="AY111" s="201" t="s">
        <v>201</v>
      </c>
      <c r="BK111" s="203">
        <f>SUM(BK112:BK200)</f>
        <v>0</v>
      </c>
    </row>
    <row r="112" spans="2:65" s="1" customFormat="1" ht="38.25" customHeight="1">
      <c r="B112" s="43"/>
      <c r="C112" s="206" t="s">
        <v>42</v>
      </c>
      <c r="D112" s="206" t="s">
        <v>203</v>
      </c>
      <c r="E112" s="207" t="s">
        <v>204</v>
      </c>
      <c r="F112" s="208" t="s">
        <v>205</v>
      </c>
      <c r="G112" s="209" t="s">
        <v>206</v>
      </c>
      <c r="H112" s="210">
        <v>112.83799999999999</v>
      </c>
      <c r="I112" s="211"/>
      <c r="J112" s="212">
        <f>ROUND(I112*H112,2)</f>
        <v>0</v>
      </c>
      <c r="K112" s="208" t="s">
        <v>207</v>
      </c>
      <c r="L112" s="63"/>
      <c r="M112" s="213" t="s">
        <v>34</v>
      </c>
      <c r="N112" s="214" t="s">
        <v>51</v>
      </c>
      <c r="O112" s="44"/>
      <c r="P112" s="215">
        <f>O112*H112</f>
        <v>0</v>
      </c>
      <c r="Q112" s="215">
        <v>0</v>
      </c>
      <c r="R112" s="215">
        <f>Q112*H112</f>
        <v>0</v>
      </c>
      <c r="S112" s="215">
        <v>0</v>
      </c>
      <c r="T112" s="216">
        <f>S112*H112</f>
        <v>0</v>
      </c>
      <c r="AR112" s="25" t="s">
        <v>111</v>
      </c>
      <c r="AT112" s="25" t="s">
        <v>203</v>
      </c>
      <c r="AU112" s="25" t="s">
        <v>87</v>
      </c>
      <c r="AY112" s="25" t="s">
        <v>201</v>
      </c>
      <c r="BE112" s="217">
        <f>IF(N112="základní",J112,0)</f>
        <v>0</v>
      </c>
      <c r="BF112" s="217">
        <f>IF(N112="snížená",J112,0)</f>
        <v>0</v>
      </c>
      <c r="BG112" s="217">
        <f>IF(N112="zákl. přenesená",J112,0)</f>
        <v>0</v>
      </c>
      <c r="BH112" s="217">
        <f>IF(N112="sníž. přenesená",J112,0)</f>
        <v>0</v>
      </c>
      <c r="BI112" s="217">
        <f>IF(N112="nulová",J112,0)</f>
        <v>0</v>
      </c>
      <c r="BJ112" s="25" t="s">
        <v>42</v>
      </c>
      <c r="BK112" s="217">
        <f>ROUND(I112*H112,2)</f>
        <v>0</v>
      </c>
      <c r="BL112" s="25" t="s">
        <v>111</v>
      </c>
      <c r="BM112" s="25" t="s">
        <v>208</v>
      </c>
    </row>
    <row r="113" spans="2:65" s="1" customFormat="1" ht="94.5">
      <c r="B113" s="43"/>
      <c r="C113" s="65"/>
      <c r="D113" s="218" t="s">
        <v>209</v>
      </c>
      <c r="E113" s="65"/>
      <c r="F113" s="219" t="s">
        <v>210</v>
      </c>
      <c r="G113" s="65"/>
      <c r="H113" s="65"/>
      <c r="I113" s="175"/>
      <c r="J113" s="65"/>
      <c r="K113" s="65"/>
      <c r="L113" s="63"/>
      <c r="M113" s="220"/>
      <c r="N113" s="44"/>
      <c r="O113" s="44"/>
      <c r="P113" s="44"/>
      <c r="Q113" s="44"/>
      <c r="R113" s="44"/>
      <c r="S113" s="44"/>
      <c r="T113" s="80"/>
      <c r="AT113" s="25" t="s">
        <v>209</v>
      </c>
      <c r="AU113" s="25" t="s">
        <v>87</v>
      </c>
    </row>
    <row r="114" spans="2:65" s="12" customFormat="1">
      <c r="B114" s="221"/>
      <c r="C114" s="222"/>
      <c r="D114" s="218" t="s">
        <v>211</v>
      </c>
      <c r="E114" s="223" t="s">
        <v>34</v>
      </c>
      <c r="F114" s="224" t="s">
        <v>212</v>
      </c>
      <c r="G114" s="222"/>
      <c r="H114" s="223" t="s">
        <v>34</v>
      </c>
      <c r="I114" s="225"/>
      <c r="J114" s="222"/>
      <c r="K114" s="222"/>
      <c r="L114" s="226"/>
      <c r="M114" s="227"/>
      <c r="N114" s="228"/>
      <c r="O114" s="228"/>
      <c r="P114" s="228"/>
      <c r="Q114" s="228"/>
      <c r="R114" s="228"/>
      <c r="S114" s="228"/>
      <c r="T114" s="229"/>
      <c r="AT114" s="230" t="s">
        <v>211</v>
      </c>
      <c r="AU114" s="230" t="s">
        <v>87</v>
      </c>
      <c r="AV114" s="12" t="s">
        <v>42</v>
      </c>
      <c r="AW114" s="12" t="s">
        <v>40</v>
      </c>
      <c r="AX114" s="12" t="s">
        <v>80</v>
      </c>
      <c r="AY114" s="230" t="s">
        <v>201</v>
      </c>
    </row>
    <row r="115" spans="2:65" s="12" customFormat="1">
      <c r="B115" s="221"/>
      <c r="C115" s="222"/>
      <c r="D115" s="218" t="s">
        <v>211</v>
      </c>
      <c r="E115" s="223" t="s">
        <v>34</v>
      </c>
      <c r="F115" s="224" t="s">
        <v>213</v>
      </c>
      <c r="G115" s="222"/>
      <c r="H115" s="223" t="s">
        <v>34</v>
      </c>
      <c r="I115" s="225"/>
      <c r="J115" s="222"/>
      <c r="K115" s="222"/>
      <c r="L115" s="226"/>
      <c r="M115" s="227"/>
      <c r="N115" s="228"/>
      <c r="O115" s="228"/>
      <c r="P115" s="228"/>
      <c r="Q115" s="228"/>
      <c r="R115" s="228"/>
      <c r="S115" s="228"/>
      <c r="T115" s="229"/>
      <c r="AT115" s="230" t="s">
        <v>211</v>
      </c>
      <c r="AU115" s="230" t="s">
        <v>87</v>
      </c>
      <c r="AV115" s="12" t="s">
        <v>42</v>
      </c>
      <c r="AW115" s="12" t="s">
        <v>40</v>
      </c>
      <c r="AX115" s="12" t="s">
        <v>80</v>
      </c>
      <c r="AY115" s="230" t="s">
        <v>201</v>
      </c>
    </row>
    <row r="116" spans="2:65" s="13" customFormat="1">
      <c r="B116" s="231"/>
      <c r="C116" s="232"/>
      <c r="D116" s="218" t="s">
        <v>211</v>
      </c>
      <c r="E116" s="233" t="s">
        <v>34</v>
      </c>
      <c r="F116" s="234" t="s">
        <v>214</v>
      </c>
      <c r="G116" s="232"/>
      <c r="H116" s="235">
        <v>112.83799999999999</v>
      </c>
      <c r="I116" s="236"/>
      <c r="J116" s="232"/>
      <c r="K116" s="232"/>
      <c r="L116" s="237"/>
      <c r="M116" s="238"/>
      <c r="N116" s="239"/>
      <c r="O116" s="239"/>
      <c r="P116" s="239"/>
      <c r="Q116" s="239"/>
      <c r="R116" s="239"/>
      <c r="S116" s="239"/>
      <c r="T116" s="240"/>
      <c r="AT116" s="241" t="s">
        <v>211</v>
      </c>
      <c r="AU116" s="241" t="s">
        <v>87</v>
      </c>
      <c r="AV116" s="13" t="s">
        <v>87</v>
      </c>
      <c r="AW116" s="13" t="s">
        <v>40</v>
      </c>
      <c r="AX116" s="13" t="s">
        <v>80</v>
      </c>
      <c r="AY116" s="241" t="s">
        <v>201</v>
      </c>
    </row>
    <row r="117" spans="2:65" s="14" customFormat="1">
      <c r="B117" s="242"/>
      <c r="C117" s="243"/>
      <c r="D117" s="218" t="s">
        <v>211</v>
      </c>
      <c r="E117" s="244" t="s">
        <v>34</v>
      </c>
      <c r="F117" s="245" t="s">
        <v>215</v>
      </c>
      <c r="G117" s="243"/>
      <c r="H117" s="246">
        <v>112.83799999999999</v>
      </c>
      <c r="I117" s="247"/>
      <c r="J117" s="243"/>
      <c r="K117" s="243"/>
      <c r="L117" s="248"/>
      <c r="M117" s="249"/>
      <c r="N117" s="250"/>
      <c r="O117" s="250"/>
      <c r="P117" s="250"/>
      <c r="Q117" s="250"/>
      <c r="R117" s="250"/>
      <c r="S117" s="250"/>
      <c r="T117" s="251"/>
      <c r="AT117" s="252" t="s">
        <v>211</v>
      </c>
      <c r="AU117" s="252" t="s">
        <v>87</v>
      </c>
      <c r="AV117" s="14" t="s">
        <v>111</v>
      </c>
      <c r="AW117" s="14" t="s">
        <v>40</v>
      </c>
      <c r="AX117" s="14" t="s">
        <v>42</v>
      </c>
      <c r="AY117" s="252" t="s">
        <v>201</v>
      </c>
    </row>
    <row r="118" spans="2:65" s="1" customFormat="1" ht="38.25" customHeight="1">
      <c r="B118" s="43"/>
      <c r="C118" s="206" t="s">
        <v>87</v>
      </c>
      <c r="D118" s="206" t="s">
        <v>203</v>
      </c>
      <c r="E118" s="207" t="s">
        <v>216</v>
      </c>
      <c r="F118" s="208" t="s">
        <v>217</v>
      </c>
      <c r="G118" s="209" t="s">
        <v>206</v>
      </c>
      <c r="H118" s="210">
        <v>33.850999999999999</v>
      </c>
      <c r="I118" s="211"/>
      <c r="J118" s="212">
        <f>ROUND(I118*H118,2)</f>
        <v>0</v>
      </c>
      <c r="K118" s="208" t="s">
        <v>207</v>
      </c>
      <c r="L118" s="63"/>
      <c r="M118" s="213" t="s">
        <v>34</v>
      </c>
      <c r="N118" s="214" t="s">
        <v>51</v>
      </c>
      <c r="O118" s="44"/>
      <c r="P118" s="215">
        <f>O118*H118</f>
        <v>0</v>
      </c>
      <c r="Q118" s="215">
        <v>0</v>
      </c>
      <c r="R118" s="215">
        <f>Q118*H118</f>
        <v>0</v>
      </c>
      <c r="S118" s="215">
        <v>0</v>
      </c>
      <c r="T118" s="216">
        <f>S118*H118</f>
        <v>0</v>
      </c>
      <c r="AR118" s="25" t="s">
        <v>111</v>
      </c>
      <c r="AT118" s="25" t="s">
        <v>203</v>
      </c>
      <c r="AU118" s="25" t="s">
        <v>87</v>
      </c>
      <c r="AY118" s="25" t="s">
        <v>201</v>
      </c>
      <c r="BE118" s="217">
        <f>IF(N118="základní",J118,0)</f>
        <v>0</v>
      </c>
      <c r="BF118" s="217">
        <f>IF(N118="snížená",J118,0)</f>
        <v>0</v>
      </c>
      <c r="BG118" s="217">
        <f>IF(N118="zákl. přenesená",J118,0)</f>
        <v>0</v>
      </c>
      <c r="BH118" s="217">
        <f>IF(N118="sníž. přenesená",J118,0)</f>
        <v>0</v>
      </c>
      <c r="BI118" s="217">
        <f>IF(N118="nulová",J118,0)</f>
        <v>0</v>
      </c>
      <c r="BJ118" s="25" t="s">
        <v>42</v>
      </c>
      <c r="BK118" s="217">
        <f>ROUND(I118*H118,2)</f>
        <v>0</v>
      </c>
      <c r="BL118" s="25" t="s">
        <v>111</v>
      </c>
      <c r="BM118" s="25" t="s">
        <v>218</v>
      </c>
    </row>
    <row r="119" spans="2:65" s="1" customFormat="1" ht="94.5">
      <c r="B119" s="43"/>
      <c r="C119" s="65"/>
      <c r="D119" s="218" t="s">
        <v>209</v>
      </c>
      <c r="E119" s="65"/>
      <c r="F119" s="219" t="s">
        <v>210</v>
      </c>
      <c r="G119" s="65"/>
      <c r="H119" s="65"/>
      <c r="I119" s="175"/>
      <c r="J119" s="65"/>
      <c r="K119" s="65"/>
      <c r="L119" s="63"/>
      <c r="M119" s="220"/>
      <c r="N119" s="44"/>
      <c r="O119" s="44"/>
      <c r="P119" s="44"/>
      <c r="Q119" s="44"/>
      <c r="R119" s="44"/>
      <c r="S119" s="44"/>
      <c r="T119" s="80"/>
      <c r="AT119" s="25" t="s">
        <v>209</v>
      </c>
      <c r="AU119" s="25" t="s">
        <v>87</v>
      </c>
    </row>
    <row r="120" spans="2:65" s="13" customFormat="1">
      <c r="B120" s="231"/>
      <c r="C120" s="232"/>
      <c r="D120" s="218" t="s">
        <v>211</v>
      </c>
      <c r="E120" s="232"/>
      <c r="F120" s="234" t="s">
        <v>219</v>
      </c>
      <c r="G120" s="232"/>
      <c r="H120" s="235">
        <v>33.850999999999999</v>
      </c>
      <c r="I120" s="236"/>
      <c r="J120" s="232"/>
      <c r="K120" s="232"/>
      <c r="L120" s="237"/>
      <c r="M120" s="238"/>
      <c r="N120" s="239"/>
      <c r="O120" s="239"/>
      <c r="P120" s="239"/>
      <c r="Q120" s="239"/>
      <c r="R120" s="239"/>
      <c r="S120" s="239"/>
      <c r="T120" s="240"/>
      <c r="AT120" s="241" t="s">
        <v>211</v>
      </c>
      <c r="AU120" s="241" t="s">
        <v>87</v>
      </c>
      <c r="AV120" s="13" t="s">
        <v>87</v>
      </c>
      <c r="AW120" s="13" t="s">
        <v>6</v>
      </c>
      <c r="AX120" s="13" t="s">
        <v>42</v>
      </c>
      <c r="AY120" s="241" t="s">
        <v>201</v>
      </c>
    </row>
    <row r="121" spans="2:65" s="1" customFormat="1" ht="38.25" customHeight="1">
      <c r="B121" s="43"/>
      <c r="C121" s="206" t="s">
        <v>108</v>
      </c>
      <c r="D121" s="206" t="s">
        <v>203</v>
      </c>
      <c r="E121" s="207" t="s">
        <v>220</v>
      </c>
      <c r="F121" s="208" t="s">
        <v>221</v>
      </c>
      <c r="G121" s="209" t="s">
        <v>206</v>
      </c>
      <c r="H121" s="210">
        <v>112.83799999999999</v>
      </c>
      <c r="I121" s="211"/>
      <c r="J121" s="212">
        <f>ROUND(I121*H121,2)</f>
        <v>0</v>
      </c>
      <c r="K121" s="208" t="s">
        <v>207</v>
      </c>
      <c r="L121" s="63"/>
      <c r="M121" s="213" t="s">
        <v>34</v>
      </c>
      <c r="N121" s="214" t="s">
        <v>51</v>
      </c>
      <c r="O121" s="44"/>
      <c r="P121" s="215">
        <f>O121*H121</f>
        <v>0</v>
      </c>
      <c r="Q121" s="215">
        <v>0</v>
      </c>
      <c r="R121" s="215">
        <f>Q121*H121</f>
        <v>0</v>
      </c>
      <c r="S121" s="215">
        <v>0</v>
      </c>
      <c r="T121" s="216">
        <f>S121*H121</f>
        <v>0</v>
      </c>
      <c r="AR121" s="25" t="s">
        <v>111</v>
      </c>
      <c r="AT121" s="25" t="s">
        <v>203</v>
      </c>
      <c r="AU121" s="25" t="s">
        <v>87</v>
      </c>
      <c r="AY121" s="25" t="s">
        <v>201</v>
      </c>
      <c r="BE121" s="217">
        <f>IF(N121="základní",J121,0)</f>
        <v>0</v>
      </c>
      <c r="BF121" s="217">
        <f>IF(N121="snížená",J121,0)</f>
        <v>0</v>
      </c>
      <c r="BG121" s="217">
        <f>IF(N121="zákl. přenesená",J121,0)</f>
        <v>0</v>
      </c>
      <c r="BH121" s="217">
        <f>IF(N121="sníž. přenesená",J121,0)</f>
        <v>0</v>
      </c>
      <c r="BI121" s="217">
        <f>IF(N121="nulová",J121,0)</f>
        <v>0</v>
      </c>
      <c r="BJ121" s="25" t="s">
        <v>42</v>
      </c>
      <c r="BK121" s="217">
        <f>ROUND(I121*H121,2)</f>
        <v>0</v>
      </c>
      <c r="BL121" s="25" t="s">
        <v>111</v>
      </c>
      <c r="BM121" s="25" t="s">
        <v>222</v>
      </c>
    </row>
    <row r="122" spans="2:65" s="1" customFormat="1" ht="94.5">
      <c r="B122" s="43"/>
      <c r="C122" s="65"/>
      <c r="D122" s="218" t="s">
        <v>209</v>
      </c>
      <c r="E122" s="65"/>
      <c r="F122" s="219" t="s">
        <v>210</v>
      </c>
      <c r="G122" s="65"/>
      <c r="H122" s="65"/>
      <c r="I122" s="175"/>
      <c r="J122" s="65"/>
      <c r="K122" s="65"/>
      <c r="L122" s="63"/>
      <c r="M122" s="220"/>
      <c r="N122" s="44"/>
      <c r="O122" s="44"/>
      <c r="P122" s="44"/>
      <c r="Q122" s="44"/>
      <c r="R122" s="44"/>
      <c r="S122" s="44"/>
      <c r="T122" s="80"/>
      <c r="AT122" s="25" t="s">
        <v>209</v>
      </c>
      <c r="AU122" s="25" t="s">
        <v>87</v>
      </c>
    </row>
    <row r="123" spans="2:65" s="12" customFormat="1">
      <c r="B123" s="221"/>
      <c r="C123" s="222"/>
      <c r="D123" s="218" t="s">
        <v>211</v>
      </c>
      <c r="E123" s="223" t="s">
        <v>34</v>
      </c>
      <c r="F123" s="224" t="s">
        <v>212</v>
      </c>
      <c r="G123" s="222"/>
      <c r="H123" s="223" t="s">
        <v>34</v>
      </c>
      <c r="I123" s="225"/>
      <c r="J123" s="222"/>
      <c r="K123" s="222"/>
      <c r="L123" s="226"/>
      <c r="M123" s="227"/>
      <c r="N123" s="228"/>
      <c r="O123" s="228"/>
      <c r="P123" s="228"/>
      <c r="Q123" s="228"/>
      <c r="R123" s="228"/>
      <c r="S123" s="228"/>
      <c r="T123" s="229"/>
      <c r="AT123" s="230" t="s">
        <v>211</v>
      </c>
      <c r="AU123" s="230" t="s">
        <v>87</v>
      </c>
      <c r="AV123" s="12" t="s">
        <v>42</v>
      </c>
      <c r="AW123" s="12" t="s">
        <v>40</v>
      </c>
      <c r="AX123" s="12" t="s">
        <v>80</v>
      </c>
      <c r="AY123" s="230" t="s">
        <v>201</v>
      </c>
    </row>
    <row r="124" spans="2:65" s="12" customFormat="1">
      <c r="B124" s="221"/>
      <c r="C124" s="222"/>
      <c r="D124" s="218" t="s">
        <v>211</v>
      </c>
      <c r="E124" s="223" t="s">
        <v>34</v>
      </c>
      <c r="F124" s="224" t="s">
        <v>223</v>
      </c>
      <c r="G124" s="222"/>
      <c r="H124" s="223" t="s">
        <v>34</v>
      </c>
      <c r="I124" s="225"/>
      <c r="J124" s="222"/>
      <c r="K124" s="222"/>
      <c r="L124" s="226"/>
      <c r="M124" s="227"/>
      <c r="N124" s="228"/>
      <c r="O124" s="228"/>
      <c r="P124" s="228"/>
      <c r="Q124" s="228"/>
      <c r="R124" s="228"/>
      <c r="S124" s="228"/>
      <c r="T124" s="229"/>
      <c r="AT124" s="230" t="s">
        <v>211</v>
      </c>
      <c r="AU124" s="230" t="s">
        <v>87</v>
      </c>
      <c r="AV124" s="12" t="s">
        <v>42</v>
      </c>
      <c r="AW124" s="12" t="s">
        <v>40</v>
      </c>
      <c r="AX124" s="12" t="s">
        <v>80</v>
      </c>
      <c r="AY124" s="230" t="s">
        <v>201</v>
      </c>
    </row>
    <row r="125" spans="2:65" s="13" customFormat="1">
      <c r="B125" s="231"/>
      <c r="C125" s="232"/>
      <c r="D125" s="218" t="s">
        <v>211</v>
      </c>
      <c r="E125" s="233" t="s">
        <v>34</v>
      </c>
      <c r="F125" s="234" t="s">
        <v>214</v>
      </c>
      <c r="G125" s="232"/>
      <c r="H125" s="235">
        <v>112.83799999999999</v>
      </c>
      <c r="I125" s="236"/>
      <c r="J125" s="232"/>
      <c r="K125" s="232"/>
      <c r="L125" s="237"/>
      <c r="M125" s="238"/>
      <c r="N125" s="239"/>
      <c r="O125" s="239"/>
      <c r="P125" s="239"/>
      <c r="Q125" s="239"/>
      <c r="R125" s="239"/>
      <c r="S125" s="239"/>
      <c r="T125" s="240"/>
      <c r="AT125" s="241" t="s">
        <v>211</v>
      </c>
      <c r="AU125" s="241" t="s">
        <v>87</v>
      </c>
      <c r="AV125" s="13" t="s">
        <v>87</v>
      </c>
      <c r="AW125" s="13" t="s">
        <v>40</v>
      </c>
      <c r="AX125" s="13" t="s">
        <v>80</v>
      </c>
      <c r="AY125" s="241" t="s">
        <v>201</v>
      </c>
    </row>
    <row r="126" spans="2:65" s="14" customFormat="1">
      <c r="B126" s="242"/>
      <c r="C126" s="243"/>
      <c r="D126" s="218" t="s">
        <v>211</v>
      </c>
      <c r="E126" s="244" t="s">
        <v>34</v>
      </c>
      <c r="F126" s="245" t="s">
        <v>215</v>
      </c>
      <c r="G126" s="243"/>
      <c r="H126" s="246">
        <v>112.83799999999999</v>
      </c>
      <c r="I126" s="247"/>
      <c r="J126" s="243"/>
      <c r="K126" s="243"/>
      <c r="L126" s="248"/>
      <c r="M126" s="249"/>
      <c r="N126" s="250"/>
      <c r="O126" s="250"/>
      <c r="P126" s="250"/>
      <c r="Q126" s="250"/>
      <c r="R126" s="250"/>
      <c r="S126" s="250"/>
      <c r="T126" s="251"/>
      <c r="AT126" s="252" t="s">
        <v>211</v>
      </c>
      <c r="AU126" s="252" t="s">
        <v>87</v>
      </c>
      <c r="AV126" s="14" t="s">
        <v>111</v>
      </c>
      <c r="AW126" s="14" t="s">
        <v>40</v>
      </c>
      <c r="AX126" s="14" t="s">
        <v>42</v>
      </c>
      <c r="AY126" s="252" t="s">
        <v>201</v>
      </c>
    </row>
    <row r="127" spans="2:65" s="1" customFormat="1" ht="38.25" customHeight="1">
      <c r="B127" s="43"/>
      <c r="C127" s="206" t="s">
        <v>111</v>
      </c>
      <c r="D127" s="206" t="s">
        <v>203</v>
      </c>
      <c r="E127" s="207" t="s">
        <v>224</v>
      </c>
      <c r="F127" s="208" t="s">
        <v>225</v>
      </c>
      <c r="G127" s="209" t="s">
        <v>206</v>
      </c>
      <c r="H127" s="210">
        <v>33.850999999999999</v>
      </c>
      <c r="I127" s="211"/>
      <c r="J127" s="212">
        <f>ROUND(I127*H127,2)</f>
        <v>0</v>
      </c>
      <c r="K127" s="208" t="s">
        <v>207</v>
      </c>
      <c r="L127" s="63"/>
      <c r="M127" s="213" t="s">
        <v>34</v>
      </c>
      <c r="N127" s="214" t="s">
        <v>51</v>
      </c>
      <c r="O127" s="44"/>
      <c r="P127" s="215">
        <f>O127*H127</f>
        <v>0</v>
      </c>
      <c r="Q127" s="215">
        <v>0</v>
      </c>
      <c r="R127" s="215">
        <f>Q127*H127</f>
        <v>0</v>
      </c>
      <c r="S127" s="215">
        <v>0</v>
      </c>
      <c r="T127" s="216">
        <f>S127*H127</f>
        <v>0</v>
      </c>
      <c r="AR127" s="25" t="s">
        <v>111</v>
      </c>
      <c r="AT127" s="25" t="s">
        <v>203</v>
      </c>
      <c r="AU127" s="25" t="s">
        <v>87</v>
      </c>
      <c r="AY127" s="25" t="s">
        <v>201</v>
      </c>
      <c r="BE127" s="217">
        <f>IF(N127="základní",J127,0)</f>
        <v>0</v>
      </c>
      <c r="BF127" s="217">
        <f>IF(N127="snížená",J127,0)</f>
        <v>0</v>
      </c>
      <c r="BG127" s="217">
        <f>IF(N127="zákl. přenesená",J127,0)</f>
        <v>0</v>
      </c>
      <c r="BH127" s="217">
        <f>IF(N127="sníž. přenesená",J127,0)</f>
        <v>0</v>
      </c>
      <c r="BI127" s="217">
        <f>IF(N127="nulová",J127,0)</f>
        <v>0</v>
      </c>
      <c r="BJ127" s="25" t="s">
        <v>42</v>
      </c>
      <c r="BK127" s="217">
        <f>ROUND(I127*H127,2)</f>
        <v>0</v>
      </c>
      <c r="BL127" s="25" t="s">
        <v>111</v>
      </c>
      <c r="BM127" s="25" t="s">
        <v>226</v>
      </c>
    </row>
    <row r="128" spans="2:65" s="1" customFormat="1" ht="94.5">
      <c r="B128" s="43"/>
      <c r="C128" s="65"/>
      <c r="D128" s="218" t="s">
        <v>209</v>
      </c>
      <c r="E128" s="65"/>
      <c r="F128" s="219" t="s">
        <v>210</v>
      </c>
      <c r="G128" s="65"/>
      <c r="H128" s="65"/>
      <c r="I128" s="175"/>
      <c r="J128" s="65"/>
      <c r="K128" s="65"/>
      <c r="L128" s="63"/>
      <c r="M128" s="220"/>
      <c r="N128" s="44"/>
      <c r="O128" s="44"/>
      <c r="P128" s="44"/>
      <c r="Q128" s="44"/>
      <c r="R128" s="44"/>
      <c r="S128" s="44"/>
      <c r="T128" s="80"/>
      <c r="AT128" s="25" t="s">
        <v>209</v>
      </c>
      <c r="AU128" s="25" t="s">
        <v>87</v>
      </c>
    </row>
    <row r="129" spans="2:65" s="13" customFormat="1">
      <c r="B129" s="231"/>
      <c r="C129" s="232"/>
      <c r="D129" s="218" t="s">
        <v>211</v>
      </c>
      <c r="E129" s="232"/>
      <c r="F129" s="234" t="s">
        <v>219</v>
      </c>
      <c r="G129" s="232"/>
      <c r="H129" s="235">
        <v>33.850999999999999</v>
      </c>
      <c r="I129" s="236"/>
      <c r="J129" s="232"/>
      <c r="K129" s="232"/>
      <c r="L129" s="237"/>
      <c r="M129" s="238"/>
      <c r="N129" s="239"/>
      <c r="O129" s="239"/>
      <c r="P129" s="239"/>
      <c r="Q129" s="239"/>
      <c r="R129" s="239"/>
      <c r="S129" s="239"/>
      <c r="T129" s="240"/>
      <c r="AT129" s="241" t="s">
        <v>211</v>
      </c>
      <c r="AU129" s="241" t="s">
        <v>87</v>
      </c>
      <c r="AV129" s="13" t="s">
        <v>87</v>
      </c>
      <c r="AW129" s="13" t="s">
        <v>6</v>
      </c>
      <c r="AX129" s="13" t="s">
        <v>42</v>
      </c>
      <c r="AY129" s="241" t="s">
        <v>201</v>
      </c>
    </row>
    <row r="130" spans="2:65" s="1" customFormat="1" ht="25.5" customHeight="1">
      <c r="B130" s="43"/>
      <c r="C130" s="206" t="s">
        <v>123</v>
      </c>
      <c r="D130" s="206" t="s">
        <v>203</v>
      </c>
      <c r="E130" s="207" t="s">
        <v>227</v>
      </c>
      <c r="F130" s="208" t="s">
        <v>228</v>
      </c>
      <c r="G130" s="209" t="s">
        <v>206</v>
      </c>
      <c r="H130" s="210">
        <v>16.492999999999999</v>
      </c>
      <c r="I130" s="211"/>
      <c r="J130" s="212">
        <f>ROUND(I130*H130,2)</f>
        <v>0</v>
      </c>
      <c r="K130" s="208" t="s">
        <v>207</v>
      </c>
      <c r="L130" s="63"/>
      <c r="M130" s="213" t="s">
        <v>34</v>
      </c>
      <c r="N130" s="214" t="s">
        <v>51</v>
      </c>
      <c r="O130" s="44"/>
      <c r="P130" s="215">
        <f>O130*H130</f>
        <v>0</v>
      </c>
      <c r="Q130" s="215">
        <v>0</v>
      </c>
      <c r="R130" s="215">
        <f>Q130*H130</f>
        <v>0</v>
      </c>
      <c r="S130" s="215">
        <v>0</v>
      </c>
      <c r="T130" s="216">
        <f>S130*H130</f>
        <v>0</v>
      </c>
      <c r="AR130" s="25" t="s">
        <v>111</v>
      </c>
      <c r="AT130" s="25" t="s">
        <v>203</v>
      </c>
      <c r="AU130" s="25" t="s">
        <v>87</v>
      </c>
      <c r="AY130" s="25" t="s">
        <v>201</v>
      </c>
      <c r="BE130" s="217">
        <f>IF(N130="základní",J130,0)</f>
        <v>0</v>
      </c>
      <c r="BF130" s="217">
        <f>IF(N130="snížená",J130,0)</f>
        <v>0</v>
      </c>
      <c r="BG130" s="217">
        <f>IF(N130="zákl. přenesená",J130,0)</f>
        <v>0</v>
      </c>
      <c r="BH130" s="217">
        <f>IF(N130="sníž. přenesená",J130,0)</f>
        <v>0</v>
      </c>
      <c r="BI130" s="217">
        <f>IF(N130="nulová",J130,0)</f>
        <v>0</v>
      </c>
      <c r="BJ130" s="25" t="s">
        <v>42</v>
      </c>
      <c r="BK130" s="217">
        <f>ROUND(I130*H130,2)</f>
        <v>0</v>
      </c>
      <c r="BL130" s="25" t="s">
        <v>111</v>
      </c>
      <c r="BM130" s="25" t="s">
        <v>229</v>
      </c>
    </row>
    <row r="131" spans="2:65" s="1" customFormat="1" ht="94.5">
      <c r="B131" s="43"/>
      <c r="C131" s="65"/>
      <c r="D131" s="218" t="s">
        <v>209</v>
      </c>
      <c r="E131" s="65"/>
      <c r="F131" s="219" t="s">
        <v>230</v>
      </c>
      <c r="G131" s="65"/>
      <c r="H131" s="65"/>
      <c r="I131" s="175"/>
      <c r="J131" s="65"/>
      <c r="K131" s="65"/>
      <c r="L131" s="63"/>
      <c r="M131" s="220"/>
      <c r="N131" s="44"/>
      <c r="O131" s="44"/>
      <c r="P131" s="44"/>
      <c r="Q131" s="44"/>
      <c r="R131" s="44"/>
      <c r="S131" s="44"/>
      <c r="T131" s="80"/>
      <c r="AT131" s="25" t="s">
        <v>209</v>
      </c>
      <c r="AU131" s="25" t="s">
        <v>87</v>
      </c>
    </row>
    <row r="132" spans="2:65" s="12" customFormat="1">
      <c r="B132" s="221"/>
      <c r="C132" s="222"/>
      <c r="D132" s="218" t="s">
        <v>211</v>
      </c>
      <c r="E132" s="223" t="s">
        <v>34</v>
      </c>
      <c r="F132" s="224" t="s">
        <v>212</v>
      </c>
      <c r="G132" s="222"/>
      <c r="H132" s="223" t="s">
        <v>34</v>
      </c>
      <c r="I132" s="225"/>
      <c r="J132" s="222"/>
      <c r="K132" s="222"/>
      <c r="L132" s="226"/>
      <c r="M132" s="227"/>
      <c r="N132" s="228"/>
      <c r="O132" s="228"/>
      <c r="P132" s="228"/>
      <c r="Q132" s="228"/>
      <c r="R132" s="228"/>
      <c r="S132" s="228"/>
      <c r="T132" s="229"/>
      <c r="AT132" s="230" t="s">
        <v>211</v>
      </c>
      <c r="AU132" s="230" t="s">
        <v>87</v>
      </c>
      <c r="AV132" s="12" t="s">
        <v>42</v>
      </c>
      <c r="AW132" s="12" t="s">
        <v>40</v>
      </c>
      <c r="AX132" s="12" t="s">
        <v>80</v>
      </c>
      <c r="AY132" s="230" t="s">
        <v>201</v>
      </c>
    </row>
    <row r="133" spans="2:65" s="12" customFormat="1">
      <c r="B133" s="221"/>
      <c r="C133" s="222"/>
      <c r="D133" s="218" t="s">
        <v>211</v>
      </c>
      <c r="E133" s="223" t="s">
        <v>34</v>
      </c>
      <c r="F133" s="224" t="s">
        <v>213</v>
      </c>
      <c r="G133" s="222"/>
      <c r="H133" s="223" t="s">
        <v>34</v>
      </c>
      <c r="I133" s="225"/>
      <c r="J133" s="222"/>
      <c r="K133" s="222"/>
      <c r="L133" s="226"/>
      <c r="M133" s="227"/>
      <c r="N133" s="228"/>
      <c r="O133" s="228"/>
      <c r="P133" s="228"/>
      <c r="Q133" s="228"/>
      <c r="R133" s="228"/>
      <c r="S133" s="228"/>
      <c r="T133" s="229"/>
      <c r="AT133" s="230" t="s">
        <v>211</v>
      </c>
      <c r="AU133" s="230" t="s">
        <v>87</v>
      </c>
      <c r="AV133" s="12" t="s">
        <v>42</v>
      </c>
      <c r="AW133" s="12" t="s">
        <v>40</v>
      </c>
      <c r="AX133" s="12" t="s">
        <v>80</v>
      </c>
      <c r="AY133" s="230" t="s">
        <v>201</v>
      </c>
    </row>
    <row r="134" spans="2:65" s="12" customFormat="1">
      <c r="B134" s="221"/>
      <c r="C134" s="222"/>
      <c r="D134" s="218" t="s">
        <v>211</v>
      </c>
      <c r="E134" s="223" t="s">
        <v>34</v>
      </c>
      <c r="F134" s="224" t="s">
        <v>231</v>
      </c>
      <c r="G134" s="222"/>
      <c r="H134" s="223" t="s">
        <v>34</v>
      </c>
      <c r="I134" s="225"/>
      <c r="J134" s="222"/>
      <c r="K134" s="222"/>
      <c r="L134" s="226"/>
      <c r="M134" s="227"/>
      <c r="N134" s="228"/>
      <c r="O134" s="228"/>
      <c r="P134" s="228"/>
      <c r="Q134" s="228"/>
      <c r="R134" s="228"/>
      <c r="S134" s="228"/>
      <c r="T134" s="229"/>
      <c r="AT134" s="230" t="s">
        <v>211</v>
      </c>
      <c r="AU134" s="230" t="s">
        <v>87</v>
      </c>
      <c r="AV134" s="12" t="s">
        <v>42</v>
      </c>
      <c r="AW134" s="12" t="s">
        <v>40</v>
      </c>
      <c r="AX134" s="12" t="s">
        <v>80</v>
      </c>
      <c r="AY134" s="230" t="s">
        <v>201</v>
      </c>
    </row>
    <row r="135" spans="2:65" s="13" customFormat="1" ht="27">
      <c r="B135" s="231"/>
      <c r="C135" s="232"/>
      <c r="D135" s="218" t="s">
        <v>211</v>
      </c>
      <c r="E135" s="233" t="s">
        <v>34</v>
      </c>
      <c r="F135" s="234" t="s">
        <v>232</v>
      </c>
      <c r="G135" s="232"/>
      <c r="H135" s="235">
        <v>16.492999999999999</v>
      </c>
      <c r="I135" s="236"/>
      <c r="J135" s="232"/>
      <c r="K135" s="232"/>
      <c r="L135" s="237"/>
      <c r="M135" s="238"/>
      <c r="N135" s="239"/>
      <c r="O135" s="239"/>
      <c r="P135" s="239"/>
      <c r="Q135" s="239"/>
      <c r="R135" s="239"/>
      <c r="S135" s="239"/>
      <c r="T135" s="240"/>
      <c r="AT135" s="241" t="s">
        <v>211</v>
      </c>
      <c r="AU135" s="241" t="s">
        <v>87</v>
      </c>
      <c r="AV135" s="13" t="s">
        <v>87</v>
      </c>
      <c r="AW135" s="13" t="s">
        <v>40</v>
      </c>
      <c r="AX135" s="13" t="s">
        <v>80</v>
      </c>
      <c r="AY135" s="241" t="s">
        <v>201</v>
      </c>
    </row>
    <row r="136" spans="2:65" s="14" customFormat="1">
      <c r="B136" s="242"/>
      <c r="C136" s="243"/>
      <c r="D136" s="218" t="s">
        <v>211</v>
      </c>
      <c r="E136" s="244" t="s">
        <v>34</v>
      </c>
      <c r="F136" s="245" t="s">
        <v>215</v>
      </c>
      <c r="G136" s="243"/>
      <c r="H136" s="246">
        <v>16.492999999999999</v>
      </c>
      <c r="I136" s="247"/>
      <c r="J136" s="243"/>
      <c r="K136" s="243"/>
      <c r="L136" s="248"/>
      <c r="M136" s="249"/>
      <c r="N136" s="250"/>
      <c r="O136" s="250"/>
      <c r="P136" s="250"/>
      <c r="Q136" s="250"/>
      <c r="R136" s="250"/>
      <c r="S136" s="250"/>
      <c r="T136" s="251"/>
      <c r="AT136" s="252" t="s">
        <v>211</v>
      </c>
      <c r="AU136" s="252" t="s">
        <v>87</v>
      </c>
      <c r="AV136" s="14" t="s">
        <v>111</v>
      </c>
      <c r="AW136" s="14" t="s">
        <v>40</v>
      </c>
      <c r="AX136" s="14" t="s">
        <v>42</v>
      </c>
      <c r="AY136" s="252" t="s">
        <v>201</v>
      </c>
    </row>
    <row r="137" spans="2:65" s="1" customFormat="1" ht="38.25" customHeight="1">
      <c r="B137" s="43"/>
      <c r="C137" s="206" t="s">
        <v>233</v>
      </c>
      <c r="D137" s="206" t="s">
        <v>203</v>
      </c>
      <c r="E137" s="207" t="s">
        <v>234</v>
      </c>
      <c r="F137" s="208" t="s">
        <v>235</v>
      </c>
      <c r="G137" s="209" t="s">
        <v>206</v>
      </c>
      <c r="H137" s="210">
        <v>4.9480000000000004</v>
      </c>
      <c r="I137" s="211"/>
      <c r="J137" s="212">
        <f>ROUND(I137*H137,2)</f>
        <v>0</v>
      </c>
      <c r="K137" s="208" t="s">
        <v>207</v>
      </c>
      <c r="L137" s="63"/>
      <c r="M137" s="213" t="s">
        <v>34</v>
      </c>
      <c r="N137" s="214" t="s">
        <v>51</v>
      </c>
      <c r="O137" s="44"/>
      <c r="P137" s="215">
        <f>O137*H137</f>
        <v>0</v>
      </c>
      <c r="Q137" s="215">
        <v>0</v>
      </c>
      <c r="R137" s="215">
        <f>Q137*H137</f>
        <v>0</v>
      </c>
      <c r="S137" s="215">
        <v>0</v>
      </c>
      <c r="T137" s="216">
        <f>S137*H137</f>
        <v>0</v>
      </c>
      <c r="AR137" s="25" t="s">
        <v>111</v>
      </c>
      <c r="AT137" s="25" t="s">
        <v>203</v>
      </c>
      <c r="AU137" s="25" t="s">
        <v>87</v>
      </c>
      <c r="AY137" s="25" t="s">
        <v>201</v>
      </c>
      <c r="BE137" s="217">
        <f>IF(N137="základní",J137,0)</f>
        <v>0</v>
      </c>
      <c r="BF137" s="217">
        <f>IF(N137="snížená",J137,0)</f>
        <v>0</v>
      </c>
      <c r="BG137" s="217">
        <f>IF(N137="zákl. přenesená",J137,0)</f>
        <v>0</v>
      </c>
      <c r="BH137" s="217">
        <f>IF(N137="sníž. přenesená",J137,0)</f>
        <v>0</v>
      </c>
      <c r="BI137" s="217">
        <f>IF(N137="nulová",J137,0)</f>
        <v>0</v>
      </c>
      <c r="BJ137" s="25" t="s">
        <v>42</v>
      </c>
      <c r="BK137" s="217">
        <f>ROUND(I137*H137,2)</f>
        <v>0</v>
      </c>
      <c r="BL137" s="25" t="s">
        <v>111</v>
      </c>
      <c r="BM137" s="25" t="s">
        <v>236</v>
      </c>
    </row>
    <row r="138" spans="2:65" s="1" customFormat="1" ht="94.5">
      <c r="B138" s="43"/>
      <c r="C138" s="65"/>
      <c r="D138" s="218" t="s">
        <v>209</v>
      </c>
      <c r="E138" s="65"/>
      <c r="F138" s="219" t="s">
        <v>230</v>
      </c>
      <c r="G138" s="65"/>
      <c r="H138" s="65"/>
      <c r="I138" s="175"/>
      <c r="J138" s="65"/>
      <c r="K138" s="65"/>
      <c r="L138" s="63"/>
      <c r="M138" s="220"/>
      <c r="N138" s="44"/>
      <c r="O138" s="44"/>
      <c r="P138" s="44"/>
      <c r="Q138" s="44"/>
      <c r="R138" s="44"/>
      <c r="S138" s="44"/>
      <c r="T138" s="80"/>
      <c r="AT138" s="25" t="s">
        <v>209</v>
      </c>
      <c r="AU138" s="25" t="s">
        <v>87</v>
      </c>
    </row>
    <row r="139" spans="2:65" s="13" customFormat="1">
      <c r="B139" s="231"/>
      <c r="C139" s="232"/>
      <c r="D139" s="218" t="s">
        <v>211</v>
      </c>
      <c r="E139" s="232"/>
      <c r="F139" s="234" t="s">
        <v>237</v>
      </c>
      <c r="G139" s="232"/>
      <c r="H139" s="235">
        <v>4.9480000000000004</v>
      </c>
      <c r="I139" s="236"/>
      <c r="J139" s="232"/>
      <c r="K139" s="232"/>
      <c r="L139" s="237"/>
      <c r="M139" s="238"/>
      <c r="N139" s="239"/>
      <c r="O139" s="239"/>
      <c r="P139" s="239"/>
      <c r="Q139" s="239"/>
      <c r="R139" s="239"/>
      <c r="S139" s="239"/>
      <c r="T139" s="240"/>
      <c r="AT139" s="241" t="s">
        <v>211</v>
      </c>
      <c r="AU139" s="241" t="s">
        <v>87</v>
      </c>
      <c r="AV139" s="13" t="s">
        <v>87</v>
      </c>
      <c r="AW139" s="13" t="s">
        <v>6</v>
      </c>
      <c r="AX139" s="13" t="s">
        <v>42</v>
      </c>
      <c r="AY139" s="241" t="s">
        <v>201</v>
      </c>
    </row>
    <row r="140" spans="2:65" s="1" customFormat="1" ht="38.25" customHeight="1">
      <c r="B140" s="43"/>
      <c r="C140" s="206" t="s">
        <v>238</v>
      </c>
      <c r="D140" s="206" t="s">
        <v>203</v>
      </c>
      <c r="E140" s="207" t="s">
        <v>239</v>
      </c>
      <c r="F140" s="208" t="s">
        <v>240</v>
      </c>
      <c r="G140" s="209" t="s">
        <v>206</v>
      </c>
      <c r="H140" s="210">
        <v>12.327999999999999</v>
      </c>
      <c r="I140" s="211"/>
      <c r="J140" s="212">
        <f>ROUND(I140*H140,2)</f>
        <v>0</v>
      </c>
      <c r="K140" s="208" t="s">
        <v>207</v>
      </c>
      <c r="L140" s="63"/>
      <c r="M140" s="213" t="s">
        <v>34</v>
      </c>
      <c r="N140" s="214" t="s">
        <v>51</v>
      </c>
      <c r="O140" s="44"/>
      <c r="P140" s="215">
        <f>O140*H140</f>
        <v>0</v>
      </c>
      <c r="Q140" s="215">
        <v>0</v>
      </c>
      <c r="R140" s="215">
        <f>Q140*H140</f>
        <v>0</v>
      </c>
      <c r="S140" s="215">
        <v>0</v>
      </c>
      <c r="T140" s="216">
        <f>S140*H140</f>
        <v>0</v>
      </c>
      <c r="AR140" s="25" t="s">
        <v>111</v>
      </c>
      <c r="AT140" s="25" t="s">
        <v>203</v>
      </c>
      <c r="AU140" s="25" t="s">
        <v>87</v>
      </c>
      <c r="AY140" s="25" t="s">
        <v>201</v>
      </c>
      <c r="BE140" s="217">
        <f>IF(N140="základní",J140,0)</f>
        <v>0</v>
      </c>
      <c r="BF140" s="217">
        <f>IF(N140="snížená",J140,0)</f>
        <v>0</v>
      </c>
      <c r="BG140" s="217">
        <f>IF(N140="zákl. přenesená",J140,0)</f>
        <v>0</v>
      </c>
      <c r="BH140" s="217">
        <f>IF(N140="sníž. přenesená",J140,0)</f>
        <v>0</v>
      </c>
      <c r="BI140" s="217">
        <f>IF(N140="nulová",J140,0)</f>
        <v>0</v>
      </c>
      <c r="BJ140" s="25" t="s">
        <v>42</v>
      </c>
      <c r="BK140" s="217">
        <f>ROUND(I140*H140,2)</f>
        <v>0</v>
      </c>
      <c r="BL140" s="25" t="s">
        <v>111</v>
      </c>
      <c r="BM140" s="25" t="s">
        <v>241</v>
      </c>
    </row>
    <row r="141" spans="2:65" s="1" customFormat="1" ht="202.5">
      <c r="B141" s="43"/>
      <c r="C141" s="65"/>
      <c r="D141" s="218" t="s">
        <v>209</v>
      </c>
      <c r="E141" s="65"/>
      <c r="F141" s="219" t="s">
        <v>242</v>
      </c>
      <c r="G141" s="65"/>
      <c r="H141" s="65"/>
      <c r="I141" s="175"/>
      <c r="J141" s="65"/>
      <c r="K141" s="65"/>
      <c r="L141" s="63"/>
      <c r="M141" s="220"/>
      <c r="N141" s="44"/>
      <c r="O141" s="44"/>
      <c r="P141" s="44"/>
      <c r="Q141" s="44"/>
      <c r="R141" s="44"/>
      <c r="S141" s="44"/>
      <c r="T141" s="80"/>
      <c r="AT141" s="25" t="s">
        <v>209</v>
      </c>
      <c r="AU141" s="25" t="s">
        <v>87</v>
      </c>
    </row>
    <row r="142" spans="2:65" s="12" customFormat="1">
      <c r="B142" s="221"/>
      <c r="C142" s="222"/>
      <c r="D142" s="218" t="s">
        <v>211</v>
      </c>
      <c r="E142" s="223" t="s">
        <v>34</v>
      </c>
      <c r="F142" s="224" t="s">
        <v>212</v>
      </c>
      <c r="G142" s="222"/>
      <c r="H142" s="223" t="s">
        <v>34</v>
      </c>
      <c r="I142" s="225"/>
      <c r="J142" s="222"/>
      <c r="K142" s="222"/>
      <c r="L142" s="226"/>
      <c r="M142" s="227"/>
      <c r="N142" s="228"/>
      <c r="O142" s="228"/>
      <c r="P142" s="228"/>
      <c r="Q142" s="228"/>
      <c r="R142" s="228"/>
      <c r="S142" s="228"/>
      <c r="T142" s="229"/>
      <c r="AT142" s="230" t="s">
        <v>211</v>
      </c>
      <c r="AU142" s="230" t="s">
        <v>87</v>
      </c>
      <c r="AV142" s="12" t="s">
        <v>42</v>
      </c>
      <c r="AW142" s="12" t="s">
        <v>40</v>
      </c>
      <c r="AX142" s="12" t="s">
        <v>80</v>
      </c>
      <c r="AY142" s="230" t="s">
        <v>201</v>
      </c>
    </row>
    <row r="143" spans="2:65" s="12" customFormat="1">
      <c r="B143" s="221"/>
      <c r="C143" s="222"/>
      <c r="D143" s="218" t="s">
        <v>211</v>
      </c>
      <c r="E143" s="223" t="s">
        <v>34</v>
      </c>
      <c r="F143" s="224" t="s">
        <v>213</v>
      </c>
      <c r="G143" s="222"/>
      <c r="H143" s="223" t="s">
        <v>34</v>
      </c>
      <c r="I143" s="225"/>
      <c r="J143" s="222"/>
      <c r="K143" s="222"/>
      <c r="L143" s="226"/>
      <c r="M143" s="227"/>
      <c r="N143" s="228"/>
      <c r="O143" s="228"/>
      <c r="P143" s="228"/>
      <c r="Q143" s="228"/>
      <c r="R143" s="228"/>
      <c r="S143" s="228"/>
      <c r="T143" s="229"/>
      <c r="AT143" s="230" t="s">
        <v>211</v>
      </c>
      <c r="AU143" s="230" t="s">
        <v>87</v>
      </c>
      <c r="AV143" s="12" t="s">
        <v>42</v>
      </c>
      <c r="AW143" s="12" t="s">
        <v>40</v>
      </c>
      <c r="AX143" s="12" t="s">
        <v>80</v>
      </c>
      <c r="AY143" s="230" t="s">
        <v>201</v>
      </c>
    </row>
    <row r="144" spans="2:65" s="12" customFormat="1">
      <c r="B144" s="221"/>
      <c r="C144" s="222"/>
      <c r="D144" s="218" t="s">
        <v>211</v>
      </c>
      <c r="E144" s="223" t="s">
        <v>34</v>
      </c>
      <c r="F144" s="224" t="s">
        <v>231</v>
      </c>
      <c r="G144" s="222"/>
      <c r="H144" s="223" t="s">
        <v>34</v>
      </c>
      <c r="I144" s="225"/>
      <c r="J144" s="222"/>
      <c r="K144" s="222"/>
      <c r="L144" s="226"/>
      <c r="M144" s="227"/>
      <c r="N144" s="228"/>
      <c r="O144" s="228"/>
      <c r="P144" s="228"/>
      <c r="Q144" s="228"/>
      <c r="R144" s="228"/>
      <c r="S144" s="228"/>
      <c r="T144" s="229"/>
      <c r="AT144" s="230" t="s">
        <v>211</v>
      </c>
      <c r="AU144" s="230" t="s">
        <v>87</v>
      </c>
      <c r="AV144" s="12" t="s">
        <v>42</v>
      </c>
      <c r="AW144" s="12" t="s">
        <v>40</v>
      </c>
      <c r="AX144" s="12" t="s">
        <v>80</v>
      </c>
      <c r="AY144" s="230" t="s">
        <v>201</v>
      </c>
    </row>
    <row r="145" spans="2:65" s="13" customFormat="1">
      <c r="B145" s="231"/>
      <c r="C145" s="232"/>
      <c r="D145" s="218" t="s">
        <v>211</v>
      </c>
      <c r="E145" s="233" t="s">
        <v>34</v>
      </c>
      <c r="F145" s="234" t="s">
        <v>243</v>
      </c>
      <c r="G145" s="232"/>
      <c r="H145" s="235">
        <v>12.327999999999999</v>
      </c>
      <c r="I145" s="236"/>
      <c r="J145" s="232"/>
      <c r="K145" s="232"/>
      <c r="L145" s="237"/>
      <c r="M145" s="238"/>
      <c r="N145" s="239"/>
      <c r="O145" s="239"/>
      <c r="P145" s="239"/>
      <c r="Q145" s="239"/>
      <c r="R145" s="239"/>
      <c r="S145" s="239"/>
      <c r="T145" s="240"/>
      <c r="AT145" s="241" t="s">
        <v>211</v>
      </c>
      <c r="AU145" s="241" t="s">
        <v>87</v>
      </c>
      <c r="AV145" s="13" t="s">
        <v>87</v>
      </c>
      <c r="AW145" s="13" t="s">
        <v>40</v>
      </c>
      <c r="AX145" s="13" t="s">
        <v>80</v>
      </c>
      <c r="AY145" s="241" t="s">
        <v>201</v>
      </c>
    </row>
    <row r="146" spans="2:65" s="14" customFormat="1">
      <c r="B146" s="242"/>
      <c r="C146" s="243"/>
      <c r="D146" s="218" t="s">
        <v>211</v>
      </c>
      <c r="E146" s="244" t="s">
        <v>34</v>
      </c>
      <c r="F146" s="245" t="s">
        <v>215</v>
      </c>
      <c r="G146" s="243"/>
      <c r="H146" s="246">
        <v>12.327999999999999</v>
      </c>
      <c r="I146" s="247"/>
      <c r="J146" s="243"/>
      <c r="K146" s="243"/>
      <c r="L146" s="248"/>
      <c r="M146" s="249"/>
      <c r="N146" s="250"/>
      <c r="O146" s="250"/>
      <c r="P146" s="250"/>
      <c r="Q146" s="250"/>
      <c r="R146" s="250"/>
      <c r="S146" s="250"/>
      <c r="T146" s="251"/>
      <c r="AT146" s="252" t="s">
        <v>211</v>
      </c>
      <c r="AU146" s="252" t="s">
        <v>87</v>
      </c>
      <c r="AV146" s="14" t="s">
        <v>111</v>
      </c>
      <c r="AW146" s="14" t="s">
        <v>40</v>
      </c>
      <c r="AX146" s="14" t="s">
        <v>42</v>
      </c>
      <c r="AY146" s="252" t="s">
        <v>201</v>
      </c>
    </row>
    <row r="147" spans="2:65" s="1" customFormat="1" ht="38.25" customHeight="1">
      <c r="B147" s="43"/>
      <c r="C147" s="206" t="s">
        <v>244</v>
      </c>
      <c r="D147" s="206" t="s">
        <v>203</v>
      </c>
      <c r="E147" s="207" t="s">
        <v>245</v>
      </c>
      <c r="F147" s="208" t="s">
        <v>246</v>
      </c>
      <c r="G147" s="209" t="s">
        <v>206</v>
      </c>
      <c r="H147" s="210">
        <v>3.698</v>
      </c>
      <c r="I147" s="211"/>
      <c r="J147" s="212">
        <f>ROUND(I147*H147,2)</f>
        <v>0</v>
      </c>
      <c r="K147" s="208" t="s">
        <v>207</v>
      </c>
      <c r="L147" s="63"/>
      <c r="M147" s="213" t="s">
        <v>34</v>
      </c>
      <c r="N147" s="214" t="s">
        <v>51</v>
      </c>
      <c r="O147" s="44"/>
      <c r="P147" s="215">
        <f>O147*H147</f>
        <v>0</v>
      </c>
      <c r="Q147" s="215">
        <v>0</v>
      </c>
      <c r="R147" s="215">
        <f>Q147*H147</f>
        <v>0</v>
      </c>
      <c r="S147" s="215">
        <v>0</v>
      </c>
      <c r="T147" s="216">
        <f>S147*H147</f>
        <v>0</v>
      </c>
      <c r="AR147" s="25" t="s">
        <v>111</v>
      </c>
      <c r="AT147" s="25" t="s">
        <v>203</v>
      </c>
      <c r="AU147" s="25" t="s">
        <v>87</v>
      </c>
      <c r="AY147" s="25" t="s">
        <v>201</v>
      </c>
      <c r="BE147" s="217">
        <f>IF(N147="základní",J147,0)</f>
        <v>0</v>
      </c>
      <c r="BF147" s="217">
        <f>IF(N147="snížená",J147,0)</f>
        <v>0</v>
      </c>
      <c r="BG147" s="217">
        <f>IF(N147="zákl. přenesená",J147,0)</f>
        <v>0</v>
      </c>
      <c r="BH147" s="217">
        <f>IF(N147="sníž. přenesená",J147,0)</f>
        <v>0</v>
      </c>
      <c r="BI147" s="217">
        <f>IF(N147="nulová",J147,0)</f>
        <v>0</v>
      </c>
      <c r="BJ147" s="25" t="s">
        <v>42</v>
      </c>
      <c r="BK147" s="217">
        <f>ROUND(I147*H147,2)</f>
        <v>0</v>
      </c>
      <c r="BL147" s="25" t="s">
        <v>111</v>
      </c>
      <c r="BM147" s="25" t="s">
        <v>247</v>
      </c>
    </row>
    <row r="148" spans="2:65" s="1" customFormat="1" ht="202.5">
      <c r="B148" s="43"/>
      <c r="C148" s="65"/>
      <c r="D148" s="218" t="s">
        <v>209</v>
      </c>
      <c r="E148" s="65"/>
      <c r="F148" s="219" t="s">
        <v>242</v>
      </c>
      <c r="G148" s="65"/>
      <c r="H148" s="65"/>
      <c r="I148" s="175"/>
      <c r="J148" s="65"/>
      <c r="K148" s="65"/>
      <c r="L148" s="63"/>
      <c r="M148" s="220"/>
      <c r="N148" s="44"/>
      <c r="O148" s="44"/>
      <c r="P148" s="44"/>
      <c r="Q148" s="44"/>
      <c r="R148" s="44"/>
      <c r="S148" s="44"/>
      <c r="T148" s="80"/>
      <c r="AT148" s="25" t="s">
        <v>209</v>
      </c>
      <c r="AU148" s="25" t="s">
        <v>87</v>
      </c>
    </row>
    <row r="149" spans="2:65" s="13" customFormat="1">
      <c r="B149" s="231"/>
      <c r="C149" s="232"/>
      <c r="D149" s="218" t="s">
        <v>211</v>
      </c>
      <c r="E149" s="232"/>
      <c r="F149" s="234" t="s">
        <v>248</v>
      </c>
      <c r="G149" s="232"/>
      <c r="H149" s="235">
        <v>3.698</v>
      </c>
      <c r="I149" s="236"/>
      <c r="J149" s="232"/>
      <c r="K149" s="232"/>
      <c r="L149" s="237"/>
      <c r="M149" s="238"/>
      <c r="N149" s="239"/>
      <c r="O149" s="239"/>
      <c r="P149" s="239"/>
      <c r="Q149" s="239"/>
      <c r="R149" s="239"/>
      <c r="S149" s="239"/>
      <c r="T149" s="240"/>
      <c r="AT149" s="241" t="s">
        <v>211</v>
      </c>
      <c r="AU149" s="241" t="s">
        <v>87</v>
      </c>
      <c r="AV149" s="13" t="s">
        <v>87</v>
      </c>
      <c r="AW149" s="13" t="s">
        <v>6</v>
      </c>
      <c r="AX149" s="13" t="s">
        <v>42</v>
      </c>
      <c r="AY149" s="241" t="s">
        <v>201</v>
      </c>
    </row>
    <row r="150" spans="2:65" s="1" customFormat="1" ht="25.5" customHeight="1">
      <c r="B150" s="43"/>
      <c r="C150" s="206" t="s">
        <v>249</v>
      </c>
      <c r="D150" s="206" t="s">
        <v>203</v>
      </c>
      <c r="E150" s="207" t="s">
        <v>250</v>
      </c>
      <c r="F150" s="208" t="s">
        <v>251</v>
      </c>
      <c r="G150" s="209" t="s">
        <v>206</v>
      </c>
      <c r="H150" s="210">
        <v>16.492999999999999</v>
      </c>
      <c r="I150" s="211"/>
      <c r="J150" s="212">
        <f>ROUND(I150*H150,2)</f>
        <v>0</v>
      </c>
      <c r="K150" s="208" t="s">
        <v>207</v>
      </c>
      <c r="L150" s="63"/>
      <c r="M150" s="213" t="s">
        <v>34</v>
      </c>
      <c r="N150" s="214" t="s">
        <v>51</v>
      </c>
      <c r="O150" s="44"/>
      <c r="P150" s="215">
        <f>O150*H150</f>
        <v>0</v>
      </c>
      <c r="Q150" s="215">
        <v>0</v>
      </c>
      <c r="R150" s="215">
        <f>Q150*H150</f>
        <v>0</v>
      </c>
      <c r="S150" s="215">
        <v>0</v>
      </c>
      <c r="T150" s="216">
        <f>S150*H150</f>
        <v>0</v>
      </c>
      <c r="AR150" s="25" t="s">
        <v>111</v>
      </c>
      <c r="AT150" s="25" t="s">
        <v>203</v>
      </c>
      <c r="AU150" s="25" t="s">
        <v>87</v>
      </c>
      <c r="AY150" s="25" t="s">
        <v>201</v>
      </c>
      <c r="BE150" s="217">
        <f>IF(N150="základní",J150,0)</f>
        <v>0</v>
      </c>
      <c r="BF150" s="217">
        <f>IF(N150="snížená",J150,0)</f>
        <v>0</v>
      </c>
      <c r="BG150" s="217">
        <f>IF(N150="zákl. přenesená",J150,0)</f>
        <v>0</v>
      </c>
      <c r="BH150" s="217">
        <f>IF(N150="sníž. přenesená",J150,0)</f>
        <v>0</v>
      </c>
      <c r="BI150" s="217">
        <f>IF(N150="nulová",J150,0)</f>
        <v>0</v>
      </c>
      <c r="BJ150" s="25" t="s">
        <v>42</v>
      </c>
      <c r="BK150" s="217">
        <f>ROUND(I150*H150,2)</f>
        <v>0</v>
      </c>
      <c r="BL150" s="25" t="s">
        <v>111</v>
      </c>
      <c r="BM150" s="25" t="s">
        <v>252</v>
      </c>
    </row>
    <row r="151" spans="2:65" s="1" customFormat="1" ht="94.5">
      <c r="B151" s="43"/>
      <c r="C151" s="65"/>
      <c r="D151" s="218" t="s">
        <v>209</v>
      </c>
      <c r="E151" s="65"/>
      <c r="F151" s="219" t="s">
        <v>230</v>
      </c>
      <c r="G151" s="65"/>
      <c r="H151" s="65"/>
      <c r="I151" s="175"/>
      <c r="J151" s="65"/>
      <c r="K151" s="65"/>
      <c r="L151" s="63"/>
      <c r="M151" s="220"/>
      <c r="N151" s="44"/>
      <c r="O151" s="44"/>
      <c r="P151" s="44"/>
      <c r="Q151" s="44"/>
      <c r="R151" s="44"/>
      <c r="S151" s="44"/>
      <c r="T151" s="80"/>
      <c r="AT151" s="25" t="s">
        <v>209</v>
      </c>
      <c r="AU151" s="25" t="s">
        <v>87</v>
      </c>
    </row>
    <row r="152" spans="2:65" s="12" customFormat="1">
      <c r="B152" s="221"/>
      <c r="C152" s="222"/>
      <c r="D152" s="218" t="s">
        <v>211</v>
      </c>
      <c r="E152" s="223" t="s">
        <v>34</v>
      </c>
      <c r="F152" s="224" t="s">
        <v>212</v>
      </c>
      <c r="G152" s="222"/>
      <c r="H152" s="223" t="s">
        <v>34</v>
      </c>
      <c r="I152" s="225"/>
      <c r="J152" s="222"/>
      <c r="K152" s="222"/>
      <c r="L152" s="226"/>
      <c r="M152" s="227"/>
      <c r="N152" s="228"/>
      <c r="O152" s="228"/>
      <c r="P152" s="228"/>
      <c r="Q152" s="228"/>
      <c r="R152" s="228"/>
      <c r="S152" s="228"/>
      <c r="T152" s="229"/>
      <c r="AT152" s="230" t="s">
        <v>211</v>
      </c>
      <c r="AU152" s="230" t="s">
        <v>87</v>
      </c>
      <c r="AV152" s="12" t="s">
        <v>42</v>
      </c>
      <c r="AW152" s="12" t="s">
        <v>40</v>
      </c>
      <c r="AX152" s="12" t="s">
        <v>80</v>
      </c>
      <c r="AY152" s="230" t="s">
        <v>201</v>
      </c>
    </row>
    <row r="153" spans="2:65" s="12" customFormat="1">
      <c r="B153" s="221"/>
      <c r="C153" s="222"/>
      <c r="D153" s="218" t="s">
        <v>211</v>
      </c>
      <c r="E153" s="223" t="s">
        <v>34</v>
      </c>
      <c r="F153" s="224" t="s">
        <v>223</v>
      </c>
      <c r="G153" s="222"/>
      <c r="H153" s="223" t="s">
        <v>34</v>
      </c>
      <c r="I153" s="225"/>
      <c r="J153" s="222"/>
      <c r="K153" s="222"/>
      <c r="L153" s="226"/>
      <c r="M153" s="227"/>
      <c r="N153" s="228"/>
      <c r="O153" s="228"/>
      <c r="P153" s="228"/>
      <c r="Q153" s="228"/>
      <c r="R153" s="228"/>
      <c r="S153" s="228"/>
      <c r="T153" s="229"/>
      <c r="AT153" s="230" t="s">
        <v>211</v>
      </c>
      <c r="AU153" s="230" t="s">
        <v>87</v>
      </c>
      <c r="AV153" s="12" t="s">
        <v>42</v>
      </c>
      <c r="AW153" s="12" t="s">
        <v>40</v>
      </c>
      <c r="AX153" s="12" t="s">
        <v>80</v>
      </c>
      <c r="AY153" s="230" t="s">
        <v>201</v>
      </c>
    </row>
    <row r="154" spans="2:65" s="12" customFormat="1">
      <c r="B154" s="221"/>
      <c r="C154" s="222"/>
      <c r="D154" s="218" t="s">
        <v>211</v>
      </c>
      <c r="E154" s="223" t="s">
        <v>34</v>
      </c>
      <c r="F154" s="224" t="s">
        <v>231</v>
      </c>
      <c r="G154" s="222"/>
      <c r="H154" s="223" t="s">
        <v>34</v>
      </c>
      <c r="I154" s="225"/>
      <c r="J154" s="222"/>
      <c r="K154" s="222"/>
      <c r="L154" s="226"/>
      <c r="M154" s="227"/>
      <c r="N154" s="228"/>
      <c r="O154" s="228"/>
      <c r="P154" s="228"/>
      <c r="Q154" s="228"/>
      <c r="R154" s="228"/>
      <c r="S154" s="228"/>
      <c r="T154" s="229"/>
      <c r="AT154" s="230" t="s">
        <v>211</v>
      </c>
      <c r="AU154" s="230" t="s">
        <v>87</v>
      </c>
      <c r="AV154" s="12" t="s">
        <v>42</v>
      </c>
      <c r="AW154" s="12" t="s">
        <v>40</v>
      </c>
      <c r="AX154" s="12" t="s">
        <v>80</v>
      </c>
      <c r="AY154" s="230" t="s">
        <v>201</v>
      </c>
    </row>
    <row r="155" spans="2:65" s="13" customFormat="1" ht="27">
      <c r="B155" s="231"/>
      <c r="C155" s="232"/>
      <c r="D155" s="218" t="s">
        <v>211</v>
      </c>
      <c r="E155" s="233" t="s">
        <v>34</v>
      </c>
      <c r="F155" s="234" t="s">
        <v>232</v>
      </c>
      <c r="G155" s="232"/>
      <c r="H155" s="235">
        <v>16.492999999999999</v>
      </c>
      <c r="I155" s="236"/>
      <c r="J155" s="232"/>
      <c r="K155" s="232"/>
      <c r="L155" s="237"/>
      <c r="M155" s="238"/>
      <c r="N155" s="239"/>
      <c r="O155" s="239"/>
      <c r="P155" s="239"/>
      <c r="Q155" s="239"/>
      <c r="R155" s="239"/>
      <c r="S155" s="239"/>
      <c r="T155" s="240"/>
      <c r="AT155" s="241" t="s">
        <v>211</v>
      </c>
      <c r="AU155" s="241" t="s">
        <v>87</v>
      </c>
      <c r="AV155" s="13" t="s">
        <v>87</v>
      </c>
      <c r="AW155" s="13" t="s">
        <v>40</v>
      </c>
      <c r="AX155" s="13" t="s">
        <v>80</v>
      </c>
      <c r="AY155" s="241" t="s">
        <v>201</v>
      </c>
    </row>
    <row r="156" spans="2:65" s="14" customFormat="1">
      <c r="B156" s="242"/>
      <c r="C156" s="243"/>
      <c r="D156" s="218" t="s">
        <v>211</v>
      </c>
      <c r="E156" s="244" t="s">
        <v>34</v>
      </c>
      <c r="F156" s="245" t="s">
        <v>215</v>
      </c>
      <c r="G156" s="243"/>
      <c r="H156" s="246">
        <v>16.492999999999999</v>
      </c>
      <c r="I156" s="247"/>
      <c r="J156" s="243"/>
      <c r="K156" s="243"/>
      <c r="L156" s="248"/>
      <c r="M156" s="249"/>
      <c r="N156" s="250"/>
      <c r="O156" s="250"/>
      <c r="P156" s="250"/>
      <c r="Q156" s="250"/>
      <c r="R156" s="250"/>
      <c r="S156" s="250"/>
      <c r="T156" s="251"/>
      <c r="AT156" s="252" t="s">
        <v>211</v>
      </c>
      <c r="AU156" s="252" t="s">
        <v>87</v>
      </c>
      <c r="AV156" s="14" t="s">
        <v>111</v>
      </c>
      <c r="AW156" s="14" t="s">
        <v>40</v>
      </c>
      <c r="AX156" s="14" t="s">
        <v>42</v>
      </c>
      <c r="AY156" s="252" t="s">
        <v>201</v>
      </c>
    </row>
    <row r="157" spans="2:65" s="1" customFormat="1" ht="38.25" customHeight="1">
      <c r="B157" s="43"/>
      <c r="C157" s="206" t="s">
        <v>253</v>
      </c>
      <c r="D157" s="206" t="s">
        <v>203</v>
      </c>
      <c r="E157" s="207" t="s">
        <v>254</v>
      </c>
      <c r="F157" s="208" t="s">
        <v>255</v>
      </c>
      <c r="G157" s="209" t="s">
        <v>206</v>
      </c>
      <c r="H157" s="210">
        <v>4.9480000000000004</v>
      </c>
      <c r="I157" s="211"/>
      <c r="J157" s="212">
        <f>ROUND(I157*H157,2)</f>
        <v>0</v>
      </c>
      <c r="K157" s="208" t="s">
        <v>207</v>
      </c>
      <c r="L157" s="63"/>
      <c r="M157" s="213" t="s">
        <v>34</v>
      </c>
      <c r="N157" s="214" t="s">
        <v>51</v>
      </c>
      <c r="O157" s="44"/>
      <c r="P157" s="215">
        <f>O157*H157</f>
        <v>0</v>
      </c>
      <c r="Q157" s="215">
        <v>0</v>
      </c>
      <c r="R157" s="215">
        <f>Q157*H157</f>
        <v>0</v>
      </c>
      <c r="S157" s="215">
        <v>0</v>
      </c>
      <c r="T157" s="216">
        <f>S157*H157</f>
        <v>0</v>
      </c>
      <c r="AR157" s="25" t="s">
        <v>111</v>
      </c>
      <c r="AT157" s="25" t="s">
        <v>203</v>
      </c>
      <c r="AU157" s="25" t="s">
        <v>87</v>
      </c>
      <c r="AY157" s="25" t="s">
        <v>201</v>
      </c>
      <c r="BE157" s="217">
        <f>IF(N157="základní",J157,0)</f>
        <v>0</v>
      </c>
      <c r="BF157" s="217">
        <f>IF(N157="snížená",J157,0)</f>
        <v>0</v>
      </c>
      <c r="BG157" s="217">
        <f>IF(N157="zákl. přenesená",J157,0)</f>
        <v>0</v>
      </c>
      <c r="BH157" s="217">
        <f>IF(N157="sníž. přenesená",J157,0)</f>
        <v>0</v>
      </c>
      <c r="BI157" s="217">
        <f>IF(N157="nulová",J157,0)</f>
        <v>0</v>
      </c>
      <c r="BJ157" s="25" t="s">
        <v>42</v>
      </c>
      <c r="BK157" s="217">
        <f>ROUND(I157*H157,2)</f>
        <v>0</v>
      </c>
      <c r="BL157" s="25" t="s">
        <v>111</v>
      </c>
      <c r="BM157" s="25" t="s">
        <v>256</v>
      </c>
    </row>
    <row r="158" spans="2:65" s="1" customFormat="1" ht="94.5">
      <c r="B158" s="43"/>
      <c r="C158" s="65"/>
      <c r="D158" s="218" t="s">
        <v>209</v>
      </c>
      <c r="E158" s="65"/>
      <c r="F158" s="219" t="s">
        <v>230</v>
      </c>
      <c r="G158" s="65"/>
      <c r="H158" s="65"/>
      <c r="I158" s="175"/>
      <c r="J158" s="65"/>
      <c r="K158" s="65"/>
      <c r="L158" s="63"/>
      <c r="M158" s="220"/>
      <c r="N158" s="44"/>
      <c r="O158" s="44"/>
      <c r="P158" s="44"/>
      <c r="Q158" s="44"/>
      <c r="R158" s="44"/>
      <c r="S158" s="44"/>
      <c r="T158" s="80"/>
      <c r="AT158" s="25" t="s">
        <v>209</v>
      </c>
      <c r="AU158" s="25" t="s">
        <v>87</v>
      </c>
    </row>
    <row r="159" spans="2:65" s="13" customFormat="1">
      <c r="B159" s="231"/>
      <c r="C159" s="232"/>
      <c r="D159" s="218" t="s">
        <v>211</v>
      </c>
      <c r="E159" s="232"/>
      <c r="F159" s="234" t="s">
        <v>237</v>
      </c>
      <c r="G159" s="232"/>
      <c r="H159" s="235">
        <v>4.9480000000000004</v>
      </c>
      <c r="I159" s="236"/>
      <c r="J159" s="232"/>
      <c r="K159" s="232"/>
      <c r="L159" s="237"/>
      <c r="M159" s="238"/>
      <c r="N159" s="239"/>
      <c r="O159" s="239"/>
      <c r="P159" s="239"/>
      <c r="Q159" s="239"/>
      <c r="R159" s="239"/>
      <c r="S159" s="239"/>
      <c r="T159" s="240"/>
      <c r="AT159" s="241" t="s">
        <v>211</v>
      </c>
      <c r="AU159" s="241" t="s">
        <v>87</v>
      </c>
      <c r="AV159" s="13" t="s">
        <v>87</v>
      </c>
      <c r="AW159" s="13" t="s">
        <v>6</v>
      </c>
      <c r="AX159" s="13" t="s">
        <v>42</v>
      </c>
      <c r="AY159" s="241" t="s">
        <v>201</v>
      </c>
    </row>
    <row r="160" spans="2:65" s="1" customFormat="1" ht="38.25" customHeight="1">
      <c r="B160" s="43"/>
      <c r="C160" s="206" t="s">
        <v>257</v>
      </c>
      <c r="D160" s="206" t="s">
        <v>203</v>
      </c>
      <c r="E160" s="207" t="s">
        <v>258</v>
      </c>
      <c r="F160" s="208" t="s">
        <v>259</v>
      </c>
      <c r="G160" s="209" t="s">
        <v>206</v>
      </c>
      <c r="H160" s="210">
        <v>12.327999999999999</v>
      </c>
      <c r="I160" s="211"/>
      <c r="J160" s="212">
        <f>ROUND(I160*H160,2)</f>
        <v>0</v>
      </c>
      <c r="K160" s="208" t="s">
        <v>207</v>
      </c>
      <c r="L160" s="63"/>
      <c r="M160" s="213" t="s">
        <v>34</v>
      </c>
      <c r="N160" s="214" t="s">
        <v>51</v>
      </c>
      <c r="O160" s="44"/>
      <c r="P160" s="215">
        <f>O160*H160</f>
        <v>0</v>
      </c>
      <c r="Q160" s="215">
        <v>0</v>
      </c>
      <c r="R160" s="215">
        <f>Q160*H160</f>
        <v>0</v>
      </c>
      <c r="S160" s="215">
        <v>0</v>
      </c>
      <c r="T160" s="216">
        <f>S160*H160</f>
        <v>0</v>
      </c>
      <c r="AR160" s="25" t="s">
        <v>111</v>
      </c>
      <c r="AT160" s="25" t="s">
        <v>203</v>
      </c>
      <c r="AU160" s="25" t="s">
        <v>87</v>
      </c>
      <c r="AY160" s="25" t="s">
        <v>201</v>
      </c>
      <c r="BE160" s="217">
        <f>IF(N160="základní",J160,0)</f>
        <v>0</v>
      </c>
      <c r="BF160" s="217">
        <f>IF(N160="snížená",J160,0)</f>
        <v>0</v>
      </c>
      <c r="BG160" s="217">
        <f>IF(N160="zákl. přenesená",J160,0)</f>
        <v>0</v>
      </c>
      <c r="BH160" s="217">
        <f>IF(N160="sníž. přenesená",J160,0)</f>
        <v>0</v>
      </c>
      <c r="BI160" s="217">
        <f>IF(N160="nulová",J160,0)</f>
        <v>0</v>
      </c>
      <c r="BJ160" s="25" t="s">
        <v>42</v>
      </c>
      <c r="BK160" s="217">
        <f>ROUND(I160*H160,2)</f>
        <v>0</v>
      </c>
      <c r="BL160" s="25" t="s">
        <v>111</v>
      </c>
      <c r="BM160" s="25" t="s">
        <v>260</v>
      </c>
    </row>
    <row r="161" spans="2:65" s="1" customFormat="1" ht="202.5">
      <c r="B161" s="43"/>
      <c r="C161" s="65"/>
      <c r="D161" s="218" t="s">
        <v>209</v>
      </c>
      <c r="E161" s="65"/>
      <c r="F161" s="219" t="s">
        <v>242</v>
      </c>
      <c r="G161" s="65"/>
      <c r="H161" s="65"/>
      <c r="I161" s="175"/>
      <c r="J161" s="65"/>
      <c r="K161" s="65"/>
      <c r="L161" s="63"/>
      <c r="M161" s="220"/>
      <c r="N161" s="44"/>
      <c r="O161" s="44"/>
      <c r="P161" s="44"/>
      <c r="Q161" s="44"/>
      <c r="R161" s="44"/>
      <c r="S161" s="44"/>
      <c r="T161" s="80"/>
      <c r="AT161" s="25" t="s">
        <v>209</v>
      </c>
      <c r="AU161" s="25" t="s">
        <v>87</v>
      </c>
    </row>
    <row r="162" spans="2:65" s="12" customFormat="1">
      <c r="B162" s="221"/>
      <c r="C162" s="222"/>
      <c r="D162" s="218" t="s">
        <v>211</v>
      </c>
      <c r="E162" s="223" t="s">
        <v>34</v>
      </c>
      <c r="F162" s="224" t="s">
        <v>212</v>
      </c>
      <c r="G162" s="222"/>
      <c r="H162" s="223" t="s">
        <v>34</v>
      </c>
      <c r="I162" s="225"/>
      <c r="J162" s="222"/>
      <c r="K162" s="222"/>
      <c r="L162" s="226"/>
      <c r="M162" s="227"/>
      <c r="N162" s="228"/>
      <c r="O162" s="228"/>
      <c r="P162" s="228"/>
      <c r="Q162" s="228"/>
      <c r="R162" s="228"/>
      <c r="S162" s="228"/>
      <c r="T162" s="229"/>
      <c r="AT162" s="230" t="s">
        <v>211</v>
      </c>
      <c r="AU162" s="230" t="s">
        <v>87</v>
      </c>
      <c r="AV162" s="12" t="s">
        <v>42</v>
      </c>
      <c r="AW162" s="12" t="s">
        <v>40</v>
      </c>
      <c r="AX162" s="12" t="s">
        <v>80</v>
      </c>
      <c r="AY162" s="230" t="s">
        <v>201</v>
      </c>
    </row>
    <row r="163" spans="2:65" s="12" customFormat="1">
      <c r="B163" s="221"/>
      <c r="C163" s="222"/>
      <c r="D163" s="218" t="s">
        <v>211</v>
      </c>
      <c r="E163" s="223" t="s">
        <v>34</v>
      </c>
      <c r="F163" s="224" t="s">
        <v>223</v>
      </c>
      <c r="G163" s="222"/>
      <c r="H163" s="223" t="s">
        <v>34</v>
      </c>
      <c r="I163" s="225"/>
      <c r="J163" s="222"/>
      <c r="K163" s="222"/>
      <c r="L163" s="226"/>
      <c r="M163" s="227"/>
      <c r="N163" s="228"/>
      <c r="O163" s="228"/>
      <c r="P163" s="228"/>
      <c r="Q163" s="228"/>
      <c r="R163" s="228"/>
      <c r="S163" s="228"/>
      <c r="T163" s="229"/>
      <c r="AT163" s="230" t="s">
        <v>211</v>
      </c>
      <c r="AU163" s="230" t="s">
        <v>87</v>
      </c>
      <c r="AV163" s="12" t="s">
        <v>42</v>
      </c>
      <c r="AW163" s="12" t="s">
        <v>40</v>
      </c>
      <c r="AX163" s="12" t="s">
        <v>80</v>
      </c>
      <c r="AY163" s="230" t="s">
        <v>201</v>
      </c>
    </row>
    <row r="164" spans="2:65" s="12" customFormat="1">
      <c r="B164" s="221"/>
      <c r="C164" s="222"/>
      <c r="D164" s="218" t="s">
        <v>211</v>
      </c>
      <c r="E164" s="223" t="s">
        <v>34</v>
      </c>
      <c r="F164" s="224" t="s">
        <v>231</v>
      </c>
      <c r="G164" s="222"/>
      <c r="H164" s="223" t="s">
        <v>34</v>
      </c>
      <c r="I164" s="225"/>
      <c r="J164" s="222"/>
      <c r="K164" s="222"/>
      <c r="L164" s="226"/>
      <c r="M164" s="227"/>
      <c r="N164" s="228"/>
      <c r="O164" s="228"/>
      <c r="P164" s="228"/>
      <c r="Q164" s="228"/>
      <c r="R164" s="228"/>
      <c r="S164" s="228"/>
      <c r="T164" s="229"/>
      <c r="AT164" s="230" t="s">
        <v>211</v>
      </c>
      <c r="AU164" s="230" t="s">
        <v>87</v>
      </c>
      <c r="AV164" s="12" t="s">
        <v>42</v>
      </c>
      <c r="AW164" s="12" t="s">
        <v>40</v>
      </c>
      <c r="AX164" s="12" t="s">
        <v>80</v>
      </c>
      <c r="AY164" s="230" t="s">
        <v>201</v>
      </c>
    </row>
    <row r="165" spans="2:65" s="13" customFormat="1">
      <c r="B165" s="231"/>
      <c r="C165" s="232"/>
      <c r="D165" s="218" t="s">
        <v>211</v>
      </c>
      <c r="E165" s="233" t="s">
        <v>34</v>
      </c>
      <c r="F165" s="234" t="s">
        <v>243</v>
      </c>
      <c r="G165" s="232"/>
      <c r="H165" s="235">
        <v>12.327999999999999</v>
      </c>
      <c r="I165" s="236"/>
      <c r="J165" s="232"/>
      <c r="K165" s="232"/>
      <c r="L165" s="237"/>
      <c r="M165" s="238"/>
      <c r="N165" s="239"/>
      <c r="O165" s="239"/>
      <c r="P165" s="239"/>
      <c r="Q165" s="239"/>
      <c r="R165" s="239"/>
      <c r="S165" s="239"/>
      <c r="T165" s="240"/>
      <c r="AT165" s="241" t="s">
        <v>211</v>
      </c>
      <c r="AU165" s="241" t="s">
        <v>87</v>
      </c>
      <c r="AV165" s="13" t="s">
        <v>87</v>
      </c>
      <c r="AW165" s="13" t="s">
        <v>40</v>
      </c>
      <c r="AX165" s="13" t="s">
        <v>80</v>
      </c>
      <c r="AY165" s="241" t="s">
        <v>201</v>
      </c>
    </row>
    <row r="166" spans="2:65" s="14" customFormat="1">
      <c r="B166" s="242"/>
      <c r="C166" s="243"/>
      <c r="D166" s="218" t="s">
        <v>211</v>
      </c>
      <c r="E166" s="244" t="s">
        <v>34</v>
      </c>
      <c r="F166" s="245" t="s">
        <v>215</v>
      </c>
      <c r="G166" s="243"/>
      <c r="H166" s="246">
        <v>12.327999999999999</v>
      </c>
      <c r="I166" s="247"/>
      <c r="J166" s="243"/>
      <c r="K166" s="243"/>
      <c r="L166" s="248"/>
      <c r="M166" s="249"/>
      <c r="N166" s="250"/>
      <c r="O166" s="250"/>
      <c r="P166" s="250"/>
      <c r="Q166" s="250"/>
      <c r="R166" s="250"/>
      <c r="S166" s="250"/>
      <c r="T166" s="251"/>
      <c r="AT166" s="252" t="s">
        <v>211</v>
      </c>
      <c r="AU166" s="252" t="s">
        <v>87</v>
      </c>
      <c r="AV166" s="14" t="s">
        <v>111</v>
      </c>
      <c r="AW166" s="14" t="s">
        <v>40</v>
      </c>
      <c r="AX166" s="14" t="s">
        <v>42</v>
      </c>
      <c r="AY166" s="252" t="s">
        <v>201</v>
      </c>
    </row>
    <row r="167" spans="2:65" s="1" customFormat="1" ht="38.25" customHeight="1">
      <c r="B167" s="43"/>
      <c r="C167" s="206" t="s">
        <v>261</v>
      </c>
      <c r="D167" s="206" t="s">
        <v>203</v>
      </c>
      <c r="E167" s="207" t="s">
        <v>262</v>
      </c>
      <c r="F167" s="208" t="s">
        <v>263</v>
      </c>
      <c r="G167" s="209" t="s">
        <v>206</v>
      </c>
      <c r="H167" s="210">
        <v>3.698</v>
      </c>
      <c r="I167" s="211"/>
      <c r="J167" s="212">
        <f>ROUND(I167*H167,2)</f>
        <v>0</v>
      </c>
      <c r="K167" s="208" t="s">
        <v>207</v>
      </c>
      <c r="L167" s="63"/>
      <c r="M167" s="213" t="s">
        <v>34</v>
      </c>
      <c r="N167" s="214" t="s">
        <v>51</v>
      </c>
      <c r="O167" s="44"/>
      <c r="P167" s="215">
        <f>O167*H167</f>
        <v>0</v>
      </c>
      <c r="Q167" s="215">
        <v>0</v>
      </c>
      <c r="R167" s="215">
        <f>Q167*H167</f>
        <v>0</v>
      </c>
      <c r="S167" s="215">
        <v>0</v>
      </c>
      <c r="T167" s="216">
        <f>S167*H167</f>
        <v>0</v>
      </c>
      <c r="AR167" s="25" t="s">
        <v>111</v>
      </c>
      <c r="AT167" s="25" t="s">
        <v>203</v>
      </c>
      <c r="AU167" s="25" t="s">
        <v>87</v>
      </c>
      <c r="AY167" s="25" t="s">
        <v>201</v>
      </c>
      <c r="BE167" s="217">
        <f>IF(N167="základní",J167,0)</f>
        <v>0</v>
      </c>
      <c r="BF167" s="217">
        <f>IF(N167="snížená",J167,0)</f>
        <v>0</v>
      </c>
      <c r="BG167" s="217">
        <f>IF(N167="zákl. přenesená",J167,0)</f>
        <v>0</v>
      </c>
      <c r="BH167" s="217">
        <f>IF(N167="sníž. přenesená",J167,0)</f>
        <v>0</v>
      </c>
      <c r="BI167" s="217">
        <f>IF(N167="nulová",J167,0)</f>
        <v>0</v>
      </c>
      <c r="BJ167" s="25" t="s">
        <v>42</v>
      </c>
      <c r="BK167" s="217">
        <f>ROUND(I167*H167,2)</f>
        <v>0</v>
      </c>
      <c r="BL167" s="25" t="s">
        <v>111</v>
      </c>
      <c r="BM167" s="25" t="s">
        <v>264</v>
      </c>
    </row>
    <row r="168" spans="2:65" s="1" customFormat="1" ht="202.5">
      <c r="B168" s="43"/>
      <c r="C168" s="65"/>
      <c r="D168" s="218" t="s">
        <v>209</v>
      </c>
      <c r="E168" s="65"/>
      <c r="F168" s="219" t="s">
        <v>242</v>
      </c>
      <c r="G168" s="65"/>
      <c r="H168" s="65"/>
      <c r="I168" s="175"/>
      <c r="J168" s="65"/>
      <c r="K168" s="65"/>
      <c r="L168" s="63"/>
      <c r="M168" s="220"/>
      <c r="N168" s="44"/>
      <c r="O168" s="44"/>
      <c r="P168" s="44"/>
      <c r="Q168" s="44"/>
      <c r="R168" s="44"/>
      <c r="S168" s="44"/>
      <c r="T168" s="80"/>
      <c r="AT168" s="25" t="s">
        <v>209</v>
      </c>
      <c r="AU168" s="25" t="s">
        <v>87</v>
      </c>
    </row>
    <row r="169" spans="2:65" s="13" customFormat="1">
      <c r="B169" s="231"/>
      <c r="C169" s="232"/>
      <c r="D169" s="218" t="s">
        <v>211</v>
      </c>
      <c r="E169" s="232"/>
      <c r="F169" s="234" t="s">
        <v>248</v>
      </c>
      <c r="G169" s="232"/>
      <c r="H169" s="235">
        <v>3.698</v>
      </c>
      <c r="I169" s="236"/>
      <c r="J169" s="232"/>
      <c r="K169" s="232"/>
      <c r="L169" s="237"/>
      <c r="M169" s="238"/>
      <c r="N169" s="239"/>
      <c r="O169" s="239"/>
      <c r="P169" s="239"/>
      <c r="Q169" s="239"/>
      <c r="R169" s="239"/>
      <c r="S169" s="239"/>
      <c r="T169" s="240"/>
      <c r="AT169" s="241" t="s">
        <v>211</v>
      </c>
      <c r="AU169" s="241" t="s">
        <v>87</v>
      </c>
      <c r="AV169" s="13" t="s">
        <v>87</v>
      </c>
      <c r="AW169" s="13" t="s">
        <v>6</v>
      </c>
      <c r="AX169" s="13" t="s">
        <v>42</v>
      </c>
      <c r="AY169" s="241" t="s">
        <v>201</v>
      </c>
    </row>
    <row r="170" spans="2:65" s="1" customFormat="1" ht="38.25" customHeight="1">
      <c r="B170" s="43"/>
      <c r="C170" s="206" t="s">
        <v>265</v>
      </c>
      <c r="D170" s="206" t="s">
        <v>203</v>
      </c>
      <c r="E170" s="207" t="s">
        <v>266</v>
      </c>
      <c r="F170" s="208" t="s">
        <v>267</v>
      </c>
      <c r="G170" s="209" t="s">
        <v>206</v>
      </c>
      <c r="H170" s="210">
        <v>84.995999999999995</v>
      </c>
      <c r="I170" s="211"/>
      <c r="J170" s="212">
        <f>ROUND(I170*H170,2)</f>
        <v>0</v>
      </c>
      <c r="K170" s="208" t="s">
        <v>207</v>
      </c>
      <c r="L170" s="63"/>
      <c r="M170" s="213" t="s">
        <v>34</v>
      </c>
      <c r="N170" s="214" t="s">
        <v>51</v>
      </c>
      <c r="O170" s="44"/>
      <c r="P170" s="215">
        <f>O170*H170</f>
        <v>0</v>
      </c>
      <c r="Q170" s="215">
        <v>0</v>
      </c>
      <c r="R170" s="215">
        <f>Q170*H170</f>
        <v>0</v>
      </c>
      <c r="S170" s="215">
        <v>0</v>
      </c>
      <c r="T170" s="216">
        <f>S170*H170</f>
        <v>0</v>
      </c>
      <c r="AR170" s="25" t="s">
        <v>111</v>
      </c>
      <c r="AT170" s="25" t="s">
        <v>203</v>
      </c>
      <c r="AU170" s="25" t="s">
        <v>87</v>
      </c>
      <c r="AY170" s="25" t="s">
        <v>201</v>
      </c>
      <c r="BE170" s="217">
        <f>IF(N170="základní",J170,0)</f>
        <v>0</v>
      </c>
      <c r="BF170" s="217">
        <f>IF(N170="snížená",J170,0)</f>
        <v>0</v>
      </c>
      <c r="BG170" s="217">
        <f>IF(N170="zákl. přenesená",J170,0)</f>
        <v>0</v>
      </c>
      <c r="BH170" s="217">
        <f>IF(N170="sníž. přenesená",J170,0)</f>
        <v>0</v>
      </c>
      <c r="BI170" s="217">
        <f>IF(N170="nulová",J170,0)</f>
        <v>0</v>
      </c>
      <c r="BJ170" s="25" t="s">
        <v>42</v>
      </c>
      <c r="BK170" s="217">
        <f>ROUND(I170*H170,2)</f>
        <v>0</v>
      </c>
      <c r="BL170" s="25" t="s">
        <v>111</v>
      </c>
      <c r="BM170" s="25" t="s">
        <v>268</v>
      </c>
    </row>
    <row r="171" spans="2:65" s="12" customFormat="1">
      <c r="B171" s="221"/>
      <c r="C171" s="222"/>
      <c r="D171" s="218" t="s">
        <v>211</v>
      </c>
      <c r="E171" s="223" t="s">
        <v>34</v>
      </c>
      <c r="F171" s="224" t="s">
        <v>269</v>
      </c>
      <c r="G171" s="222"/>
      <c r="H171" s="223" t="s">
        <v>34</v>
      </c>
      <c r="I171" s="225"/>
      <c r="J171" s="222"/>
      <c r="K171" s="222"/>
      <c r="L171" s="226"/>
      <c r="M171" s="227"/>
      <c r="N171" s="228"/>
      <c r="O171" s="228"/>
      <c r="P171" s="228"/>
      <c r="Q171" s="228"/>
      <c r="R171" s="228"/>
      <c r="S171" s="228"/>
      <c r="T171" s="229"/>
      <c r="AT171" s="230" t="s">
        <v>211</v>
      </c>
      <c r="AU171" s="230" t="s">
        <v>87</v>
      </c>
      <c r="AV171" s="12" t="s">
        <v>42</v>
      </c>
      <c r="AW171" s="12" t="s">
        <v>40</v>
      </c>
      <c r="AX171" s="12" t="s">
        <v>80</v>
      </c>
      <c r="AY171" s="230" t="s">
        <v>201</v>
      </c>
    </row>
    <row r="172" spans="2:65" s="13" customFormat="1">
      <c r="B172" s="231"/>
      <c r="C172" s="232"/>
      <c r="D172" s="218" t="s">
        <v>211</v>
      </c>
      <c r="E172" s="233" t="s">
        <v>34</v>
      </c>
      <c r="F172" s="234" t="s">
        <v>270</v>
      </c>
      <c r="G172" s="232"/>
      <c r="H172" s="235">
        <v>67.703000000000003</v>
      </c>
      <c r="I172" s="236"/>
      <c r="J172" s="232"/>
      <c r="K172" s="232"/>
      <c r="L172" s="237"/>
      <c r="M172" s="238"/>
      <c r="N172" s="239"/>
      <c r="O172" s="239"/>
      <c r="P172" s="239"/>
      <c r="Q172" s="239"/>
      <c r="R172" s="239"/>
      <c r="S172" s="239"/>
      <c r="T172" s="240"/>
      <c r="AT172" s="241" t="s">
        <v>211</v>
      </c>
      <c r="AU172" s="241" t="s">
        <v>87</v>
      </c>
      <c r="AV172" s="13" t="s">
        <v>87</v>
      </c>
      <c r="AW172" s="13" t="s">
        <v>40</v>
      </c>
      <c r="AX172" s="13" t="s">
        <v>80</v>
      </c>
      <c r="AY172" s="241" t="s">
        <v>201</v>
      </c>
    </row>
    <row r="173" spans="2:65" s="13" customFormat="1">
      <c r="B173" s="231"/>
      <c r="C173" s="232"/>
      <c r="D173" s="218" t="s">
        <v>211</v>
      </c>
      <c r="E173" s="233" t="s">
        <v>34</v>
      </c>
      <c r="F173" s="234" t="s">
        <v>271</v>
      </c>
      <c r="G173" s="232"/>
      <c r="H173" s="235">
        <v>17.292999999999999</v>
      </c>
      <c r="I173" s="236"/>
      <c r="J173" s="232"/>
      <c r="K173" s="232"/>
      <c r="L173" s="237"/>
      <c r="M173" s="238"/>
      <c r="N173" s="239"/>
      <c r="O173" s="239"/>
      <c r="P173" s="239"/>
      <c r="Q173" s="239"/>
      <c r="R173" s="239"/>
      <c r="S173" s="239"/>
      <c r="T173" s="240"/>
      <c r="AT173" s="241" t="s">
        <v>211</v>
      </c>
      <c r="AU173" s="241" t="s">
        <v>87</v>
      </c>
      <c r="AV173" s="13" t="s">
        <v>87</v>
      </c>
      <c r="AW173" s="13" t="s">
        <v>40</v>
      </c>
      <c r="AX173" s="13" t="s">
        <v>80</v>
      </c>
      <c r="AY173" s="241" t="s">
        <v>201</v>
      </c>
    </row>
    <row r="174" spans="2:65" s="14" customFormat="1">
      <c r="B174" s="242"/>
      <c r="C174" s="243"/>
      <c r="D174" s="218" t="s">
        <v>211</v>
      </c>
      <c r="E174" s="244" t="s">
        <v>34</v>
      </c>
      <c r="F174" s="245" t="s">
        <v>215</v>
      </c>
      <c r="G174" s="243"/>
      <c r="H174" s="246">
        <v>84.995999999999995</v>
      </c>
      <c r="I174" s="247"/>
      <c r="J174" s="243"/>
      <c r="K174" s="243"/>
      <c r="L174" s="248"/>
      <c r="M174" s="249"/>
      <c r="N174" s="250"/>
      <c r="O174" s="250"/>
      <c r="P174" s="250"/>
      <c r="Q174" s="250"/>
      <c r="R174" s="250"/>
      <c r="S174" s="250"/>
      <c r="T174" s="251"/>
      <c r="AT174" s="252" t="s">
        <v>211</v>
      </c>
      <c r="AU174" s="252" t="s">
        <v>87</v>
      </c>
      <c r="AV174" s="14" t="s">
        <v>111</v>
      </c>
      <c r="AW174" s="14" t="s">
        <v>40</v>
      </c>
      <c r="AX174" s="14" t="s">
        <v>42</v>
      </c>
      <c r="AY174" s="252" t="s">
        <v>201</v>
      </c>
    </row>
    <row r="175" spans="2:65" s="1" customFormat="1" ht="51" customHeight="1">
      <c r="B175" s="43"/>
      <c r="C175" s="206" t="s">
        <v>272</v>
      </c>
      <c r="D175" s="206" t="s">
        <v>203</v>
      </c>
      <c r="E175" s="207" t="s">
        <v>273</v>
      </c>
      <c r="F175" s="208" t="s">
        <v>274</v>
      </c>
      <c r="G175" s="209" t="s">
        <v>206</v>
      </c>
      <c r="H175" s="210">
        <v>240.821</v>
      </c>
      <c r="I175" s="211"/>
      <c r="J175" s="212">
        <f>ROUND(I175*H175,2)</f>
        <v>0</v>
      </c>
      <c r="K175" s="208" t="s">
        <v>207</v>
      </c>
      <c r="L175" s="63"/>
      <c r="M175" s="213" t="s">
        <v>34</v>
      </c>
      <c r="N175" s="214" t="s">
        <v>51</v>
      </c>
      <c r="O175" s="44"/>
      <c r="P175" s="215">
        <f>O175*H175</f>
        <v>0</v>
      </c>
      <c r="Q175" s="215">
        <v>0</v>
      </c>
      <c r="R175" s="215">
        <f>Q175*H175</f>
        <v>0</v>
      </c>
      <c r="S175" s="215">
        <v>0</v>
      </c>
      <c r="T175" s="216">
        <f>S175*H175</f>
        <v>0</v>
      </c>
      <c r="AR175" s="25" t="s">
        <v>111</v>
      </c>
      <c r="AT175" s="25" t="s">
        <v>203</v>
      </c>
      <c r="AU175" s="25" t="s">
        <v>87</v>
      </c>
      <c r="AY175" s="25" t="s">
        <v>201</v>
      </c>
      <c r="BE175" s="217">
        <f>IF(N175="základní",J175,0)</f>
        <v>0</v>
      </c>
      <c r="BF175" s="217">
        <f>IF(N175="snížená",J175,0)</f>
        <v>0</v>
      </c>
      <c r="BG175" s="217">
        <f>IF(N175="zákl. přenesená",J175,0)</f>
        <v>0</v>
      </c>
      <c r="BH175" s="217">
        <f>IF(N175="sníž. přenesená",J175,0)</f>
        <v>0</v>
      </c>
      <c r="BI175" s="217">
        <f>IF(N175="nulová",J175,0)</f>
        <v>0</v>
      </c>
      <c r="BJ175" s="25" t="s">
        <v>42</v>
      </c>
      <c r="BK175" s="217">
        <f>ROUND(I175*H175,2)</f>
        <v>0</v>
      </c>
      <c r="BL175" s="25" t="s">
        <v>111</v>
      </c>
      <c r="BM175" s="25" t="s">
        <v>275</v>
      </c>
    </row>
    <row r="176" spans="2:65" s="1" customFormat="1" ht="189">
      <c r="B176" s="43"/>
      <c r="C176" s="65"/>
      <c r="D176" s="218" t="s">
        <v>209</v>
      </c>
      <c r="E176" s="65"/>
      <c r="F176" s="219" t="s">
        <v>276</v>
      </c>
      <c r="G176" s="65"/>
      <c r="H176" s="65"/>
      <c r="I176" s="175"/>
      <c r="J176" s="65"/>
      <c r="K176" s="65"/>
      <c r="L176" s="63"/>
      <c r="M176" s="220"/>
      <c r="N176" s="44"/>
      <c r="O176" s="44"/>
      <c r="P176" s="44"/>
      <c r="Q176" s="44"/>
      <c r="R176" s="44"/>
      <c r="S176" s="44"/>
      <c r="T176" s="80"/>
      <c r="AT176" s="25" t="s">
        <v>209</v>
      </c>
      <c r="AU176" s="25" t="s">
        <v>87</v>
      </c>
    </row>
    <row r="177" spans="2:65" s="12" customFormat="1">
      <c r="B177" s="221"/>
      <c r="C177" s="222"/>
      <c r="D177" s="218" t="s">
        <v>211</v>
      </c>
      <c r="E177" s="223" t="s">
        <v>34</v>
      </c>
      <c r="F177" s="224" t="s">
        <v>277</v>
      </c>
      <c r="G177" s="222"/>
      <c r="H177" s="223" t="s">
        <v>34</v>
      </c>
      <c r="I177" s="225"/>
      <c r="J177" s="222"/>
      <c r="K177" s="222"/>
      <c r="L177" s="226"/>
      <c r="M177" s="227"/>
      <c r="N177" s="228"/>
      <c r="O177" s="228"/>
      <c r="P177" s="228"/>
      <c r="Q177" s="228"/>
      <c r="R177" s="228"/>
      <c r="S177" s="228"/>
      <c r="T177" s="229"/>
      <c r="AT177" s="230" t="s">
        <v>211</v>
      </c>
      <c r="AU177" s="230" t="s">
        <v>87</v>
      </c>
      <c r="AV177" s="12" t="s">
        <v>42</v>
      </c>
      <c r="AW177" s="12" t="s">
        <v>40</v>
      </c>
      <c r="AX177" s="12" t="s">
        <v>80</v>
      </c>
      <c r="AY177" s="230" t="s">
        <v>201</v>
      </c>
    </row>
    <row r="178" spans="2:65" s="13" customFormat="1">
      <c r="B178" s="231"/>
      <c r="C178" s="232"/>
      <c r="D178" s="218" t="s">
        <v>211</v>
      </c>
      <c r="E178" s="233" t="s">
        <v>34</v>
      </c>
      <c r="F178" s="234" t="s">
        <v>278</v>
      </c>
      <c r="G178" s="232"/>
      <c r="H178" s="235">
        <v>191.82499999999999</v>
      </c>
      <c r="I178" s="236"/>
      <c r="J178" s="232"/>
      <c r="K178" s="232"/>
      <c r="L178" s="237"/>
      <c r="M178" s="238"/>
      <c r="N178" s="239"/>
      <c r="O178" s="239"/>
      <c r="P178" s="239"/>
      <c r="Q178" s="239"/>
      <c r="R178" s="239"/>
      <c r="S178" s="239"/>
      <c r="T178" s="240"/>
      <c r="AT178" s="241" t="s">
        <v>211</v>
      </c>
      <c r="AU178" s="241" t="s">
        <v>87</v>
      </c>
      <c r="AV178" s="13" t="s">
        <v>87</v>
      </c>
      <c r="AW178" s="13" t="s">
        <v>40</v>
      </c>
      <c r="AX178" s="13" t="s">
        <v>80</v>
      </c>
      <c r="AY178" s="241" t="s">
        <v>201</v>
      </c>
    </row>
    <row r="179" spans="2:65" s="13" customFormat="1">
      <c r="B179" s="231"/>
      <c r="C179" s="232"/>
      <c r="D179" s="218" t="s">
        <v>211</v>
      </c>
      <c r="E179" s="233" t="s">
        <v>34</v>
      </c>
      <c r="F179" s="234" t="s">
        <v>279</v>
      </c>
      <c r="G179" s="232"/>
      <c r="H179" s="235">
        <v>48.996000000000002</v>
      </c>
      <c r="I179" s="236"/>
      <c r="J179" s="232"/>
      <c r="K179" s="232"/>
      <c r="L179" s="237"/>
      <c r="M179" s="238"/>
      <c r="N179" s="239"/>
      <c r="O179" s="239"/>
      <c r="P179" s="239"/>
      <c r="Q179" s="239"/>
      <c r="R179" s="239"/>
      <c r="S179" s="239"/>
      <c r="T179" s="240"/>
      <c r="AT179" s="241" t="s">
        <v>211</v>
      </c>
      <c r="AU179" s="241" t="s">
        <v>87</v>
      </c>
      <c r="AV179" s="13" t="s">
        <v>87</v>
      </c>
      <c r="AW179" s="13" t="s">
        <v>40</v>
      </c>
      <c r="AX179" s="13" t="s">
        <v>80</v>
      </c>
      <c r="AY179" s="241" t="s">
        <v>201</v>
      </c>
    </row>
    <row r="180" spans="2:65" s="14" customFormat="1">
      <c r="B180" s="242"/>
      <c r="C180" s="243"/>
      <c r="D180" s="218" t="s">
        <v>211</v>
      </c>
      <c r="E180" s="244" t="s">
        <v>34</v>
      </c>
      <c r="F180" s="245" t="s">
        <v>215</v>
      </c>
      <c r="G180" s="243"/>
      <c r="H180" s="246">
        <v>240.821</v>
      </c>
      <c r="I180" s="247"/>
      <c r="J180" s="243"/>
      <c r="K180" s="243"/>
      <c r="L180" s="248"/>
      <c r="M180" s="249"/>
      <c r="N180" s="250"/>
      <c r="O180" s="250"/>
      <c r="P180" s="250"/>
      <c r="Q180" s="250"/>
      <c r="R180" s="250"/>
      <c r="S180" s="250"/>
      <c r="T180" s="251"/>
      <c r="AT180" s="252" t="s">
        <v>211</v>
      </c>
      <c r="AU180" s="252" t="s">
        <v>87</v>
      </c>
      <c r="AV180" s="14" t="s">
        <v>111</v>
      </c>
      <c r="AW180" s="14" t="s">
        <v>40</v>
      </c>
      <c r="AX180" s="14" t="s">
        <v>42</v>
      </c>
      <c r="AY180" s="252" t="s">
        <v>201</v>
      </c>
    </row>
    <row r="181" spans="2:65" s="1" customFormat="1" ht="25.5" customHeight="1">
      <c r="B181" s="43"/>
      <c r="C181" s="206" t="s">
        <v>10</v>
      </c>
      <c r="D181" s="206" t="s">
        <v>203</v>
      </c>
      <c r="E181" s="207" t="s">
        <v>280</v>
      </c>
      <c r="F181" s="208" t="s">
        <v>281</v>
      </c>
      <c r="G181" s="209" t="s">
        <v>206</v>
      </c>
      <c r="H181" s="210">
        <v>42.497</v>
      </c>
      <c r="I181" s="211"/>
      <c r="J181" s="212">
        <f>ROUND(I181*H181,2)</f>
        <v>0</v>
      </c>
      <c r="K181" s="208" t="s">
        <v>207</v>
      </c>
      <c r="L181" s="63"/>
      <c r="M181" s="213" t="s">
        <v>34</v>
      </c>
      <c r="N181" s="214" t="s">
        <v>51</v>
      </c>
      <c r="O181" s="44"/>
      <c r="P181" s="215">
        <f>O181*H181</f>
        <v>0</v>
      </c>
      <c r="Q181" s="215">
        <v>0</v>
      </c>
      <c r="R181" s="215">
        <f>Q181*H181</f>
        <v>0</v>
      </c>
      <c r="S181" s="215">
        <v>0</v>
      </c>
      <c r="T181" s="216">
        <f>S181*H181</f>
        <v>0</v>
      </c>
      <c r="AR181" s="25" t="s">
        <v>111</v>
      </c>
      <c r="AT181" s="25" t="s">
        <v>203</v>
      </c>
      <c r="AU181" s="25" t="s">
        <v>87</v>
      </c>
      <c r="AY181" s="25" t="s">
        <v>201</v>
      </c>
      <c r="BE181" s="217">
        <f>IF(N181="základní",J181,0)</f>
        <v>0</v>
      </c>
      <c r="BF181" s="217">
        <f>IF(N181="snížená",J181,0)</f>
        <v>0</v>
      </c>
      <c r="BG181" s="217">
        <f>IF(N181="zákl. přenesená",J181,0)</f>
        <v>0</v>
      </c>
      <c r="BH181" s="217">
        <f>IF(N181="sníž. přenesená",J181,0)</f>
        <v>0</v>
      </c>
      <c r="BI181" s="217">
        <f>IF(N181="nulová",J181,0)</f>
        <v>0</v>
      </c>
      <c r="BJ181" s="25" t="s">
        <v>42</v>
      </c>
      <c r="BK181" s="217">
        <f>ROUND(I181*H181,2)</f>
        <v>0</v>
      </c>
      <c r="BL181" s="25" t="s">
        <v>111</v>
      </c>
      <c r="BM181" s="25" t="s">
        <v>282</v>
      </c>
    </row>
    <row r="182" spans="2:65" s="12" customFormat="1">
      <c r="B182" s="221"/>
      <c r="C182" s="222"/>
      <c r="D182" s="218" t="s">
        <v>211</v>
      </c>
      <c r="E182" s="223" t="s">
        <v>34</v>
      </c>
      <c r="F182" s="224" t="s">
        <v>283</v>
      </c>
      <c r="G182" s="222"/>
      <c r="H182" s="223" t="s">
        <v>34</v>
      </c>
      <c r="I182" s="225"/>
      <c r="J182" s="222"/>
      <c r="K182" s="222"/>
      <c r="L182" s="226"/>
      <c r="M182" s="227"/>
      <c r="N182" s="228"/>
      <c r="O182" s="228"/>
      <c r="P182" s="228"/>
      <c r="Q182" s="228"/>
      <c r="R182" s="228"/>
      <c r="S182" s="228"/>
      <c r="T182" s="229"/>
      <c r="AT182" s="230" t="s">
        <v>211</v>
      </c>
      <c r="AU182" s="230" t="s">
        <v>87</v>
      </c>
      <c r="AV182" s="12" t="s">
        <v>42</v>
      </c>
      <c r="AW182" s="12" t="s">
        <v>40</v>
      </c>
      <c r="AX182" s="12" t="s">
        <v>80</v>
      </c>
      <c r="AY182" s="230" t="s">
        <v>201</v>
      </c>
    </row>
    <row r="183" spans="2:65" s="13" customFormat="1">
      <c r="B183" s="231"/>
      <c r="C183" s="232"/>
      <c r="D183" s="218" t="s">
        <v>211</v>
      </c>
      <c r="E183" s="233" t="s">
        <v>34</v>
      </c>
      <c r="F183" s="234" t="s">
        <v>284</v>
      </c>
      <c r="G183" s="232"/>
      <c r="H183" s="235">
        <v>33.850999999999999</v>
      </c>
      <c r="I183" s="236"/>
      <c r="J183" s="232"/>
      <c r="K183" s="232"/>
      <c r="L183" s="237"/>
      <c r="M183" s="238"/>
      <c r="N183" s="239"/>
      <c r="O183" s="239"/>
      <c r="P183" s="239"/>
      <c r="Q183" s="239"/>
      <c r="R183" s="239"/>
      <c r="S183" s="239"/>
      <c r="T183" s="240"/>
      <c r="AT183" s="241" t="s">
        <v>211</v>
      </c>
      <c r="AU183" s="241" t="s">
        <v>87</v>
      </c>
      <c r="AV183" s="13" t="s">
        <v>87</v>
      </c>
      <c r="AW183" s="13" t="s">
        <v>40</v>
      </c>
      <c r="AX183" s="13" t="s">
        <v>80</v>
      </c>
      <c r="AY183" s="241" t="s">
        <v>201</v>
      </c>
    </row>
    <row r="184" spans="2:65" s="13" customFormat="1">
      <c r="B184" s="231"/>
      <c r="C184" s="232"/>
      <c r="D184" s="218" t="s">
        <v>211</v>
      </c>
      <c r="E184" s="233" t="s">
        <v>34</v>
      </c>
      <c r="F184" s="234" t="s">
        <v>285</v>
      </c>
      <c r="G184" s="232"/>
      <c r="H184" s="235">
        <v>8.6460000000000008</v>
      </c>
      <c r="I184" s="236"/>
      <c r="J184" s="232"/>
      <c r="K184" s="232"/>
      <c r="L184" s="237"/>
      <c r="M184" s="238"/>
      <c r="N184" s="239"/>
      <c r="O184" s="239"/>
      <c r="P184" s="239"/>
      <c r="Q184" s="239"/>
      <c r="R184" s="239"/>
      <c r="S184" s="239"/>
      <c r="T184" s="240"/>
      <c r="AT184" s="241" t="s">
        <v>211</v>
      </c>
      <c r="AU184" s="241" t="s">
        <v>87</v>
      </c>
      <c r="AV184" s="13" t="s">
        <v>87</v>
      </c>
      <c r="AW184" s="13" t="s">
        <v>40</v>
      </c>
      <c r="AX184" s="13" t="s">
        <v>80</v>
      </c>
      <c r="AY184" s="241" t="s">
        <v>201</v>
      </c>
    </row>
    <row r="185" spans="2:65" s="14" customFormat="1">
      <c r="B185" s="242"/>
      <c r="C185" s="243"/>
      <c r="D185" s="218" t="s">
        <v>211</v>
      </c>
      <c r="E185" s="244" t="s">
        <v>34</v>
      </c>
      <c r="F185" s="245" t="s">
        <v>215</v>
      </c>
      <c r="G185" s="243"/>
      <c r="H185" s="246">
        <v>42.497</v>
      </c>
      <c r="I185" s="247"/>
      <c r="J185" s="243"/>
      <c r="K185" s="243"/>
      <c r="L185" s="248"/>
      <c r="M185" s="249"/>
      <c r="N185" s="250"/>
      <c r="O185" s="250"/>
      <c r="P185" s="250"/>
      <c r="Q185" s="250"/>
      <c r="R185" s="250"/>
      <c r="S185" s="250"/>
      <c r="T185" s="251"/>
      <c r="AT185" s="252" t="s">
        <v>211</v>
      </c>
      <c r="AU185" s="252" t="s">
        <v>87</v>
      </c>
      <c r="AV185" s="14" t="s">
        <v>111</v>
      </c>
      <c r="AW185" s="14" t="s">
        <v>40</v>
      </c>
      <c r="AX185" s="14" t="s">
        <v>42</v>
      </c>
      <c r="AY185" s="252" t="s">
        <v>201</v>
      </c>
    </row>
    <row r="186" spans="2:65" s="1" customFormat="1" ht="16.5" customHeight="1">
      <c r="B186" s="43"/>
      <c r="C186" s="206" t="s">
        <v>286</v>
      </c>
      <c r="D186" s="206" t="s">
        <v>203</v>
      </c>
      <c r="E186" s="207" t="s">
        <v>287</v>
      </c>
      <c r="F186" s="208" t="s">
        <v>288</v>
      </c>
      <c r="G186" s="209" t="s">
        <v>206</v>
      </c>
      <c r="H186" s="210">
        <v>283.31799999999998</v>
      </c>
      <c r="I186" s="211"/>
      <c r="J186" s="212">
        <f>ROUND(I186*H186,2)</f>
        <v>0</v>
      </c>
      <c r="K186" s="208" t="s">
        <v>207</v>
      </c>
      <c r="L186" s="63"/>
      <c r="M186" s="213" t="s">
        <v>34</v>
      </c>
      <c r="N186" s="214" t="s">
        <v>51</v>
      </c>
      <c r="O186" s="44"/>
      <c r="P186" s="215">
        <f>O186*H186</f>
        <v>0</v>
      </c>
      <c r="Q186" s="215">
        <v>0</v>
      </c>
      <c r="R186" s="215">
        <f>Q186*H186</f>
        <v>0</v>
      </c>
      <c r="S186" s="215">
        <v>0</v>
      </c>
      <c r="T186" s="216">
        <f>S186*H186</f>
        <v>0</v>
      </c>
      <c r="AR186" s="25" t="s">
        <v>111</v>
      </c>
      <c r="AT186" s="25" t="s">
        <v>203</v>
      </c>
      <c r="AU186" s="25" t="s">
        <v>87</v>
      </c>
      <c r="AY186" s="25" t="s">
        <v>201</v>
      </c>
      <c r="BE186" s="217">
        <f>IF(N186="základní",J186,0)</f>
        <v>0</v>
      </c>
      <c r="BF186" s="217">
        <f>IF(N186="snížená",J186,0)</f>
        <v>0</v>
      </c>
      <c r="BG186" s="217">
        <f>IF(N186="zákl. přenesená",J186,0)</f>
        <v>0</v>
      </c>
      <c r="BH186" s="217">
        <f>IF(N186="sníž. přenesená",J186,0)</f>
        <v>0</v>
      </c>
      <c r="BI186" s="217">
        <f>IF(N186="nulová",J186,0)</f>
        <v>0</v>
      </c>
      <c r="BJ186" s="25" t="s">
        <v>42</v>
      </c>
      <c r="BK186" s="217">
        <f>ROUND(I186*H186,2)</f>
        <v>0</v>
      </c>
      <c r="BL186" s="25" t="s">
        <v>111</v>
      </c>
      <c r="BM186" s="25" t="s">
        <v>289</v>
      </c>
    </row>
    <row r="187" spans="2:65" s="12" customFormat="1" ht="27">
      <c r="B187" s="221"/>
      <c r="C187" s="222"/>
      <c r="D187" s="218" t="s">
        <v>211</v>
      </c>
      <c r="E187" s="223" t="s">
        <v>34</v>
      </c>
      <c r="F187" s="224" t="s">
        <v>290</v>
      </c>
      <c r="G187" s="222"/>
      <c r="H187" s="223" t="s">
        <v>34</v>
      </c>
      <c r="I187" s="225"/>
      <c r="J187" s="222"/>
      <c r="K187" s="222"/>
      <c r="L187" s="226"/>
      <c r="M187" s="227"/>
      <c r="N187" s="228"/>
      <c r="O187" s="228"/>
      <c r="P187" s="228"/>
      <c r="Q187" s="228"/>
      <c r="R187" s="228"/>
      <c r="S187" s="228"/>
      <c r="T187" s="229"/>
      <c r="AT187" s="230" t="s">
        <v>211</v>
      </c>
      <c r="AU187" s="230" t="s">
        <v>87</v>
      </c>
      <c r="AV187" s="12" t="s">
        <v>42</v>
      </c>
      <c r="AW187" s="12" t="s">
        <v>40</v>
      </c>
      <c r="AX187" s="12" t="s">
        <v>80</v>
      </c>
      <c r="AY187" s="230" t="s">
        <v>201</v>
      </c>
    </row>
    <row r="188" spans="2:65" s="13" customFormat="1">
      <c r="B188" s="231"/>
      <c r="C188" s="232"/>
      <c r="D188" s="218" t="s">
        <v>211</v>
      </c>
      <c r="E188" s="233" t="s">
        <v>34</v>
      </c>
      <c r="F188" s="234" t="s">
        <v>284</v>
      </c>
      <c r="G188" s="232"/>
      <c r="H188" s="235">
        <v>33.850999999999999</v>
      </c>
      <c r="I188" s="236"/>
      <c r="J188" s="232"/>
      <c r="K188" s="232"/>
      <c r="L188" s="237"/>
      <c r="M188" s="238"/>
      <c r="N188" s="239"/>
      <c r="O188" s="239"/>
      <c r="P188" s="239"/>
      <c r="Q188" s="239"/>
      <c r="R188" s="239"/>
      <c r="S188" s="239"/>
      <c r="T188" s="240"/>
      <c r="AT188" s="241" t="s">
        <v>211</v>
      </c>
      <c r="AU188" s="241" t="s">
        <v>87</v>
      </c>
      <c r="AV188" s="13" t="s">
        <v>87</v>
      </c>
      <c r="AW188" s="13" t="s">
        <v>40</v>
      </c>
      <c r="AX188" s="13" t="s">
        <v>80</v>
      </c>
      <c r="AY188" s="241" t="s">
        <v>201</v>
      </c>
    </row>
    <row r="189" spans="2:65" s="13" customFormat="1">
      <c r="B189" s="231"/>
      <c r="C189" s="232"/>
      <c r="D189" s="218" t="s">
        <v>211</v>
      </c>
      <c r="E189" s="233" t="s">
        <v>34</v>
      </c>
      <c r="F189" s="234" t="s">
        <v>285</v>
      </c>
      <c r="G189" s="232"/>
      <c r="H189" s="235">
        <v>8.6460000000000008</v>
      </c>
      <c r="I189" s="236"/>
      <c r="J189" s="232"/>
      <c r="K189" s="232"/>
      <c r="L189" s="237"/>
      <c r="M189" s="238"/>
      <c r="N189" s="239"/>
      <c r="O189" s="239"/>
      <c r="P189" s="239"/>
      <c r="Q189" s="239"/>
      <c r="R189" s="239"/>
      <c r="S189" s="239"/>
      <c r="T189" s="240"/>
      <c r="AT189" s="241" t="s">
        <v>211</v>
      </c>
      <c r="AU189" s="241" t="s">
        <v>87</v>
      </c>
      <c r="AV189" s="13" t="s">
        <v>87</v>
      </c>
      <c r="AW189" s="13" t="s">
        <v>40</v>
      </c>
      <c r="AX189" s="13" t="s">
        <v>80</v>
      </c>
      <c r="AY189" s="241" t="s">
        <v>201</v>
      </c>
    </row>
    <row r="190" spans="2:65" s="15" customFormat="1">
      <c r="B190" s="253"/>
      <c r="C190" s="254"/>
      <c r="D190" s="218" t="s">
        <v>211</v>
      </c>
      <c r="E190" s="255" t="s">
        <v>34</v>
      </c>
      <c r="F190" s="256" t="s">
        <v>291</v>
      </c>
      <c r="G190" s="254"/>
      <c r="H190" s="257">
        <v>42.497</v>
      </c>
      <c r="I190" s="258"/>
      <c r="J190" s="254"/>
      <c r="K190" s="254"/>
      <c r="L190" s="259"/>
      <c r="M190" s="260"/>
      <c r="N190" s="261"/>
      <c r="O190" s="261"/>
      <c r="P190" s="261"/>
      <c r="Q190" s="261"/>
      <c r="R190" s="261"/>
      <c r="S190" s="261"/>
      <c r="T190" s="262"/>
      <c r="AT190" s="263" t="s">
        <v>211</v>
      </c>
      <c r="AU190" s="263" t="s">
        <v>87</v>
      </c>
      <c r="AV190" s="15" t="s">
        <v>108</v>
      </c>
      <c r="AW190" s="15" t="s">
        <v>40</v>
      </c>
      <c r="AX190" s="15" t="s">
        <v>80</v>
      </c>
      <c r="AY190" s="263" t="s">
        <v>201</v>
      </c>
    </row>
    <row r="191" spans="2:65" s="12" customFormat="1">
      <c r="B191" s="221"/>
      <c r="C191" s="222"/>
      <c r="D191" s="218" t="s">
        <v>211</v>
      </c>
      <c r="E191" s="223" t="s">
        <v>34</v>
      </c>
      <c r="F191" s="224" t="s">
        <v>277</v>
      </c>
      <c r="G191" s="222"/>
      <c r="H191" s="223" t="s">
        <v>34</v>
      </c>
      <c r="I191" s="225"/>
      <c r="J191" s="222"/>
      <c r="K191" s="222"/>
      <c r="L191" s="226"/>
      <c r="M191" s="227"/>
      <c r="N191" s="228"/>
      <c r="O191" s="228"/>
      <c r="P191" s="228"/>
      <c r="Q191" s="228"/>
      <c r="R191" s="228"/>
      <c r="S191" s="228"/>
      <c r="T191" s="229"/>
      <c r="AT191" s="230" t="s">
        <v>211</v>
      </c>
      <c r="AU191" s="230" t="s">
        <v>87</v>
      </c>
      <c r="AV191" s="12" t="s">
        <v>42</v>
      </c>
      <c r="AW191" s="12" t="s">
        <v>40</v>
      </c>
      <c r="AX191" s="12" t="s">
        <v>80</v>
      </c>
      <c r="AY191" s="230" t="s">
        <v>201</v>
      </c>
    </row>
    <row r="192" spans="2:65" s="13" customFormat="1">
      <c r="B192" s="231"/>
      <c r="C192" s="232"/>
      <c r="D192" s="218" t="s">
        <v>211</v>
      </c>
      <c r="E192" s="233" t="s">
        <v>34</v>
      </c>
      <c r="F192" s="234" t="s">
        <v>278</v>
      </c>
      <c r="G192" s="232"/>
      <c r="H192" s="235">
        <v>191.82499999999999</v>
      </c>
      <c r="I192" s="236"/>
      <c r="J192" s="232"/>
      <c r="K192" s="232"/>
      <c r="L192" s="237"/>
      <c r="M192" s="238"/>
      <c r="N192" s="239"/>
      <c r="O192" s="239"/>
      <c r="P192" s="239"/>
      <c r="Q192" s="239"/>
      <c r="R192" s="239"/>
      <c r="S192" s="239"/>
      <c r="T192" s="240"/>
      <c r="AT192" s="241" t="s">
        <v>211</v>
      </c>
      <c r="AU192" s="241" t="s">
        <v>87</v>
      </c>
      <c r="AV192" s="13" t="s">
        <v>87</v>
      </c>
      <c r="AW192" s="13" t="s">
        <v>40</v>
      </c>
      <c r="AX192" s="13" t="s">
        <v>80</v>
      </c>
      <c r="AY192" s="241" t="s">
        <v>201</v>
      </c>
    </row>
    <row r="193" spans="2:65" s="13" customFormat="1">
      <c r="B193" s="231"/>
      <c r="C193" s="232"/>
      <c r="D193" s="218" t="s">
        <v>211</v>
      </c>
      <c r="E193" s="233" t="s">
        <v>34</v>
      </c>
      <c r="F193" s="234" t="s">
        <v>279</v>
      </c>
      <c r="G193" s="232"/>
      <c r="H193" s="235">
        <v>48.996000000000002</v>
      </c>
      <c r="I193" s="236"/>
      <c r="J193" s="232"/>
      <c r="K193" s="232"/>
      <c r="L193" s="237"/>
      <c r="M193" s="238"/>
      <c r="N193" s="239"/>
      <c r="O193" s="239"/>
      <c r="P193" s="239"/>
      <c r="Q193" s="239"/>
      <c r="R193" s="239"/>
      <c r="S193" s="239"/>
      <c r="T193" s="240"/>
      <c r="AT193" s="241" t="s">
        <v>211</v>
      </c>
      <c r="AU193" s="241" t="s">
        <v>87</v>
      </c>
      <c r="AV193" s="13" t="s">
        <v>87</v>
      </c>
      <c r="AW193" s="13" t="s">
        <v>40</v>
      </c>
      <c r="AX193" s="13" t="s">
        <v>80</v>
      </c>
      <c r="AY193" s="241" t="s">
        <v>201</v>
      </c>
    </row>
    <row r="194" spans="2:65" s="15" customFormat="1">
      <c r="B194" s="253"/>
      <c r="C194" s="254"/>
      <c r="D194" s="218" t="s">
        <v>211</v>
      </c>
      <c r="E194" s="255" t="s">
        <v>34</v>
      </c>
      <c r="F194" s="256" t="s">
        <v>292</v>
      </c>
      <c r="G194" s="254"/>
      <c r="H194" s="257">
        <v>240.821</v>
      </c>
      <c r="I194" s="258"/>
      <c r="J194" s="254"/>
      <c r="K194" s="254"/>
      <c r="L194" s="259"/>
      <c r="M194" s="260"/>
      <c r="N194" s="261"/>
      <c r="O194" s="261"/>
      <c r="P194" s="261"/>
      <c r="Q194" s="261"/>
      <c r="R194" s="261"/>
      <c r="S194" s="261"/>
      <c r="T194" s="262"/>
      <c r="AT194" s="263" t="s">
        <v>211</v>
      </c>
      <c r="AU194" s="263" t="s">
        <v>87</v>
      </c>
      <c r="AV194" s="15" t="s">
        <v>108</v>
      </c>
      <c r="AW194" s="15" t="s">
        <v>40</v>
      </c>
      <c r="AX194" s="15" t="s">
        <v>80</v>
      </c>
      <c r="AY194" s="263" t="s">
        <v>201</v>
      </c>
    </row>
    <row r="195" spans="2:65" s="14" customFormat="1">
      <c r="B195" s="242"/>
      <c r="C195" s="243"/>
      <c r="D195" s="218" t="s">
        <v>211</v>
      </c>
      <c r="E195" s="244" t="s">
        <v>34</v>
      </c>
      <c r="F195" s="245" t="s">
        <v>215</v>
      </c>
      <c r="G195" s="243"/>
      <c r="H195" s="246">
        <v>283.31799999999998</v>
      </c>
      <c r="I195" s="247"/>
      <c r="J195" s="243"/>
      <c r="K195" s="243"/>
      <c r="L195" s="248"/>
      <c r="M195" s="249"/>
      <c r="N195" s="250"/>
      <c r="O195" s="250"/>
      <c r="P195" s="250"/>
      <c r="Q195" s="250"/>
      <c r="R195" s="250"/>
      <c r="S195" s="250"/>
      <c r="T195" s="251"/>
      <c r="AT195" s="252" t="s">
        <v>211</v>
      </c>
      <c r="AU195" s="252" t="s">
        <v>87</v>
      </c>
      <c r="AV195" s="14" t="s">
        <v>111</v>
      </c>
      <c r="AW195" s="14" t="s">
        <v>40</v>
      </c>
      <c r="AX195" s="14" t="s">
        <v>42</v>
      </c>
      <c r="AY195" s="252" t="s">
        <v>201</v>
      </c>
    </row>
    <row r="196" spans="2:65" s="1" customFormat="1" ht="38.25" customHeight="1">
      <c r="B196" s="43"/>
      <c r="C196" s="206" t="s">
        <v>293</v>
      </c>
      <c r="D196" s="206" t="s">
        <v>203</v>
      </c>
      <c r="E196" s="207" t="s">
        <v>294</v>
      </c>
      <c r="F196" s="208" t="s">
        <v>295</v>
      </c>
      <c r="G196" s="209" t="s">
        <v>206</v>
      </c>
      <c r="H196" s="210">
        <v>42.497</v>
      </c>
      <c r="I196" s="211"/>
      <c r="J196" s="212">
        <f>ROUND(I196*H196,2)</f>
        <v>0</v>
      </c>
      <c r="K196" s="208" t="s">
        <v>207</v>
      </c>
      <c r="L196" s="63"/>
      <c r="M196" s="213" t="s">
        <v>34</v>
      </c>
      <c r="N196" s="214" t="s">
        <v>51</v>
      </c>
      <c r="O196" s="44"/>
      <c r="P196" s="215">
        <f>O196*H196</f>
        <v>0</v>
      </c>
      <c r="Q196" s="215">
        <v>0</v>
      </c>
      <c r="R196" s="215">
        <f>Q196*H196</f>
        <v>0</v>
      </c>
      <c r="S196" s="215">
        <v>0</v>
      </c>
      <c r="T196" s="216">
        <f>S196*H196</f>
        <v>0</v>
      </c>
      <c r="AR196" s="25" t="s">
        <v>111</v>
      </c>
      <c r="AT196" s="25" t="s">
        <v>203</v>
      </c>
      <c r="AU196" s="25" t="s">
        <v>87</v>
      </c>
      <c r="AY196" s="25" t="s">
        <v>201</v>
      </c>
      <c r="BE196" s="217">
        <f>IF(N196="základní",J196,0)</f>
        <v>0</v>
      </c>
      <c r="BF196" s="217">
        <f>IF(N196="snížená",J196,0)</f>
        <v>0</v>
      </c>
      <c r="BG196" s="217">
        <f>IF(N196="zákl. přenesená",J196,0)</f>
        <v>0</v>
      </c>
      <c r="BH196" s="217">
        <f>IF(N196="sníž. přenesená",J196,0)</f>
        <v>0</v>
      </c>
      <c r="BI196" s="217">
        <f>IF(N196="nulová",J196,0)</f>
        <v>0</v>
      </c>
      <c r="BJ196" s="25" t="s">
        <v>42</v>
      </c>
      <c r="BK196" s="217">
        <f>ROUND(I196*H196,2)</f>
        <v>0</v>
      </c>
      <c r="BL196" s="25" t="s">
        <v>111</v>
      </c>
      <c r="BM196" s="25" t="s">
        <v>296</v>
      </c>
    </row>
    <row r="197" spans="2:65" s="12" customFormat="1">
      <c r="B197" s="221"/>
      <c r="C197" s="222"/>
      <c r="D197" s="218" t="s">
        <v>211</v>
      </c>
      <c r="E197" s="223" t="s">
        <v>34</v>
      </c>
      <c r="F197" s="224" t="s">
        <v>297</v>
      </c>
      <c r="G197" s="222"/>
      <c r="H197" s="223" t="s">
        <v>34</v>
      </c>
      <c r="I197" s="225"/>
      <c r="J197" s="222"/>
      <c r="K197" s="222"/>
      <c r="L197" s="226"/>
      <c r="M197" s="227"/>
      <c r="N197" s="228"/>
      <c r="O197" s="228"/>
      <c r="P197" s="228"/>
      <c r="Q197" s="228"/>
      <c r="R197" s="228"/>
      <c r="S197" s="228"/>
      <c r="T197" s="229"/>
      <c r="AT197" s="230" t="s">
        <v>211</v>
      </c>
      <c r="AU197" s="230" t="s">
        <v>87</v>
      </c>
      <c r="AV197" s="12" t="s">
        <v>42</v>
      </c>
      <c r="AW197" s="12" t="s">
        <v>40</v>
      </c>
      <c r="AX197" s="12" t="s">
        <v>80</v>
      </c>
      <c r="AY197" s="230" t="s">
        <v>201</v>
      </c>
    </row>
    <row r="198" spans="2:65" s="13" customFormat="1">
      <c r="B198" s="231"/>
      <c r="C198" s="232"/>
      <c r="D198" s="218" t="s">
        <v>211</v>
      </c>
      <c r="E198" s="233" t="s">
        <v>34</v>
      </c>
      <c r="F198" s="234" t="s">
        <v>284</v>
      </c>
      <c r="G198" s="232"/>
      <c r="H198" s="235">
        <v>33.850999999999999</v>
      </c>
      <c r="I198" s="236"/>
      <c r="J198" s="232"/>
      <c r="K198" s="232"/>
      <c r="L198" s="237"/>
      <c r="M198" s="238"/>
      <c r="N198" s="239"/>
      <c r="O198" s="239"/>
      <c r="P198" s="239"/>
      <c r="Q198" s="239"/>
      <c r="R198" s="239"/>
      <c r="S198" s="239"/>
      <c r="T198" s="240"/>
      <c r="AT198" s="241" t="s">
        <v>211</v>
      </c>
      <c r="AU198" s="241" t="s">
        <v>87</v>
      </c>
      <c r="AV198" s="13" t="s">
        <v>87</v>
      </c>
      <c r="AW198" s="13" t="s">
        <v>40</v>
      </c>
      <c r="AX198" s="13" t="s">
        <v>80</v>
      </c>
      <c r="AY198" s="241" t="s">
        <v>201</v>
      </c>
    </row>
    <row r="199" spans="2:65" s="13" customFormat="1">
      <c r="B199" s="231"/>
      <c r="C199" s="232"/>
      <c r="D199" s="218" t="s">
        <v>211</v>
      </c>
      <c r="E199" s="233" t="s">
        <v>34</v>
      </c>
      <c r="F199" s="234" t="s">
        <v>285</v>
      </c>
      <c r="G199" s="232"/>
      <c r="H199" s="235">
        <v>8.6460000000000008</v>
      </c>
      <c r="I199" s="236"/>
      <c r="J199" s="232"/>
      <c r="K199" s="232"/>
      <c r="L199" s="237"/>
      <c r="M199" s="238"/>
      <c r="N199" s="239"/>
      <c r="O199" s="239"/>
      <c r="P199" s="239"/>
      <c r="Q199" s="239"/>
      <c r="R199" s="239"/>
      <c r="S199" s="239"/>
      <c r="T199" s="240"/>
      <c r="AT199" s="241" t="s">
        <v>211</v>
      </c>
      <c r="AU199" s="241" t="s">
        <v>87</v>
      </c>
      <c r="AV199" s="13" t="s">
        <v>87</v>
      </c>
      <c r="AW199" s="13" t="s">
        <v>40</v>
      </c>
      <c r="AX199" s="13" t="s">
        <v>80</v>
      </c>
      <c r="AY199" s="241" t="s">
        <v>201</v>
      </c>
    </row>
    <row r="200" spans="2:65" s="14" customFormat="1">
      <c r="B200" s="242"/>
      <c r="C200" s="243"/>
      <c r="D200" s="218" t="s">
        <v>211</v>
      </c>
      <c r="E200" s="244" t="s">
        <v>34</v>
      </c>
      <c r="F200" s="245" t="s">
        <v>215</v>
      </c>
      <c r="G200" s="243"/>
      <c r="H200" s="246">
        <v>42.497</v>
      </c>
      <c r="I200" s="247"/>
      <c r="J200" s="243"/>
      <c r="K200" s="243"/>
      <c r="L200" s="248"/>
      <c r="M200" s="249"/>
      <c r="N200" s="250"/>
      <c r="O200" s="250"/>
      <c r="P200" s="250"/>
      <c r="Q200" s="250"/>
      <c r="R200" s="250"/>
      <c r="S200" s="250"/>
      <c r="T200" s="251"/>
      <c r="AT200" s="252" t="s">
        <v>211</v>
      </c>
      <c r="AU200" s="252" t="s">
        <v>87</v>
      </c>
      <c r="AV200" s="14" t="s">
        <v>111</v>
      </c>
      <c r="AW200" s="14" t="s">
        <v>40</v>
      </c>
      <c r="AX200" s="14" t="s">
        <v>42</v>
      </c>
      <c r="AY200" s="252" t="s">
        <v>201</v>
      </c>
    </row>
    <row r="201" spans="2:65" s="11" customFormat="1" ht="29.85" customHeight="1">
      <c r="B201" s="190"/>
      <c r="C201" s="191"/>
      <c r="D201" s="192" t="s">
        <v>79</v>
      </c>
      <c r="E201" s="204" t="s">
        <v>87</v>
      </c>
      <c r="F201" s="204" t="s">
        <v>298</v>
      </c>
      <c r="G201" s="191"/>
      <c r="H201" s="191"/>
      <c r="I201" s="194"/>
      <c r="J201" s="205">
        <f>BK201</f>
        <v>0</v>
      </c>
      <c r="K201" s="191"/>
      <c r="L201" s="196"/>
      <c r="M201" s="197"/>
      <c r="N201" s="198"/>
      <c r="O201" s="198"/>
      <c r="P201" s="199">
        <f>SUM(P202:P293)</f>
        <v>0</v>
      </c>
      <c r="Q201" s="198"/>
      <c r="R201" s="199">
        <f>SUM(R202:R293)</f>
        <v>368.30238102000004</v>
      </c>
      <c r="S201" s="198"/>
      <c r="T201" s="200">
        <f>SUM(T202:T293)</f>
        <v>0</v>
      </c>
      <c r="AR201" s="201" t="s">
        <v>42</v>
      </c>
      <c r="AT201" s="202" t="s">
        <v>79</v>
      </c>
      <c r="AU201" s="202" t="s">
        <v>42</v>
      </c>
      <c r="AY201" s="201" t="s">
        <v>201</v>
      </c>
      <c r="BK201" s="203">
        <f>SUM(BK202:BK293)</f>
        <v>0</v>
      </c>
    </row>
    <row r="202" spans="2:65" s="1" customFormat="1" ht="38.25" customHeight="1">
      <c r="B202" s="43"/>
      <c r="C202" s="206" t="s">
        <v>299</v>
      </c>
      <c r="D202" s="206" t="s">
        <v>203</v>
      </c>
      <c r="E202" s="207" t="s">
        <v>300</v>
      </c>
      <c r="F202" s="208" t="s">
        <v>301</v>
      </c>
      <c r="G202" s="209" t="s">
        <v>137</v>
      </c>
      <c r="H202" s="210">
        <v>345.12400000000002</v>
      </c>
      <c r="I202" s="211"/>
      <c r="J202" s="212">
        <f>ROUND(I202*H202,2)</f>
        <v>0</v>
      </c>
      <c r="K202" s="208" t="s">
        <v>207</v>
      </c>
      <c r="L202" s="63"/>
      <c r="M202" s="213" t="s">
        <v>34</v>
      </c>
      <c r="N202" s="214" t="s">
        <v>51</v>
      </c>
      <c r="O202" s="44"/>
      <c r="P202" s="215">
        <f>O202*H202</f>
        <v>0</v>
      </c>
      <c r="Q202" s="215">
        <v>1E-4</v>
      </c>
      <c r="R202" s="215">
        <f>Q202*H202</f>
        <v>3.4512400000000006E-2</v>
      </c>
      <c r="S202" s="215">
        <v>0</v>
      </c>
      <c r="T202" s="216">
        <f>S202*H202</f>
        <v>0</v>
      </c>
      <c r="AR202" s="25" t="s">
        <v>111</v>
      </c>
      <c r="AT202" s="25" t="s">
        <v>203</v>
      </c>
      <c r="AU202" s="25" t="s">
        <v>87</v>
      </c>
      <c r="AY202" s="25" t="s">
        <v>201</v>
      </c>
      <c r="BE202" s="217">
        <f>IF(N202="základní",J202,0)</f>
        <v>0</v>
      </c>
      <c r="BF202" s="217">
        <f>IF(N202="snížená",J202,0)</f>
        <v>0</v>
      </c>
      <c r="BG202" s="217">
        <f>IF(N202="zákl. přenesená",J202,0)</f>
        <v>0</v>
      </c>
      <c r="BH202" s="217">
        <f>IF(N202="sníž. přenesená",J202,0)</f>
        <v>0</v>
      </c>
      <c r="BI202" s="217">
        <f>IF(N202="nulová",J202,0)</f>
        <v>0</v>
      </c>
      <c r="BJ202" s="25" t="s">
        <v>42</v>
      </c>
      <c r="BK202" s="217">
        <f>ROUND(I202*H202,2)</f>
        <v>0</v>
      </c>
      <c r="BL202" s="25" t="s">
        <v>111</v>
      </c>
      <c r="BM202" s="25" t="s">
        <v>302</v>
      </c>
    </row>
    <row r="203" spans="2:65" s="1" customFormat="1" ht="67.5">
      <c r="B203" s="43"/>
      <c r="C203" s="65"/>
      <c r="D203" s="218" t="s">
        <v>209</v>
      </c>
      <c r="E203" s="65"/>
      <c r="F203" s="219" t="s">
        <v>303</v>
      </c>
      <c r="G203" s="65"/>
      <c r="H203" s="65"/>
      <c r="I203" s="175"/>
      <c r="J203" s="65"/>
      <c r="K203" s="65"/>
      <c r="L203" s="63"/>
      <c r="M203" s="220"/>
      <c r="N203" s="44"/>
      <c r="O203" s="44"/>
      <c r="P203" s="44"/>
      <c r="Q203" s="44"/>
      <c r="R203" s="44"/>
      <c r="S203" s="44"/>
      <c r="T203" s="80"/>
      <c r="AT203" s="25" t="s">
        <v>209</v>
      </c>
      <c r="AU203" s="25" t="s">
        <v>87</v>
      </c>
    </row>
    <row r="204" spans="2:65" s="12" customFormat="1">
      <c r="B204" s="221"/>
      <c r="C204" s="222"/>
      <c r="D204" s="218" t="s">
        <v>211</v>
      </c>
      <c r="E204" s="223" t="s">
        <v>34</v>
      </c>
      <c r="F204" s="224" t="s">
        <v>212</v>
      </c>
      <c r="G204" s="222"/>
      <c r="H204" s="223" t="s">
        <v>34</v>
      </c>
      <c r="I204" s="225"/>
      <c r="J204" s="222"/>
      <c r="K204" s="222"/>
      <c r="L204" s="226"/>
      <c r="M204" s="227"/>
      <c r="N204" s="228"/>
      <c r="O204" s="228"/>
      <c r="P204" s="228"/>
      <c r="Q204" s="228"/>
      <c r="R204" s="228"/>
      <c r="S204" s="228"/>
      <c r="T204" s="229"/>
      <c r="AT204" s="230" t="s">
        <v>211</v>
      </c>
      <c r="AU204" s="230" t="s">
        <v>87</v>
      </c>
      <c r="AV204" s="12" t="s">
        <v>42</v>
      </c>
      <c r="AW204" s="12" t="s">
        <v>40</v>
      </c>
      <c r="AX204" s="12" t="s">
        <v>80</v>
      </c>
      <c r="AY204" s="230" t="s">
        <v>201</v>
      </c>
    </row>
    <row r="205" spans="2:65" s="13" customFormat="1">
      <c r="B205" s="231"/>
      <c r="C205" s="232"/>
      <c r="D205" s="218" t="s">
        <v>211</v>
      </c>
      <c r="E205" s="233" t="s">
        <v>34</v>
      </c>
      <c r="F205" s="234" t="s">
        <v>304</v>
      </c>
      <c r="G205" s="232"/>
      <c r="H205" s="235">
        <v>345.12400000000002</v>
      </c>
      <c r="I205" s="236"/>
      <c r="J205" s="232"/>
      <c r="K205" s="232"/>
      <c r="L205" s="237"/>
      <c r="M205" s="238"/>
      <c r="N205" s="239"/>
      <c r="O205" s="239"/>
      <c r="P205" s="239"/>
      <c r="Q205" s="239"/>
      <c r="R205" s="239"/>
      <c r="S205" s="239"/>
      <c r="T205" s="240"/>
      <c r="AT205" s="241" t="s">
        <v>211</v>
      </c>
      <c r="AU205" s="241" t="s">
        <v>87</v>
      </c>
      <c r="AV205" s="13" t="s">
        <v>87</v>
      </c>
      <c r="AW205" s="13" t="s">
        <v>40</v>
      </c>
      <c r="AX205" s="13" t="s">
        <v>80</v>
      </c>
      <c r="AY205" s="241" t="s">
        <v>201</v>
      </c>
    </row>
    <row r="206" spans="2:65" s="14" customFormat="1">
      <c r="B206" s="242"/>
      <c r="C206" s="243"/>
      <c r="D206" s="218" t="s">
        <v>211</v>
      </c>
      <c r="E206" s="244" t="s">
        <v>34</v>
      </c>
      <c r="F206" s="245" t="s">
        <v>215</v>
      </c>
      <c r="G206" s="243"/>
      <c r="H206" s="246">
        <v>345.12400000000002</v>
      </c>
      <c r="I206" s="247"/>
      <c r="J206" s="243"/>
      <c r="K206" s="243"/>
      <c r="L206" s="248"/>
      <c r="M206" s="249"/>
      <c r="N206" s="250"/>
      <c r="O206" s="250"/>
      <c r="P206" s="250"/>
      <c r="Q206" s="250"/>
      <c r="R206" s="250"/>
      <c r="S206" s="250"/>
      <c r="T206" s="251"/>
      <c r="AT206" s="252" t="s">
        <v>211</v>
      </c>
      <c r="AU206" s="252" t="s">
        <v>87</v>
      </c>
      <c r="AV206" s="14" t="s">
        <v>111</v>
      </c>
      <c r="AW206" s="14" t="s">
        <v>40</v>
      </c>
      <c r="AX206" s="14" t="s">
        <v>42</v>
      </c>
      <c r="AY206" s="252" t="s">
        <v>201</v>
      </c>
    </row>
    <row r="207" spans="2:65" s="1" customFormat="1" ht="16.5" customHeight="1">
      <c r="B207" s="43"/>
      <c r="C207" s="264" t="s">
        <v>305</v>
      </c>
      <c r="D207" s="264" t="s">
        <v>306</v>
      </c>
      <c r="E207" s="265" t="s">
        <v>307</v>
      </c>
      <c r="F207" s="266" t="s">
        <v>308</v>
      </c>
      <c r="G207" s="267" t="s">
        <v>137</v>
      </c>
      <c r="H207" s="268">
        <v>396.89299999999997</v>
      </c>
      <c r="I207" s="269"/>
      <c r="J207" s="270">
        <f>ROUND(I207*H207,2)</f>
        <v>0</v>
      </c>
      <c r="K207" s="266" t="s">
        <v>207</v>
      </c>
      <c r="L207" s="271"/>
      <c r="M207" s="272" t="s">
        <v>34</v>
      </c>
      <c r="N207" s="273" t="s">
        <v>51</v>
      </c>
      <c r="O207" s="44"/>
      <c r="P207" s="215">
        <f>O207*H207</f>
        <v>0</v>
      </c>
      <c r="Q207" s="215">
        <v>1E-4</v>
      </c>
      <c r="R207" s="215">
        <f>Q207*H207</f>
        <v>3.9689299999999997E-2</v>
      </c>
      <c r="S207" s="215">
        <v>0</v>
      </c>
      <c r="T207" s="216">
        <f>S207*H207</f>
        <v>0</v>
      </c>
      <c r="AR207" s="25" t="s">
        <v>244</v>
      </c>
      <c r="AT207" s="25" t="s">
        <v>306</v>
      </c>
      <c r="AU207" s="25" t="s">
        <v>87</v>
      </c>
      <c r="AY207" s="25" t="s">
        <v>201</v>
      </c>
      <c r="BE207" s="217">
        <f>IF(N207="základní",J207,0)</f>
        <v>0</v>
      </c>
      <c r="BF207" s="217">
        <f>IF(N207="snížená",J207,0)</f>
        <v>0</v>
      </c>
      <c r="BG207" s="217">
        <f>IF(N207="zákl. přenesená",J207,0)</f>
        <v>0</v>
      </c>
      <c r="BH207" s="217">
        <f>IF(N207="sníž. přenesená",J207,0)</f>
        <v>0</v>
      </c>
      <c r="BI207" s="217">
        <f>IF(N207="nulová",J207,0)</f>
        <v>0</v>
      </c>
      <c r="BJ207" s="25" t="s">
        <v>42</v>
      </c>
      <c r="BK207" s="217">
        <f>ROUND(I207*H207,2)</f>
        <v>0</v>
      </c>
      <c r="BL207" s="25" t="s">
        <v>111</v>
      </c>
      <c r="BM207" s="25" t="s">
        <v>309</v>
      </c>
    </row>
    <row r="208" spans="2:65" s="13" customFormat="1">
      <c r="B208" s="231"/>
      <c r="C208" s="232"/>
      <c r="D208" s="218" t="s">
        <v>211</v>
      </c>
      <c r="E208" s="232"/>
      <c r="F208" s="234" t="s">
        <v>310</v>
      </c>
      <c r="G208" s="232"/>
      <c r="H208" s="235">
        <v>396.89299999999997</v>
      </c>
      <c r="I208" s="236"/>
      <c r="J208" s="232"/>
      <c r="K208" s="232"/>
      <c r="L208" s="237"/>
      <c r="M208" s="238"/>
      <c r="N208" s="239"/>
      <c r="O208" s="239"/>
      <c r="P208" s="239"/>
      <c r="Q208" s="239"/>
      <c r="R208" s="239"/>
      <c r="S208" s="239"/>
      <c r="T208" s="240"/>
      <c r="AT208" s="241" t="s">
        <v>211</v>
      </c>
      <c r="AU208" s="241" t="s">
        <v>87</v>
      </c>
      <c r="AV208" s="13" t="s">
        <v>87</v>
      </c>
      <c r="AW208" s="13" t="s">
        <v>6</v>
      </c>
      <c r="AX208" s="13" t="s">
        <v>42</v>
      </c>
      <c r="AY208" s="241" t="s">
        <v>201</v>
      </c>
    </row>
    <row r="209" spans="2:65" s="1" customFormat="1" ht="25.5" customHeight="1">
      <c r="B209" s="43"/>
      <c r="C209" s="206" t="s">
        <v>311</v>
      </c>
      <c r="D209" s="206" t="s">
        <v>203</v>
      </c>
      <c r="E209" s="207" t="s">
        <v>312</v>
      </c>
      <c r="F209" s="208" t="s">
        <v>313</v>
      </c>
      <c r="G209" s="209" t="s">
        <v>137</v>
      </c>
      <c r="H209" s="210">
        <v>66.561000000000007</v>
      </c>
      <c r="I209" s="211"/>
      <c r="J209" s="212">
        <f>ROUND(I209*H209,2)</f>
        <v>0</v>
      </c>
      <c r="K209" s="208" t="s">
        <v>207</v>
      </c>
      <c r="L209" s="63"/>
      <c r="M209" s="213" t="s">
        <v>34</v>
      </c>
      <c r="N209" s="214" t="s">
        <v>51</v>
      </c>
      <c r="O209" s="44"/>
      <c r="P209" s="215">
        <f>O209*H209</f>
        <v>0</v>
      </c>
      <c r="Q209" s="215">
        <v>6.6299999999999998E-2</v>
      </c>
      <c r="R209" s="215">
        <f>Q209*H209</f>
        <v>4.4129943000000003</v>
      </c>
      <c r="S209" s="215">
        <v>0</v>
      </c>
      <c r="T209" s="216">
        <f>S209*H209</f>
        <v>0</v>
      </c>
      <c r="AR209" s="25" t="s">
        <v>111</v>
      </c>
      <c r="AT209" s="25" t="s">
        <v>203</v>
      </c>
      <c r="AU209" s="25" t="s">
        <v>87</v>
      </c>
      <c r="AY209" s="25" t="s">
        <v>201</v>
      </c>
      <c r="BE209" s="217">
        <f>IF(N209="základní",J209,0)</f>
        <v>0</v>
      </c>
      <c r="BF209" s="217">
        <f>IF(N209="snížená",J209,0)</f>
        <v>0</v>
      </c>
      <c r="BG209" s="217">
        <f>IF(N209="zákl. přenesená",J209,0)</f>
        <v>0</v>
      </c>
      <c r="BH209" s="217">
        <f>IF(N209="sníž. přenesená",J209,0)</f>
        <v>0</v>
      </c>
      <c r="BI209" s="217">
        <f>IF(N209="nulová",J209,0)</f>
        <v>0</v>
      </c>
      <c r="BJ209" s="25" t="s">
        <v>42</v>
      </c>
      <c r="BK209" s="217">
        <f>ROUND(I209*H209,2)</f>
        <v>0</v>
      </c>
      <c r="BL209" s="25" t="s">
        <v>111</v>
      </c>
      <c r="BM209" s="25" t="s">
        <v>314</v>
      </c>
    </row>
    <row r="210" spans="2:65" s="1" customFormat="1" ht="81">
      <c r="B210" s="43"/>
      <c r="C210" s="65"/>
      <c r="D210" s="218" t="s">
        <v>209</v>
      </c>
      <c r="E210" s="65"/>
      <c r="F210" s="219" t="s">
        <v>315</v>
      </c>
      <c r="G210" s="65"/>
      <c r="H210" s="65"/>
      <c r="I210" s="175"/>
      <c r="J210" s="65"/>
      <c r="K210" s="65"/>
      <c r="L210" s="63"/>
      <c r="M210" s="220"/>
      <c r="N210" s="44"/>
      <c r="O210" s="44"/>
      <c r="P210" s="44"/>
      <c r="Q210" s="44"/>
      <c r="R210" s="44"/>
      <c r="S210" s="44"/>
      <c r="T210" s="80"/>
      <c r="AT210" s="25" t="s">
        <v>209</v>
      </c>
      <c r="AU210" s="25" t="s">
        <v>87</v>
      </c>
    </row>
    <row r="211" spans="2:65" s="12" customFormat="1">
      <c r="B211" s="221"/>
      <c r="C211" s="222"/>
      <c r="D211" s="218" t="s">
        <v>211</v>
      </c>
      <c r="E211" s="223" t="s">
        <v>34</v>
      </c>
      <c r="F211" s="224" t="s">
        <v>212</v>
      </c>
      <c r="G211" s="222"/>
      <c r="H211" s="223" t="s">
        <v>34</v>
      </c>
      <c r="I211" s="225"/>
      <c r="J211" s="222"/>
      <c r="K211" s="222"/>
      <c r="L211" s="226"/>
      <c r="M211" s="227"/>
      <c r="N211" s="228"/>
      <c r="O211" s="228"/>
      <c r="P211" s="228"/>
      <c r="Q211" s="228"/>
      <c r="R211" s="228"/>
      <c r="S211" s="228"/>
      <c r="T211" s="229"/>
      <c r="AT211" s="230" t="s">
        <v>211</v>
      </c>
      <c r="AU211" s="230" t="s">
        <v>87</v>
      </c>
      <c r="AV211" s="12" t="s">
        <v>42</v>
      </c>
      <c r="AW211" s="12" t="s">
        <v>40</v>
      </c>
      <c r="AX211" s="12" t="s">
        <v>80</v>
      </c>
      <c r="AY211" s="230" t="s">
        <v>201</v>
      </c>
    </row>
    <row r="212" spans="2:65" s="13" customFormat="1" ht="27">
      <c r="B212" s="231"/>
      <c r="C212" s="232"/>
      <c r="D212" s="218" t="s">
        <v>211</v>
      </c>
      <c r="E212" s="233" t="s">
        <v>34</v>
      </c>
      <c r="F212" s="234" t="s">
        <v>316</v>
      </c>
      <c r="G212" s="232"/>
      <c r="H212" s="235">
        <v>66.021000000000001</v>
      </c>
      <c r="I212" s="236"/>
      <c r="J212" s="232"/>
      <c r="K212" s="232"/>
      <c r="L212" s="237"/>
      <c r="M212" s="238"/>
      <c r="N212" s="239"/>
      <c r="O212" s="239"/>
      <c r="P212" s="239"/>
      <c r="Q212" s="239"/>
      <c r="R212" s="239"/>
      <c r="S212" s="239"/>
      <c r="T212" s="240"/>
      <c r="AT212" s="241" t="s">
        <v>211</v>
      </c>
      <c r="AU212" s="241" t="s">
        <v>87</v>
      </c>
      <c r="AV212" s="13" t="s">
        <v>87</v>
      </c>
      <c r="AW212" s="13" t="s">
        <v>40</v>
      </c>
      <c r="AX212" s="13" t="s">
        <v>80</v>
      </c>
      <c r="AY212" s="241" t="s">
        <v>201</v>
      </c>
    </row>
    <row r="213" spans="2:65" s="15" customFormat="1">
      <c r="B213" s="253"/>
      <c r="C213" s="254"/>
      <c r="D213" s="218" t="s">
        <v>211</v>
      </c>
      <c r="E213" s="255" t="s">
        <v>34</v>
      </c>
      <c r="F213" s="256" t="s">
        <v>317</v>
      </c>
      <c r="G213" s="254"/>
      <c r="H213" s="257">
        <v>66.021000000000001</v>
      </c>
      <c r="I213" s="258"/>
      <c r="J213" s="254"/>
      <c r="K213" s="254"/>
      <c r="L213" s="259"/>
      <c r="M213" s="260"/>
      <c r="N213" s="261"/>
      <c r="O213" s="261"/>
      <c r="P213" s="261"/>
      <c r="Q213" s="261"/>
      <c r="R213" s="261"/>
      <c r="S213" s="261"/>
      <c r="T213" s="262"/>
      <c r="AT213" s="263" t="s">
        <v>211</v>
      </c>
      <c r="AU213" s="263" t="s">
        <v>87</v>
      </c>
      <c r="AV213" s="15" t="s">
        <v>108</v>
      </c>
      <c r="AW213" s="15" t="s">
        <v>40</v>
      </c>
      <c r="AX213" s="15" t="s">
        <v>80</v>
      </c>
      <c r="AY213" s="263" t="s">
        <v>201</v>
      </c>
    </row>
    <row r="214" spans="2:65" s="12" customFormat="1">
      <c r="B214" s="221"/>
      <c r="C214" s="222"/>
      <c r="D214" s="218" t="s">
        <v>211</v>
      </c>
      <c r="E214" s="223" t="s">
        <v>34</v>
      </c>
      <c r="F214" s="224" t="s">
        <v>318</v>
      </c>
      <c r="G214" s="222"/>
      <c r="H214" s="223" t="s">
        <v>34</v>
      </c>
      <c r="I214" s="225"/>
      <c r="J214" s="222"/>
      <c r="K214" s="222"/>
      <c r="L214" s="226"/>
      <c r="M214" s="227"/>
      <c r="N214" s="228"/>
      <c r="O214" s="228"/>
      <c r="P214" s="228"/>
      <c r="Q214" s="228"/>
      <c r="R214" s="228"/>
      <c r="S214" s="228"/>
      <c r="T214" s="229"/>
      <c r="AT214" s="230" t="s">
        <v>211</v>
      </c>
      <c r="AU214" s="230" t="s">
        <v>87</v>
      </c>
      <c r="AV214" s="12" t="s">
        <v>42</v>
      </c>
      <c r="AW214" s="12" t="s">
        <v>40</v>
      </c>
      <c r="AX214" s="12" t="s">
        <v>80</v>
      </c>
      <c r="AY214" s="230" t="s">
        <v>201</v>
      </c>
    </row>
    <row r="215" spans="2:65" s="13" customFormat="1">
      <c r="B215" s="231"/>
      <c r="C215" s="232"/>
      <c r="D215" s="218" t="s">
        <v>211</v>
      </c>
      <c r="E215" s="233" t="s">
        <v>34</v>
      </c>
      <c r="F215" s="234" t="s">
        <v>319</v>
      </c>
      <c r="G215" s="232"/>
      <c r="H215" s="235">
        <v>0.54</v>
      </c>
      <c r="I215" s="236"/>
      <c r="J215" s="232"/>
      <c r="K215" s="232"/>
      <c r="L215" s="237"/>
      <c r="M215" s="238"/>
      <c r="N215" s="239"/>
      <c r="O215" s="239"/>
      <c r="P215" s="239"/>
      <c r="Q215" s="239"/>
      <c r="R215" s="239"/>
      <c r="S215" s="239"/>
      <c r="T215" s="240"/>
      <c r="AT215" s="241" t="s">
        <v>211</v>
      </c>
      <c r="AU215" s="241" t="s">
        <v>87</v>
      </c>
      <c r="AV215" s="13" t="s">
        <v>87</v>
      </c>
      <c r="AW215" s="13" t="s">
        <v>40</v>
      </c>
      <c r="AX215" s="13" t="s">
        <v>80</v>
      </c>
      <c r="AY215" s="241" t="s">
        <v>201</v>
      </c>
    </row>
    <row r="216" spans="2:65" s="15" customFormat="1">
      <c r="B216" s="253"/>
      <c r="C216" s="254"/>
      <c r="D216" s="218" t="s">
        <v>211</v>
      </c>
      <c r="E216" s="255" t="s">
        <v>34</v>
      </c>
      <c r="F216" s="256" t="s">
        <v>320</v>
      </c>
      <c r="G216" s="254"/>
      <c r="H216" s="257">
        <v>0.54</v>
      </c>
      <c r="I216" s="258"/>
      <c r="J216" s="254"/>
      <c r="K216" s="254"/>
      <c r="L216" s="259"/>
      <c r="M216" s="260"/>
      <c r="N216" s="261"/>
      <c r="O216" s="261"/>
      <c r="P216" s="261"/>
      <c r="Q216" s="261"/>
      <c r="R216" s="261"/>
      <c r="S216" s="261"/>
      <c r="T216" s="262"/>
      <c r="AT216" s="263" t="s">
        <v>211</v>
      </c>
      <c r="AU216" s="263" t="s">
        <v>87</v>
      </c>
      <c r="AV216" s="15" t="s">
        <v>108</v>
      </c>
      <c r="AW216" s="15" t="s">
        <v>40</v>
      </c>
      <c r="AX216" s="15" t="s">
        <v>80</v>
      </c>
      <c r="AY216" s="263" t="s">
        <v>201</v>
      </c>
    </row>
    <row r="217" spans="2:65" s="14" customFormat="1">
      <c r="B217" s="242"/>
      <c r="C217" s="243"/>
      <c r="D217" s="218" t="s">
        <v>211</v>
      </c>
      <c r="E217" s="244" t="s">
        <v>34</v>
      </c>
      <c r="F217" s="245" t="s">
        <v>215</v>
      </c>
      <c r="G217" s="243"/>
      <c r="H217" s="246">
        <v>66.561000000000007</v>
      </c>
      <c r="I217" s="247"/>
      <c r="J217" s="243"/>
      <c r="K217" s="243"/>
      <c r="L217" s="248"/>
      <c r="M217" s="249"/>
      <c r="N217" s="250"/>
      <c r="O217" s="250"/>
      <c r="P217" s="250"/>
      <c r="Q217" s="250"/>
      <c r="R217" s="250"/>
      <c r="S217" s="250"/>
      <c r="T217" s="251"/>
      <c r="AT217" s="252" t="s">
        <v>211</v>
      </c>
      <c r="AU217" s="252" t="s">
        <v>87</v>
      </c>
      <c r="AV217" s="14" t="s">
        <v>111</v>
      </c>
      <c r="AW217" s="14" t="s">
        <v>40</v>
      </c>
      <c r="AX217" s="14" t="s">
        <v>42</v>
      </c>
      <c r="AY217" s="252" t="s">
        <v>201</v>
      </c>
    </row>
    <row r="218" spans="2:65" s="1" customFormat="1" ht="25.5" customHeight="1">
      <c r="B218" s="43"/>
      <c r="C218" s="206" t="s">
        <v>9</v>
      </c>
      <c r="D218" s="206" t="s">
        <v>203</v>
      </c>
      <c r="E218" s="207" t="s">
        <v>321</v>
      </c>
      <c r="F218" s="208" t="s">
        <v>322</v>
      </c>
      <c r="G218" s="209" t="s">
        <v>206</v>
      </c>
      <c r="H218" s="210">
        <v>34.993000000000002</v>
      </c>
      <c r="I218" s="211"/>
      <c r="J218" s="212">
        <f>ROUND(I218*H218,2)</f>
        <v>0</v>
      </c>
      <c r="K218" s="208" t="s">
        <v>207</v>
      </c>
      <c r="L218" s="63"/>
      <c r="M218" s="213" t="s">
        <v>34</v>
      </c>
      <c r="N218" s="214" t="s">
        <v>51</v>
      </c>
      <c r="O218" s="44"/>
      <c r="P218" s="215">
        <f>O218*H218</f>
        <v>0</v>
      </c>
      <c r="Q218" s="215">
        <v>1.98</v>
      </c>
      <c r="R218" s="215">
        <f>Q218*H218</f>
        <v>69.286140000000003</v>
      </c>
      <c r="S218" s="215">
        <v>0</v>
      </c>
      <c r="T218" s="216">
        <f>S218*H218</f>
        <v>0</v>
      </c>
      <c r="AR218" s="25" t="s">
        <v>111</v>
      </c>
      <c r="AT218" s="25" t="s">
        <v>203</v>
      </c>
      <c r="AU218" s="25" t="s">
        <v>87</v>
      </c>
      <c r="AY218" s="25" t="s">
        <v>201</v>
      </c>
      <c r="BE218" s="217">
        <f>IF(N218="základní",J218,0)</f>
        <v>0</v>
      </c>
      <c r="BF218" s="217">
        <f>IF(N218="snížená",J218,0)</f>
        <v>0</v>
      </c>
      <c r="BG218" s="217">
        <f>IF(N218="zákl. přenesená",J218,0)</f>
        <v>0</v>
      </c>
      <c r="BH218" s="217">
        <f>IF(N218="sníž. přenesená",J218,0)</f>
        <v>0</v>
      </c>
      <c r="BI218" s="217">
        <f>IF(N218="nulová",J218,0)</f>
        <v>0</v>
      </c>
      <c r="BJ218" s="25" t="s">
        <v>42</v>
      </c>
      <c r="BK218" s="217">
        <f>ROUND(I218*H218,2)</f>
        <v>0</v>
      </c>
      <c r="BL218" s="25" t="s">
        <v>111</v>
      </c>
      <c r="BM218" s="25" t="s">
        <v>323</v>
      </c>
    </row>
    <row r="219" spans="2:65" s="1" customFormat="1" ht="54">
      <c r="B219" s="43"/>
      <c r="C219" s="65"/>
      <c r="D219" s="218" t="s">
        <v>209</v>
      </c>
      <c r="E219" s="65"/>
      <c r="F219" s="219" t="s">
        <v>324</v>
      </c>
      <c r="G219" s="65"/>
      <c r="H219" s="65"/>
      <c r="I219" s="175"/>
      <c r="J219" s="65"/>
      <c r="K219" s="65"/>
      <c r="L219" s="63"/>
      <c r="M219" s="220"/>
      <c r="N219" s="44"/>
      <c r="O219" s="44"/>
      <c r="P219" s="44"/>
      <c r="Q219" s="44"/>
      <c r="R219" s="44"/>
      <c r="S219" s="44"/>
      <c r="T219" s="80"/>
      <c r="AT219" s="25" t="s">
        <v>209</v>
      </c>
      <c r="AU219" s="25" t="s">
        <v>87</v>
      </c>
    </row>
    <row r="220" spans="2:65" s="12" customFormat="1">
      <c r="B220" s="221"/>
      <c r="C220" s="222"/>
      <c r="D220" s="218" t="s">
        <v>211</v>
      </c>
      <c r="E220" s="223" t="s">
        <v>34</v>
      </c>
      <c r="F220" s="224" t="s">
        <v>212</v>
      </c>
      <c r="G220" s="222"/>
      <c r="H220" s="223" t="s">
        <v>34</v>
      </c>
      <c r="I220" s="225"/>
      <c r="J220" s="222"/>
      <c r="K220" s="222"/>
      <c r="L220" s="226"/>
      <c r="M220" s="227"/>
      <c r="N220" s="228"/>
      <c r="O220" s="228"/>
      <c r="P220" s="228"/>
      <c r="Q220" s="228"/>
      <c r="R220" s="228"/>
      <c r="S220" s="228"/>
      <c r="T220" s="229"/>
      <c r="AT220" s="230" t="s">
        <v>211</v>
      </c>
      <c r="AU220" s="230" t="s">
        <v>87</v>
      </c>
      <c r="AV220" s="12" t="s">
        <v>42</v>
      </c>
      <c r="AW220" s="12" t="s">
        <v>40</v>
      </c>
      <c r="AX220" s="12" t="s">
        <v>80</v>
      </c>
      <c r="AY220" s="230" t="s">
        <v>201</v>
      </c>
    </row>
    <row r="221" spans="2:65" s="13" customFormat="1" ht="27">
      <c r="B221" s="231"/>
      <c r="C221" s="232"/>
      <c r="D221" s="218" t="s">
        <v>211</v>
      </c>
      <c r="E221" s="233" t="s">
        <v>34</v>
      </c>
      <c r="F221" s="234" t="s">
        <v>325</v>
      </c>
      <c r="G221" s="232"/>
      <c r="H221" s="235">
        <v>17.256</v>
      </c>
      <c r="I221" s="236"/>
      <c r="J221" s="232"/>
      <c r="K221" s="232"/>
      <c r="L221" s="237"/>
      <c r="M221" s="238"/>
      <c r="N221" s="239"/>
      <c r="O221" s="239"/>
      <c r="P221" s="239"/>
      <c r="Q221" s="239"/>
      <c r="R221" s="239"/>
      <c r="S221" s="239"/>
      <c r="T221" s="240"/>
      <c r="AT221" s="241" t="s">
        <v>211</v>
      </c>
      <c r="AU221" s="241" t="s">
        <v>87</v>
      </c>
      <c r="AV221" s="13" t="s">
        <v>87</v>
      </c>
      <c r="AW221" s="13" t="s">
        <v>40</v>
      </c>
      <c r="AX221" s="13" t="s">
        <v>80</v>
      </c>
      <c r="AY221" s="241" t="s">
        <v>201</v>
      </c>
    </row>
    <row r="222" spans="2:65" s="15" customFormat="1">
      <c r="B222" s="253"/>
      <c r="C222" s="254"/>
      <c r="D222" s="218" t="s">
        <v>211</v>
      </c>
      <c r="E222" s="255" t="s">
        <v>34</v>
      </c>
      <c r="F222" s="256" t="s">
        <v>326</v>
      </c>
      <c r="G222" s="254"/>
      <c r="H222" s="257">
        <v>17.256</v>
      </c>
      <c r="I222" s="258"/>
      <c r="J222" s="254"/>
      <c r="K222" s="254"/>
      <c r="L222" s="259"/>
      <c r="M222" s="260"/>
      <c r="N222" s="261"/>
      <c r="O222" s="261"/>
      <c r="P222" s="261"/>
      <c r="Q222" s="261"/>
      <c r="R222" s="261"/>
      <c r="S222" s="261"/>
      <c r="T222" s="262"/>
      <c r="AT222" s="263" t="s">
        <v>211</v>
      </c>
      <c r="AU222" s="263" t="s">
        <v>87</v>
      </c>
      <c r="AV222" s="15" t="s">
        <v>108</v>
      </c>
      <c r="AW222" s="15" t="s">
        <v>40</v>
      </c>
      <c r="AX222" s="15" t="s">
        <v>80</v>
      </c>
      <c r="AY222" s="263" t="s">
        <v>201</v>
      </c>
    </row>
    <row r="223" spans="2:65" s="13" customFormat="1">
      <c r="B223" s="231"/>
      <c r="C223" s="232"/>
      <c r="D223" s="218" t="s">
        <v>211</v>
      </c>
      <c r="E223" s="233" t="s">
        <v>34</v>
      </c>
      <c r="F223" s="234" t="s">
        <v>327</v>
      </c>
      <c r="G223" s="232"/>
      <c r="H223" s="235">
        <v>10.15</v>
      </c>
      <c r="I223" s="236"/>
      <c r="J223" s="232"/>
      <c r="K223" s="232"/>
      <c r="L223" s="237"/>
      <c r="M223" s="238"/>
      <c r="N223" s="239"/>
      <c r="O223" s="239"/>
      <c r="P223" s="239"/>
      <c r="Q223" s="239"/>
      <c r="R223" s="239"/>
      <c r="S223" s="239"/>
      <c r="T223" s="240"/>
      <c r="AT223" s="241" t="s">
        <v>211</v>
      </c>
      <c r="AU223" s="241" t="s">
        <v>87</v>
      </c>
      <c r="AV223" s="13" t="s">
        <v>87</v>
      </c>
      <c r="AW223" s="13" t="s">
        <v>40</v>
      </c>
      <c r="AX223" s="13" t="s">
        <v>80</v>
      </c>
      <c r="AY223" s="241" t="s">
        <v>201</v>
      </c>
    </row>
    <row r="224" spans="2:65" s="13" customFormat="1">
      <c r="B224" s="231"/>
      <c r="C224" s="232"/>
      <c r="D224" s="218" t="s">
        <v>211</v>
      </c>
      <c r="E224" s="233" t="s">
        <v>34</v>
      </c>
      <c r="F224" s="234" t="s">
        <v>328</v>
      </c>
      <c r="G224" s="232"/>
      <c r="H224" s="235">
        <v>7.5869999999999997</v>
      </c>
      <c r="I224" s="236"/>
      <c r="J224" s="232"/>
      <c r="K224" s="232"/>
      <c r="L224" s="237"/>
      <c r="M224" s="238"/>
      <c r="N224" s="239"/>
      <c r="O224" s="239"/>
      <c r="P224" s="239"/>
      <c r="Q224" s="239"/>
      <c r="R224" s="239"/>
      <c r="S224" s="239"/>
      <c r="T224" s="240"/>
      <c r="AT224" s="241" t="s">
        <v>211</v>
      </c>
      <c r="AU224" s="241" t="s">
        <v>87</v>
      </c>
      <c r="AV224" s="13" t="s">
        <v>87</v>
      </c>
      <c r="AW224" s="13" t="s">
        <v>40</v>
      </c>
      <c r="AX224" s="13" t="s">
        <v>80</v>
      </c>
      <c r="AY224" s="241" t="s">
        <v>201</v>
      </c>
    </row>
    <row r="225" spans="2:65" s="15" customFormat="1">
      <c r="B225" s="253"/>
      <c r="C225" s="254"/>
      <c r="D225" s="218" t="s">
        <v>211</v>
      </c>
      <c r="E225" s="255" t="s">
        <v>34</v>
      </c>
      <c r="F225" s="256" t="s">
        <v>329</v>
      </c>
      <c r="G225" s="254"/>
      <c r="H225" s="257">
        <v>17.736999999999998</v>
      </c>
      <c r="I225" s="258"/>
      <c r="J225" s="254"/>
      <c r="K225" s="254"/>
      <c r="L225" s="259"/>
      <c r="M225" s="260"/>
      <c r="N225" s="261"/>
      <c r="O225" s="261"/>
      <c r="P225" s="261"/>
      <c r="Q225" s="261"/>
      <c r="R225" s="261"/>
      <c r="S225" s="261"/>
      <c r="T225" s="262"/>
      <c r="AT225" s="263" t="s">
        <v>211</v>
      </c>
      <c r="AU225" s="263" t="s">
        <v>87</v>
      </c>
      <c r="AV225" s="15" t="s">
        <v>108</v>
      </c>
      <c r="AW225" s="15" t="s">
        <v>40</v>
      </c>
      <c r="AX225" s="15" t="s">
        <v>80</v>
      </c>
      <c r="AY225" s="263" t="s">
        <v>201</v>
      </c>
    </row>
    <row r="226" spans="2:65" s="14" customFormat="1">
      <c r="B226" s="242"/>
      <c r="C226" s="243"/>
      <c r="D226" s="218" t="s">
        <v>211</v>
      </c>
      <c r="E226" s="244" t="s">
        <v>34</v>
      </c>
      <c r="F226" s="245" t="s">
        <v>215</v>
      </c>
      <c r="G226" s="243"/>
      <c r="H226" s="246">
        <v>34.993000000000002</v>
      </c>
      <c r="I226" s="247"/>
      <c r="J226" s="243"/>
      <c r="K226" s="243"/>
      <c r="L226" s="248"/>
      <c r="M226" s="249"/>
      <c r="N226" s="250"/>
      <c r="O226" s="250"/>
      <c r="P226" s="250"/>
      <c r="Q226" s="250"/>
      <c r="R226" s="250"/>
      <c r="S226" s="250"/>
      <c r="T226" s="251"/>
      <c r="AT226" s="252" t="s">
        <v>211</v>
      </c>
      <c r="AU226" s="252" t="s">
        <v>87</v>
      </c>
      <c r="AV226" s="14" t="s">
        <v>111</v>
      </c>
      <c r="AW226" s="14" t="s">
        <v>40</v>
      </c>
      <c r="AX226" s="14" t="s">
        <v>42</v>
      </c>
      <c r="AY226" s="252" t="s">
        <v>201</v>
      </c>
    </row>
    <row r="227" spans="2:65" s="1" customFormat="1" ht="25.5" customHeight="1">
      <c r="B227" s="43"/>
      <c r="C227" s="206" t="s">
        <v>330</v>
      </c>
      <c r="D227" s="206" t="s">
        <v>203</v>
      </c>
      <c r="E227" s="207" t="s">
        <v>331</v>
      </c>
      <c r="F227" s="208" t="s">
        <v>332</v>
      </c>
      <c r="G227" s="209" t="s">
        <v>206</v>
      </c>
      <c r="H227" s="210">
        <v>17.256</v>
      </c>
      <c r="I227" s="211"/>
      <c r="J227" s="212">
        <f>ROUND(I227*H227,2)</f>
        <v>0</v>
      </c>
      <c r="K227" s="208" t="s">
        <v>207</v>
      </c>
      <c r="L227" s="63"/>
      <c r="M227" s="213" t="s">
        <v>34</v>
      </c>
      <c r="N227" s="214" t="s">
        <v>51</v>
      </c>
      <c r="O227" s="44"/>
      <c r="P227" s="215">
        <f>O227*H227</f>
        <v>0</v>
      </c>
      <c r="Q227" s="215">
        <v>2.2563399999999998</v>
      </c>
      <c r="R227" s="215">
        <f>Q227*H227</f>
        <v>38.935403039999997</v>
      </c>
      <c r="S227" s="215">
        <v>0</v>
      </c>
      <c r="T227" s="216">
        <f>S227*H227</f>
        <v>0</v>
      </c>
      <c r="AR227" s="25" t="s">
        <v>111</v>
      </c>
      <c r="AT227" s="25" t="s">
        <v>203</v>
      </c>
      <c r="AU227" s="25" t="s">
        <v>87</v>
      </c>
      <c r="AY227" s="25" t="s">
        <v>201</v>
      </c>
      <c r="BE227" s="217">
        <f>IF(N227="základní",J227,0)</f>
        <v>0</v>
      </c>
      <c r="BF227" s="217">
        <f>IF(N227="snížená",J227,0)</f>
        <v>0</v>
      </c>
      <c r="BG227" s="217">
        <f>IF(N227="zákl. přenesená",J227,0)</f>
        <v>0</v>
      </c>
      <c r="BH227" s="217">
        <f>IF(N227="sníž. přenesená",J227,0)</f>
        <v>0</v>
      </c>
      <c r="BI227" s="217">
        <f>IF(N227="nulová",J227,0)</f>
        <v>0</v>
      </c>
      <c r="BJ227" s="25" t="s">
        <v>42</v>
      </c>
      <c r="BK227" s="217">
        <f>ROUND(I227*H227,2)</f>
        <v>0</v>
      </c>
      <c r="BL227" s="25" t="s">
        <v>111</v>
      </c>
      <c r="BM227" s="25" t="s">
        <v>333</v>
      </c>
    </row>
    <row r="228" spans="2:65" s="1" customFormat="1" ht="81">
      <c r="B228" s="43"/>
      <c r="C228" s="65"/>
      <c r="D228" s="218" t="s">
        <v>209</v>
      </c>
      <c r="E228" s="65"/>
      <c r="F228" s="219" t="s">
        <v>334</v>
      </c>
      <c r="G228" s="65"/>
      <c r="H228" s="65"/>
      <c r="I228" s="175"/>
      <c r="J228" s="65"/>
      <c r="K228" s="65"/>
      <c r="L228" s="63"/>
      <c r="M228" s="220"/>
      <c r="N228" s="44"/>
      <c r="O228" s="44"/>
      <c r="P228" s="44"/>
      <c r="Q228" s="44"/>
      <c r="R228" s="44"/>
      <c r="S228" s="44"/>
      <c r="T228" s="80"/>
      <c r="AT228" s="25" t="s">
        <v>209</v>
      </c>
      <c r="AU228" s="25" t="s">
        <v>87</v>
      </c>
    </row>
    <row r="229" spans="2:65" s="12" customFormat="1">
      <c r="B229" s="221"/>
      <c r="C229" s="222"/>
      <c r="D229" s="218" t="s">
        <v>211</v>
      </c>
      <c r="E229" s="223" t="s">
        <v>34</v>
      </c>
      <c r="F229" s="224" t="s">
        <v>212</v>
      </c>
      <c r="G229" s="222"/>
      <c r="H229" s="223" t="s">
        <v>34</v>
      </c>
      <c r="I229" s="225"/>
      <c r="J229" s="222"/>
      <c r="K229" s="222"/>
      <c r="L229" s="226"/>
      <c r="M229" s="227"/>
      <c r="N229" s="228"/>
      <c r="O229" s="228"/>
      <c r="P229" s="228"/>
      <c r="Q229" s="228"/>
      <c r="R229" s="228"/>
      <c r="S229" s="228"/>
      <c r="T229" s="229"/>
      <c r="AT229" s="230" t="s">
        <v>211</v>
      </c>
      <c r="AU229" s="230" t="s">
        <v>87</v>
      </c>
      <c r="AV229" s="12" t="s">
        <v>42</v>
      </c>
      <c r="AW229" s="12" t="s">
        <v>40</v>
      </c>
      <c r="AX229" s="12" t="s">
        <v>80</v>
      </c>
      <c r="AY229" s="230" t="s">
        <v>201</v>
      </c>
    </row>
    <row r="230" spans="2:65" s="13" customFormat="1" ht="27">
      <c r="B230" s="231"/>
      <c r="C230" s="232"/>
      <c r="D230" s="218" t="s">
        <v>211</v>
      </c>
      <c r="E230" s="233" t="s">
        <v>34</v>
      </c>
      <c r="F230" s="234" t="s">
        <v>335</v>
      </c>
      <c r="G230" s="232"/>
      <c r="H230" s="235">
        <v>17.256</v>
      </c>
      <c r="I230" s="236"/>
      <c r="J230" s="232"/>
      <c r="K230" s="232"/>
      <c r="L230" s="237"/>
      <c r="M230" s="238"/>
      <c r="N230" s="239"/>
      <c r="O230" s="239"/>
      <c r="P230" s="239"/>
      <c r="Q230" s="239"/>
      <c r="R230" s="239"/>
      <c r="S230" s="239"/>
      <c r="T230" s="240"/>
      <c r="AT230" s="241" t="s">
        <v>211</v>
      </c>
      <c r="AU230" s="241" t="s">
        <v>87</v>
      </c>
      <c r="AV230" s="13" t="s">
        <v>87</v>
      </c>
      <c r="AW230" s="13" t="s">
        <v>40</v>
      </c>
      <c r="AX230" s="13" t="s">
        <v>80</v>
      </c>
      <c r="AY230" s="241" t="s">
        <v>201</v>
      </c>
    </row>
    <row r="231" spans="2:65" s="14" customFormat="1">
      <c r="B231" s="242"/>
      <c r="C231" s="243"/>
      <c r="D231" s="218" t="s">
        <v>211</v>
      </c>
      <c r="E231" s="244" t="s">
        <v>34</v>
      </c>
      <c r="F231" s="245" t="s">
        <v>215</v>
      </c>
      <c r="G231" s="243"/>
      <c r="H231" s="246">
        <v>17.256</v>
      </c>
      <c r="I231" s="247"/>
      <c r="J231" s="243"/>
      <c r="K231" s="243"/>
      <c r="L231" s="248"/>
      <c r="M231" s="249"/>
      <c r="N231" s="250"/>
      <c r="O231" s="250"/>
      <c r="P231" s="250"/>
      <c r="Q231" s="250"/>
      <c r="R231" s="250"/>
      <c r="S231" s="250"/>
      <c r="T231" s="251"/>
      <c r="AT231" s="252" t="s">
        <v>211</v>
      </c>
      <c r="AU231" s="252" t="s">
        <v>87</v>
      </c>
      <c r="AV231" s="14" t="s">
        <v>111</v>
      </c>
      <c r="AW231" s="14" t="s">
        <v>40</v>
      </c>
      <c r="AX231" s="14" t="s">
        <v>42</v>
      </c>
      <c r="AY231" s="252" t="s">
        <v>201</v>
      </c>
    </row>
    <row r="232" spans="2:65" s="1" customFormat="1" ht="25.5" customHeight="1">
      <c r="B232" s="43"/>
      <c r="C232" s="206" t="s">
        <v>336</v>
      </c>
      <c r="D232" s="206" t="s">
        <v>203</v>
      </c>
      <c r="E232" s="207" t="s">
        <v>337</v>
      </c>
      <c r="F232" s="208" t="s">
        <v>338</v>
      </c>
      <c r="G232" s="209" t="s">
        <v>206</v>
      </c>
      <c r="H232" s="210">
        <v>64.959000000000003</v>
      </c>
      <c r="I232" s="211"/>
      <c r="J232" s="212">
        <f>ROUND(I232*H232,2)</f>
        <v>0</v>
      </c>
      <c r="K232" s="208" t="s">
        <v>207</v>
      </c>
      <c r="L232" s="63"/>
      <c r="M232" s="213" t="s">
        <v>34</v>
      </c>
      <c r="N232" s="214" t="s">
        <v>51</v>
      </c>
      <c r="O232" s="44"/>
      <c r="P232" s="215">
        <f>O232*H232</f>
        <v>0</v>
      </c>
      <c r="Q232" s="215">
        <v>2.2563399999999998</v>
      </c>
      <c r="R232" s="215">
        <f>Q232*H232</f>
        <v>146.56959006</v>
      </c>
      <c r="S232" s="215">
        <v>0</v>
      </c>
      <c r="T232" s="216">
        <f>S232*H232</f>
        <v>0</v>
      </c>
      <c r="AR232" s="25" t="s">
        <v>111</v>
      </c>
      <c r="AT232" s="25" t="s">
        <v>203</v>
      </c>
      <c r="AU232" s="25" t="s">
        <v>87</v>
      </c>
      <c r="AY232" s="25" t="s">
        <v>201</v>
      </c>
      <c r="BE232" s="217">
        <f>IF(N232="základní",J232,0)</f>
        <v>0</v>
      </c>
      <c r="BF232" s="217">
        <f>IF(N232="snížená",J232,0)</f>
        <v>0</v>
      </c>
      <c r="BG232" s="217">
        <f>IF(N232="zákl. přenesená",J232,0)</f>
        <v>0</v>
      </c>
      <c r="BH232" s="217">
        <f>IF(N232="sníž. přenesená",J232,0)</f>
        <v>0</v>
      </c>
      <c r="BI232" s="217">
        <f>IF(N232="nulová",J232,0)</f>
        <v>0</v>
      </c>
      <c r="BJ232" s="25" t="s">
        <v>42</v>
      </c>
      <c r="BK232" s="217">
        <f>ROUND(I232*H232,2)</f>
        <v>0</v>
      </c>
      <c r="BL232" s="25" t="s">
        <v>111</v>
      </c>
      <c r="BM232" s="25" t="s">
        <v>339</v>
      </c>
    </row>
    <row r="233" spans="2:65" s="1" customFormat="1" ht="94.5">
      <c r="B233" s="43"/>
      <c r="C233" s="65"/>
      <c r="D233" s="218" t="s">
        <v>209</v>
      </c>
      <c r="E233" s="65"/>
      <c r="F233" s="219" t="s">
        <v>340</v>
      </c>
      <c r="G233" s="65"/>
      <c r="H233" s="65"/>
      <c r="I233" s="175"/>
      <c r="J233" s="65"/>
      <c r="K233" s="65"/>
      <c r="L233" s="63"/>
      <c r="M233" s="220"/>
      <c r="N233" s="44"/>
      <c r="O233" s="44"/>
      <c r="P233" s="44"/>
      <c r="Q233" s="44"/>
      <c r="R233" s="44"/>
      <c r="S233" s="44"/>
      <c r="T233" s="80"/>
      <c r="AT233" s="25" t="s">
        <v>209</v>
      </c>
      <c r="AU233" s="25" t="s">
        <v>87</v>
      </c>
    </row>
    <row r="234" spans="2:65" s="12" customFormat="1">
      <c r="B234" s="221"/>
      <c r="C234" s="222"/>
      <c r="D234" s="218" t="s">
        <v>211</v>
      </c>
      <c r="E234" s="223" t="s">
        <v>34</v>
      </c>
      <c r="F234" s="224" t="s">
        <v>212</v>
      </c>
      <c r="G234" s="222"/>
      <c r="H234" s="223" t="s">
        <v>34</v>
      </c>
      <c r="I234" s="225"/>
      <c r="J234" s="222"/>
      <c r="K234" s="222"/>
      <c r="L234" s="226"/>
      <c r="M234" s="227"/>
      <c r="N234" s="228"/>
      <c r="O234" s="228"/>
      <c r="P234" s="228"/>
      <c r="Q234" s="228"/>
      <c r="R234" s="228"/>
      <c r="S234" s="228"/>
      <c r="T234" s="229"/>
      <c r="AT234" s="230" t="s">
        <v>211</v>
      </c>
      <c r="AU234" s="230" t="s">
        <v>87</v>
      </c>
      <c r="AV234" s="12" t="s">
        <v>42</v>
      </c>
      <c r="AW234" s="12" t="s">
        <v>40</v>
      </c>
      <c r="AX234" s="12" t="s">
        <v>80</v>
      </c>
      <c r="AY234" s="230" t="s">
        <v>201</v>
      </c>
    </row>
    <row r="235" spans="2:65" s="13" customFormat="1">
      <c r="B235" s="231"/>
      <c r="C235" s="232"/>
      <c r="D235" s="218" t="s">
        <v>211</v>
      </c>
      <c r="E235" s="233" t="s">
        <v>34</v>
      </c>
      <c r="F235" s="234" t="s">
        <v>341</v>
      </c>
      <c r="G235" s="232"/>
      <c r="H235" s="235">
        <v>64.959000000000003</v>
      </c>
      <c r="I235" s="236"/>
      <c r="J235" s="232"/>
      <c r="K235" s="232"/>
      <c r="L235" s="237"/>
      <c r="M235" s="238"/>
      <c r="N235" s="239"/>
      <c r="O235" s="239"/>
      <c r="P235" s="239"/>
      <c r="Q235" s="239"/>
      <c r="R235" s="239"/>
      <c r="S235" s="239"/>
      <c r="T235" s="240"/>
      <c r="AT235" s="241" t="s">
        <v>211</v>
      </c>
      <c r="AU235" s="241" t="s">
        <v>87</v>
      </c>
      <c r="AV235" s="13" t="s">
        <v>87</v>
      </c>
      <c r="AW235" s="13" t="s">
        <v>40</v>
      </c>
      <c r="AX235" s="13" t="s">
        <v>80</v>
      </c>
      <c r="AY235" s="241" t="s">
        <v>201</v>
      </c>
    </row>
    <row r="236" spans="2:65" s="14" customFormat="1">
      <c r="B236" s="242"/>
      <c r="C236" s="243"/>
      <c r="D236" s="218" t="s">
        <v>211</v>
      </c>
      <c r="E236" s="244" t="s">
        <v>34</v>
      </c>
      <c r="F236" s="245" t="s">
        <v>215</v>
      </c>
      <c r="G236" s="243"/>
      <c r="H236" s="246">
        <v>64.959000000000003</v>
      </c>
      <c r="I236" s="247"/>
      <c r="J236" s="243"/>
      <c r="K236" s="243"/>
      <c r="L236" s="248"/>
      <c r="M236" s="249"/>
      <c r="N236" s="250"/>
      <c r="O236" s="250"/>
      <c r="P236" s="250"/>
      <c r="Q236" s="250"/>
      <c r="R236" s="250"/>
      <c r="S236" s="250"/>
      <c r="T236" s="251"/>
      <c r="AT236" s="252" t="s">
        <v>211</v>
      </c>
      <c r="AU236" s="252" t="s">
        <v>87</v>
      </c>
      <c r="AV236" s="14" t="s">
        <v>111</v>
      </c>
      <c r="AW236" s="14" t="s">
        <v>40</v>
      </c>
      <c r="AX236" s="14" t="s">
        <v>42</v>
      </c>
      <c r="AY236" s="252" t="s">
        <v>201</v>
      </c>
    </row>
    <row r="237" spans="2:65" s="1" customFormat="1" ht="16.5" customHeight="1">
      <c r="B237" s="43"/>
      <c r="C237" s="206" t="s">
        <v>342</v>
      </c>
      <c r="D237" s="206" t="s">
        <v>203</v>
      </c>
      <c r="E237" s="207" t="s">
        <v>343</v>
      </c>
      <c r="F237" s="208" t="s">
        <v>344</v>
      </c>
      <c r="G237" s="209" t="s">
        <v>137</v>
      </c>
      <c r="H237" s="210">
        <v>12.91</v>
      </c>
      <c r="I237" s="211"/>
      <c r="J237" s="212">
        <f>ROUND(I237*H237,2)</f>
        <v>0</v>
      </c>
      <c r="K237" s="208" t="s">
        <v>207</v>
      </c>
      <c r="L237" s="63"/>
      <c r="M237" s="213" t="s">
        <v>34</v>
      </c>
      <c r="N237" s="214" t="s">
        <v>51</v>
      </c>
      <c r="O237" s="44"/>
      <c r="P237" s="215">
        <f>O237*H237</f>
        <v>0</v>
      </c>
      <c r="Q237" s="215">
        <v>2.47E-3</v>
      </c>
      <c r="R237" s="215">
        <f>Q237*H237</f>
        <v>3.1887699999999998E-2</v>
      </c>
      <c r="S237" s="215">
        <v>0</v>
      </c>
      <c r="T237" s="216">
        <f>S237*H237</f>
        <v>0</v>
      </c>
      <c r="AR237" s="25" t="s">
        <v>111</v>
      </c>
      <c r="AT237" s="25" t="s">
        <v>203</v>
      </c>
      <c r="AU237" s="25" t="s">
        <v>87</v>
      </c>
      <c r="AY237" s="25" t="s">
        <v>201</v>
      </c>
      <c r="BE237" s="217">
        <f>IF(N237="základní",J237,0)</f>
        <v>0</v>
      </c>
      <c r="BF237" s="217">
        <f>IF(N237="snížená",J237,0)</f>
        <v>0</v>
      </c>
      <c r="BG237" s="217">
        <f>IF(N237="zákl. přenesená",J237,0)</f>
        <v>0</v>
      </c>
      <c r="BH237" s="217">
        <f>IF(N237="sníž. přenesená",J237,0)</f>
        <v>0</v>
      </c>
      <c r="BI237" s="217">
        <f>IF(N237="nulová",J237,0)</f>
        <v>0</v>
      </c>
      <c r="BJ237" s="25" t="s">
        <v>42</v>
      </c>
      <c r="BK237" s="217">
        <f>ROUND(I237*H237,2)</f>
        <v>0</v>
      </c>
      <c r="BL237" s="25" t="s">
        <v>111</v>
      </c>
      <c r="BM237" s="25" t="s">
        <v>345</v>
      </c>
    </row>
    <row r="238" spans="2:65" s="1" customFormat="1" ht="40.5">
      <c r="B238" s="43"/>
      <c r="C238" s="65"/>
      <c r="D238" s="218" t="s">
        <v>209</v>
      </c>
      <c r="E238" s="65"/>
      <c r="F238" s="219" t="s">
        <v>346</v>
      </c>
      <c r="G238" s="65"/>
      <c r="H238" s="65"/>
      <c r="I238" s="175"/>
      <c r="J238" s="65"/>
      <c r="K238" s="65"/>
      <c r="L238" s="63"/>
      <c r="M238" s="220"/>
      <c r="N238" s="44"/>
      <c r="O238" s="44"/>
      <c r="P238" s="44"/>
      <c r="Q238" s="44"/>
      <c r="R238" s="44"/>
      <c r="S238" s="44"/>
      <c r="T238" s="80"/>
      <c r="AT238" s="25" t="s">
        <v>209</v>
      </c>
      <c r="AU238" s="25" t="s">
        <v>87</v>
      </c>
    </row>
    <row r="239" spans="2:65" s="12" customFormat="1">
      <c r="B239" s="221"/>
      <c r="C239" s="222"/>
      <c r="D239" s="218" t="s">
        <v>211</v>
      </c>
      <c r="E239" s="223" t="s">
        <v>34</v>
      </c>
      <c r="F239" s="224" t="s">
        <v>212</v>
      </c>
      <c r="G239" s="222"/>
      <c r="H239" s="223" t="s">
        <v>34</v>
      </c>
      <c r="I239" s="225"/>
      <c r="J239" s="222"/>
      <c r="K239" s="222"/>
      <c r="L239" s="226"/>
      <c r="M239" s="227"/>
      <c r="N239" s="228"/>
      <c r="O239" s="228"/>
      <c r="P239" s="228"/>
      <c r="Q239" s="228"/>
      <c r="R239" s="228"/>
      <c r="S239" s="228"/>
      <c r="T239" s="229"/>
      <c r="AT239" s="230" t="s">
        <v>211</v>
      </c>
      <c r="AU239" s="230" t="s">
        <v>87</v>
      </c>
      <c r="AV239" s="12" t="s">
        <v>42</v>
      </c>
      <c r="AW239" s="12" t="s">
        <v>40</v>
      </c>
      <c r="AX239" s="12" t="s">
        <v>80</v>
      </c>
      <c r="AY239" s="230" t="s">
        <v>201</v>
      </c>
    </row>
    <row r="240" spans="2:65" s="13" customFormat="1" ht="27">
      <c r="B240" s="231"/>
      <c r="C240" s="232"/>
      <c r="D240" s="218" t="s">
        <v>211</v>
      </c>
      <c r="E240" s="233" t="s">
        <v>34</v>
      </c>
      <c r="F240" s="234" t="s">
        <v>347</v>
      </c>
      <c r="G240" s="232"/>
      <c r="H240" s="235">
        <v>12.91</v>
      </c>
      <c r="I240" s="236"/>
      <c r="J240" s="232"/>
      <c r="K240" s="232"/>
      <c r="L240" s="237"/>
      <c r="M240" s="238"/>
      <c r="N240" s="239"/>
      <c r="O240" s="239"/>
      <c r="P240" s="239"/>
      <c r="Q240" s="239"/>
      <c r="R240" s="239"/>
      <c r="S240" s="239"/>
      <c r="T240" s="240"/>
      <c r="AT240" s="241" t="s">
        <v>211</v>
      </c>
      <c r="AU240" s="241" t="s">
        <v>87</v>
      </c>
      <c r="AV240" s="13" t="s">
        <v>87</v>
      </c>
      <c r="AW240" s="13" t="s">
        <v>40</v>
      </c>
      <c r="AX240" s="13" t="s">
        <v>80</v>
      </c>
      <c r="AY240" s="241" t="s">
        <v>201</v>
      </c>
    </row>
    <row r="241" spans="2:65" s="14" customFormat="1">
      <c r="B241" s="242"/>
      <c r="C241" s="243"/>
      <c r="D241" s="218" t="s">
        <v>211</v>
      </c>
      <c r="E241" s="244" t="s">
        <v>34</v>
      </c>
      <c r="F241" s="245" t="s">
        <v>215</v>
      </c>
      <c r="G241" s="243"/>
      <c r="H241" s="246">
        <v>12.91</v>
      </c>
      <c r="I241" s="247"/>
      <c r="J241" s="243"/>
      <c r="K241" s="243"/>
      <c r="L241" s="248"/>
      <c r="M241" s="249"/>
      <c r="N241" s="250"/>
      <c r="O241" s="250"/>
      <c r="P241" s="250"/>
      <c r="Q241" s="250"/>
      <c r="R241" s="250"/>
      <c r="S241" s="250"/>
      <c r="T241" s="251"/>
      <c r="AT241" s="252" t="s">
        <v>211</v>
      </c>
      <c r="AU241" s="252" t="s">
        <v>87</v>
      </c>
      <c r="AV241" s="14" t="s">
        <v>111</v>
      </c>
      <c r="AW241" s="14" t="s">
        <v>40</v>
      </c>
      <c r="AX241" s="14" t="s">
        <v>42</v>
      </c>
      <c r="AY241" s="252" t="s">
        <v>201</v>
      </c>
    </row>
    <row r="242" spans="2:65" s="1" customFormat="1" ht="16.5" customHeight="1">
      <c r="B242" s="43"/>
      <c r="C242" s="206" t="s">
        <v>348</v>
      </c>
      <c r="D242" s="206" t="s">
        <v>203</v>
      </c>
      <c r="E242" s="207" t="s">
        <v>349</v>
      </c>
      <c r="F242" s="208" t="s">
        <v>350</v>
      </c>
      <c r="G242" s="209" t="s">
        <v>137</v>
      </c>
      <c r="H242" s="210">
        <v>12.91</v>
      </c>
      <c r="I242" s="211"/>
      <c r="J242" s="212">
        <f>ROUND(I242*H242,2)</f>
        <v>0</v>
      </c>
      <c r="K242" s="208" t="s">
        <v>207</v>
      </c>
      <c r="L242" s="63"/>
      <c r="M242" s="213" t="s">
        <v>34</v>
      </c>
      <c r="N242" s="214" t="s">
        <v>51</v>
      </c>
      <c r="O242" s="44"/>
      <c r="P242" s="215">
        <f>O242*H242</f>
        <v>0</v>
      </c>
      <c r="Q242" s="215">
        <v>0</v>
      </c>
      <c r="R242" s="215">
        <f>Q242*H242</f>
        <v>0</v>
      </c>
      <c r="S242" s="215">
        <v>0</v>
      </c>
      <c r="T242" s="216">
        <f>S242*H242</f>
        <v>0</v>
      </c>
      <c r="AR242" s="25" t="s">
        <v>111</v>
      </c>
      <c r="AT242" s="25" t="s">
        <v>203</v>
      </c>
      <c r="AU242" s="25" t="s">
        <v>87</v>
      </c>
      <c r="AY242" s="25" t="s">
        <v>201</v>
      </c>
      <c r="BE242" s="217">
        <f>IF(N242="základní",J242,0)</f>
        <v>0</v>
      </c>
      <c r="BF242" s="217">
        <f>IF(N242="snížená",J242,0)</f>
        <v>0</v>
      </c>
      <c r="BG242" s="217">
        <f>IF(N242="zákl. přenesená",J242,0)</f>
        <v>0</v>
      </c>
      <c r="BH242" s="217">
        <f>IF(N242="sníž. přenesená",J242,0)</f>
        <v>0</v>
      </c>
      <c r="BI242" s="217">
        <f>IF(N242="nulová",J242,0)</f>
        <v>0</v>
      </c>
      <c r="BJ242" s="25" t="s">
        <v>42</v>
      </c>
      <c r="BK242" s="217">
        <f>ROUND(I242*H242,2)</f>
        <v>0</v>
      </c>
      <c r="BL242" s="25" t="s">
        <v>111</v>
      </c>
      <c r="BM242" s="25" t="s">
        <v>351</v>
      </c>
    </row>
    <row r="243" spans="2:65" s="1" customFormat="1" ht="40.5">
      <c r="B243" s="43"/>
      <c r="C243" s="65"/>
      <c r="D243" s="218" t="s">
        <v>209</v>
      </c>
      <c r="E243" s="65"/>
      <c r="F243" s="219" t="s">
        <v>346</v>
      </c>
      <c r="G243" s="65"/>
      <c r="H243" s="65"/>
      <c r="I243" s="175"/>
      <c r="J243" s="65"/>
      <c r="K243" s="65"/>
      <c r="L243" s="63"/>
      <c r="M243" s="220"/>
      <c r="N243" s="44"/>
      <c r="O243" s="44"/>
      <c r="P243" s="44"/>
      <c r="Q243" s="44"/>
      <c r="R243" s="44"/>
      <c r="S243" s="44"/>
      <c r="T243" s="80"/>
      <c r="AT243" s="25" t="s">
        <v>209</v>
      </c>
      <c r="AU243" s="25" t="s">
        <v>87</v>
      </c>
    </row>
    <row r="244" spans="2:65" s="1" customFormat="1" ht="16.5" customHeight="1">
      <c r="B244" s="43"/>
      <c r="C244" s="206" t="s">
        <v>352</v>
      </c>
      <c r="D244" s="206" t="s">
        <v>203</v>
      </c>
      <c r="E244" s="207" t="s">
        <v>353</v>
      </c>
      <c r="F244" s="208" t="s">
        <v>354</v>
      </c>
      <c r="G244" s="209" t="s">
        <v>355</v>
      </c>
      <c r="H244" s="210">
        <v>1.1819999999999999</v>
      </c>
      <c r="I244" s="211"/>
      <c r="J244" s="212">
        <f>ROUND(I244*H244,2)</f>
        <v>0</v>
      </c>
      <c r="K244" s="208" t="s">
        <v>207</v>
      </c>
      <c r="L244" s="63"/>
      <c r="M244" s="213" t="s">
        <v>34</v>
      </c>
      <c r="N244" s="214" t="s">
        <v>51</v>
      </c>
      <c r="O244" s="44"/>
      <c r="P244" s="215">
        <f>O244*H244</f>
        <v>0</v>
      </c>
      <c r="Q244" s="215">
        <v>1.06277</v>
      </c>
      <c r="R244" s="215">
        <f>Q244*H244</f>
        <v>1.2561941399999998</v>
      </c>
      <c r="S244" s="215">
        <v>0</v>
      </c>
      <c r="T244" s="216">
        <f>S244*H244</f>
        <v>0</v>
      </c>
      <c r="AR244" s="25" t="s">
        <v>111</v>
      </c>
      <c r="AT244" s="25" t="s">
        <v>203</v>
      </c>
      <c r="AU244" s="25" t="s">
        <v>87</v>
      </c>
      <c r="AY244" s="25" t="s">
        <v>201</v>
      </c>
      <c r="BE244" s="217">
        <f>IF(N244="základní",J244,0)</f>
        <v>0</v>
      </c>
      <c r="BF244" s="217">
        <f>IF(N244="snížená",J244,0)</f>
        <v>0</v>
      </c>
      <c r="BG244" s="217">
        <f>IF(N244="zákl. přenesená",J244,0)</f>
        <v>0</v>
      </c>
      <c r="BH244" s="217">
        <f>IF(N244="sníž. přenesená",J244,0)</f>
        <v>0</v>
      </c>
      <c r="BI244" s="217">
        <f>IF(N244="nulová",J244,0)</f>
        <v>0</v>
      </c>
      <c r="BJ244" s="25" t="s">
        <v>42</v>
      </c>
      <c r="BK244" s="217">
        <f>ROUND(I244*H244,2)</f>
        <v>0</v>
      </c>
      <c r="BL244" s="25" t="s">
        <v>111</v>
      </c>
      <c r="BM244" s="25" t="s">
        <v>356</v>
      </c>
    </row>
    <row r="245" spans="2:65" s="1" customFormat="1" ht="27">
      <c r="B245" s="43"/>
      <c r="C245" s="65"/>
      <c r="D245" s="218" t="s">
        <v>209</v>
      </c>
      <c r="E245" s="65"/>
      <c r="F245" s="219" t="s">
        <v>357</v>
      </c>
      <c r="G245" s="65"/>
      <c r="H245" s="65"/>
      <c r="I245" s="175"/>
      <c r="J245" s="65"/>
      <c r="K245" s="65"/>
      <c r="L245" s="63"/>
      <c r="M245" s="220"/>
      <c r="N245" s="44"/>
      <c r="O245" s="44"/>
      <c r="P245" s="44"/>
      <c r="Q245" s="44"/>
      <c r="R245" s="44"/>
      <c r="S245" s="44"/>
      <c r="T245" s="80"/>
      <c r="AT245" s="25" t="s">
        <v>209</v>
      </c>
      <c r="AU245" s="25" t="s">
        <v>87</v>
      </c>
    </row>
    <row r="246" spans="2:65" s="12" customFormat="1">
      <c r="B246" s="221"/>
      <c r="C246" s="222"/>
      <c r="D246" s="218" t="s">
        <v>211</v>
      </c>
      <c r="E246" s="223" t="s">
        <v>34</v>
      </c>
      <c r="F246" s="224" t="s">
        <v>212</v>
      </c>
      <c r="G246" s="222"/>
      <c r="H246" s="223" t="s">
        <v>34</v>
      </c>
      <c r="I246" s="225"/>
      <c r="J246" s="222"/>
      <c r="K246" s="222"/>
      <c r="L246" s="226"/>
      <c r="M246" s="227"/>
      <c r="N246" s="228"/>
      <c r="O246" s="228"/>
      <c r="P246" s="228"/>
      <c r="Q246" s="228"/>
      <c r="R246" s="228"/>
      <c r="S246" s="228"/>
      <c r="T246" s="229"/>
      <c r="AT246" s="230" t="s">
        <v>211</v>
      </c>
      <c r="AU246" s="230" t="s">
        <v>87</v>
      </c>
      <c r="AV246" s="12" t="s">
        <v>42</v>
      </c>
      <c r="AW246" s="12" t="s">
        <v>40</v>
      </c>
      <c r="AX246" s="12" t="s">
        <v>80</v>
      </c>
      <c r="AY246" s="230" t="s">
        <v>201</v>
      </c>
    </row>
    <row r="247" spans="2:65" s="13" customFormat="1" ht="27">
      <c r="B247" s="231"/>
      <c r="C247" s="232"/>
      <c r="D247" s="218" t="s">
        <v>211</v>
      </c>
      <c r="E247" s="233" t="s">
        <v>34</v>
      </c>
      <c r="F247" s="234" t="s">
        <v>358</v>
      </c>
      <c r="G247" s="232"/>
      <c r="H247" s="235">
        <v>0.90900000000000003</v>
      </c>
      <c r="I247" s="236"/>
      <c r="J247" s="232"/>
      <c r="K247" s="232"/>
      <c r="L247" s="237"/>
      <c r="M247" s="238"/>
      <c r="N247" s="239"/>
      <c r="O247" s="239"/>
      <c r="P247" s="239"/>
      <c r="Q247" s="239"/>
      <c r="R247" s="239"/>
      <c r="S247" s="239"/>
      <c r="T247" s="240"/>
      <c r="AT247" s="241" t="s">
        <v>211</v>
      </c>
      <c r="AU247" s="241" t="s">
        <v>87</v>
      </c>
      <c r="AV247" s="13" t="s">
        <v>87</v>
      </c>
      <c r="AW247" s="13" t="s">
        <v>40</v>
      </c>
      <c r="AX247" s="13" t="s">
        <v>80</v>
      </c>
      <c r="AY247" s="241" t="s">
        <v>201</v>
      </c>
    </row>
    <row r="248" spans="2:65" s="13" customFormat="1">
      <c r="B248" s="231"/>
      <c r="C248" s="232"/>
      <c r="D248" s="218" t="s">
        <v>211</v>
      </c>
      <c r="E248" s="233" t="s">
        <v>34</v>
      </c>
      <c r="F248" s="234" t="s">
        <v>359</v>
      </c>
      <c r="G248" s="232"/>
      <c r="H248" s="235">
        <v>0.27300000000000002</v>
      </c>
      <c r="I248" s="236"/>
      <c r="J248" s="232"/>
      <c r="K248" s="232"/>
      <c r="L248" s="237"/>
      <c r="M248" s="238"/>
      <c r="N248" s="239"/>
      <c r="O248" s="239"/>
      <c r="P248" s="239"/>
      <c r="Q248" s="239"/>
      <c r="R248" s="239"/>
      <c r="S248" s="239"/>
      <c r="T248" s="240"/>
      <c r="AT248" s="241" t="s">
        <v>211</v>
      </c>
      <c r="AU248" s="241" t="s">
        <v>87</v>
      </c>
      <c r="AV248" s="13" t="s">
        <v>87</v>
      </c>
      <c r="AW248" s="13" t="s">
        <v>40</v>
      </c>
      <c r="AX248" s="13" t="s">
        <v>80</v>
      </c>
      <c r="AY248" s="241" t="s">
        <v>201</v>
      </c>
    </row>
    <row r="249" spans="2:65" s="14" customFormat="1">
      <c r="B249" s="242"/>
      <c r="C249" s="243"/>
      <c r="D249" s="218" t="s">
        <v>211</v>
      </c>
      <c r="E249" s="244" t="s">
        <v>34</v>
      </c>
      <c r="F249" s="245" t="s">
        <v>215</v>
      </c>
      <c r="G249" s="243"/>
      <c r="H249" s="246">
        <v>1.1819999999999999</v>
      </c>
      <c r="I249" s="247"/>
      <c r="J249" s="243"/>
      <c r="K249" s="243"/>
      <c r="L249" s="248"/>
      <c r="M249" s="249"/>
      <c r="N249" s="250"/>
      <c r="O249" s="250"/>
      <c r="P249" s="250"/>
      <c r="Q249" s="250"/>
      <c r="R249" s="250"/>
      <c r="S249" s="250"/>
      <c r="T249" s="251"/>
      <c r="AT249" s="252" t="s">
        <v>211</v>
      </c>
      <c r="AU249" s="252" t="s">
        <v>87</v>
      </c>
      <c r="AV249" s="14" t="s">
        <v>111</v>
      </c>
      <c r="AW249" s="14" t="s">
        <v>40</v>
      </c>
      <c r="AX249" s="14" t="s">
        <v>42</v>
      </c>
      <c r="AY249" s="252" t="s">
        <v>201</v>
      </c>
    </row>
    <row r="250" spans="2:65" s="1" customFormat="1" ht="25.5" customHeight="1">
      <c r="B250" s="43"/>
      <c r="C250" s="206" t="s">
        <v>360</v>
      </c>
      <c r="D250" s="206" t="s">
        <v>203</v>
      </c>
      <c r="E250" s="207" t="s">
        <v>361</v>
      </c>
      <c r="F250" s="208" t="s">
        <v>362</v>
      </c>
      <c r="G250" s="209" t="s">
        <v>206</v>
      </c>
      <c r="H250" s="210">
        <v>36.713999999999999</v>
      </c>
      <c r="I250" s="211"/>
      <c r="J250" s="212">
        <f>ROUND(I250*H250,2)</f>
        <v>0</v>
      </c>
      <c r="K250" s="208" t="s">
        <v>207</v>
      </c>
      <c r="L250" s="63"/>
      <c r="M250" s="213" t="s">
        <v>34</v>
      </c>
      <c r="N250" s="214" t="s">
        <v>51</v>
      </c>
      <c r="O250" s="44"/>
      <c r="P250" s="215">
        <f>O250*H250</f>
        <v>0</v>
      </c>
      <c r="Q250" s="215">
        <v>2.2563399999999998</v>
      </c>
      <c r="R250" s="215">
        <f>Q250*H250</f>
        <v>82.839266759999987</v>
      </c>
      <c r="S250" s="215">
        <v>0</v>
      </c>
      <c r="T250" s="216">
        <f>S250*H250</f>
        <v>0</v>
      </c>
      <c r="AR250" s="25" t="s">
        <v>111</v>
      </c>
      <c r="AT250" s="25" t="s">
        <v>203</v>
      </c>
      <c r="AU250" s="25" t="s">
        <v>87</v>
      </c>
      <c r="AY250" s="25" t="s">
        <v>201</v>
      </c>
      <c r="BE250" s="217">
        <f>IF(N250="základní",J250,0)</f>
        <v>0</v>
      </c>
      <c r="BF250" s="217">
        <f>IF(N250="snížená",J250,0)</f>
        <v>0</v>
      </c>
      <c r="BG250" s="217">
        <f>IF(N250="zákl. přenesená",J250,0)</f>
        <v>0</v>
      </c>
      <c r="BH250" s="217">
        <f>IF(N250="sníž. přenesená",J250,0)</f>
        <v>0</v>
      </c>
      <c r="BI250" s="217">
        <f>IF(N250="nulová",J250,0)</f>
        <v>0</v>
      </c>
      <c r="BJ250" s="25" t="s">
        <v>42</v>
      </c>
      <c r="BK250" s="217">
        <f>ROUND(I250*H250,2)</f>
        <v>0</v>
      </c>
      <c r="BL250" s="25" t="s">
        <v>111</v>
      </c>
      <c r="BM250" s="25" t="s">
        <v>363</v>
      </c>
    </row>
    <row r="251" spans="2:65" s="1" customFormat="1" ht="81">
      <c r="B251" s="43"/>
      <c r="C251" s="65"/>
      <c r="D251" s="218" t="s">
        <v>209</v>
      </c>
      <c r="E251" s="65"/>
      <c r="F251" s="219" t="s">
        <v>334</v>
      </c>
      <c r="G251" s="65"/>
      <c r="H251" s="65"/>
      <c r="I251" s="175"/>
      <c r="J251" s="65"/>
      <c r="K251" s="65"/>
      <c r="L251" s="63"/>
      <c r="M251" s="220"/>
      <c r="N251" s="44"/>
      <c r="O251" s="44"/>
      <c r="P251" s="44"/>
      <c r="Q251" s="44"/>
      <c r="R251" s="44"/>
      <c r="S251" s="44"/>
      <c r="T251" s="80"/>
      <c r="AT251" s="25" t="s">
        <v>209</v>
      </c>
      <c r="AU251" s="25" t="s">
        <v>87</v>
      </c>
    </row>
    <row r="252" spans="2:65" s="12" customFormat="1">
      <c r="B252" s="221"/>
      <c r="C252" s="222"/>
      <c r="D252" s="218" t="s">
        <v>211</v>
      </c>
      <c r="E252" s="223" t="s">
        <v>34</v>
      </c>
      <c r="F252" s="224" t="s">
        <v>212</v>
      </c>
      <c r="G252" s="222"/>
      <c r="H252" s="223" t="s">
        <v>34</v>
      </c>
      <c r="I252" s="225"/>
      <c r="J252" s="222"/>
      <c r="K252" s="222"/>
      <c r="L252" s="226"/>
      <c r="M252" s="227"/>
      <c r="N252" s="228"/>
      <c r="O252" s="228"/>
      <c r="P252" s="228"/>
      <c r="Q252" s="228"/>
      <c r="R252" s="228"/>
      <c r="S252" s="228"/>
      <c r="T252" s="229"/>
      <c r="AT252" s="230" t="s">
        <v>211</v>
      </c>
      <c r="AU252" s="230" t="s">
        <v>87</v>
      </c>
      <c r="AV252" s="12" t="s">
        <v>42</v>
      </c>
      <c r="AW252" s="12" t="s">
        <v>40</v>
      </c>
      <c r="AX252" s="12" t="s">
        <v>80</v>
      </c>
      <c r="AY252" s="230" t="s">
        <v>201</v>
      </c>
    </row>
    <row r="253" spans="2:65" s="13" customFormat="1">
      <c r="B253" s="231"/>
      <c r="C253" s="232"/>
      <c r="D253" s="218" t="s">
        <v>211</v>
      </c>
      <c r="E253" s="233" t="s">
        <v>34</v>
      </c>
      <c r="F253" s="234" t="s">
        <v>364</v>
      </c>
      <c r="G253" s="232"/>
      <c r="H253" s="235">
        <v>20.298999999999999</v>
      </c>
      <c r="I253" s="236"/>
      <c r="J253" s="232"/>
      <c r="K253" s="232"/>
      <c r="L253" s="237"/>
      <c r="M253" s="238"/>
      <c r="N253" s="239"/>
      <c r="O253" s="239"/>
      <c r="P253" s="239"/>
      <c r="Q253" s="239"/>
      <c r="R253" s="239"/>
      <c r="S253" s="239"/>
      <c r="T253" s="240"/>
      <c r="AT253" s="241" t="s">
        <v>211</v>
      </c>
      <c r="AU253" s="241" t="s">
        <v>87</v>
      </c>
      <c r="AV253" s="13" t="s">
        <v>87</v>
      </c>
      <c r="AW253" s="13" t="s">
        <v>40</v>
      </c>
      <c r="AX253" s="13" t="s">
        <v>80</v>
      </c>
      <c r="AY253" s="241" t="s">
        <v>201</v>
      </c>
    </row>
    <row r="254" spans="2:65" s="13" customFormat="1">
      <c r="B254" s="231"/>
      <c r="C254" s="232"/>
      <c r="D254" s="218" t="s">
        <v>211</v>
      </c>
      <c r="E254" s="233" t="s">
        <v>34</v>
      </c>
      <c r="F254" s="234" t="s">
        <v>365</v>
      </c>
      <c r="G254" s="232"/>
      <c r="H254" s="235">
        <v>15.173</v>
      </c>
      <c r="I254" s="236"/>
      <c r="J254" s="232"/>
      <c r="K254" s="232"/>
      <c r="L254" s="237"/>
      <c r="M254" s="238"/>
      <c r="N254" s="239"/>
      <c r="O254" s="239"/>
      <c r="P254" s="239"/>
      <c r="Q254" s="239"/>
      <c r="R254" s="239"/>
      <c r="S254" s="239"/>
      <c r="T254" s="240"/>
      <c r="AT254" s="241" t="s">
        <v>211</v>
      </c>
      <c r="AU254" s="241" t="s">
        <v>87</v>
      </c>
      <c r="AV254" s="13" t="s">
        <v>87</v>
      </c>
      <c r="AW254" s="13" t="s">
        <v>40</v>
      </c>
      <c r="AX254" s="13" t="s">
        <v>80</v>
      </c>
      <c r="AY254" s="241" t="s">
        <v>201</v>
      </c>
    </row>
    <row r="255" spans="2:65" s="13" customFormat="1">
      <c r="B255" s="231"/>
      <c r="C255" s="232"/>
      <c r="D255" s="218" t="s">
        <v>211</v>
      </c>
      <c r="E255" s="233" t="s">
        <v>34</v>
      </c>
      <c r="F255" s="234" t="s">
        <v>366</v>
      </c>
      <c r="G255" s="232"/>
      <c r="H255" s="235">
        <v>1.242</v>
      </c>
      <c r="I255" s="236"/>
      <c r="J255" s="232"/>
      <c r="K255" s="232"/>
      <c r="L255" s="237"/>
      <c r="M255" s="238"/>
      <c r="N255" s="239"/>
      <c r="O255" s="239"/>
      <c r="P255" s="239"/>
      <c r="Q255" s="239"/>
      <c r="R255" s="239"/>
      <c r="S255" s="239"/>
      <c r="T255" s="240"/>
      <c r="AT255" s="241" t="s">
        <v>211</v>
      </c>
      <c r="AU255" s="241" t="s">
        <v>87</v>
      </c>
      <c r="AV255" s="13" t="s">
        <v>87</v>
      </c>
      <c r="AW255" s="13" t="s">
        <v>40</v>
      </c>
      <c r="AX255" s="13" t="s">
        <v>80</v>
      </c>
      <c r="AY255" s="241" t="s">
        <v>201</v>
      </c>
    </row>
    <row r="256" spans="2:65" s="14" customFormat="1">
      <c r="B256" s="242"/>
      <c r="C256" s="243"/>
      <c r="D256" s="218" t="s">
        <v>211</v>
      </c>
      <c r="E256" s="244" t="s">
        <v>34</v>
      </c>
      <c r="F256" s="245" t="s">
        <v>215</v>
      </c>
      <c r="G256" s="243"/>
      <c r="H256" s="246">
        <v>36.713999999999999</v>
      </c>
      <c r="I256" s="247"/>
      <c r="J256" s="243"/>
      <c r="K256" s="243"/>
      <c r="L256" s="248"/>
      <c r="M256" s="249"/>
      <c r="N256" s="250"/>
      <c r="O256" s="250"/>
      <c r="P256" s="250"/>
      <c r="Q256" s="250"/>
      <c r="R256" s="250"/>
      <c r="S256" s="250"/>
      <c r="T256" s="251"/>
      <c r="AT256" s="252" t="s">
        <v>211</v>
      </c>
      <c r="AU256" s="252" t="s">
        <v>87</v>
      </c>
      <c r="AV256" s="14" t="s">
        <v>111</v>
      </c>
      <c r="AW256" s="14" t="s">
        <v>40</v>
      </c>
      <c r="AX256" s="14" t="s">
        <v>42</v>
      </c>
      <c r="AY256" s="252" t="s">
        <v>201</v>
      </c>
    </row>
    <row r="257" spans="2:65" s="1" customFormat="1" ht="38.25" customHeight="1">
      <c r="B257" s="43"/>
      <c r="C257" s="206" t="s">
        <v>367</v>
      </c>
      <c r="D257" s="206" t="s">
        <v>203</v>
      </c>
      <c r="E257" s="207" t="s">
        <v>368</v>
      </c>
      <c r="F257" s="208" t="s">
        <v>369</v>
      </c>
      <c r="G257" s="209" t="s">
        <v>370</v>
      </c>
      <c r="H257" s="210">
        <v>2</v>
      </c>
      <c r="I257" s="211"/>
      <c r="J257" s="212">
        <f>ROUND(I257*H257,2)</f>
        <v>0</v>
      </c>
      <c r="K257" s="208" t="s">
        <v>207</v>
      </c>
      <c r="L257" s="63"/>
      <c r="M257" s="213" t="s">
        <v>34</v>
      </c>
      <c r="N257" s="214" t="s">
        <v>51</v>
      </c>
      <c r="O257" s="44"/>
      <c r="P257" s="215">
        <f>O257*H257</f>
        <v>0</v>
      </c>
      <c r="Q257" s="215">
        <v>2.1700000000000001E-3</v>
      </c>
      <c r="R257" s="215">
        <f>Q257*H257</f>
        <v>4.3400000000000001E-3</v>
      </c>
      <c r="S257" s="215">
        <v>0</v>
      </c>
      <c r="T257" s="216">
        <f>S257*H257</f>
        <v>0</v>
      </c>
      <c r="AR257" s="25" t="s">
        <v>111</v>
      </c>
      <c r="AT257" s="25" t="s">
        <v>203</v>
      </c>
      <c r="AU257" s="25" t="s">
        <v>87</v>
      </c>
      <c r="AY257" s="25" t="s">
        <v>201</v>
      </c>
      <c r="BE257" s="217">
        <f>IF(N257="základní",J257,0)</f>
        <v>0</v>
      </c>
      <c r="BF257" s="217">
        <f>IF(N257="snížená",J257,0)</f>
        <v>0</v>
      </c>
      <c r="BG257" s="217">
        <f>IF(N257="zákl. přenesená",J257,0)</f>
        <v>0</v>
      </c>
      <c r="BH257" s="217">
        <f>IF(N257="sníž. přenesená",J257,0)</f>
        <v>0</v>
      </c>
      <c r="BI257" s="217">
        <f>IF(N257="nulová",J257,0)</f>
        <v>0</v>
      </c>
      <c r="BJ257" s="25" t="s">
        <v>42</v>
      </c>
      <c r="BK257" s="217">
        <f>ROUND(I257*H257,2)</f>
        <v>0</v>
      </c>
      <c r="BL257" s="25" t="s">
        <v>111</v>
      </c>
      <c r="BM257" s="25" t="s">
        <v>371</v>
      </c>
    </row>
    <row r="258" spans="2:65" s="1" customFormat="1" ht="94.5">
      <c r="B258" s="43"/>
      <c r="C258" s="65"/>
      <c r="D258" s="218" t="s">
        <v>209</v>
      </c>
      <c r="E258" s="65"/>
      <c r="F258" s="219" t="s">
        <v>372</v>
      </c>
      <c r="G258" s="65"/>
      <c r="H258" s="65"/>
      <c r="I258" s="175"/>
      <c r="J258" s="65"/>
      <c r="K258" s="65"/>
      <c r="L258" s="63"/>
      <c r="M258" s="220"/>
      <c r="N258" s="44"/>
      <c r="O258" s="44"/>
      <c r="P258" s="44"/>
      <c r="Q258" s="44"/>
      <c r="R258" s="44"/>
      <c r="S258" s="44"/>
      <c r="T258" s="80"/>
      <c r="AT258" s="25" t="s">
        <v>209</v>
      </c>
      <c r="AU258" s="25" t="s">
        <v>87</v>
      </c>
    </row>
    <row r="259" spans="2:65" s="12" customFormat="1">
      <c r="B259" s="221"/>
      <c r="C259" s="222"/>
      <c r="D259" s="218" t="s">
        <v>211</v>
      </c>
      <c r="E259" s="223" t="s">
        <v>34</v>
      </c>
      <c r="F259" s="224" t="s">
        <v>212</v>
      </c>
      <c r="G259" s="222"/>
      <c r="H259" s="223" t="s">
        <v>34</v>
      </c>
      <c r="I259" s="225"/>
      <c r="J259" s="222"/>
      <c r="K259" s="222"/>
      <c r="L259" s="226"/>
      <c r="M259" s="227"/>
      <c r="N259" s="228"/>
      <c r="O259" s="228"/>
      <c r="P259" s="228"/>
      <c r="Q259" s="228"/>
      <c r="R259" s="228"/>
      <c r="S259" s="228"/>
      <c r="T259" s="229"/>
      <c r="AT259" s="230" t="s">
        <v>211</v>
      </c>
      <c r="AU259" s="230" t="s">
        <v>87</v>
      </c>
      <c r="AV259" s="12" t="s">
        <v>42</v>
      </c>
      <c r="AW259" s="12" t="s">
        <v>40</v>
      </c>
      <c r="AX259" s="12" t="s">
        <v>80</v>
      </c>
      <c r="AY259" s="230" t="s">
        <v>201</v>
      </c>
    </row>
    <row r="260" spans="2:65" s="13" customFormat="1">
      <c r="B260" s="231"/>
      <c r="C260" s="232"/>
      <c r="D260" s="218" t="s">
        <v>211</v>
      </c>
      <c r="E260" s="233" t="s">
        <v>34</v>
      </c>
      <c r="F260" s="234" t="s">
        <v>373</v>
      </c>
      <c r="G260" s="232"/>
      <c r="H260" s="235">
        <v>2</v>
      </c>
      <c r="I260" s="236"/>
      <c r="J260" s="232"/>
      <c r="K260" s="232"/>
      <c r="L260" s="237"/>
      <c r="M260" s="238"/>
      <c r="N260" s="239"/>
      <c r="O260" s="239"/>
      <c r="P260" s="239"/>
      <c r="Q260" s="239"/>
      <c r="R260" s="239"/>
      <c r="S260" s="239"/>
      <c r="T260" s="240"/>
      <c r="AT260" s="241" t="s">
        <v>211</v>
      </c>
      <c r="AU260" s="241" t="s">
        <v>87</v>
      </c>
      <c r="AV260" s="13" t="s">
        <v>87</v>
      </c>
      <c r="AW260" s="13" t="s">
        <v>40</v>
      </c>
      <c r="AX260" s="13" t="s">
        <v>80</v>
      </c>
      <c r="AY260" s="241" t="s">
        <v>201</v>
      </c>
    </row>
    <row r="261" spans="2:65" s="14" customFormat="1">
      <c r="B261" s="242"/>
      <c r="C261" s="243"/>
      <c r="D261" s="218" t="s">
        <v>211</v>
      </c>
      <c r="E261" s="244" t="s">
        <v>34</v>
      </c>
      <c r="F261" s="245" t="s">
        <v>215</v>
      </c>
      <c r="G261" s="243"/>
      <c r="H261" s="246">
        <v>2</v>
      </c>
      <c r="I261" s="247"/>
      <c r="J261" s="243"/>
      <c r="K261" s="243"/>
      <c r="L261" s="248"/>
      <c r="M261" s="249"/>
      <c r="N261" s="250"/>
      <c r="O261" s="250"/>
      <c r="P261" s="250"/>
      <c r="Q261" s="250"/>
      <c r="R261" s="250"/>
      <c r="S261" s="250"/>
      <c r="T261" s="251"/>
      <c r="AT261" s="252" t="s">
        <v>211</v>
      </c>
      <c r="AU261" s="252" t="s">
        <v>87</v>
      </c>
      <c r="AV261" s="14" t="s">
        <v>111</v>
      </c>
      <c r="AW261" s="14" t="s">
        <v>40</v>
      </c>
      <c r="AX261" s="14" t="s">
        <v>42</v>
      </c>
      <c r="AY261" s="252" t="s">
        <v>201</v>
      </c>
    </row>
    <row r="262" spans="2:65" s="1" customFormat="1" ht="51" customHeight="1">
      <c r="B262" s="43"/>
      <c r="C262" s="206" t="s">
        <v>374</v>
      </c>
      <c r="D262" s="206" t="s">
        <v>203</v>
      </c>
      <c r="E262" s="207" t="s">
        <v>375</v>
      </c>
      <c r="F262" s="208" t="s">
        <v>376</v>
      </c>
      <c r="G262" s="209" t="s">
        <v>370</v>
      </c>
      <c r="H262" s="210">
        <v>2</v>
      </c>
      <c r="I262" s="211"/>
      <c r="J262" s="212">
        <f>ROUND(I262*H262,2)</f>
        <v>0</v>
      </c>
      <c r="K262" s="208" t="s">
        <v>207</v>
      </c>
      <c r="L262" s="63"/>
      <c r="M262" s="213" t="s">
        <v>34</v>
      </c>
      <c r="N262" s="214" t="s">
        <v>51</v>
      </c>
      <c r="O262" s="44"/>
      <c r="P262" s="215">
        <f>O262*H262</f>
        <v>0</v>
      </c>
      <c r="Q262" s="215">
        <v>2.0400000000000001E-3</v>
      </c>
      <c r="R262" s="215">
        <f>Q262*H262</f>
        <v>4.0800000000000003E-3</v>
      </c>
      <c r="S262" s="215">
        <v>0</v>
      </c>
      <c r="T262" s="216">
        <f>S262*H262</f>
        <v>0</v>
      </c>
      <c r="AR262" s="25" t="s">
        <v>111</v>
      </c>
      <c r="AT262" s="25" t="s">
        <v>203</v>
      </c>
      <c r="AU262" s="25" t="s">
        <v>87</v>
      </c>
      <c r="AY262" s="25" t="s">
        <v>201</v>
      </c>
      <c r="BE262" s="217">
        <f>IF(N262="základní",J262,0)</f>
        <v>0</v>
      </c>
      <c r="BF262" s="217">
        <f>IF(N262="snížená",J262,0)</f>
        <v>0</v>
      </c>
      <c r="BG262" s="217">
        <f>IF(N262="zákl. přenesená",J262,0)</f>
        <v>0</v>
      </c>
      <c r="BH262" s="217">
        <f>IF(N262="sníž. přenesená",J262,0)</f>
        <v>0</v>
      </c>
      <c r="BI262" s="217">
        <f>IF(N262="nulová",J262,0)</f>
        <v>0</v>
      </c>
      <c r="BJ262" s="25" t="s">
        <v>42</v>
      </c>
      <c r="BK262" s="217">
        <f>ROUND(I262*H262,2)</f>
        <v>0</v>
      </c>
      <c r="BL262" s="25" t="s">
        <v>111</v>
      </c>
      <c r="BM262" s="25" t="s">
        <v>377</v>
      </c>
    </row>
    <row r="263" spans="2:65" s="1" customFormat="1" ht="94.5">
      <c r="B263" s="43"/>
      <c r="C263" s="65"/>
      <c r="D263" s="218" t="s">
        <v>209</v>
      </c>
      <c r="E263" s="65"/>
      <c r="F263" s="219" t="s">
        <v>372</v>
      </c>
      <c r="G263" s="65"/>
      <c r="H263" s="65"/>
      <c r="I263" s="175"/>
      <c r="J263" s="65"/>
      <c r="K263" s="65"/>
      <c r="L263" s="63"/>
      <c r="M263" s="220"/>
      <c r="N263" s="44"/>
      <c r="O263" s="44"/>
      <c r="P263" s="44"/>
      <c r="Q263" s="44"/>
      <c r="R263" s="44"/>
      <c r="S263" s="44"/>
      <c r="T263" s="80"/>
      <c r="AT263" s="25" t="s">
        <v>209</v>
      </c>
      <c r="AU263" s="25" t="s">
        <v>87</v>
      </c>
    </row>
    <row r="264" spans="2:65" s="1" customFormat="1" ht="38.25" customHeight="1">
      <c r="B264" s="43"/>
      <c r="C264" s="206" t="s">
        <v>378</v>
      </c>
      <c r="D264" s="206" t="s">
        <v>203</v>
      </c>
      <c r="E264" s="207" t="s">
        <v>379</v>
      </c>
      <c r="F264" s="208" t="s">
        <v>380</v>
      </c>
      <c r="G264" s="209" t="s">
        <v>370</v>
      </c>
      <c r="H264" s="210">
        <v>5</v>
      </c>
      <c r="I264" s="211"/>
      <c r="J264" s="212">
        <f>ROUND(I264*H264,2)</f>
        <v>0</v>
      </c>
      <c r="K264" s="208" t="s">
        <v>207</v>
      </c>
      <c r="L264" s="63"/>
      <c r="M264" s="213" t="s">
        <v>34</v>
      </c>
      <c r="N264" s="214" t="s">
        <v>51</v>
      </c>
      <c r="O264" s="44"/>
      <c r="P264" s="215">
        <f>O264*H264</f>
        <v>0</v>
      </c>
      <c r="Q264" s="215">
        <v>9.4000000000000004E-3</v>
      </c>
      <c r="R264" s="215">
        <f>Q264*H264</f>
        <v>4.7E-2</v>
      </c>
      <c r="S264" s="215">
        <v>0</v>
      </c>
      <c r="T264" s="216">
        <f>S264*H264</f>
        <v>0</v>
      </c>
      <c r="AR264" s="25" t="s">
        <v>111</v>
      </c>
      <c r="AT264" s="25" t="s">
        <v>203</v>
      </c>
      <c r="AU264" s="25" t="s">
        <v>87</v>
      </c>
      <c r="AY264" s="25" t="s">
        <v>201</v>
      </c>
      <c r="BE264" s="217">
        <f>IF(N264="základní",J264,0)</f>
        <v>0</v>
      </c>
      <c r="BF264" s="217">
        <f>IF(N264="snížená",J264,0)</f>
        <v>0</v>
      </c>
      <c r="BG264" s="217">
        <f>IF(N264="zákl. přenesená",J264,0)</f>
        <v>0</v>
      </c>
      <c r="BH264" s="217">
        <f>IF(N264="sníž. přenesená",J264,0)</f>
        <v>0</v>
      </c>
      <c r="BI264" s="217">
        <f>IF(N264="nulová",J264,0)</f>
        <v>0</v>
      </c>
      <c r="BJ264" s="25" t="s">
        <v>42</v>
      </c>
      <c r="BK264" s="217">
        <f>ROUND(I264*H264,2)</f>
        <v>0</v>
      </c>
      <c r="BL264" s="25" t="s">
        <v>111</v>
      </c>
      <c r="BM264" s="25" t="s">
        <v>381</v>
      </c>
    </row>
    <row r="265" spans="2:65" s="1" customFormat="1" ht="94.5">
      <c r="B265" s="43"/>
      <c r="C265" s="65"/>
      <c r="D265" s="218" t="s">
        <v>209</v>
      </c>
      <c r="E265" s="65"/>
      <c r="F265" s="219" t="s">
        <v>372</v>
      </c>
      <c r="G265" s="65"/>
      <c r="H265" s="65"/>
      <c r="I265" s="175"/>
      <c r="J265" s="65"/>
      <c r="K265" s="65"/>
      <c r="L265" s="63"/>
      <c r="M265" s="220"/>
      <c r="N265" s="44"/>
      <c r="O265" s="44"/>
      <c r="P265" s="44"/>
      <c r="Q265" s="44"/>
      <c r="R265" s="44"/>
      <c r="S265" s="44"/>
      <c r="T265" s="80"/>
      <c r="AT265" s="25" t="s">
        <v>209</v>
      </c>
      <c r="AU265" s="25" t="s">
        <v>87</v>
      </c>
    </row>
    <row r="266" spans="2:65" s="12" customFormat="1">
      <c r="B266" s="221"/>
      <c r="C266" s="222"/>
      <c r="D266" s="218" t="s">
        <v>211</v>
      </c>
      <c r="E266" s="223" t="s">
        <v>34</v>
      </c>
      <c r="F266" s="224" t="s">
        <v>212</v>
      </c>
      <c r="G266" s="222"/>
      <c r="H266" s="223" t="s">
        <v>34</v>
      </c>
      <c r="I266" s="225"/>
      <c r="J266" s="222"/>
      <c r="K266" s="222"/>
      <c r="L266" s="226"/>
      <c r="M266" s="227"/>
      <c r="N266" s="228"/>
      <c r="O266" s="228"/>
      <c r="P266" s="228"/>
      <c r="Q266" s="228"/>
      <c r="R266" s="228"/>
      <c r="S266" s="228"/>
      <c r="T266" s="229"/>
      <c r="AT266" s="230" t="s">
        <v>211</v>
      </c>
      <c r="AU266" s="230" t="s">
        <v>87</v>
      </c>
      <c r="AV266" s="12" t="s">
        <v>42</v>
      </c>
      <c r="AW266" s="12" t="s">
        <v>40</v>
      </c>
      <c r="AX266" s="12" t="s">
        <v>80</v>
      </c>
      <c r="AY266" s="230" t="s">
        <v>201</v>
      </c>
    </row>
    <row r="267" spans="2:65" s="13" customFormat="1">
      <c r="B267" s="231"/>
      <c r="C267" s="232"/>
      <c r="D267" s="218" t="s">
        <v>211</v>
      </c>
      <c r="E267" s="233" t="s">
        <v>34</v>
      </c>
      <c r="F267" s="234" t="s">
        <v>382</v>
      </c>
      <c r="G267" s="232"/>
      <c r="H267" s="235">
        <v>1</v>
      </c>
      <c r="I267" s="236"/>
      <c r="J267" s="232"/>
      <c r="K267" s="232"/>
      <c r="L267" s="237"/>
      <c r="M267" s="238"/>
      <c r="N267" s="239"/>
      <c r="O267" s="239"/>
      <c r="P267" s="239"/>
      <c r="Q267" s="239"/>
      <c r="R267" s="239"/>
      <c r="S267" s="239"/>
      <c r="T267" s="240"/>
      <c r="AT267" s="241" t="s">
        <v>211</v>
      </c>
      <c r="AU267" s="241" t="s">
        <v>87</v>
      </c>
      <c r="AV267" s="13" t="s">
        <v>87</v>
      </c>
      <c r="AW267" s="13" t="s">
        <v>40</v>
      </c>
      <c r="AX267" s="13" t="s">
        <v>80</v>
      </c>
      <c r="AY267" s="241" t="s">
        <v>201</v>
      </c>
    </row>
    <row r="268" spans="2:65" s="13" customFormat="1">
      <c r="B268" s="231"/>
      <c r="C268" s="232"/>
      <c r="D268" s="218" t="s">
        <v>211</v>
      </c>
      <c r="E268" s="233" t="s">
        <v>34</v>
      </c>
      <c r="F268" s="234" t="s">
        <v>383</v>
      </c>
      <c r="G268" s="232"/>
      <c r="H268" s="235">
        <v>2</v>
      </c>
      <c r="I268" s="236"/>
      <c r="J268" s="232"/>
      <c r="K268" s="232"/>
      <c r="L268" s="237"/>
      <c r="M268" s="238"/>
      <c r="N268" s="239"/>
      <c r="O268" s="239"/>
      <c r="P268" s="239"/>
      <c r="Q268" s="239"/>
      <c r="R268" s="239"/>
      <c r="S268" s="239"/>
      <c r="T268" s="240"/>
      <c r="AT268" s="241" t="s">
        <v>211</v>
      </c>
      <c r="AU268" s="241" t="s">
        <v>87</v>
      </c>
      <c r="AV268" s="13" t="s">
        <v>87</v>
      </c>
      <c r="AW268" s="13" t="s">
        <v>40</v>
      </c>
      <c r="AX268" s="13" t="s">
        <v>80</v>
      </c>
      <c r="AY268" s="241" t="s">
        <v>201</v>
      </c>
    </row>
    <row r="269" spans="2:65" s="13" customFormat="1">
      <c r="B269" s="231"/>
      <c r="C269" s="232"/>
      <c r="D269" s="218" t="s">
        <v>211</v>
      </c>
      <c r="E269" s="233" t="s">
        <v>34</v>
      </c>
      <c r="F269" s="234" t="s">
        <v>384</v>
      </c>
      <c r="G269" s="232"/>
      <c r="H269" s="235">
        <v>2</v>
      </c>
      <c r="I269" s="236"/>
      <c r="J269" s="232"/>
      <c r="K269" s="232"/>
      <c r="L269" s="237"/>
      <c r="M269" s="238"/>
      <c r="N269" s="239"/>
      <c r="O269" s="239"/>
      <c r="P269" s="239"/>
      <c r="Q269" s="239"/>
      <c r="R269" s="239"/>
      <c r="S269" s="239"/>
      <c r="T269" s="240"/>
      <c r="AT269" s="241" t="s">
        <v>211</v>
      </c>
      <c r="AU269" s="241" t="s">
        <v>87</v>
      </c>
      <c r="AV269" s="13" t="s">
        <v>87</v>
      </c>
      <c r="AW269" s="13" t="s">
        <v>40</v>
      </c>
      <c r="AX269" s="13" t="s">
        <v>80</v>
      </c>
      <c r="AY269" s="241" t="s">
        <v>201</v>
      </c>
    </row>
    <row r="270" spans="2:65" s="14" customFormat="1">
      <c r="B270" s="242"/>
      <c r="C270" s="243"/>
      <c r="D270" s="218" t="s">
        <v>211</v>
      </c>
      <c r="E270" s="244" t="s">
        <v>34</v>
      </c>
      <c r="F270" s="245" t="s">
        <v>215</v>
      </c>
      <c r="G270" s="243"/>
      <c r="H270" s="246">
        <v>5</v>
      </c>
      <c r="I270" s="247"/>
      <c r="J270" s="243"/>
      <c r="K270" s="243"/>
      <c r="L270" s="248"/>
      <c r="M270" s="249"/>
      <c r="N270" s="250"/>
      <c r="O270" s="250"/>
      <c r="P270" s="250"/>
      <c r="Q270" s="250"/>
      <c r="R270" s="250"/>
      <c r="S270" s="250"/>
      <c r="T270" s="251"/>
      <c r="AT270" s="252" t="s">
        <v>211</v>
      </c>
      <c r="AU270" s="252" t="s">
        <v>87</v>
      </c>
      <c r="AV270" s="14" t="s">
        <v>111</v>
      </c>
      <c r="AW270" s="14" t="s">
        <v>40</v>
      </c>
      <c r="AX270" s="14" t="s">
        <v>42</v>
      </c>
      <c r="AY270" s="252" t="s">
        <v>201</v>
      </c>
    </row>
    <row r="271" spans="2:65" s="1" customFormat="1" ht="25.5" customHeight="1">
      <c r="B271" s="43"/>
      <c r="C271" s="206" t="s">
        <v>385</v>
      </c>
      <c r="D271" s="206" t="s">
        <v>203</v>
      </c>
      <c r="E271" s="207" t="s">
        <v>386</v>
      </c>
      <c r="F271" s="208" t="s">
        <v>387</v>
      </c>
      <c r="G271" s="209" t="s">
        <v>206</v>
      </c>
      <c r="H271" s="210">
        <v>0.27200000000000002</v>
      </c>
      <c r="I271" s="211"/>
      <c r="J271" s="212">
        <f>ROUND(I271*H271,2)</f>
        <v>0</v>
      </c>
      <c r="K271" s="208" t="s">
        <v>207</v>
      </c>
      <c r="L271" s="63"/>
      <c r="M271" s="213" t="s">
        <v>34</v>
      </c>
      <c r="N271" s="214" t="s">
        <v>51</v>
      </c>
      <c r="O271" s="44"/>
      <c r="P271" s="215">
        <f>O271*H271</f>
        <v>0</v>
      </c>
      <c r="Q271" s="215">
        <v>2.2563399999999998</v>
      </c>
      <c r="R271" s="215">
        <f>Q271*H271</f>
        <v>0.61372448000000002</v>
      </c>
      <c r="S271" s="215">
        <v>0</v>
      </c>
      <c r="T271" s="216">
        <f>S271*H271</f>
        <v>0</v>
      </c>
      <c r="AR271" s="25" t="s">
        <v>111</v>
      </c>
      <c r="AT271" s="25" t="s">
        <v>203</v>
      </c>
      <c r="AU271" s="25" t="s">
        <v>87</v>
      </c>
      <c r="AY271" s="25" t="s">
        <v>201</v>
      </c>
      <c r="BE271" s="217">
        <f>IF(N271="základní",J271,0)</f>
        <v>0</v>
      </c>
      <c r="BF271" s="217">
        <f>IF(N271="snížená",J271,0)</f>
        <v>0</v>
      </c>
      <c r="BG271" s="217">
        <f>IF(N271="zákl. přenesená",J271,0)</f>
        <v>0</v>
      </c>
      <c r="BH271" s="217">
        <f>IF(N271="sníž. přenesená",J271,0)</f>
        <v>0</v>
      </c>
      <c r="BI271" s="217">
        <f>IF(N271="nulová",J271,0)</f>
        <v>0</v>
      </c>
      <c r="BJ271" s="25" t="s">
        <v>42</v>
      </c>
      <c r="BK271" s="217">
        <f>ROUND(I271*H271,2)</f>
        <v>0</v>
      </c>
      <c r="BL271" s="25" t="s">
        <v>111</v>
      </c>
      <c r="BM271" s="25" t="s">
        <v>388</v>
      </c>
    </row>
    <row r="272" spans="2:65" s="1" customFormat="1" ht="81">
      <c r="B272" s="43"/>
      <c r="C272" s="65"/>
      <c r="D272" s="218" t="s">
        <v>209</v>
      </c>
      <c r="E272" s="65"/>
      <c r="F272" s="219" t="s">
        <v>334</v>
      </c>
      <c r="G272" s="65"/>
      <c r="H272" s="65"/>
      <c r="I272" s="175"/>
      <c r="J272" s="65"/>
      <c r="K272" s="65"/>
      <c r="L272" s="63"/>
      <c r="M272" s="220"/>
      <c r="N272" s="44"/>
      <c r="O272" s="44"/>
      <c r="P272" s="44"/>
      <c r="Q272" s="44"/>
      <c r="R272" s="44"/>
      <c r="S272" s="44"/>
      <c r="T272" s="80"/>
      <c r="AT272" s="25" t="s">
        <v>209</v>
      </c>
      <c r="AU272" s="25" t="s">
        <v>87</v>
      </c>
    </row>
    <row r="273" spans="2:65" s="12" customFormat="1">
      <c r="B273" s="221"/>
      <c r="C273" s="222"/>
      <c r="D273" s="218" t="s">
        <v>211</v>
      </c>
      <c r="E273" s="223" t="s">
        <v>34</v>
      </c>
      <c r="F273" s="224" t="s">
        <v>212</v>
      </c>
      <c r="G273" s="222"/>
      <c r="H273" s="223" t="s">
        <v>34</v>
      </c>
      <c r="I273" s="225"/>
      <c r="J273" s="222"/>
      <c r="K273" s="222"/>
      <c r="L273" s="226"/>
      <c r="M273" s="227"/>
      <c r="N273" s="228"/>
      <c r="O273" s="228"/>
      <c r="P273" s="228"/>
      <c r="Q273" s="228"/>
      <c r="R273" s="228"/>
      <c r="S273" s="228"/>
      <c r="T273" s="229"/>
      <c r="AT273" s="230" t="s">
        <v>211</v>
      </c>
      <c r="AU273" s="230" t="s">
        <v>87</v>
      </c>
      <c r="AV273" s="12" t="s">
        <v>42</v>
      </c>
      <c r="AW273" s="12" t="s">
        <v>40</v>
      </c>
      <c r="AX273" s="12" t="s">
        <v>80</v>
      </c>
      <c r="AY273" s="230" t="s">
        <v>201</v>
      </c>
    </row>
    <row r="274" spans="2:65" s="13" customFormat="1">
      <c r="B274" s="231"/>
      <c r="C274" s="232"/>
      <c r="D274" s="218" t="s">
        <v>211</v>
      </c>
      <c r="E274" s="233" t="s">
        <v>34</v>
      </c>
      <c r="F274" s="234" t="s">
        <v>389</v>
      </c>
      <c r="G274" s="232"/>
      <c r="H274" s="235">
        <v>0.27200000000000002</v>
      </c>
      <c r="I274" s="236"/>
      <c r="J274" s="232"/>
      <c r="K274" s="232"/>
      <c r="L274" s="237"/>
      <c r="M274" s="238"/>
      <c r="N274" s="239"/>
      <c r="O274" s="239"/>
      <c r="P274" s="239"/>
      <c r="Q274" s="239"/>
      <c r="R274" s="239"/>
      <c r="S274" s="239"/>
      <c r="T274" s="240"/>
      <c r="AT274" s="241" t="s">
        <v>211</v>
      </c>
      <c r="AU274" s="241" t="s">
        <v>87</v>
      </c>
      <c r="AV274" s="13" t="s">
        <v>87</v>
      </c>
      <c r="AW274" s="13" t="s">
        <v>40</v>
      </c>
      <c r="AX274" s="13" t="s">
        <v>80</v>
      </c>
      <c r="AY274" s="241" t="s">
        <v>201</v>
      </c>
    </row>
    <row r="275" spans="2:65" s="14" customFormat="1">
      <c r="B275" s="242"/>
      <c r="C275" s="243"/>
      <c r="D275" s="218" t="s">
        <v>211</v>
      </c>
      <c r="E275" s="244" t="s">
        <v>34</v>
      </c>
      <c r="F275" s="245" t="s">
        <v>215</v>
      </c>
      <c r="G275" s="243"/>
      <c r="H275" s="246">
        <v>0.27200000000000002</v>
      </c>
      <c r="I275" s="247"/>
      <c r="J275" s="243"/>
      <c r="K275" s="243"/>
      <c r="L275" s="248"/>
      <c r="M275" s="249"/>
      <c r="N275" s="250"/>
      <c r="O275" s="250"/>
      <c r="P275" s="250"/>
      <c r="Q275" s="250"/>
      <c r="R275" s="250"/>
      <c r="S275" s="250"/>
      <c r="T275" s="251"/>
      <c r="AT275" s="252" t="s">
        <v>211</v>
      </c>
      <c r="AU275" s="252" t="s">
        <v>87</v>
      </c>
      <c r="AV275" s="14" t="s">
        <v>111</v>
      </c>
      <c r="AW275" s="14" t="s">
        <v>40</v>
      </c>
      <c r="AX275" s="14" t="s">
        <v>42</v>
      </c>
      <c r="AY275" s="252" t="s">
        <v>201</v>
      </c>
    </row>
    <row r="276" spans="2:65" s="1" customFormat="1" ht="16.5" customHeight="1">
      <c r="B276" s="43"/>
      <c r="C276" s="206" t="s">
        <v>390</v>
      </c>
      <c r="D276" s="206" t="s">
        <v>203</v>
      </c>
      <c r="E276" s="207" t="s">
        <v>391</v>
      </c>
      <c r="F276" s="208" t="s">
        <v>392</v>
      </c>
      <c r="G276" s="209" t="s">
        <v>137</v>
      </c>
      <c r="H276" s="210">
        <v>2.72</v>
      </c>
      <c r="I276" s="211"/>
      <c r="J276" s="212">
        <f>ROUND(I276*H276,2)</f>
        <v>0</v>
      </c>
      <c r="K276" s="208" t="s">
        <v>207</v>
      </c>
      <c r="L276" s="63"/>
      <c r="M276" s="213" t="s">
        <v>34</v>
      </c>
      <c r="N276" s="214" t="s">
        <v>51</v>
      </c>
      <c r="O276" s="44"/>
      <c r="P276" s="215">
        <f>O276*H276</f>
        <v>0</v>
      </c>
      <c r="Q276" s="215">
        <v>2.64E-3</v>
      </c>
      <c r="R276" s="215">
        <f>Q276*H276</f>
        <v>7.1808000000000002E-3</v>
      </c>
      <c r="S276" s="215">
        <v>0</v>
      </c>
      <c r="T276" s="216">
        <f>S276*H276</f>
        <v>0</v>
      </c>
      <c r="AR276" s="25" t="s">
        <v>111</v>
      </c>
      <c r="AT276" s="25" t="s">
        <v>203</v>
      </c>
      <c r="AU276" s="25" t="s">
        <v>87</v>
      </c>
      <c r="AY276" s="25" t="s">
        <v>201</v>
      </c>
      <c r="BE276" s="217">
        <f>IF(N276="základní",J276,0)</f>
        <v>0</v>
      </c>
      <c r="BF276" s="217">
        <f>IF(N276="snížená",J276,0)</f>
        <v>0</v>
      </c>
      <c r="BG276" s="217">
        <f>IF(N276="zákl. přenesená",J276,0)</f>
        <v>0</v>
      </c>
      <c r="BH276" s="217">
        <f>IF(N276="sníž. přenesená",J276,0)</f>
        <v>0</v>
      </c>
      <c r="BI276" s="217">
        <f>IF(N276="nulová",J276,0)</f>
        <v>0</v>
      </c>
      <c r="BJ276" s="25" t="s">
        <v>42</v>
      </c>
      <c r="BK276" s="217">
        <f>ROUND(I276*H276,2)</f>
        <v>0</v>
      </c>
      <c r="BL276" s="25" t="s">
        <v>111</v>
      </c>
      <c r="BM276" s="25" t="s">
        <v>393</v>
      </c>
    </row>
    <row r="277" spans="2:65" s="1" customFormat="1" ht="40.5">
      <c r="B277" s="43"/>
      <c r="C277" s="65"/>
      <c r="D277" s="218" t="s">
        <v>209</v>
      </c>
      <c r="E277" s="65"/>
      <c r="F277" s="219" t="s">
        <v>346</v>
      </c>
      <c r="G277" s="65"/>
      <c r="H277" s="65"/>
      <c r="I277" s="175"/>
      <c r="J277" s="65"/>
      <c r="K277" s="65"/>
      <c r="L277" s="63"/>
      <c r="M277" s="220"/>
      <c r="N277" s="44"/>
      <c r="O277" s="44"/>
      <c r="P277" s="44"/>
      <c r="Q277" s="44"/>
      <c r="R277" s="44"/>
      <c r="S277" s="44"/>
      <c r="T277" s="80"/>
      <c r="AT277" s="25" t="s">
        <v>209</v>
      </c>
      <c r="AU277" s="25" t="s">
        <v>87</v>
      </c>
    </row>
    <row r="278" spans="2:65" s="12" customFormat="1">
      <c r="B278" s="221"/>
      <c r="C278" s="222"/>
      <c r="D278" s="218" t="s">
        <v>211</v>
      </c>
      <c r="E278" s="223" t="s">
        <v>34</v>
      </c>
      <c r="F278" s="224" t="s">
        <v>212</v>
      </c>
      <c r="G278" s="222"/>
      <c r="H278" s="223" t="s">
        <v>34</v>
      </c>
      <c r="I278" s="225"/>
      <c r="J278" s="222"/>
      <c r="K278" s="222"/>
      <c r="L278" s="226"/>
      <c r="M278" s="227"/>
      <c r="N278" s="228"/>
      <c r="O278" s="228"/>
      <c r="P278" s="228"/>
      <c r="Q278" s="228"/>
      <c r="R278" s="228"/>
      <c r="S278" s="228"/>
      <c r="T278" s="229"/>
      <c r="AT278" s="230" t="s">
        <v>211</v>
      </c>
      <c r="AU278" s="230" t="s">
        <v>87</v>
      </c>
      <c r="AV278" s="12" t="s">
        <v>42</v>
      </c>
      <c r="AW278" s="12" t="s">
        <v>40</v>
      </c>
      <c r="AX278" s="12" t="s">
        <v>80</v>
      </c>
      <c r="AY278" s="230" t="s">
        <v>201</v>
      </c>
    </row>
    <row r="279" spans="2:65" s="13" customFormat="1">
      <c r="B279" s="231"/>
      <c r="C279" s="232"/>
      <c r="D279" s="218" t="s">
        <v>211</v>
      </c>
      <c r="E279" s="233" t="s">
        <v>34</v>
      </c>
      <c r="F279" s="234" t="s">
        <v>394</v>
      </c>
      <c r="G279" s="232"/>
      <c r="H279" s="235">
        <v>2.72</v>
      </c>
      <c r="I279" s="236"/>
      <c r="J279" s="232"/>
      <c r="K279" s="232"/>
      <c r="L279" s="237"/>
      <c r="M279" s="238"/>
      <c r="N279" s="239"/>
      <c r="O279" s="239"/>
      <c r="P279" s="239"/>
      <c r="Q279" s="239"/>
      <c r="R279" s="239"/>
      <c r="S279" s="239"/>
      <c r="T279" s="240"/>
      <c r="AT279" s="241" t="s">
        <v>211</v>
      </c>
      <c r="AU279" s="241" t="s">
        <v>87</v>
      </c>
      <c r="AV279" s="13" t="s">
        <v>87</v>
      </c>
      <c r="AW279" s="13" t="s">
        <v>40</v>
      </c>
      <c r="AX279" s="13" t="s">
        <v>80</v>
      </c>
      <c r="AY279" s="241" t="s">
        <v>201</v>
      </c>
    </row>
    <row r="280" spans="2:65" s="14" customFormat="1">
      <c r="B280" s="242"/>
      <c r="C280" s="243"/>
      <c r="D280" s="218" t="s">
        <v>211</v>
      </c>
      <c r="E280" s="244" t="s">
        <v>34</v>
      </c>
      <c r="F280" s="245" t="s">
        <v>215</v>
      </c>
      <c r="G280" s="243"/>
      <c r="H280" s="246">
        <v>2.72</v>
      </c>
      <c r="I280" s="247"/>
      <c r="J280" s="243"/>
      <c r="K280" s="243"/>
      <c r="L280" s="248"/>
      <c r="M280" s="249"/>
      <c r="N280" s="250"/>
      <c r="O280" s="250"/>
      <c r="P280" s="250"/>
      <c r="Q280" s="250"/>
      <c r="R280" s="250"/>
      <c r="S280" s="250"/>
      <c r="T280" s="251"/>
      <c r="AT280" s="252" t="s">
        <v>211</v>
      </c>
      <c r="AU280" s="252" t="s">
        <v>87</v>
      </c>
      <c r="AV280" s="14" t="s">
        <v>111</v>
      </c>
      <c r="AW280" s="14" t="s">
        <v>40</v>
      </c>
      <c r="AX280" s="14" t="s">
        <v>42</v>
      </c>
      <c r="AY280" s="252" t="s">
        <v>201</v>
      </c>
    </row>
    <row r="281" spans="2:65" s="1" customFormat="1" ht="16.5" customHeight="1">
      <c r="B281" s="43"/>
      <c r="C281" s="206" t="s">
        <v>395</v>
      </c>
      <c r="D281" s="206" t="s">
        <v>203</v>
      </c>
      <c r="E281" s="207" t="s">
        <v>396</v>
      </c>
      <c r="F281" s="208" t="s">
        <v>397</v>
      </c>
      <c r="G281" s="209" t="s">
        <v>137</v>
      </c>
      <c r="H281" s="210">
        <v>2.72</v>
      </c>
      <c r="I281" s="211"/>
      <c r="J281" s="212">
        <f>ROUND(I281*H281,2)</f>
        <v>0</v>
      </c>
      <c r="K281" s="208" t="s">
        <v>207</v>
      </c>
      <c r="L281" s="63"/>
      <c r="M281" s="213" t="s">
        <v>34</v>
      </c>
      <c r="N281" s="214" t="s">
        <v>51</v>
      </c>
      <c r="O281" s="44"/>
      <c r="P281" s="215">
        <f>O281*H281</f>
        <v>0</v>
      </c>
      <c r="Q281" s="215">
        <v>0</v>
      </c>
      <c r="R281" s="215">
        <f>Q281*H281</f>
        <v>0</v>
      </c>
      <c r="S281" s="215">
        <v>0</v>
      </c>
      <c r="T281" s="216">
        <f>S281*H281</f>
        <v>0</v>
      </c>
      <c r="AR281" s="25" t="s">
        <v>111</v>
      </c>
      <c r="AT281" s="25" t="s">
        <v>203</v>
      </c>
      <c r="AU281" s="25" t="s">
        <v>87</v>
      </c>
      <c r="AY281" s="25" t="s">
        <v>201</v>
      </c>
      <c r="BE281" s="217">
        <f>IF(N281="základní",J281,0)</f>
        <v>0</v>
      </c>
      <c r="BF281" s="217">
        <f>IF(N281="snížená",J281,0)</f>
        <v>0</v>
      </c>
      <c r="BG281" s="217">
        <f>IF(N281="zákl. přenesená",J281,0)</f>
        <v>0</v>
      </c>
      <c r="BH281" s="217">
        <f>IF(N281="sníž. přenesená",J281,0)</f>
        <v>0</v>
      </c>
      <c r="BI281" s="217">
        <f>IF(N281="nulová",J281,0)</f>
        <v>0</v>
      </c>
      <c r="BJ281" s="25" t="s">
        <v>42</v>
      </c>
      <c r="BK281" s="217">
        <f>ROUND(I281*H281,2)</f>
        <v>0</v>
      </c>
      <c r="BL281" s="25" t="s">
        <v>111</v>
      </c>
      <c r="BM281" s="25" t="s">
        <v>398</v>
      </c>
    </row>
    <row r="282" spans="2:65" s="1" customFormat="1" ht="40.5">
      <c r="B282" s="43"/>
      <c r="C282" s="65"/>
      <c r="D282" s="218" t="s">
        <v>209</v>
      </c>
      <c r="E282" s="65"/>
      <c r="F282" s="219" t="s">
        <v>346</v>
      </c>
      <c r="G282" s="65"/>
      <c r="H282" s="65"/>
      <c r="I282" s="175"/>
      <c r="J282" s="65"/>
      <c r="K282" s="65"/>
      <c r="L282" s="63"/>
      <c r="M282" s="220"/>
      <c r="N282" s="44"/>
      <c r="O282" s="44"/>
      <c r="P282" s="44"/>
      <c r="Q282" s="44"/>
      <c r="R282" s="44"/>
      <c r="S282" s="44"/>
      <c r="T282" s="80"/>
      <c r="AT282" s="25" t="s">
        <v>209</v>
      </c>
      <c r="AU282" s="25" t="s">
        <v>87</v>
      </c>
    </row>
    <row r="283" spans="2:65" s="1" customFormat="1" ht="38.25" customHeight="1">
      <c r="B283" s="43"/>
      <c r="C283" s="206" t="s">
        <v>399</v>
      </c>
      <c r="D283" s="206" t="s">
        <v>203</v>
      </c>
      <c r="E283" s="207" t="s">
        <v>400</v>
      </c>
      <c r="F283" s="208" t="s">
        <v>401</v>
      </c>
      <c r="G283" s="209" t="s">
        <v>137</v>
      </c>
      <c r="H283" s="210">
        <v>26.408000000000001</v>
      </c>
      <c r="I283" s="211"/>
      <c r="J283" s="212">
        <f>ROUND(I283*H283,2)</f>
        <v>0</v>
      </c>
      <c r="K283" s="208" t="s">
        <v>207</v>
      </c>
      <c r="L283" s="63"/>
      <c r="M283" s="213" t="s">
        <v>34</v>
      </c>
      <c r="N283" s="214" t="s">
        <v>51</v>
      </c>
      <c r="O283" s="44"/>
      <c r="P283" s="215">
        <f>O283*H283</f>
        <v>0</v>
      </c>
      <c r="Q283" s="215">
        <v>0.90802000000000005</v>
      </c>
      <c r="R283" s="215">
        <f>Q283*H283</f>
        <v>23.978992160000001</v>
      </c>
      <c r="S283" s="215">
        <v>0</v>
      </c>
      <c r="T283" s="216">
        <f>S283*H283</f>
        <v>0</v>
      </c>
      <c r="AR283" s="25" t="s">
        <v>111</v>
      </c>
      <c r="AT283" s="25" t="s">
        <v>203</v>
      </c>
      <c r="AU283" s="25" t="s">
        <v>87</v>
      </c>
      <c r="AY283" s="25" t="s">
        <v>201</v>
      </c>
      <c r="BE283" s="217">
        <f>IF(N283="základní",J283,0)</f>
        <v>0</v>
      </c>
      <c r="BF283" s="217">
        <f>IF(N283="snížená",J283,0)</f>
        <v>0</v>
      </c>
      <c r="BG283" s="217">
        <f>IF(N283="zákl. přenesená",J283,0)</f>
        <v>0</v>
      </c>
      <c r="BH283" s="217">
        <f>IF(N283="sníž. přenesená",J283,0)</f>
        <v>0</v>
      </c>
      <c r="BI283" s="217">
        <f>IF(N283="nulová",J283,0)</f>
        <v>0</v>
      </c>
      <c r="BJ283" s="25" t="s">
        <v>42</v>
      </c>
      <c r="BK283" s="217">
        <f>ROUND(I283*H283,2)</f>
        <v>0</v>
      </c>
      <c r="BL283" s="25" t="s">
        <v>111</v>
      </c>
      <c r="BM283" s="25" t="s">
        <v>402</v>
      </c>
    </row>
    <row r="284" spans="2:65" s="1" customFormat="1" ht="54">
      <c r="B284" s="43"/>
      <c r="C284" s="65"/>
      <c r="D284" s="218" t="s">
        <v>209</v>
      </c>
      <c r="E284" s="65"/>
      <c r="F284" s="219" t="s">
        <v>403</v>
      </c>
      <c r="G284" s="65"/>
      <c r="H284" s="65"/>
      <c r="I284" s="175"/>
      <c r="J284" s="65"/>
      <c r="K284" s="65"/>
      <c r="L284" s="63"/>
      <c r="M284" s="220"/>
      <c r="N284" s="44"/>
      <c r="O284" s="44"/>
      <c r="P284" s="44"/>
      <c r="Q284" s="44"/>
      <c r="R284" s="44"/>
      <c r="S284" s="44"/>
      <c r="T284" s="80"/>
      <c r="AT284" s="25" t="s">
        <v>209</v>
      </c>
      <c r="AU284" s="25" t="s">
        <v>87</v>
      </c>
    </row>
    <row r="285" spans="2:65" s="12" customFormat="1">
      <c r="B285" s="221"/>
      <c r="C285" s="222"/>
      <c r="D285" s="218" t="s">
        <v>211</v>
      </c>
      <c r="E285" s="223" t="s">
        <v>34</v>
      </c>
      <c r="F285" s="224" t="s">
        <v>212</v>
      </c>
      <c r="G285" s="222"/>
      <c r="H285" s="223" t="s">
        <v>34</v>
      </c>
      <c r="I285" s="225"/>
      <c r="J285" s="222"/>
      <c r="K285" s="222"/>
      <c r="L285" s="226"/>
      <c r="M285" s="227"/>
      <c r="N285" s="228"/>
      <c r="O285" s="228"/>
      <c r="P285" s="228"/>
      <c r="Q285" s="228"/>
      <c r="R285" s="228"/>
      <c r="S285" s="228"/>
      <c r="T285" s="229"/>
      <c r="AT285" s="230" t="s">
        <v>211</v>
      </c>
      <c r="AU285" s="230" t="s">
        <v>87</v>
      </c>
      <c r="AV285" s="12" t="s">
        <v>42</v>
      </c>
      <c r="AW285" s="12" t="s">
        <v>40</v>
      </c>
      <c r="AX285" s="12" t="s">
        <v>80</v>
      </c>
      <c r="AY285" s="230" t="s">
        <v>201</v>
      </c>
    </row>
    <row r="286" spans="2:65" s="13" customFormat="1" ht="27">
      <c r="B286" s="231"/>
      <c r="C286" s="232"/>
      <c r="D286" s="218" t="s">
        <v>211</v>
      </c>
      <c r="E286" s="233" t="s">
        <v>34</v>
      </c>
      <c r="F286" s="234" t="s">
        <v>404</v>
      </c>
      <c r="G286" s="232"/>
      <c r="H286" s="235">
        <v>26.408000000000001</v>
      </c>
      <c r="I286" s="236"/>
      <c r="J286" s="232"/>
      <c r="K286" s="232"/>
      <c r="L286" s="237"/>
      <c r="M286" s="238"/>
      <c r="N286" s="239"/>
      <c r="O286" s="239"/>
      <c r="P286" s="239"/>
      <c r="Q286" s="239"/>
      <c r="R286" s="239"/>
      <c r="S286" s="239"/>
      <c r="T286" s="240"/>
      <c r="AT286" s="241" t="s">
        <v>211</v>
      </c>
      <c r="AU286" s="241" t="s">
        <v>87</v>
      </c>
      <c r="AV286" s="13" t="s">
        <v>87</v>
      </c>
      <c r="AW286" s="13" t="s">
        <v>40</v>
      </c>
      <c r="AX286" s="13" t="s">
        <v>80</v>
      </c>
      <c r="AY286" s="241" t="s">
        <v>201</v>
      </c>
    </row>
    <row r="287" spans="2:65" s="14" customFormat="1">
      <c r="B287" s="242"/>
      <c r="C287" s="243"/>
      <c r="D287" s="218" t="s">
        <v>211</v>
      </c>
      <c r="E287" s="244" t="s">
        <v>34</v>
      </c>
      <c r="F287" s="245" t="s">
        <v>215</v>
      </c>
      <c r="G287" s="243"/>
      <c r="H287" s="246">
        <v>26.408000000000001</v>
      </c>
      <c r="I287" s="247"/>
      <c r="J287" s="243"/>
      <c r="K287" s="243"/>
      <c r="L287" s="248"/>
      <c r="M287" s="249"/>
      <c r="N287" s="250"/>
      <c r="O287" s="250"/>
      <c r="P287" s="250"/>
      <c r="Q287" s="250"/>
      <c r="R287" s="250"/>
      <c r="S287" s="250"/>
      <c r="T287" s="251"/>
      <c r="AT287" s="252" t="s">
        <v>211</v>
      </c>
      <c r="AU287" s="252" t="s">
        <v>87</v>
      </c>
      <c r="AV287" s="14" t="s">
        <v>111</v>
      </c>
      <c r="AW287" s="14" t="s">
        <v>40</v>
      </c>
      <c r="AX287" s="14" t="s">
        <v>42</v>
      </c>
      <c r="AY287" s="252" t="s">
        <v>201</v>
      </c>
    </row>
    <row r="288" spans="2:65" s="1" customFormat="1" ht="38.25" customHeight="1">
      <c r="B288" s="43"/>
      <c r="C288" s="206" t="s">
        <v>405</v>
      </c>
      <c r="D288" s="206" t="s">
        <v>203</v>
      </c>
      <c r="E288" s="207" t="s">
        <v>406</v>
      </c>
      <c r="F288" s="208" t="s">
        <v>407</v>
      </c>
      <c r="G288" s="209" t="s">
        <v>355</v>
      </c>
      <c r="H288" s="210">
        <v>0.22800000000000001</v>
      </c>
      <c r="I288" s="211"/>
      <c r="J288" s="212">
        <f>ROUND(I288*H288,2)</f>
        <v>0</v>
      </c>
      <c r="K288" s="208" t="s">
        <v>207</v>
      </c>
      <c r="L288" s="63"/>
      <c r="M288" s="213" t="s">
        <v>34</v>
      </c>
      <c r="N288" s="214" t="s">
        <v>51</v>
      </c>
      <c r="O288" s="44"/>
      <c r="P288" s="215">
        <f>O288*H288</f>
        <v>0</v>
      </c>
      <c r="Q288" s="215">
        <v>1.05871</v>
      </c>
      <c r="R288" s="215">
        <f>Q288*H288</f>
        <v>0.24138588000000002</v>
      </c>
      <c r="S288" s="215">
        <v>0</v>
      </c>
      <c r="T288" s="216">
        <f>S288*H288</f>
        <v>0</v>
      </c>
      <c r="AR288" s="25" t="s">
        <v>111</v>
      </c>
      <c r="AT288" s="25" t="s">
        <v>203</v>
      </c>
      <c r="AU288" s="25" t="s">
        <v>87</v>
      </c>
      <c r="AY288" s="25" t="s">
        <v>201</v>
      </c>
      <c r="BE288" s="217">
        <f>IF(N288="základní",J288,0)</f>
        <v>0</v>
      </c>
      <c r="BF288" s="217">
        <f>IF(N288="snížená",J288,0)</f>
        <v>0</v>
      </c>
      <c r="BG288" s="217">
        <f>IF(N288="zákl. přenesená",J288,0)</f>
        <v>0</v>
      </c>
      <c r="BH288" s="217">
        <f>IF(N288="sníž. přenesená",J288,0)</f>
        <v>0</v>
      </c>
      <c r="BI288" s="217">
        <f>IF(N288="nulová",J288,0)</f>
        <v>0</v>
      </c>
      <c r="BJ288" s="25" t="s">
        <v>42</v>
      </c>
      <c r="BK288" s="217">
        <f>ROUND(I288*H288,2)</f>
        <v>0</v>
      </c>
      <c r="BL288" s="25" t="s">
        <v>111</v>
      </c>
      <c r="BM288" s="25" t="s">
        <v>408</v>
      </c>
    </row>
    <row r="289" spans="2:65" s="12" customFormat="1">
      <c r="B289" s="221"/>
      <c r="C289" s="222"/>
      <c r="D289" s="218" t="s">
        <v>211</v>
      </c>
      <c r="E289" s="223" t="s">
        <v>34</v>
      </c>
      <c r="F289" s="224" t="s">
        <v>212</v>
      </c>
      <c r="G289" s="222"/>
      <c r="H289" s="223" t="s">
        <v>34</v>
      </c>
      <c r="I289" s="225"/>
      <c r="J289" s="222"/>
      <c r="K289" s="222"/>
      <c r="L289" s="226"/>
      <c r="M289" s="227"/>
      <c r="N289" s="228"/>
      <c r="O289" s="228"/>
      <c r="P289" s="228"/>
      <c r="Q289" s="228"/>
      <c r="R289" s="228"/>
      <c r="S289" s="228"/>
      <c r="T289" s="229"/>
      <c r="AT289" s="230" t="s">
        <v>211</v>
      </c>
      <c r="AU289" s="230" t="s">
        <v>87</v>
      </c>
      <c r="AV289" s="12" t="s">
        <v>42</v>
      </c>
      <c r="AW289" s="12" t="s">
        <v>40</v>
      </c>
      <c r="AX289" s="12" t="s">
        <v>80</v>
      </c>
      <c r="AY289" s="230" t="s">
        <v>201</v>
      </c>
    </row>
    <row r="290" spans="2:65" s="13" customFormat="1" ht="27">
      <c r="B290" s="231"/>
      <c r="C290" s="232"/>
      <c r="D290" s="218" t="s">
        <v>211</v>
      </c>
      <c r="E290" s="233" t="s">
        <v>34</v>
      </c>
      <c r="F290" s="234" t="s">
        <v>409</v>
      </c>
      <c r="G290" s="232"/>
      <c r="H290" s="235">
        <v>0.104</v>
      </c>
      <c r="I290" s="236"/>
      <c r="J290" s="232"/>
      <c r="K290" s="232"/>
      <c r="L290" s="237"/>
      <c r="M290" s="238"/>
      <c r="N290" s="239"/>
      <c r="O290" s="239"/>
      <c r="P290" s="239"/>
      <c r="Q290" s="239"/>
      <c r="R290" s="239"/>
      <c r="S290" s="239"/>
      <c r="T290" s="240"/>
      <c r="AT290" s="241" t="s">
        <v>211</v>
      </c>
      <c r="AU290" s="241" t="s">
        <v>87</v>
      </c>
      <c r="AV290" s="13" t="s">
        <v>87</v>
      </c>
      <c r="AW290" s="13" t="s">
        <v>40</v>
      </c>
      <c r="AX290" s="13" t="s">
        <v>80</v>
      </c>
      <c r="AY290" s="241" t="s">
        <v>201</v>
      </c>
    </row>
    <row r="291" spans="2:65" s="13" customFormat="1" ht="27">
      <c r="B291" s="231"/>
      <c r="C291" s="232"/>
      <c r="D291" s="218" t="s">
        <v>211</v>
      </c>
      <c r="E291" s="233" t="s">
        <v>34</v>
      </c>
      <c r="F291" s="234" t="s">
        <v>410</v>
      </c>
      <c r="G291" s="232"/>
      <c r="H291" s="235">
        <v>9.4E-2</v>
      </c>
      <c r="I291" s="236"/>
      <c r="J291" s="232"/>
      <c r="K291" s="232"/>
      <c r="L291" s="237"/>
      <c r="M291" s="238"/>
      <c r="N291" s="239"/>
      <c r="O291" s="239"/>
      <c r="P291" s="239"/>
      <c r="Q291" s="239"/>
      <c r="R291" s="239"/>
      <c r="S291" s="239"/>
      <c r="T291" s="240"/>
      <c r="AT291" s="241" t="s">
        <v>211</v>
      </c>
      <c r="AU291" s="241" t="s">
        <v>87</v>
      </c>
      <c r="AV291" s="13" t="s">
        <v>87</v>
      </c>
      <c r="AW291" s="13" t="s">
        <v>40</v>
      </c>
      <c r="AX291" s="13" t="s">
        <v>80</v>
      </c>
      <c r="AY291" s="241" t="s">
        <v>201</v>
      </c>
    </row>
    <row r="292" spans="2:65" s="13" customFormat="1">
      <c r="B292" s="231"/>
      <c r="C292" s="232"/>
      <c r="D292" s="218" t="s">
        <v>211</v>
      </c>
      <c r="E292" s="233" t="s">
        <v>34</v>
      </c>
      <c r="F292" s="234" t="s">
        <v>411</v>
      </c>
      <c r="G292" s="232"/>
      <c r="H292" s="235">
        <v>0.03</v>
      </c>
      <c r="I292" s="236"/>
      <c r="J292" s="232"/>
      <c r="K292" s="232"/>
      <c r="L292" s="237"/>
      <c r="M292" s="238"/>
      <c r="N292" s="239"/>
      <c r="O292" s="239"/>
      <c r="P292" s="239"/>
      <c r="Q292" s="239"/>
      <c r="R292" s="239"/>
      <c r="S292" s="239"/>
      <c r="T292" s="240"/>
      <c r="AT292" s="241" t="s">
        <v>211</v>
      </c>
      <c r="AU292" s="241" t="s">
        <v>87</v>
      </c>
      <c r="AV292" s="13" t="s">
        <v>87</v>
      </c>
      <c r="AW292" s="13" t="s">
        <v>40</v>
      </c>
      <c r="AX292" s="13" t="s">
        <v>80</v>
      </c>
      <c r="AY292" s="241" t="s">
        <v>201</v>
      </c>
    </row>
    <row r="293" spans="2:65" s="14" customFormat="1">
      <c r="B293" s="242"/>
      <c r="C293" s="243"/>
      <c r="D293" s="218" t="s">
        <v>211</v>
      </c>
      <c r="E293" s="244" t="s">
        <v>34</v>
      </c>
      <c r="F293" s="245" t="s">
        <v>215</v>
      </c>
      <c r="G293" s="243"/>
      <c r="H293" s="246">
        <v>0.22800000000000001</v>
      </c>
      <c r="I293" s="247"/>
      <c r="J293" s="243"/>
      <c r="K293" s="243"/>
      <c r="L293" s="248"/>
      <c r="M293" s="249"/>
      <c r="N293" s="250"/>
      <c r="O293" s="250"/>
      <c r="P293" s="250"/>
      <c r="Q293" s="250"/>
      <c r="R293" s="250"/>
      <c r="S293" s="250"/>
      <c r="T293" s="251"/>
      <c r="AT293" s="252" t="s">
        <v>211</v>
      </c>
      <c r="AU293" s="252" t="s">
        <v>87</v>
      </c>
      <c r="AV293" s="14" t="s">
        <v>111</v>
      </c>
      <c r="AW293" s="14" t="s">
        <v>40</v>
      </c>
      <c r="AX293" s="14" t="s">
        <v>42</v>
      </c>
      <c r="AY293" s="252" t="s">
        <v>201</v>
      </c>
    </row>
    <row r="294" spans="2:65" s="11" customFormat="1" ht="29.85" customHeight="1">
      <c r="B294" s="190"/>
      <c r="C294" s="191"/>
      <c r="D294" s="192" t="s">
        <v>79</v>
      </c>
      <c r="E294" s="204" t="s">
        <v>108</v>
      </c>
      <c r="F294" s="204" t="s">
        <v>412</v>
      </c>
      <c r="G294" s="191"/>
      <c r="H294" s="191"/>
      <c r="I294" s="194"/>
      <c r="J294" s="205">
        <f>BK294</f>
        <v>0</v>
      </c>
      <c r="K294" s="191"/>
      <c r="L294" s="196"/>
      <c r="M294" s="197"/>
      <c r="N294" s="198"/>
      <c r="O294" s="198"/>
      <c r="P294" s="199">
        <f>SUM(P295:P537)</f>
        <v>0</v>
      </c>
      <c r="Q294" s="198"/>
      <c r="R294" s="199">
        <f>SUM(R295:R537)</f>
        <v>145.58979399000006</v>
      </c>
      <c r="S294" s="198"/>
      <c r="T294" s="200">
        <f>SUM(T295:T537)</f>
        <v>0</v>
      </c>
      <c r="AR294" s="201" t="s">
        <v>42</v>
      </c>
      <c r="AT294" s="202" t="s">
        <v>79</v>
      </c>
      <c r="AU294" s="202" t="s">
        <v>42</v>
      </c>
      <c r="AY294" s="201" t="s">
        <v>201</v>
      </c>
      <c r="BK294" s="203">
        <f>SUM(BK295:BK537)</f>
        <v>0</v>
      </c>
    </row>
    <row r="295" spans="2:65" s="1" customFormat="1" ht="25.5" customHeight="1">
      <c r="B295" s="43"/>
      <c r="C295" s="206" t="s">
        <v>413</v>
      </c>
      <c r="D295" s="206" t="s">
        <v>203</v>
      </c>
      <c r="E295" s="207" t="s">
        <v>414</v>
      </c>
      <c r="F295" s="208" t="s">
        <v>415</v>
      </c>
      <c r="G295" s="209" t="s">
        <v>137</v>
      </c>
      <c r="H295" s="210">
        <v>161.47499999999999</v>
      </c>
      <c r="I295" s="211"/>
      <c r="J295" s="212">
        <f>ROUND(I295*H295,2)</f>
        <v>0</v>
      </c>
      <c r="K295" s="208" t="s">
        <v>207</v>
      </c>
      <c r="L295" s="63"/>
      <c r="M295" s="213" t="s">
        <v>34</v>
      </c>
      <c r="N295" s="214" t="s">
        <v>51</v>
      </c>
      <c r="O295" s="44"/>
      <c r="P295" s="215">
        <f>O295*H295</f>
        <v>0</v>
      </c>
      <c r="Q295" s="215">
        <v>0.25933</v>
      </c>
      <c r="R295" s="215">
        <f>Q295*H295</f>
        <v>41.875311750000002</v>
      </c>
      <c r="S295" s="215">
        <v>0</v>
      </c>
      <c r="T295" s="216">
        <f>S295*H295</f>
        <v>0</v>
      </c>
      <c r="AR295" s="25" t="s">
        <v>111</v>
      </c>
      <c r="AT295" s="25" t="s">
        <v>203</v>
      </c>
      <c r="AU295" s="25" t="s">
        <v>87</v>
      </c>
      <c r="AY295" s="25" t="s">
        <v>201</v>
      </c>
      <c r="BE295" s="217">
        <f>IF(N295="základní",J295,0)</f>
        <v>0</v>
      </c>
      <c r="BF295" s="217">
        <f>IF(N295="snížená",J295,0)</f>
        <v>0</v>
      </c>
      <c r="BG295" s="217">
        <f>IF(N295="zákl. přenesená",J295,0)</f>
        <v>0</v>
      </c>
      <c r="BH295" s="217">
        <f>IF(N295="sníž. přenesená",J295,0)</f>
        <v>0</v>
      </c>
      <c r="BI295" s="217">
        <f>IF(N295="nulová",J295,0)</f>
        <v>0</v>
      </c>
      <c r="BJ295" s="25" t="s">
        <v>42</v>
      </c>
      <c r="BK295" s="217">
        <f>ROUND(I295*H295,2)</f>
        <v>0</v>
      </c>
      <c r="BL295" s="25" t="s">
        <v>111</v>
      </c>
      <c r="BM295" s="25" t="s">
        <v>416</v>
      </c>
    </row>
    <row r="296" spans="2:65" s="1" customFormat="1" ht="162">
      <c r="B296" s="43"/>
      <c r="C296" s="65"/>
      <c r="D296" s="218" t="s">
        <v>209</v>
      </c>
      <c r="E296" s="65"/>
      <c r="F296" s="219" t="s">
        <v>417</v>
      </c>
      <c r="G296" s="65"/>
      <c r="H296" s="65"/>
      <c r="I296" s="175"/>
      <c r="J296" s="65"/>
      <c r="K296" s="65"/>
      <c r="L296" s="63"/>
      <c r="M296" s="220"/>
      <c r="N296" s="44"/>
      <c r="O296" s="44"/>
      <c r="P296" s="44"/>
      <c r="Q296" s="44"/>
      <c r="R296" s="44"/>
      <c r="S296" s="44"/>
      <c r="T296" s="80"/>
      <c r="AT296" s="25" t="s">
        <v>209</v>
      </c>
      <c r="AU296" s="25" t="s">
        <v>87</v>
      </c>
    </row>
    <row r="297" spans="2:65" s="12" customFormat="1">
      <c r="B297" s="221"/>
      <c r="C297" s="222"/>
      <c r="D297" s="218" t="s">
        <v>211</v>
      </c>
      <c r="E297" s="223" t="s">
        <v>34</v>
      </c>
      <c r="F297" s="224" t="s">
        <v>418</v>
      </c>
      <c r="G297" s="222"/>
      <c r="H297" s="223" t="s">
        <v>34</v>
      </c>
      <c r="I297" s="225"/>
      <c r="J297" s="222"/>
      <c r="K297" s="222"/>
      <c r="L297" s="226"/>
      <c r="M297" s="227"/>
      <c r="N297" s="228"/>
      <c r="O297" s="228"/>
      <c r="P297" s="228"/>
      <c r="Q297" s="228"/>
      <c r="R297" s="228"/>
      <c r="S297" s="228"/>
      <c r="T297" s="229"/>
      <c r="AT297" s="230" t="s">
        <v>211</v>
      </c>
      <c r="AU297" s="230" t="s">
        <v>87</v>
      </c>
      <c r="AV297" s="12" t="s">
        <v>42</v>
      </c>
      <c r="AW297" s="12" t="s">
        <v>40</v>
      </c>
      <c r="AX297" s="12" t="s">
        <v>80</v>
      </c>
      <c r="AY297" s="230" t="s">
        <v>201</v>
      </c>
    </row>
    <row r="298" spans="2:65" s="13" customFormat="1">
      <c r="B298" s="231"/>
      <c r="C298" s="232"/>
      <c r="D298" s="218" t="s">
        <v>211</v>
      </c>
      <c r="E298" s="233" t="s">
        <v>34</v>
      </c>
      <c r="F298" s="234" t="s">
        <v>419</v>
      </c>
      <c r="G298" s="232"/>
      <c r="H298" s="235">
        <v>194.14</v>
      </c>
      <c r="I298" s="236"/>
      <c r="J298" s="232"/>
      <c r="K298" s="232"/>
      <c r="L298" s="237"/>
      <c r="M298" s="238"/>
      <c r="N298" s="239"/>
      <c r="O298" s="239"/>
      <c r="P298" s="239"/>
      <c r="Q298" s="239"/>
      <c r="R298" s="239"/>
      <c r="S298" s="239"/>
      <c r="T298" s="240"/>
      <c r="AT298" s="241" t="s">
        <v>211</v>
      </c>
      <c r="AU298" s="241" t="s">
        <v>87</v>
      </c>
      <c r="AV298" s="13" t="s">
        <v>87</v>
      </c>
      <c r="AW298" s="13" t="s">
        <v>40</v>
      </c>
      <c r="AX298" s="13" t="s">
        <v>80</v>
      </c>
      <c r="AY298" s="241" t="s">
        <v>201</v>
      </c>
    </row>
    <row r="299" spans="2:65" s="12" customFormat="1">
      <c r="B299" s="221"/>
      <c r="C299" s="222"/>
      <c r="D299" s="218" t="s">
        <v>211</v>
      </c>
      <c r="E299" s="223" t="s">
        <v>34</v>
      </c>
      <c r="F299" s="224" t="s">
        <v>420</v>
      </c>
      <c r="G299" s="222"/>
      <c r="H299" s="223" t="s">
        <v>34</v>
      </c>
      <c r="I299" s="225"/>
      <c r="J299" s="222"/>
      <c r="K299" s="222"/>
      <c r="L299" s="226"/>
      <c r="M299" s="227"/>
      <c r="N299" s="228"/>
      <c r="O299" s="228"/>
      <c r="P299" s="228"/>
      <c r="Q299" s="228"/>
      <c r="R299" s="228"/>
      <c r="S299" s="228"/>
      <c r="T299" s="229"/>
      <c r="AT299" s="230" t="s">
        <v>211</v>
      </c>
      <c r="AU299" s="230" t="s">
        <v>87</v>
      </c>
      <c r="AV299" s="12" t="s">
        <v>42</v>
      </c>
      <c r="AW299" s="12" t="s">
        <v>40</v>
      </c>
      <c r="AX299" s="12" t="s">
        <v>80</v>
      </c>
      <c r="AY299" s="230" t="s">
        <v>201</v>
      </c>
    </row>
    <row r="300" spans="2:65" s="13" customFormat="1">
      <c r="B300" s="231"/>
      <c r="C300" s="232"/>
      <c r="D300" s="218" t="s">
        <v>211</v>
      </c>
      <c r="E300" s="233" t="s">
        <v>34</v>
      </c>
      <c r="F300" s="234" t="s">
        <v>421</v>
      </c>
      <c r="G300" s="232"/>
      <c r="H300" s="235">
        <v>-3.5</v>
      </c>
      <c r="I300" s="236"/>
      <c r="J300" s="232"/>
      <c r="K300" s="232"/>
      <c r="L300" s="237"/>
      <c r="M300" s="238"/>
      <c r="N300" s="239"/>
      <c r="O300" s="239"/>
      <c r="P300" s="239"/>
      <c r="Q300" s="239"/>
      <c r="R300" s="239"/>
      <c r="S300" s="239"/>
      <c r="T300" s="240"/>
      <c r="AT300" s="241" t="s">
        <v>211</v>
      </c>
      <c r="AU300" s="241" t="s">
        <v>87</v>
      </c>
      <c r="AV300" s="13" t="s">
        <v>87</v>
      </c>
      <c r="AW300" s="13" t="s">
        <v>40</v>
      </c>
      <c r="AX300" s="13" t="s">
        <v>80</v>
      </c>
      <c r="AY300" s="241" t="s">
        <v>201</v>
      </c>
    </row>
    <row r="301" spans="2:65" s="13" customFormat="1">
      <c r="B301" s="231"/>
      <c r="C301" s="232"/>
      <c r="D301" s="218" t="s">
        <v>211</v>
      </c>
      <c r="E301" s="233" t="s">
        <v>34</v>
      </c>
      <c r="F301" s="234" t="s">
        <v>422</v>
      </c>
      <c r="G301" s="232"/>
      <c r="H301" s="235">
        <v>-2.5</v>
      </c>
      <c r="I301" s="236"/>
      <c r="J301" s="232"/>
      <c r="K301" s="232"/>
      <c r="L301" s="237"/>
      <c r="M301" s="238"/>
      <c r="N301" s="239"/>
      <c r="O301" s="239"/>
      <c r="P301" s="239"/>
      <c r="Q301" s="239"/>
      <c r="R301" s="239"/>
      <c r="S301" s="239"/>
      <c r="T301" s="240"/>
      <c r="AT301" s="241" t="s">
        <v>211</v>
      </c>
      <c r="AU301" s="241" t="s">
        <v>87</v>
      </c>
      <c r="AV301" s="13" t="s">
        <v>87</v>
      </c>
      <c r="AW301" s="13" t="s">
        <v>40</v>
      </c>
      <c r="AX301" s="13" t="s">
        <v>80</v>
      </c>
      <c r="AY301" s="241" t="s">
        <v>201</v>
      </c>
    </row>
    <row r="302" spans="2:65" s="13" customFormat="1">
      <c r="B302" s="231"/>
      <c r="C302" s="232"/>
      <c r="D302" s="218" t="s">
        <v>211</v>
      </c>
      <c r="E302" s="233" t="s">
        <v>34</v>
      </c>
      <c r="F302" s="234" t="s">
        <v>423</v>
      </c>
      <c r="G302" s="232"/>
      <c r="H302" s="235">
        <v>-7.6</v>
      </c>
      <c r="I302" s="236"/>
      <c r="J302" s="232"/>
      <c r="K302" s="232"/>
      <c r="L302" s="237"/>
      <c r="M302" s="238"/>
      <c r="N302" s="239"/>
      <c r="O302" s="239"/>
      <c r="P302" s="239"/>
      <c r="Q302" s="239"/>
      <c r="R302" s="239"/>
      <c r="S302" s="239"/>
      <c r="T302" s="240"/>
      <c r="AT302" s="241" t="s">
        <v>211</v>
      </c>
      <c r="AU302" s="241" t="s">
        <v>87</v>
      </c>
      <c r="AV302" s="13" t="s">
        <v>87</v>
      </c>
      <c r="AW302" s="13" t="s">
        <v>40</v>
      </c>
      <c r="AX302" s="13" t="s">
        <v>80</v>
      </c>
      <c r="AY302" s="241" t="s">
        <v>201</v>
      </c>
    </row>
    <row r="303" spans="2:65" s="13" customFormat="1">
      <c r="B303" s="231"/>
      <c r="C303" s="232"/>
      <c r="D303" s="218" t="s">
        <v>211</v>
      </c>
      <c r="E303" s="233" t="s">
        <v>34</v>
      </c>
      <c r="F303" s="234" t="s">
        <v>424</v>
      </c>
      <c r="G303" s="232"/>
      <c r="H303" s="235">
        <v>-4.0999999999999996</v>
      </c>
      <c r="I303" s="236"/>
      <c r="J303" s="232"/>
      <c r="K303" s="232"/>
      <c r="L303" s="237"/>
      <c r="M303" s="238"/>
      <c r="N303" s="239"/>
      <c r="O303" s="239"/>
      <c r="P303" s="239"/>
      <c r="Q303" s="239"/>
      <c r="R303" s="239"/>
      <c r="S303" s="239"/>
      <c r="T303" s="240"/>
      <c r="AT303" s="241" t="s">
        <v>211</v>
      </c>
      <c r="AU303" s="241" t="s">
        <v>87</v>
      </c>
      <c r="AV303" s="13" t="s">
        <v>87</v>
      </c>
      <c r="AW303" s="13" t="s">
        <v>40</v>
      </c>
      <c r="AX303" s="13" t="s">
        <v>80</v>
      </c>
      <c r="AY303" s="241" t="s">
        <v>201</v>
      </c>
    </row>
    <row r="304" spans="2:65" s="13" customFormat="1">
      <c r="B304" s="231"/>
      <c r="C304" s="232"/>
      <c r="D304" s="218" t="s">
        <v>211</v>
      </c>
      <c r="E304" s="233" t="s">
        <v>34</v>
      </c>
      <c r="F304" s="234" t="s">
        <v>425</v>
      </c>
      <c r="G304" s="232"/>
      <c r="H304" s="235">
        <v>-8.4</v>
      </c>
      <c r="I304" s="236"/>
      <c r="J304" s="232"/>
      <c r="K304" s="232"/>
      <c r="L304" s="237"/>
      <c r="M304" s="238"/>
      <c r="N304" s="239"/>
      <c r="O304" s="239"/>
      <c r="P304" s="239"/>
      <c r="Q304" s="239"/>
      <c r="R304" s="239"/>
      <c r="S304" s="239"/>
      <c r="T304" s="240"/>
      <c r="AT304" s="241" t="s">
        <v>211</v>
      </c>
      <c r="AU304" s="241" t="s">
        <v>87</v>
      </c>
      <c r="AV304" s="13" t="s">
        <v>87</v>
      </c>
      <c r="AW304" s="13" t="s">
        <v>40</v>
      </c>
      <c r="AX304" s="13" t="s">
        <v>80</v>
      </c>
      <c r="AY304" s="241" t="s">
        <v>201</v>
      </c>
    </row>
    <row r="305" spans="2:65" s="13" customFormat="1">
      <c r="B305" s="231"/>
      <c r="C305" s="232"/>
      <c r="D305" s="218" t="s">
        <v>211</v>
      </c>
      <c r="E305" s="233" t="s">
        <v>34</v>
      </c>
      <c r="F305" s="234" t="s">
        <v>426</v>
      </c>
      <c r="G305" s="232"/>
      <c r="H305" s="235">
        <v>-2.2549999999999999</v>
      </c>
      <c r="I305" s="236"/>
      <c r="J305" s="232"/>
      <c r="K305" s="232"/>
      <c r="L305" s="237"/>
      <c r="M305" s="238"/>
      <c r="N305" s="239"/>
      <c r="O305" s="239"/>
      <c r="P305" s="239"/>
      <c r="Q305" s="239"/>
      <c r="R305" s="239"/>
      <c r="S305" s="239"/>
      <c r="T305" s="240"/>
      <c r="AT305" s="241" t="s">
        <v>211</v>
      </c>
      <c r="AU305" s="241" t="s">
        <v>87</v>
      </c>
      <c r="AV305" s="13" t="s">
        <v>87</v>
      </c>
      <c r="AW305" s="13" t="s">
        <v>40</v>
      </c>
      <c r="AX305" s="13" t="s">
        <v>80</v>
      </c>
      <c r="AY305" s="241" t="s">
        <v>201</v>
      </c>
    </row>
    <row r="306" spans="2:65" s="13" customFormat="1">
      <c r="B306" s="231"/>
      <c r="C306" s="232"/>
      <c r="D306" s="218" t="s">
        <v>211</v>
      </c>
      <c r="E306" s="233" t="s">
        <v>34</v>
      </c>
      <c r="F306" s="234" t="s">
        <v>427</v>
      </c>
      <c r="G306" s="232"/>
      <c r="H306" s="235">
        <v>-1.845</v>
      </c>
      <c r="I306" s="236"/>
      <c r="J306" s="232"/>
      <c r="K306" s="232"/>
      <c r="L306" s="237"/>
      <c r="M306" s="238"/>
      <c r="N306" s="239"/>
      <c r="O306" s="239"/>
      <c r="P306" s="239"/>
      <c r="Q306" s="239"/>
      <c r="R306" s="239"/>
      <c r="S306" s="239"/>
      <c r="T306" s="240"/>
      <c r="AT306" s="241" t="s">
        <v>211</v>
      </c>
      <c r="AU306" s="241" t="s">
        <v>87</v>
      </c>
      <c r="AV306" s="13" t="s">
        <v>87</v>
      </c>
      <c r="AW306" s="13" t="s">
        <v>40</v>
      </c>
      <c r="AX306" s="13" t="s">
        <v>80</v>
      </c>
      <c r="AY306" s="241" t="s">
        <v>201</v>
      </c>
    </row>
    <row r="307" spans="2:65" s="13" customFormat="1">
      <c r="B307" s="231"/>
      <c r="C307" s="232"/>
      <c r="D307" s="218" t="s">
        <v>211</v>
      </c>
      <c r="E307" s="233" t="s">
        <v>34</v>
      </c>
      <c r="F307" s="234" t="s">
        <v>428</v>
      </c>
      <c r="G307" s="232"/>
      <c r="H307" s="235">
        <v>-0.625</v>
      </c>
      <c r="I307" s="236"/>
      <c r="J307" s="232"/>
      <c r="K307" s="232"/>
      <c r="L307" s="237"/>
      <c r="M307" s="238"/>
      <c r="N307" s="239"/>
      <c r="O307" s="239"/>
      <c r="P307" s="239"/>
      <c r="Q307" s="239"/>
      <c r="R307" s="239"/>
      <c r="S307" s="239"/>
      <c r="T307" s="240"/>
      <c r="AT307" s="241" t="s">
        <v>211</v>
      </c>
      <c r="AU307" s="241" t="s">
        <v>87</v>
      </c>
      <c r="AV307" s="13" t="s">
        <v>87</v>
      </c>
      <c r="AW307" s="13" t="s">
        <v>40</v>
      </c>
      <c r="AX307" s="13" t="s">
        <v>80</v>
      </c>
      <c r="AY307" s="241" t="s">
        <v>201</v>
      </c>
    </row>
    <row r="308" spans="2:65" s="13" customFormat="1">
      <c r="B308" s="231"/>
      <c r="C308" s="232"/>
      <c r="D308" s="218" t="s">
        <v>211</v>
      </c>
      <c r="E308" s="233" t="s">
        <v>34</v>
      </c>
      <c r="F308" s="234" t="s">
        <v>429</v>
      </c>
      <c r="G308" s="232"/>
      <c r="H308" s="235">
        <v>-0.7</v>
      </c>
      <c r="I308" s="236"/>
      <c r="J308" s="232"/>
      <c r="K308" s="232"/>
      <c r="L308" s="237"/>
      <c r="M308" s="238"/>
      <c r="N308" s="239"/>
      <c r="O308" s="239"/>
      <c r="P308" s="239"/>
      <c r="Q308" s="239"/>
      <c r="R308" s="239"/>
      <c r="S308" s="239"/>
      <c r="T308" s="240"/>
      <c r="AT308" s="241" t="s">
        <v>211</v>
      </c>
      <c r="AU308" s="241" t="s">
        <v>87</v>
      </c>
      <c r="AV308" s="13" t="s">
        <v>87</v>
      </c>
      <c r="AW308" s="13" t="s">
        <v>40</v>
      </c>
      <c r="AX308" s="13" t="s">
        <v>80</v>
      </c>
      <c r="AY308" s="241" t="s">
        <v>201</v>
      </c>
    </row>
    <row r="309" spans="2:65" s="13" customFormat="1">
      <c r="B309" s="231"/>
      <c r="C309" s="232"/>
      <c r="D309" s="218" t="s">
        <v>211</v>
      </c>
      <c r="E309" s="233" t="s">
        <v>34</v>
      </c>
      <c r="F309" s="234" t="s">
        <v>430</v>
      </c>
      <c r="G309" s="232"/>
      <c r="H309" s="235">
        <v>-0.45</v>
      </c>
      <c r="I309" s="236"/>
      <c r="J309" s="232"/>
      <c r="K309" s="232"/>
      <c r="L309" s="237"/>
      <c r="M309" s="238"/>
      <c r="N309" s="239"/>
      <c r="O309" s="239"/>
      <c r="P309" s="239"/>
      <c r="Q309" s="239"/>
      <c r="R309" s="239"/>
      <c r="S309" s="239"/>
      <c r="T309" s="240"/>
      <c r="AT309" s="241" t="s">
        <v>211</v>
      </c>
      <c r="AU309" s="241" t="s">
        <v>87</v>
      </c>
      <c r="AV309" s="13" t="s">
        <v>87</v>
      </c>
      <c r="AW309" s="13" t="s">
        <v>40</v>
      </c>
      <c r="AX309" s="13" t="s">
        <v>80</v>
      </c>
      <c r="AY309" s="241" t="s">
        <v>201</v>
      </c>
    </row>
    <row r="310" spans="2:65" s="13" customFormat="1">
      <c r="B310" s="231"/>
      <c r="C310" s="232"/>
      <c r="D310" s="218" t="s">
        <v>211</v>
      </c>
      <c r="E310" s="233" t="s">
        <v>34</v>
      </c>
      <c r="F310" s="234" t="s">
        <v>431</v>
      </c>
      <c r="G310" s="232"/>
      <c r="H310" s="235">
        <v>-0.69</v>
      </c>
      <c r="I310" s="236"/>
      <c r="J310" s="232"/>
      <c r="K310" s="232"/>
      <c r="L310" s="237"/>
      <c r="M310" s="238"/>
      <c r="N310" s="239"/>
      <c r="O310" s="239"/>
      <c r="P310" s="239"/>
      <c r="Q310" s="239"/>
      <c r="R310" s="239"/>
      <c r="S310" s="239"/>
      <c r="T310" s="240"/>
      <c r="AT310" s="241" t="s">
        <v>211</v>
      </c>
      <c r="AU310" s="241" t="s">
        <v>87</v>
      </c>
      <c r="AV310" s="13" t="s">
        <v>87</v>
      </c>
      <c r="AW310" s="13" t="s">
        <v>40</v>
      </c>
      <c r="AX310" s="13" t="s">
        <v>80</v>
      </c>
      <c r="AY310" s="241" t="s">
        <v>201</v>
      </c>
    </row>
    <row r="311" spans="2:65" s="15" customFormat="1">
      <c r="B311" s="253"/>
      <c r="C311" s="254"/>
      <c r="D311" s="218" t="s">
        <v>211</v>
      </c>
      <c r="E311" s="255" t="s">
        <v>34</v>
      </c>
      <c r="F311" s="256" t="s">
        <v>432</v>
      </c>
      <c r="G311" s="254"/>
      <c r="H311" s="257">
        <v>161.47499999999999</v>
      </c>
      <c r="I311" s="258"/>
      <c r="J311" s="254"/>
      <c r="K311" s="254"/>
      <c r="L311" s="259"/>
      <c r="M311" s="260"/>
      <c r="N311" s="261"/>
      <c r="O311" s="261"/>
      <c r="P311" s="261"/>
      <c r="Q311" s="261"/>
      <c r="R311" s="261"/>
      <c r="S311" s="261"/>
      <c r="T311" s="262"/>
      <c r="AT311" s="263" t="s">
        <v>211</v>
      </c>
      <c r="AU311" s="263" t="s">
        <v>87</v>
      </c>
      <c r="AV311" s="15" t="s">
        <v>108</v>
      </c>
      <c r="AW311" s="15" t="s">
        <v>40</v>
      </c>
      <c r="AX311" s="15" t="s">
        <v>80</v>
      </c>
      <c r="AY311" s="263" t="s">
        <v>201</v>
      </c>
    </row>
    <row r="312" spans="2:65" s="14" customFormat="1">
      <c r="B312" s="242"/>
      <c r="C312" s="243"/>
      <c r="D312" s="218" t="s">
        <v>211</v>
      </c>
      <c r="E312" s="244" t="s">
        <v>34</v>
      </c>
      <c r="F312" s="245" t="s">
        <v>215</v>
      </c>
      <c r="G312" s="243"/>
      <c r="H312" s="246">
        <v>161.47499999999999</v>
      </c>
      <c r="I312" s="247"/>
      <c r="J312" s="243"/>
      <c r="K312" s="243"/>
      <c r="L312" s="248"/>
      <c r="M312" s="249"/>
      <c r="N312" s="250"/>
      <c r="O312" s="250"/>
      <c r="P312" s="250"/>
      <c r="Q312" s="250"/>
      <c r="R312" s="250"/>
      <c r="S312" s="250"/>
      <c r="T312" s="251"/>
      <c r="AT312" s="252" t="s">
        <v>211</v>
      </c>
      <c r="AU312" s="252" t="s">
        <v>87</v>
      </c>
      <c r="AV312" s="14" t="s">
        <v>111</v>
      </c>
      <c r="AW312" s="14" t="s">
        <v>40</v>
      </c>
      <c r="AX312" s="14" t="s">
        <v>42</v>
      </c>
      <c r="AY312" s="252" t="s">
        <v>201</v>
      </c>
    </row>
    <row r="313" spans="2:65" s="1" customFormat="1" ht="38.25" customHeight="1">
      <c r="B313" s="43"/>
      <c r="C313" s="206" t="s">
        <v>433</v>
      </c>
      <c r="D313" s="206" t="s">
        <v>203</v>
      </c>
      <c r="E313" s="207" t="s">
        <v>434</v>
      </c>
      <c r="F313" s="208" t="s">
        <v>435</v>
      </c>
      <c r="G313" s="209" t="s">
        <v>137</v>
      </c>
      <c r="H313" s="210">
        <v>47.957000000000001</v>
      </c>
      <c r="I313" s="211"/>
      <c r="J313" s="212">
        <f>ROUND(I313*H313,2)</f>
        <v>0</v>
      </c>
      <c r="K313" s="208" t="s">
        <v>207</v>
      </c>
      <c r="L313" s="63"/>
      <c r="M313" s="213" t="s">
        <v>34</v>
      </c>
      <c r="N313" s="214" t="s">
        <v>51</v>
      </c>
      <c r="O313" s="44"/>
      <c r="P313" s="215">
        <f>O313*H313</f>
        <v>0</v>
      </c>
      <c r="Q313" s="215">
        <v>0.26068000000000002</v>
      </c>
      <c r="R313" s="215">
        <f>Q313*H313</f>
        <v>12.501430760000002</v>
      </c>
      <c r="S313" s="215">
        <v>0</v>
      </c>
      <c r="T313" s="216">
        <f>S313*H313</f>
        <v>0</v>
      </c>
      <c r="AR313" s="25" t="s">
        <v>111</v>
      </c>
      <c r="AT313" s="25" t="s">
        <v>203</v>
      </c>
      <c r="AU313" s="25" t="s">
        <v>87</v>
      </c>
      <c r="AY313" s="25" t="s">
        <v>201</v>
      </c>
      <c r="BE313" s="217">
        <f>IF(N313="základní",J313,0)</f>
        <v>0</v>
      </c>
      <c r="BF313" s="217">
        <f>IF(N313="snížená",J313,0)</f>
        <v>0</v>
      </c>
      <c r="BG313" s="217">
        <f>IF(N313="zákl. přenesená",J313,0)</f>
        <v>0</v>
      </c>
      <c r="BH313" s="217">
        <f>IF(N313="sníž. přenesená",J313,0)</f>
        <v>0</v>
      </c>
      <c r="BI313" s="217">
        <f>IF(N313="nulová",J313,0)</f>
        <v>0</v>
      </c>
      <c r="BJ313" s="25" t="s">
        <v>42</v>
      </c>
      <c r="BK313" s="217">
        <f>ROUND(I313*H313,2)</f>
        <v>0</v>
      </c>
      <c r="BL313" s="25" t="s">
        <v>111</v>
      </c>
      <c r="BM313" s="25" t="s">
        <v>436</v>
      </c>
    </row>
    <row r="314" spans="2:65" s="1" customFormat="1" ht="135">
      <c r="B314" s="43"/>
      <c r="C314" s="65"/>
      <c r="D314" s="218" t="s">
        <v>209</v>
      </c>
      <c r="E314" s="65"/>
      <c r="F314" s="219" t="s">
        <v>437</v>
      </c>
      <c r="G314" s="65"/>
      <c r="H314" s="65"/>
      <c r="I314" s="175"/>
      <c r="J314" s="65"/>
      <c r="K314" s="65"/>
      <c r="L314" s="63"/>
      <c r="M314" s="220"/>
      <c r="N314" s="44"/>
      <c r="O314" s="44"/>
      <c r="P314" s="44"/>
      <c r="Q314" s="44"/>
      <c r="R314" s="44"/>
      <c r="S314" s="44"/>
      <c r="T314" s="80"/>
      <c r="AT314" s="25" t="s">
        <v>209</v>
      </c>
      <c r="AU314" s="25" t="s">
        <v>87</v>
      </c>
    </row>
    <row r="315" spans="2:65" s="12" customFormat="1">
      <c r="B315" s="221"/>
      <c r="C315" s="222"/>
      <c r="D315" s="218" t="s">
        <v>211</v>
      </c>
      <c r="E315" s="223" t="s">
        <v>34</v>
      </c>
      <c r="F315" s="224" t="s">
        <v>418</v>
      </c>
      <c r="G315" s="222"/>
      <c r="H315" s="223" t="s">
        <v>34</v>
      </c>
      <c r="I315" s="225"/>
      <c r="J315" s="222"/>
      <c r="K315" s="222"/>
      <c r="L315" s="226"/>
      <c r="M315" s="227"/>
      <c r="N315" s="228"/>
      <c r="O315" s="228"/>
      <c r="P315" s="228"/>
      <c r="Q315" s="228"/>
      <c r="R315" s="228"/>
      <c r="S315" s="228"/>
      <c r="T315" s="229"/>
      <c r="AT315" s="230" t="s">
        <v>211</v>
      </c>
      <c r="AU315" s="230" t="s">
        <v>87</v>
      </c>
      <c r="AV315" s="12" t="s">
        <v>42</v>
      </c>
      <c r="AW315" s="12" t="s">
        <v>40</v>
      </c>
      <c r="AX315" s="12" t="s">
        <v>80</v>
      </c>
      <c r="AY315" s="230" t="s">
        <v>201</v>
      </c>
    </row>
    <row r="316" spans="2:65" s="12" customFormat="1">
      <c r="B316" s="221"/>
      <c r="C316" s="222"/>
      <c r="D316" s="218" t="s">
        <v>211</v>
      </c>
      <c r="E316" s="223" t="s">
        <v>34</v>
      </c>
      <c r="F316" s="224" t="s">
        <v>438</v>
      </c>
      <c r="G316" s="222"/>
      <c r="H316" s="223" t="s">
        <v>34</v>
      </c>
      <c r="I316" s="225"/>
      <c r="J316" s="222"/>
      <c r="K316" s="222"/>
      <c r="L316" s="226"/>
      <c r="M316" s="227"/>
      <c r="N316" s="228"/>
      <c r="O316" s="228"/>
      <c r="P316" s="228"/>
      <c r="Q316" s="228"/>
      <c r="R316" s="228"/>
      <c r="S316" s="228"/>
      <c r="T316" s="229"/>
      <c r="AT316" s="230" t="s">
        <v>211</v>
      </c>
      <c r="AU316" s="230" t="s">
        <v>87</v>
      </c>
      <c r="AV316" s="12" t="s">
        <v>42</v>
      </c>
      <c r="AW316" s="12" t="s">
        <v>40</v>
      </c>
      <c r="AX316" s="12" t="s">
        <v>80</v>
      </c>
      <c r="AY316" s="230" t="s">
        <v>201</v>
      </c>
    </row>
    <row r="317" spans="2:65" s="13" customFormat="1">
      <c r="B317" s="231"/>
      <c r="C317" s="232"/>
      <c r="D317" s="218" t="s">
        <v>211</v>
      </c>
      <c r="E317" s="233" t="s">
        <v>34</v>
      </c>
      <c r="F317" s="234" t="s">
        <v>439</v>
      </c>
      <c r="G317" s="232"/>
      <c r="H317" s="235">
        <v>19.324000000000002</v>
      </c>
      <c r="I317" s="236"/>
      <c r="J317" s="232"/>
      <c r="K317" s="232"/>
      <c r="L317" s="237"/>
      <c r="M317" s="238"/>
      <c r="N317" s="239"/>
      <c r="O317" s="239"/>
      <c r="P317" s="239"/>
      <c r="Q317" s="239"/>
      <c r="R317" s="239"/>
      <c r="S317" s="239"/>
      <c r="T317" s="240"/>
      <c r="AT317" s="241" t="s">
        <v>211</v>
      </c>
      <c r="AU317" s="241" t="s">
        <v>87</v>
      </c>
      <c r="AV317" s="13" t="s">
        <v>87</v>
      </c>
      <c r="AW317" s="13" t="s">
        <v>40</v>
      </c>
      <c r="AX317" s="13" t="s">
        <v>80</v>
      </c>
      <c r="AY317" s="241" t="s">
        <v>201</v>
      </c>
    </row>
    <row r="318" spans="2:65" s="13" customFormat="1">
      <c r="B318" s="231"/>
      <c r="C318" s="232"/>
      <c r="D318" s="218" t="s">
        <v>211</v>
      </c>
      <c r="E318" s="233" t="s">
        <v>34</v>
      </c>
      <c r="F318" s="234" t="s">
        <v>440</v>
      </c>
      <c r="G318" s="232"/>
      <c r="H318" s="235">
        <v>30.690999999999999</v>
      </c>
      <c r="I318" s="236"/>
      <c r="J318" s="232"/>
      <c r="K318" s="232"/>
      <c r="L318" s="237"/>
      <c r="M318" s="238"/>
      <c r="N318" s="239"/>
      <c r="O318" s="239"/>
      <c r="P318" s="239"/>
      <c r="Q318" s="239"/>
      <c r="R318" s="239"/>
      <c r="S318" s="239"/>
      <c r="T318" s="240"/>
      <c r="AT318" s="241" t="s">
        <v>211</v>
      </c>
      <c r="AU318" s="241" t="s">
        <v>87</v>
      </c>
      <c r="AV318" s="13" t="s">
        <v>87</v>
      </c>
      <c r="AW318" s="13" t="s">
        <v>40</v>
      </c>
      <c r="AX318" s="13" t="s">
        <v>80</v>
      </c>
      <c r="AY318" s="241" t="s">
        <v>201</v>
      </c>
    </row>
    <row r="319" spans="2:65" s="12" customFormat="1">
      <c r="B319" s="221"/>
      <c r="C319" s="222"/>
      <c r="D319" s="218" t="s">
        <v>211</v>
      </c>
      <c r="E319" s="223" t="s">
        <v>34</v>
      </c>
      <c r="F319" s="224" t="s">
        <v>441</v>
      </c>
      <c r="G319" s="222"/>
      <c r="H319" s="223" t="s">
        <v>34</v>
      </c>
      <c r="I319" s="225"/>
      <c r="J319" s="222"/>
      <c r="K319" s="222"/>
      <c r="L319" s="226"/>
      <c r="M319" s="227"/>
      <c r="N319" s="228"/>
      <c r="O319" s="228"/>
      <c r="P319" s="228"/>
      <c r="Q319" s="228"/>
      <c r="R319" s="228"/>
      <c r="S319" s="228"/>
      <c r="T319" s="229"/>
      <c r="AT319" s="230" t="s">
        <v>211</v>
      </c>
      <c r="AU319" s="230" t="s">
        <v>87</v>
      </c>
      <c r="AV319" s="12" t="s">
        <v>42</v>
      </c>
      <c r="AW319" s="12" t="s">
        <v>40</v>
      </c>
      <c r="AX319" s="12" t="s">
        <v>80</v>
      </c>
      <c r="AY319" s="230" t="s">
        <v>201</v>
      </c>
    </row>
    <row r="320" spans="2:65" s="13" customFormat="1">
      <c r="B320" s="231"/>
      <c r="C320" s="232"/>
      <c r="D320" s="218" t="s">
        <v>211</v>
      </c>
      <c r="E320" s="233" t="s">
        <v>34</v>
      </c>
      <c r="F320" s="234" t="s">
        <v>442</v>
      </c>
      <c r="G320" s="232"/>
      <c r="H320" s="235">
        <v>-0.6</v>
      </c>
      <c r="I320" s="236"/>
      <c r="J320" s="232"/>
      <c r="K320" s="232"/>
      <c r="L320" s="237"/>
      <c r="M320" s="238"/>
      <c r="N320" s="239"/>
      <c r="O320" s="239"/>
      <c r="P320" s="239"/>
      <c r="Q320" s="239"/>
      <c r="R320" s="239"/>
      <c r="S320" s="239"/>
      <c r="T320" s="240"/>
      <c r="AT320" s="241" t="s">
        <v>211</v>
      </c>
      <c r="AU320" s="241" t="s">
        <v>87</v>
      </c>
      <c r="AV320" s="13" t="s">
        <v>87</v>
      </c>
      <c r="AW320" s="13" t="s">
        <v>40</v>
      </c>
      <c r="AX320" s="13" t="s">
        <v>80</v>
      </c>
      <c r="AY320" s="241" t="s">
        <v>201</v>
      </c>
    </row>
    <row r="321" spans="2:65" s="13" customFormat="1">
      <c r="B321" s="231"/>
      <c r="C321" s="232"/>
      <c r="D321" s="218" t="s">
        <v>211</v>
      </c>
      <c r="E321" s="233" t="s">
        <v>34</v>
      </c>
      <c r="F321" s="234" t="s">
        <v>443</v>
      </c>
      <c r="G321" s="232"/>
      <c r="H321" s="235">
        <v>-1.05</v>
      </c>
      <c r="I321" s="236"/>
      <c r="J321" s="232"/>
      <c r="K321" s="232"/>
      <c r="L321" s="237"/>
      <c r="M321" s="238"/>
      <c r="N321" s="239"/>
      <c r="O321" s="239"/>
      <c r="P321" s="239"/>
      <c r="Q321" s="239"/>
      <c r="R321" s="239"/>
      <c r="S321" s="239"/>
      <c r="T321" s="240"/>
      <c r="AT321" s="241" t="s">
        <v>211</v>
      </c>
      <c r="AU321" s="241" t="s">
        <v>87</v>
      </c>
      <c r="AV321" s="13" t="s">
        <v>87</v>
      </c>
      <c r="AW321" s="13" t="s">
        <v>40</v>
      </c>
      <c r="AX321" s="13" t="s">
        <v>80</v>
      </c>
      <c r="AY321" s="241" t="s">
        <v>201</v>
      </c>
    </row>
    <row r="322" spans="2:65" s="13" customFormat="1">
      <c r="B322" s="231"/>
      <c r="C322" s="232"/>
      <c r="D322" s="218" t="s">
        <v>211</v>
      </c>
      <c r="E322" s="233" t="s">
        <v>34</v>
      </c>
      <c r="F322" s="234" t="s">
        <v>444</v>
      </c>
      <c r="G322" s="232"/>
      <c r="H322" s="235">
        <v>-0.40799999999999997</v>
      </c>
      <c r="I322" s="236"/>
      <c r="J322" s="232"/>
      <c r="K322" s="232"/>
      <c r="L322" s="237"/>
      <c r="M322" s="238"/>
      <c r="N322" s="239"/>
      <c r="O322" s="239"/>
      <c r="P322" s="239"/>
      <c r="Q322" s="239"/>
      <c r="R322" s="239"/>
      <c r="S322" s="239"/>
      <c r="T322" s="240"/>
      <c r="AT322" s="241" t="s">
        <v>211</v>
      </c>
      <c r="AU322" s="241" t="s">
        <v>87</v>
      </c>
      <c r="AV322" s="13" t="s">
        <v>87</v>
      </c>
      <c r="AW322" s="13" t="s">
        <v>40</v>
      </c>
      <c r="AX322" s="13" t="s">
        <v>80</v>
      </c>
      <c r="AY322" s="241" t="s">
        <v>201</v>
      </c>
    </row>
    <row r="323" spans="2:65" s="15" customFormat="1">
      <c r="B323" s="253"/>
      <c r="C323" s="254"/>
      <c r="D323" s="218" t="s">
        <v>211</v>
      </c>
      <c r="E323" s="255" t="s">
        <v>34</v>
      </c>
      <c r="F323" s="256" t="s">
        <v>432</v>
      </c>
      <c r="G323" s="254"/>
      <c r="H323" s="257">
        <v>47.957000000000001</v>
      </c>
      <c r="I323" s="258"/>
      <c r="J323" s="254"/>
      <c r="K323" s="254"/>
      <c r="L323" s="259"/>
      <c r="M323" s="260"/>
      <c r="N323" s="261"/>
      <c r="O323" s="261"/>
      <c r="P323" s="261"/>
      <c r="Q323" s="261"/>
      <c r="R323" s="261"/>
      <c r="S323" s="261"/>
      <c r="T323" s="262"/>
      <c r="AT323" s="263" t="s">
        <v>211</v>
      </c>
      <c r="AU323" s="263" t="s">
        <v>87</v>
      </c>
      <c r="AV323" s="15" t="s">
        <v>108</v>
      </c>
      <c r="AW323" s="15" t="s">
        <v>40</v>
      </c>
      <c r="AX323" s="15" t="s">
        <v>80</v>
      </c>
      <c r="AY323" s="263" t="s">
        <v>201</v>
      </c>
    </row>
    <row r="324" spans="2:65" s="14" customFormat="1">
      <c r="B324" s="242"/>
      <c r="C324" s="243"/>
      <c r="D324" s="218" t="s">
        <v>211</v>
      </c>
      <c r="E324" s="244" t="s">
        <v>34</v>
      </c>
      <c r="F324" s="245" t="s">
        <v>215</v>
      </c>
      <c r="G324" s="243"/>
      <c r="H324" s="246">
        <v>47.957000000000001</v>
      </c>
      <c r="I324" s="247"/>
      <c r="J324" s="243"/>
      <c r="K324" s="243"/>
      <c r="L324" s="248"/>
      <c r="M324" s="249"/>
      <c r="N324" s="250"/>
      <c r="O324" s="250"/>
      <c r="P324" s="250"/>
      <c r="Q324" s="250"/>
      <c r="R324" s="250"/>
      <c r="S324" s="250"/>
      <c r="T324" s="251"/>
      <c r="AT324" s="252" t="s">
        <v>211</v>
      </c>
      <c r="AU324" s="252" t="s">
        <v>87</v>
      </c>
      <c r="AV324" s="14" t="s">
        <v>111</v>
      </c>
      <c r="AW324" s="14" t="s">
        <v>40</v>
      </c>
      <c r="AX324" s="14" t="s">
        <v>42</v>
      </c>
      <c r="AY324" s="252" t="s">
        <v>201</v>
      </c>
    </row>
    <row r="325" spans="2:65" s="1" customFormat="1" ht="38.25" customHeight="1">
      <c r="B325" s="43"/>
      <c r="C325" s="206" t="s">
        <v>445</v>
      </c>
      <c r="D325" s="206" t="s">
        <v>203</v>
      </c>
      <c r="E325" s="207" t="s">
        <v>446</v>
      </c>
      <c r="F325" s="208" t="s">
        <v>447</v>
      </c>
      <c r="G325" s="209" t="s">
        <v>137</v>
      </c>
      <c r="H325" s="210">
        <v>169.97200000000001</v>
      </c>
      <c r="I325" s="211"/>
      <c r="J325" s="212">
        <f>ROUND(I325*H325,2)</f>
        <v>0</v>
      </c>
      <c r="K325" s="208" t="s">
        <v>207</v>
      </c>
      <c r="L325" s="63"/>
      <c r="M325" s="213" t="s">
        <v>34</v>
      </c>
      <c r="N325" s="214" t="s">
        <v>51</v>
      </c>
      <c r="O325" s="44"/>
      <c r="P325" s="215">
        <f>O325*H325</f>
        <v>0</v>
      </c>
      <c r="Q325" s="215">
        <v>0.30962000000000001</v>
      </c>
      <c r="R325" s="215">
        <f>Q325*H325</f>
        <v>52.626730640000005</v>
      </c>
      <c r="S325" s="215">
        <v>0</v>
      </c>
      <c r="T325" s="216">
        <f>S325*H325</f>
        <v>0</v>
      </c>
      <c r="AR325" s="25" t="s">
        <v>111</v>
      </c>
      <c r="AT325" s="25" t="s">
        <v>203</v>
      </c>
      <c r="AU325" s="25" t="s">
        <v>87</v>
      </c>
      <c r="AY325" s="25" t="s">
        <v>201</v>
      </c>
      <c r="BE325" s="217">
        <f>IF(N325="základní",J325,0)</f>
        <v>0</v>
      </c>
      <c r="BF325" s="217">
        <f>IF(N325="snížená",J325,0)</f>
        <v>0</v>
      </c>
      <c r="BG325" s="217">
        <f>IF(N325="zákl. přenesená",J325,0)</f>
        <v>0</v>
      </c>
      <c r="BH325" s="217">
        <f>IF(N325="sníž. přenesená",J325,0)</f>
        <v>0</v>
      </c>
      <c r="BI325" s="217">
        <f>IF(N325="nulová",J325,0)</f>
        <v>0</v>
      </c>
      <c r="BJ325" s="25" t="s">
        <v>42</v>
      </c>
      <c r="BK325" s="217">
        <f>ROUND(I325*H325,2)</f>
        <v>0</v>
      </c>
      <c r="BL325" s="25" t="s">
        <v>111</v>
      </c>
      <c r="BM325" s="25" t="s">
        <v>448</v>
      </c>
    </row>
    <row r="326" spans="2:65" s="1" customFormat="1" ht="135">
      <c r="B326" s="43"/>
      <c r="C326" s="65"/>
      <c r="D326" s="218" t="s">
        <v>209</v>
      </c>
      <c r="E326" s="65"/>
      <c r="F326" s="219" t="s">
        <v>437</v>
      </c>
      <c r="G326" s="65"/>
      <c r="H326" s="65"/>
      <c r="I326" s="175"/>
      <c r="J326" s="65"/>
      <c r="K326" s="65"/>
      <c r="L326" s="63"/>
      <c r="M326" s="220"/>
      <c r="N326" s="44"/>
      <c r="O326" s="44"/>
      <c r="P326" s="44"/>
      <c r="Q326" s="44"/>
      <c r="R326" s="44"/>
      <c r="S326" s="44"/>
      <c r="T326" s="80"/>
      <c r="AT326" s="25" t="s">
        <v>209</v>
      </c>
      <c r="AU326" s="25" t="s">
        <v>87</v>
      </c>
    </row>
    <row r="327" spans="2:65" s="12" customFormat="1">
      <c r="B327" s="221"/>
      <c r="C327" s="222"/>
      <c r="D327" s="218" t="s">
        <v>211</v>
      </c>
      <c r="E327" s="223" t="s">
        <v>34</v>
      </c>
      <c r="F327" s="224" t="s">
        <v>418</v>
      </c>
      <c r="G327" s="222"/>
      <c r="H327" s="223" t="s">
        <v>34</v>
      </c>
      <c r="I327" s="225"/>
      <c r="J327" s="222"/>
      <c r="K327" s="222"/>
      <c r="L327" s="226"/>
      <c r="M327" s="227"/>
      <c r="N327" s="228"/>
      <c r="O327" s="228"/>
      <c r="P327" s="228"/>
      <c r="Q327" s="228"/>
      <c r="R327" s="228"/>
      <c r="S327" s="228"/>
      <c r="T327" s="229"/>
      <c r="AT327" s="230" t="s">
        <v>211</v>
      </c>
      <c r="AU327" s="230" t="s">
        <v>87</v>
      </c>
      <c r="AV327" s="12" t="s">
        <v>42</v>
      </c>
      <c r="AW327" s="12" t="s">
        <v>40</v>
      </c>
      <c r="AX327" s="12" t="s">
        <v>80</v>
      </c>
      <c r="AY327" s="230" t="s">
        <v>201</v>
      </c>
    </row>
    <row r="328" spans="2:65" s="13" customFormat="1">
      <c r="B328" s="231"/>
      <c r="C328" s="232"/>
      <c r="D328" s="218" t="s">
        <v>211</v>
      </c>
      <c r="E328" s="233" t="s">
        <v>34</v>
      </c>
      <c r="F328" s="234" t="s">
        <v>449</v>
      </c>
      <c r="G328" s="232"/>
      <c r="H328" s="235">
        <v>251.58799999999999</v>
      </c>
      <c r="I328" s="236"/>
      <c r="J328" s="232"/>
      <c r="K328" s="232"/>
      <c r="L328" s="237"/>
      <c r="M328" s="238"/>
      <c r="N328" s="239"/>
      <c r="O328" s="239"/>
      <c r="P328" s="239"/>
      <c r="Q328" s="239"/>
      <c r="R328" s="239"/>
      <c r="S328" s="239"/>
      <c r="T328" s="240"/>
      <c r="AT328" s="241" t="s">
        <v>211</v>
      </c>
      <c r="AU328" s="241" t="s">
        <v>87</v>
      </c>
      <c r="AV328" s="13" t="s">
        <v>87</v>
      </c>
      <c r="AW328" s="13" t="s">
        <v>40</v>
      </c>
      <c r="AX328" s="13" t="s">
        <v>80</v>
      </c>
      <c r="AY328" s="241" t="s">
        <v>201</v>
      </c>
    </row>
    <row r="329" spans="2:65" s="12" customFormat="1">
      <c r="B329" s="221"/>
      <c r="C329" s="222"/>
      <c r="D329" s="218" t="s">
        <v>211</v>
      </c>
      <c r="E329" s="223" t="s">
        <v>34</v>
      </c>
      <c r="F329" s="224" t="s">
        <v>420</v>
      </c>
      <c r="G329" s="222"/>
      <c r="H329" s="223" t="s">
        <v>34</v>
      </c>
      <c r="I329" s="225"/>
      <c r="J329" s="222"/>
      <c r="K329" s="222"/>
      <c r="L329" s="226"/>
      <c r="M329" s="227"/>
      <c r="N329" s="228"/>
      <c r="O329" s="228"/>
      <c r="P329" s="228"/>
      <c r="Q329" s="228"/>
      <c r="R329" s="228"/>
      <c r="S329" s="228"/>
      <c r="T329" s="229"/>
      <c r="AT329" s="230" t="s">
        <v>211</v>
      </c>
      <c r="AU329" s="230" t="s">
        <v>87</v>
      </c>
      <c r="AV329" s="12" t="s">
        <v>42</v>
      </c>
      <c r="AW329" s="12" t="s">
        <v>40</v>
      </c>
      <c r="AX329" s="12" t="s">
        <v>80</v>
      </c>
      <c r="AY329" s="230" t="s">
        <v>201</v>
      </c>
    </row>
    <row r="330" spans="2:65" s="13" customFormat="1">
      <c r="B330" s="231"/>
      <c r="C330" s="232"/>
      <c r="D330" s="218" t="s">
        <v>211</v>
      </c>
      <c r="E330" s="233" t="s">
        <v>34</v>
      </c>
      <c r="F330" s="234" t="s">
        <v>450</v>
      </c>
      <c r="G330" s="232"/>
      <c r="H330" s="235">
        <v>-5.2</v>
      </c>
      <c r="I330" s="236"/>
      <c r="J330" s="232"/>
      <c r="K330" s="232"/>
      <c r="L330" s="237"/>
      <c r="M330" s="238"/>
      <c r="N330" s="239"/>
      <c r="O330" s="239"/>
      <c r="P330" s="239"/>
      <c r="Q330" s="239"/>
      <c r="R330" s="239"/>
      <c r="S330" s="239"/>
      <c r="T330" s="240"/>
      <c r="AT330" s="241" t="s">
        <v>211</v>
      </c>
      <c r="AU330" s="241" t="s">
        <v>87</v>
      </c>
      <c r="AV330" s="13" t="s">
        <v>87</v>
      </c>
      <c r="AW330" s="13" t="s">
        <v>40</v>
      </c>
      <c r="AX330" s="13" t="s">
        <v>80</v>
      </c>
      <c r="AY330" s="241" t="s">
        <v>201</v>
      </c>
    </row>
    <row r="331" spans="2:65" s="13" customFormat="1">
      <c r="B331" s="231"/>
      <c r="C331" s="232"/>
      <c r="D331" s="218" t="s">
        <v>211</v>
      </c>
      <c r="E331" s="233" t="s">
        <v>34</v>
      </c>
      <c r="F331" s="234" t="s">
        <v>425</v>
      </c>
      <c r="G331" s="232"/>
      <c r="H331" s="235">
        <v>-8.4</v>
      </c>
      <c r="I331" s="236"/>
      <c r="J331" s="232"/>
      <c r="K331" s="232"/>
      <c r="L331" s="237"/>
      <c r="M331" s="238"/>
      <c r="N331" s="239"/>
      <c r="O331" s="239"/>
      <c r="P331" s="239"/>
      <c r="Q331" s="239"/>
      <c r="R331" s="239"/>
      <c r="S331" s="239"/>
      <c r="T331" s="240"/>
      <c r="AT331" s="241" t="s">
        <v>211</v>
      </c>
      <c r="AU331" s="241" t="s">
        <v>87</v>
      </c>
      <c r="AV331" s="13" t="s">
        <v>87</v>
      </c>
      <c r="AW331" s="13" t="s">
        <v>40</v>
      </c>
      <c r="AX331" s="13" t="s">
        <v>80</v>
      </c>
      <c r="AY331" s="241" t="s">
        <v>201</v>
      </c>
    </row>
    <row r="332" spans="2:65" s="13" customFormat="1">
      <c r="B332" s="231"/>
      <c r="C332" s="232"/>
      <c r="D332" s="218" t="s">
        <v>211</v>
      </c>
      <c r="E332" s="233" t="s">
        <v>34</v>
      </c>
      <c r="F332" s="234" t="s">
        <v>451</v>
      </c>
      <c r="G332" s="232"/>
      <c r="H332" s="235">
        <v>-1.5</v>
      </c>
      <c r="I332" s="236"/>
      <c r="J332" s="232"/>
      <c r="K332" s="232"/>
      <c r="L332" s="237"/>
      <c r="M332" s="238"/>
      <c r="N332" s="239"/>
      <c r="O332" s="239"/>
      <c r="P332" s="239"/>
      <c r="Q332" s="239"/>
      <c r="R332" s="239"/>
      <c r="S332" s="239"/>
      <c r="T332" s="240"/>
      <c r="AT332" s="241" t="s">
        <v>211</v>
      </c>
      <c r="AU332" s="241" t="s">
        <v>87</v>
      </c>
      <c r="AV332" s="13" t="s">
        <v>87</v>
      </c>
      <c r="AW332" s="13" t="s">
        <v>40</v>
      </c>
      <c r="AX332" s="13" t="s">
        <v>80</v>
      </c>
      <c r="AY332" s="241" t="s">
        <v>201</v>
      </c>
    </row>
    <row r="333" spans="2:65" s="13" customFormat="1">
      <c r="B333" s="231"/>
      <c r="C333" s="232"/>
      <c r="D333" s="218" t="s">
        <v>211</v>
      </c>
      <c r="E333" s="233" t="s">
        <v>34</v>
      </c>
      <c r="F333" s="234" t="s">
        <v>452</v>
      </c>
      <c r="G333" s="232"/>
      <c r="H333" s="235">
        <v>-4</v>
      </c>
      <c r="I333" s="236"/>
      <c r="J333" s="232"/>
      <c r="K333" s="232"/>
      <c r="L333" s="237"/>
      <c r="M333" s="238"/>
      <c r="N333" s="239"/>
      <c r="O333" s="239"/>
      <c r="P333" s="239"/>
      <c r="Q333" s="239"/>
      <c r="R333" s="239"/>
      <c r="S333" s="239"/>
      <c r="T333" s="240"/>
      <c r="AT333" s="241" t="s">
        <v>211</v>
      </c>
      <c r="AU333" s="241" t="s">
        <v>87</v>
      </c>
      <c r="AV333" s="13" t="s">
        <v>87</v>
      </c>
      <c r="AW333" s="13" t="s">
        <v>40</v>
      </c>
      <c r="AX333" s="13" t="s">
        <v>80</v>
      </c>
      <c r="AY333" s="241" t="s">
        <v>201</v>
      </c>
    </row>
    <row r="334" spans="2:65" s="13" customFormat="1">
      <c r="B334" s="231"/>
      <c r="C334" s="232"/>
      <c r="D334" s="218" t="s">
        <v>211</v>
      </c>
      <c r="E334" s="233" t="s">
        <v>34</v>
      </c>
      <c r="F334" s="234" t="s">
        <v>453</v>
      </c>
      <c r="G334" s="232"/>
      <c r="H334" s="235">
        <v>-2.7839999999999998</v>
      </c>
      <c r="I334" s="236"/>
      <c r="J334" s="232"/>
      <c r="K334" s="232"/>
      <c r="L334" s="237"/>
      <c r="M334" s="238"/>
      <c r="N334" s="239"/>
      <c r="O334" s="239"/>
      <c r="P334" s="239"/>
      <c r="Q334" s="239"/>
      <c r="R334" s="239"/>
      <c r="S334" s="239"/>
      <c r="T334" s="240"/>
      <c r="AT334" s="241" t="s">
        <v>211</v>
      </c>
      <c r="AU334" s="241" t="s">
        <v>87</v>
      </c>
      <c r="AV334" s="13" t="s">
        <v>87</v>
      </c>
      <c r="AW334" s="13" t="s">
        <v>40</v>
      </c>
      <c r="AX334" s="13" t="s">
        <v>80</v>
      </c>
      <c r="AY334" s="241" t="s">
        <v>201</v>
      </c>
    </row>
    <row r="335" spans="2:65" s="13" customFormat="1">
      <c r="B335" s="231"/>
      <c r="C335" s="232"/>
      <c r="D335" s="218" t="s">
        <v>211</v>
      </c>
      <c r="E335" s="233" t="s">
        <v>34</v>
      </c>
      <c r="F335" s="234" t="s">
        <v>454</v>
      </c>
      <c r="G335" s="232"/>
      <c r="H335" s="235">
        <v>-2.544</v>
      </c>
      <c r="I335" s="236"/>
      <c r="J335" s="232"/>
      <c r="K335" s="232"/>
      <c r="L335" s="237"/>
      <c r="M335" s="238"/>
      <c r="N335" s="239"/>
      <c r="O335" s="239"/>
      <c r="P335" s="239"/>
      <c r="Q335" s="239"/>
      <c r="R335" s="239"/>
      <c r="S335" s="239"/>
      <c r="T335" s="240"/>
      <c r="AT335" s="241" t="s">
        <v>211</v>
      </c>
      <c r="AU335" s="241" t="s">
        <v>87</v>
      </c>
      <c r="AV335" s="13" t="s">
        <v>87</v>
      </c>
      <c r="AW335" s="13" t="s">
        <v>40</v>
      </c>
      <c r="AX335" s="13" t="s">
        <v>80</v>
      </c>
      <c r="AY335" s="241" t="s">
        <v>201</v>
      </c>
    </row>
    <row r="336" spans="2:65" s="13" customFormat="1">
      <c r="B336" s="231"/>
      <c r="C336" s="232"/>
      <c r="D336" s="218" t="s">
        <v>211</v>
      </c>
      <c r="E336" s="233" t="s">
        <v>34</v>
      </c>
      <c r="F336" s="234" t="s">
        <v>455</v>
      </c>
      <c r="G336" s="232"/>
      <c r="H336" s="235">
        <v>-0.75</v>
      </c>
      <c r="I336" s="236"/>
      <c r="J336" s="232"/>
      <c r="K336" s="232"/>
      <c r="L336" s="237"/>
      <c r="M336" s="238"/>
      <c r="N336" s="239"/>
      <c r="O336" s="239"/>
      <c r="P336" s="239"/>
      <c r="Q336" s="239"/>
      <c r="R336" s="239"/>
      <c r="S336" s="239"/>
      <c r="T336" s="240"/>
      <c r="AT336" s="241" t="s">
        <v>211</v>
      </c>
      <c r="AU336" s="241" t="s">
        <v>87</v>
      </c>
      <c r="AV336" s="13" t="s">
        <v>87</v>
      </c>
      <c r="AW336" s="13" t="s">
        <v>40</v>
      </c>
      <c r="AX336" s="13" t="s">
        <v>80</v>
      </c>
      <c r="AY336" s="241" t="s">
        <v>201</v>
      </c>
    </row>
    <row r="337" spans="2:65" s="13" customFormat="1">
      <c r="B337" s="231"/>
      <c r="C337" s="232"/>
      <c r="D337" s="218" t="s">
        <v>211</v>
      </c>
      <c r="E337" s="233" t="s">
        <v>34</v>
      </c>
      <c r="F337" s="234" t="s">
        <v>456</v>
      </c>
      <c r="G337" s="232"/>
      <c r="H337" s="235">
        <v>-9.375</v>
      </c>
      <c r="I337" s="236"/>
      <c r="J337" s="232"/>
      <c r="K337" s="232"/>
      <c r="L337" s="237"/>
      <c r="M337" s="238"/>
      <c r="N337" s="239"/>
      <c r="O337" s="239"/>
      <c r="P337" s="239"/>
      <c r="Q337" s="239"/>
      <c r="R337" s="239"/>
      <c r="S337" s="239"/>
      <c r="T337" s="240"/>
      <c r="AT337" s="241" t="s">
        <v>211</v>
      </c>
      <c r="AU337" s="241" t="s">
        <v>87</v>
      </c>
      <c r="AV337" s="13" t="s">
        <v>87</v>
      </c>
      <c r="AW337" s="13" t="s">
        <v>40</v>
      </c>
      <c r="AX337" s="13" t="s">
        <v>80</v>
      </c>
      <c r="AY337" s="241" t="s">
        <v>201</v>
      </c>
    </row>
    <row r="338" spans="2:65" s="13" customFormat="1">
      <c r="B338" s="231"/>
      <c r="C338" s="232"/>
      <c r="D338" s="218" t="s">
        <v>211</v>
      </c>
      <c r="E338" s="233" t="s">
        <v>34</v>
      </c>
      <c r="F338" s="234" t="s">
        <v>457</v>
      </c>
      <c r="G338" s="232"/>
      <c r="H338" s="235">
        <v>-6.75</v>
      </c>
      <c r="I338" s="236"/>
      <c r="J338" s="232"/>
      <c r="K338" s="232"/>
      <c r="L338" s="237"/>
      <c r="M338" s="238"/>
      <c r="N338" s="239"/>
      <c r="O338" s="239"/>
      <c r="P338" s="239"/>
      <c r="Q338" s="239"/>
      <c r="R338" s="239"/>
      <c r="S338" s="239"/>
      <c r="T338" s="240"/>
      <c r="AT338" s="241" t="s">
        <v>211</v>
      </c>
      <c r="AU338" s="241" t="s">
        <v>87</v>
      </c>
      <c r="AV338" s="13" t="s">
        <v>87</v>
      </c>
      <c r="AW338" s="13" t="s">
        <v>40</v>
      </c>
      <c r="AX338" s="13" t="s">
        <v>80</v>
      </c>
      <c r="AY338" s="241" t="s">
        <v>201</v>
      </c>
    </row>
    <row r="339" spans="2:65" s="13" customFormat="1">
      <c r="B339" s="231"/>
      <c r="C339" s="232"/>
      <c r="D339" s="218" t="s">
        <v>211</v>
      </c>
      <c r="E339" s="233" t="s">
        <v>34</v>
      </c>
      <c r="F339" s="234" t="s">
        <v>458</v>
      </c>
      <c r="G339" s="232"/>
      <c r="H339" s="235">
        <v>-3</v>
      </c>
      <c r="I339" s="236"/>
      <c r="J339" s="232"/>
      <c r="K339" s="232"/>
      <c r="L339" s="237"/>
      <c r="M339" s="238"/>
      <c r="N339" s="239"/>
      <c r="O339" s="239"/>
      <c r="P339" s="239"/>
      <c r="Q339" s="239"/>
      <c r="R339" s="239"/>
      <c r="S339" s="239"/>
      <c r="T339" s="240"/>
      <c r="AT339" s="241" t="s">
        <v>211</v>
      </c>
      <c r="AU339" s="241" t="s">
        <v>87</v>
      </c>
      <c r="AV339" s="13" t="s">
        <v>87</v>
      </c>
      <c r="AW339" s="13" t="s">
        <v>40</v>
      </c>
      <c r="AX339" s="13" t="s">
        <v>80</v>
      </c>
      <c r="AY339" s="241" t="s">
        <v>201</v>
      </c>
    </row>
    <row r="340" spans="2:65" s="13" customFormat="1">
      <c r="B340" s="231"/>
      <c r="C340" s="232"/>
      <c r="D340" s="218" t="s">
        <v>211</v>
      </c>
      <c r="E340" s="233" t="s">
        <v>34</v>
      </c>
      <c r="F340" s="234" t="s">
        <v>459</v>
      </c>
      <c r="G340" s="232"/>
      <c r="H340" s="235">
        <v>-0.8</v>
      </c>
      <c r="I340" s="236"/>
      <c r="J340" s="232"/>
      <c r="K340" s="232"/>
      <c r="L340" s="237"/>
      <c r="M340" s="238"/>
      <c r="N340" s="239"/>
      <c r="O340" s="239"/>
      <c r="P340" s="239"/>
      <c r="Q340" s="239"/>
      <c r="R340" s="239"/>
      <c r="S340" s="239"/>
      <c r="T340" s="240"/>
      <c r="AT340" s="241" t="s">
        <v>211</v>
      </c>
      <c r="AU340" s="241" t="s">
        <v>87</v>
      </c>
      <c r="AV340" s="13" t="s">
        <v>87</v>
      </c>
      <c r="AW340" s="13" t="s">
        <v>40</v>
      </c>
      <c r="AX340" s="13" t="s">
        <v>80</v>
      </c>
      <c r="AY340" s="241" t="s">
        <v>201</v>
      </c>
    </row>
    <row r="341" spans="2:65" s="13" customFormat="1">
      <c r="B341" s="231"/>
      <c r="C341" s="232"/>
      <c r="D341" s="218" t="s">
        <v>211</v>
      </c>
      <c r="E341" s="233" t="s">
        <v>34</v>
      </c>
      <c r="F341" s="234" t="s">
        <v>460</v>
      </c>
      <c r="G341" s="232"/>
      <c r="H341" s="235">
        <v>-3.2639999999999998</v>
      </c>
      <c r="I341" s="236"/>
      <c r="J341" s="232"/>
      <c r="K341" s="232"/>
      <c r="L341" s="237"/>
      <c r="M341" s="238"/>
      <c r="N341" s="239"/>
      <c r="O341" s="239"/>
      <c r="P341" s="239"/>
      <c r="Q341" s="239"/>
      <c r="R341" s="239"/>
      <c r="S341" s="239"/>
      <c r="T341" s="240"/>
      <c r="AT341" s="241" t="s">
        <v>211</v>
      </c>
      <c r="AU341" s="241" t="s">
        <v>87</v>
      </c>
      <c r="AV341" s="13" t="s">
        <v>87</v>
      </c>
      <c r="AW341" s="13" t="s">
        <v>40</v>
      </c>
      <c r="AX341" s="13" t="s">
        <v>80</v>
      </c>
      <c r="AY341" s="241" t="s">
        <v>201</v>
      </c>
    </row>
    <row r="342" spans="2:65" s="13" customFormat="1">
      <c r="B342" s="231"/>
      <c r="C342" s="232"/>
      <c r="D342" s="218" t="s">
        <v>211</v>
      </c>
      <c r="E342" s="233" t="s">
        <v>34</v>
      </c>
      <c r="F342" s="234" t="s">
        <v>461</v>
      </c>
      <c r="G342" s="232"/>
      <c r="H342" s="235">
        <v>-47.957000000000001</v>
      </c>
      <c r="I342" s="236"/>
      <c r="J342" s="232"/>
      <c r="K342" s="232"/>
      <c r="L342" s="237"/>
      <c r="M342" s="238"/>
      <c r="N342" s="239"/>
      <c r="O342" s="239"/>
      <c r="P342" s="239"/>
      <c r="Q342" s="239"/>
      <c r="R342" s="239"/>
      <c r="S342" s="239"/>
      <c r="T342" s="240"/>
      <c r="AT342" s="241" t="s">
        <v>211</v>
      </c>
      <c r="AU342" s="241" t="s">
        <v>87</v>
      </c>
      <c r="AV342" s="13" t="s">
        <v>87</v>
      </c>
      <c r="AW342" s="13" t="s">
        <v>40</v>
      </c>
      <c r="AX342" s="13" t="s">
        <v>80</v>
      </c>
      <c r="AY342" s="241" t="s">
        <v>201</v>
      </c>
    </row>
    <row r="343" spans="2:65" s="15" customFormat="1">
      <c r="B343" s="253"/>
      <c r="C343" s="254"/>
      <c r="D343" s="218" t="s">
        <v>211</v>
      </c>
      <c r="E343" s="255" t="s">
        <v>34</v>
      </c>
      <c r="F343" s="256" t="s">
        <v>432</v>
      </c>
      <c r="G343" s="254"/>
      <c r="H343" s="257">
        <v>155.26400000000001</v>
      </c>
      <c r="I343" s="258"/>
      <c r="J343" s="254"/>
      <c r="K343" s="254"/>
      <c r="L343" s="259"/>
      <c r="M343" s="260"/>
      <c r="N343" s="261"/>
      <c r="O343" s="261"/>
      <c r="P343" s="261"/>
      <c r="Q343" s="261"/>
      <c r="R343" s="261"/>
      <c r="S343" s="261"/>
      <c r="T343" s="262"/>
      <c r="AT343" s="263" t="s">
        <v>211</v>
      </c>
      <c r="AU343" s="263" t="s">
        <v>87</v>
      </c>
      <c r="AV343" s="15" t="s">
        <v>108</v>
      </c>
      <c r="AW343" s="15" t="s">
        <v>40</v>
      </c>
      <c r="AX343" s="15" t="s">
        <v>80</v>
      </c>
      <c r="AY343" s="263" t="s">
        <v>201</v>
      </c>
    </row>
    <row r="344" spans="2:65" s="12" customFormat="1">
      <c r="B344" s="221"/>
      <c r="C344" s="222"/>
      <c r="D344" s="218" t="s">
        <v>211</v>
      </c>
      <c r="E344" s="223" t="s">
        <v>34</v>
      </c>
      <c r="F344" s="224" t="s">
        <v>462</v>
      </c>
      <c r="G344" s="222"/>
      <c r="H344" s="223" t="s">
        <v>34</v>
      </c>
      <c r="I344" s="225"/>
      <c r="J344" s="222"/>
      <c r="K344" s="222"/>
      <c r="L344" s="226"/>
      <c r="M344" s="227"/>
      <c r="N344" s="228"/>
      <c r="O344" s="228"/>
      <c r="P344" s="228"/>
      <c r="Q344" s="228"/>
      <c r="R344" s="228"/>
      <c r="S344" s="228"/>
      <c r="T344" s="229"/>
      <c r="AT344" s="230" t="s">
        <v>211</v>
      </c>
      <c r="AU344" s="230" t="s">
        <v>87</v>
      </c>
      <c r="AV344" s="12" t="s">
        <v>42</v>
      </c>
      <c r="AW344" s="12" t="s">
        <v>40</v>
      </c>
      <c r="AX344" s="12" t="s">
        <v>80</v>
      </c>
      <c r="AY344" s="230" t="s">
        <v>201</v>
      </c>
    </row>
    <row r="345" spans="2:65" s="13" customFormat="1">
      <c r="B345" s="231"/>
      <c r="C345" s="232"/>
      <c r="D345" s="218" t="s">
        <v>211</v>
      </c>
      <c r="E345" s="233" t="s">
        <v>34</v>
      </c>
      <c r="F345" s="234" t="s">
        <v>463</v>
      </c>
      <c r="G345" s="232"/>
      <c r="H345" s="235">
        <v>4.9089999999999998</v>
      </c>
      <c r="I345" s="236"/>
      <c r="J345" s="232"/>
      <c r="K345" s="232"/>
      <c r="L345" s="237"/>
      <c r="M345" s="238"/>
      <c r="N345" s="239"/>
      <c r="O345" s="239"/>
      <c r="P345" s="239"/>
      <c r="Q345" s="239"/>
      <c r="R345" s="239"/>
      <c r="S345" s="239"/>
      <c r="T345" s="240"/>
      <c r="AT345" s="241" t="s">
        <v>211</v>
      </c>
      <c r="AU345" s="241" t="s">
        <v>87</v>
      </c>
      <c r="AV345" s="13" t="s">
        <v>87</v>
      </c>
      <c r="AW345" s="13" t="s">
        <v>40</v>
      </c>
      <c r="AX345" s="13" t="s">
        <v>80</v>
      </c>
      <c r="AY345" s="241" t="s">
        <v>201</v>
      </c>
    </row>
    <row r="346" spans="2:65" s="13" customFormat="1">
      <c r="B346" s="231"/>
      <c r="C346" s="232"/>
      <c r="D346" s="218" t="s">
        <v>211</v>
      </c>
      <c r="E346" s="233" t="s">
        <v>34</v>
      </c>
      <c r="F346" s="234" t="s">
        <v>464</v>
      </c>
      <c r="G346" s="232"/>
      <c r="H346" s="235">
        <v>9.7989999999999995</v>
      </c>
      <c r="I346" s="236"/>
      <c r="J346" s="232"/>
      <c r="K346" s="232"/>
      <c r="L346" s="237"/>
      <c r="M346" s="238"/>
      <c r="N346" s="239"/>
      <c r="O346" s="239"/>
      <c r="P346" s="239"/>
      <c r="Q346" s="239"/>
      <c r="R346" s="239"/>
      <c r="S346" s="239"/>
      <c r="T346" s="240"/>
      <c r="AT346" s="241" t="s">
        <v>211</v>
      </c>
      <c r="AU346" s="241" t="s">
        <v>87</v>
      </c>
      <c r="AV346" s="13" t="s">
        <v>87</v>
      </c>
      <c r="AW346" s="13" t="s">
        <v>40</v>
      </c>
      <c r="AX346" s="13" t="s">
        <v>80</v>
      </c>
      <c r="AY346" s="241" t="s">
        <v>201</v>
      </c>
    </row>
    <row r="347" spans="2:65" s="15" customFormat="1">
      <c r="B347" s="253"/>
      <c r="C347" s="254"/>
      <c r="D347" s="218" t="s">
        <v>211</v>
      </c>
      <c r="E347" s="255" t="s">
        <v>34</v>
      </c>
      <c r="F347" s="256" t="s">
        <v>465</v>
      </c>
      <c r="G347" s="254"/>
      <c r="H347" s="257">
        <v>14.708</v>
      </c>
      <c r="I347" s="258"/>
      <c r="J347" s="254"/>
      <c r="K347" s="254"/>
      <c r="L347" s="259"/>
      <c r="M347" s="260"/>
      <c r="N347" s="261"/>
      <c r="O347" s="261"/>
      <c r="P347" s="261"/>
      <c r="Q347" s="261"/>
      <c r="R347" s="261"/>
      <c r="S347" s="261"/>
      <c r="T347" s="262"/>
      <c r="AT347" s="263" t="s">
        <v>211</v>
      </c>
      <c r="AU347" s="263" t="s">
        <v>87</v>
      </c>
      <c r="AV347" s="15" t="s">
        <v>108</v>
      </c>
      <c r="AW347" s="15" t="s">
        <v>40</v>
      </c>
      <c r="AX347" s="15" t="s">
        <v>80</v>
      </c>
      <c r="AY347" s="263" t="s">
        <v>201</v>
      </c>
    </row>
    <row r="348" spans="2:65" s="14" customFormat="1">
      <c r="B348" s="242"/>
      <c r="C348" s="243"/>
      <c r="D348" s="218" t="s">
        <v>211</v>
      </c>
      <c r="E348" s="244" t="s">
        <v>34</v>
      </c>
      <c r="F348" s="245" t="s">
        <v>215</v>
      </c>
      <c r="G348" s="243"/>
      <c r="H348" s="246">
        <v>169.97200000000001</v>
      </c>
      <c r="I348" s="247"/>
      <c r="J348" s="243"/>
      <c r="K348" s="243"/>
      <c r="L348" s="248"/>
      <c r="M348" s="249"/>
      <c r="N348" s="250"/>
      <c r="O348" s="250"/>
      <c r="P348" s="250"/>
      <c r="Q348" s="250"/>
      <c r="R348" s="250"/>
      <c r="S348" s="250"/>
      <c r="T348" s="251"/>
      <c r="AT348" s="252" t="s">
        <v>211</v>
      </c>
      <c r="AU348" s="252" t="s">
        <v>87</v>
      </c>
      <c r="AV348" s="14" t="s">
        <v>111</v>
      </c>
      <c r="AW348" s="14" t="s">
        <v>40</v>
      </c>
      <c r="AX348" s="14" t="s">
        <v>42</v>
      </c>
      <c r="AY348" s="252" t="s">
        <v>201</v>
      </c>
    </row>
    <row r="349" spans="2:65" s="1" customFormat="1" ht="25.5" customHeight="1">
      <c r="B349" s="43"/>
      <c r="C349" s="206" t="s">
        <v>466</v>
      </c>
      <c r="D349" s="206" t="s">
        <v>203</v>
      </c>
      <c r="E349" s="207" t="s">
        <v>467</v>
      </c>
      <c r="F349" s="208" t="s">
        <v>468</v>
      </c>
      <c r="G349" s="209" t="s">
        <v>370</v>
      </c>
      <c r="H349" s="210">
        <v>2</v>
      </c>
      <c r="I349" s="211"/>
      <c r="J349" s="212">
        <f>ROUND(I349*H349,2)</f>
        <v>0</v>
      </c>
      <c r="K349" s="208" t="s">
        <v>207</v>
      </c>
      <c r="L349" s="63"/>
      <c r="M349" s="213" t="s">
        <v>34</v>
      </c>
      <c r="N349" s="214" t="s">
        <v>51</v>
      </c>
      <c r="O349" s="44"/>
      <c r="P349" s="215">
        <f>O349*H349</f>
        <v>0</v>
      </c>
      <c r="Q349" s="215">
        <v>2.2780000000000002E-2</v>
      </c>
      <c r="R349" s="215">
        <f>Q349*H349</f>
        <v>4.5560000000000003E-2</v>
      </c>
      <c r="S349" s="215">
        <v>0</v>
      </c>
      <c r="T349" s="216">
        <f>S349*H349</f>
        <v>0</v>
      </c>
      <c r="AR349" s="25" t="s">
        <v>111</v>
      </c>
      <c r="AT349" s="25" t="s">
        <v>203</v>
      </c>
      <c r="AU349" s="25" t="s">
        <v>87</v>
      </c>
      <c r="AY349" s="25" t="s">
        <v>201</v>
      </c>
      <c r="BE349" s="217">
        <f>IF(N349="základní",J349,0)</f>
        <v>0</v>
      </c>
      <c r="BF349" s="217">
        <f>IF(N349="snížená",J349,0)</f>
        <v>0</v>
      </c>
      <c r="BG349" s="217">
        <f>IF(N349="zákl. přenesená",J349,0)</f>
        <v>0</v>
      </c>
      <c r="BH349" s="217">
        <f>IF(N349="sníž. přenesená",J349,0)</f>
        <v>0</v>
      </c>
      <c r="BI349" s="217">
        <f>IF(N349="nulová",J349,0)</f>
        <v>0</v>
      </c>
      <c r="BJ349" s="25" t="s">
        <v>42</v>
      </c>
      <c r="BK349" s="217">
        <f>ROUND(I349*H349,2)</f>
        <v>0</v>
      </c>
      <c r="BL349" s="25" t="s">
        <v>111</v>
      </c>
      <c r="BM349" s="25" t="s">
        <v>469</v>
      </c>
    </row>
    <row r="350" spans="2:65" s="1" customFormat="1" ht="391.5">
      <c r="B350" s="43"/>
      <c r="C350" s="65"/>
      <c r="D350" s="218" t="s">
        <v>209</v>
      </c>
      <c r="E350" s="65"/>
      <c r="F350" s="219" t="s">
        <v>470</v>
      </c>
      <c r="G350" s="65"/>
      <c r="H350" s="65"/>
      <c r="I350" s="175"/>
      <c r="J350" s="65"/>
      <c r="K350" s="65"/>
      <c r="L350" s="63"/>
      <c r="M350" s="220"/>
      <c r="N350" s="44"/>
      <c r="O350" s="44"/>
      <c r="P350" s="44"/>
      <c r="Q350" s="44"/>
      <c r="R350" s="44"/>
      <c r="S350" s="44"/>
      <c r="T350" s="80"/>
      <c r="AT350" s="25" t="s">
        <v>209</v>
      </c>
      <c r="AU350" s="25" t="s">
        <v>87</v>
      </c>
    </row>
    <row r="351" spans="2:65" s="12" customFormat="1">
      <c r="B351" s="221"/>
      <c r="C351" s="222"/>
      <c r="D351" s="218" t="s">
        <v>211</v>
      </c>
      <c r="E351" s="223" t="s">
        <v>34</v>
      </c>
      <c r="F351" s="224" t="s">
        <v>418</v>
      </c>
      <c r="G351" s="222"/>
      <c r="H351" s="223" t="s">
        <v>34</v>
      </c>
      <c r="I351" s="225"/>
      <c r="J351" s="222"/>
      <c r="K351" s="222"/>
      <c r="L351" s="226"/>
      <c r="M351" s="227"/>
      <c r="N351" s="228"/>
      <c r="O351" s="228"/>
      <c r="P351" s="228"/>
      <c r="Q351" s="228"/>
      <c r="R351" s="228"/>
      <c r="S351" s="228"/>
      <c r="T351" s="229"/>
      <c r="AT351" s="230" t="s">
        <v>211</v>
      </c>
      <c r="AU351" s="230" t="s">
        <v>87</v>
      </c>
      <c r="AV351" s="12" t="s">
        <v>42</v>
      </c>
      <c r="AW351" s="12" t="s">
        <v>40</v>
      </c>
      <c r="AX351" s="12" t="s">
        <v>80</v>
      </c>
      <c r="AY351" s="230" t="s">
        <v>201</v>
      </c>
    </row>
    <row r="352" spans="2:65" s="13" customFormat="1">
      <c r="B352" s="231"/>
      <c r="C352" s="232"/>
      <c r="D352" s="218" t="s">
        <v>211</v>
      </c>
      <c r="E352" s="233" t="s">
        <v>34</v>
      </c>
      <c r="F352" s="234" t="s">
        <v>471</v>
      </c>
      <c r="G352" s="232"/>
      <c r="H352" s="235">
        <v>2</v>
      </c>
      <c r="I352" s="236"/>
      <c r="J352" s="232"/>
      <c r="K352" s="232"/>
      <c r="L352" s="237"/>
      <c r="M352" s="238"/>
      <c r="N352" s="239"/>
      <c r="O352" s="239"/>
      <c r="P352" s="239"/>
      <c r="Q352" s="239"/>
      <c r="R352" s="239"/>
      <c r="S352" s="239"/>
      <c r="T352" s="240"/>
      <c r="AT352" s="241" t="s">
        <v>211</v>
      </c>
      <c r="AU352" s="241" t="s">
        <v>87</v>
      </c>
      <c r="AV352" s="13" t="s">
        <v>87</v>
      </c>
      <c r="AW352" s="13" t="s">
        <v>40</v>
      </c>
      <c r="AX352" s="13" t="s">
        <v>80</v>
      </c>
      <c r="AY352" s="241" t="s">
        <v>201</v>
      </c>
    </row>
    <row r="353" spans="2:65" s="14" customFormat="1">
      <c r="B353" s="242"/>
      <c r="C353" s="243"/>
      <c r="D353" s="218" t="s">
        <v>211</v>
      </c>
      <c r="E353" s="244" t="s">
        <v>34</v>
      </c>
      <c r="F353" s="245" t="s">
        <v>215</v>
      </c>
      <c r="G353" s="243"/>
      <c r="H353" s="246">
        <v>2</v>
      </c>
      <c r="I353" s="247"/>
      <c r="J353" s="243"/>
      <c r="K353" s="243"/>
      <c r="L353" s="248"/>
      <c r="M353" s="249"/>
      <c r="N353" s="250"/>
      <c r="O353" s="250"/>
      <c r="P353" s="250"/>
      <c r="Q353" s="250"/>
      <c r="R353" s="250"/>
      <c r="S353" s="250"/>
      <c r="T353" s="251"/>
      <c r="AT353" s="252" t="s">
        <v>211</v>
      </c>
      <c r="AU353" s="252" t="s">
        <v>87</v>
      </c>
      <c r="AV353" s="14" t="s">
        <v>111</v>
      </c>
      <c r="AW353" s="14" t="s">
        <v>40</v>
      </c>
      <c r="AX353" s="14" t="s">
        <v>42</v>
      </c>
      <c r="AY353" s="252" t="s">
        <v>201</v>
      </c>
    </row>
    <row r="354" spans="2:65" s="1" customFormat="1" ht="25.5" customHeight="1">
      <c r="B354" s="43"/>
      <c r="C354" s="206" t="s">
        <v>472</v>
      </c>
      <c r="D354" s="206" t="s">
        <v>203</v>
      </c>
      <c r="E354" s="207" t="s">
        <v>473</v>
      </c>
      <c r="F354" s="208" t="s">
        <v>474</v>
      </c>
      <c r="G354" s="209" t="s">
        <v>370</v>
      </c>
      <c r="H354" s="210">
        <v>2</v>
      </c>
      <c r="I354" s="211"/>
      <c r="J354" s="212">
        <f>ROUND(I354*H354,2)</f>
        <v>0</v>
      </c>
      <c r="K354" s="208" t="s">
        <v>207</v>
      </c>
      <c r="L354" s="63"/>
      <c r="M354" s="213" t="s">
        <v>34</v>
      </c>
      <c r="N354" s="214" t="s">
        <v>51</v>
      </c>
      <c r="O354" s="44"/>
      <c r="P354" s="215">
        <f>O354*H354</f>
        <v>0</v>
      </c>
      <c r="Q354" s="215">
        <v>3.5639999999999998E-2</v>
      </c>
      <c r="R354" s="215">
        <f>Q354*H354</f>
        <v>7.1279999999999996E-2</v>
      </c>
      <c r="S354" s="215">
        <v>0</v>
      </c>
      <c r="T354" s="216">
        <f>S354*H354</f>
        <v>0</v>
      </c>
      <c r="AR354" s="25" t="s">
        <v>111</v>
      </c>
      <c r="AT354" s="25" t="s">
        <v>203</v>
      </c>
      <c r="AU354" s="25" t="s">
        <v>87</v>
      </c>
      <c r="AY354" s="25" t="s">
        <v>201</v>
      </c>
      <c r="BE354" s="217">
        <f>IF(N354="základní",J354,0)</f>
        <v>0</v>
      </c>
      <c r="BF354" s="217">
        <f>IF(N354="snížená",J354,0)</f>
        <v>0</v>
      </c>
      <c r="BG354" s="217">
        <f>IF(N354="zákl. přenesená",J354,0)</f>
        <v>0</v>
      </c>
      <c r="BH354" s="217">
        <f>IF(N354="sníž. přenesená",J354,0)</f>
        <v>0</v>
      </c>
      <c r="BI354" s="217">
        <f>IF(N354="nulová",J354,0)</f>
        <v>0</v>
      </c>
      <c r="BJ354" s="25" t="s">
        <v>42</v>
      </c>
      <c r="BK354" s="217">
        <f>ROUND(I354*H354,2)</f>
        <v>0</v>
      </c>
      <c r="BL354" s="25" t="s">
        <v>111</v>
      </c>
      <c r="BM354" s="25" t="s">
        <v>475</v>
      </c>
    </row>
    <row r="355" spans="2:65" s="1" customFormat="1" ht="391.5">
      <c r="B355" s="43"/>
      <c r="C355" s="65"/>
      <c r="D355" s="218" t="s">
        <v>209</v>
      </c>
      <c r="E355" s="65"/>
      <c r="F355" s="219" t="s">
        <v>470</v>
      </c>
      <c r="G355" s="65"/>
      <c r="H355" s="65"/>
      <c r="I355" s="175"/>
      <c r="J355" s="65"/>
      <c r="K355" s="65"/>
      <c r="L355" s="63"/>
      <c r="M355" s="220"/>
      <c r="N355" s="44"/>
      <c r="O355" s="44"/>
      <c r="P355" s="44"/>
      <c r="Q355" s="44"/>
      <c r="R355" s="44"/>
      <c r="S355" s="44"/>
      <c r="T355" s="80"/>
      <c r="AT355" s="25" t="s">
        <v>209</v>
      </c>
      <c r="AU355" s="25" t="s">
        <v>87</v>
      </c>
    </row>
    <row r="356" spans="2:65" s="12" customFormat="1">
      <c r="B356" s="221"/>
      <c r="C356" s="222"/>
      <c r="D356" s="218" t="s">
        <v>211</v>
      </c>
      <c r="E356" s="223" t="s">
        <v>34</v>
      </c>
      <c r="F356" s="224" t="s">
        <v>418</v>
      </c>
      <c r="G356" s="222"/>
      <c r="H356" s="223" t="s">
        <v>34</v>
      </c>
      <c r="I356" s="225"/>
      <c r="J356" s="222"/>
      <c r="K356" s="222"/>
      <c r="L356" s="226"/>
      <c r="M356" s="227"/>
      <c r="N356" s="228"/>
      <c r="O356" s="228"/>
      <c r="P356" s="228"/>
      <c r="Q356" s="228"/>
      <c r="R356" s="228"/>
      <c r="S356" s="228"/>
      <c r="T356" s="229"/>
      <c r="AT356" s="230" t="s">
        <v>211</v>
      </c>
      <c r="AU356" s="230" t="s">
        <v>87</v>
      </c>
      <c r="AV356" s="12" t="s">
        <v>42</v>
      </c>
      <c r="AW356" s="12" t="s">
        <v>40</v>
      </c>
      <c r="AX356" s="12" t="s">
        <v>80</v>
      </c>
      <c r="AY356" s="230" t="s">
        <v>201</v>
      </c>
    </row>
    <row r="357" spans="2:65" s="13" customFormat="1">
      <c r="B357" s="231"/>
      <c r="C357" s="232"/>
      <c r="D357" s="218" t="s">
        <v>211</v>
      </c>
      <c r="E357" s="233" t="s">
        <v>34</v>
      </c>
      <c r="F357" s="234" t="s">
        <v>471</v>
      </c>
      <c r="G357" s="232"/>
      <c r="H357" s="235">
        <v>2</v>
      </c>
      <c r="I357" s="236"/>
      <c r="J357" s="232"/>
      <c r="K357" s="232"/>
      <c r="L357" s="237"/>
      <c r="M357" s="238"/>
      <c r="N357" s="239"/>
      <c r="O357" s="239"/>
      <c r="P357" s="239"/>
      <c r="Q357" s="239"/>
      <c r="R357" s="239"/>
      <c r="S357" s="239"/>
      <c r="T357" s="240"/>
      <c r="AT357" s="241" t="s">
        <v>211</v>
      </c>
      <c r="AU357" s="241" t="s">
        <v>87</v>
      </c>
      <c r="AV357" s="13" t="s">
        <v>87</v>
      </c>
      <c r="AW357" s="13" t="s">
        <v>40</v>
      </c>
      <c r="AX357" s="13" t="s">
        <v>80</v>
      </c>
      <c r="AY357" s="241" t="s">
        <v>201</v>
      </c>
    </row>
    <row r="358" spans="2:65" s="14" customFormat="1">
      <c r="B358" s="242"/>
      <c r="C358" s="243"/>
      <c r="D358" s="218" t="s">
        <v>211</v>
      </c>
      <c r="E358" s="244" t="s">
        <v>34</v>
      </c>
      <c r="F358" s="245" t="s">
        <v>215</v>
      </c>
      <c r="G358" s="243"/>
      <c r="H358" s="246">
        <v>2</v>
      </c>
      <c r="I358" s="247"/>
      <c r="J358" s="243"/>
      <c r="K358" s="243"/>
      <c r="L358" s="248"/>
      <c r="M358" s="249"/>
      <c r="N358" s="250"/>
      <c r="O358" s="250"/>
      <c r="P358" s="250"/>
      <c r="Q358" s="250"/>
      <c r="R358" s="250"/>
      <c r="S358" s="250"/>
      <c r="T358" s="251"/>
      <c r="AT358" s="252" t="s">
        <v>211</v>
      </c>
      <c r="AU358" s="252" t="s">
        <v>87</v>
      </c>
      <c r="AV358" s="14" t="s">
        <v>111</v>
      </c>
      <c r="AW358" s="14" t="s">
        <v>40</v>
      </c>
      <c r="AX358" s="14" t="s">
        <v>42</v>
      </c>
      <c r="AY358" s="252" t="s">
        <v>201</v>
      </c>
    </row>
    <row r="359" spans="2:65" s="1" customFormat="1" ht="25.5" customHeight="1">
      <c r="B359" s="43"/>
      <c r="C359" s="206" t="s">
        <v>476</v>
      </c>
      <c r="D359" s="206" t="s">
        <v>203</v>
      </c>
      <c r="E359" s="207" t="s">
        <v>477</v>
      </c>
      <c r="F359" s="208" t="s">
        <v>478</v>
      </c>
      <c r="G359" s="209" t="s">
        <v>370</v>
      </c>
      <c r="H359" s="210">
        <v>1</v>
      </c>
      <c r="I359" s="211"/>
      <c r="J359" s="212">
        <f>ROUND(I359*H359,2)</f>
        <v>0</v>
      </c>
      <c r="K359" s="208" t="s">
        <v>207</v>
      </c>
      <c r="L359" s="63"/>
      <c r="M359" s="213" t="s">
        <v>34</v>
      </c>
      <c r="N359" s="214" t="s">
        <v>51</v>
      </c>
      <c r="O359" s="44"/>
      <c r="P359" s="215">
        <f>O359*H359</f>
        <v>0</v>
      </c>
      <c r="Q359" s="215">
        <v>2.1260000000000001E-2</v>
      </c>
      <c r="R359" s="215">
        <f>Q359*H359</f>
        <v>2.1260000000000001E-2</v>
      </c>
      <c r="S359" s="215">
        <v>0</v>
      </c>
      <c r="T359" s="216">
        <f>S359*H359</f>
        <v>0</v>
      </c>
      <c r="AR359" s="25" t="s">
        <v>111</v>
      </c>
      <c r="AT359" s="25" t="s">
        <v>203</v>
      </c>
      <c r="AU359" s="25" t="s">
        <v>87</v>
      </c>
      <c r="AY359" s="25" t="s">
        <v>201</v>
      </c>
      <c r="BE359" s="217">
        <f>IF(N359="základní",J359,0)</f>
        <v>0</v>
      </c>
      <c r="BF359" s="217">
        <f>IF(N359="snížená",J359,0)</f>
        <v>0</v>
      </c>
      <c r="BG359" s="217">
        <f>IF(N359="zákl. přenesená",J359,0)</f>
        <v>0</v>
      </c>
      <c r="BH359" s="217">
        <f>IF(N359="sníž. přenesená",J359,0)</f>
        <v>0</v>
      </c>
      <c r="BI359" s="217">
        <f>IF(N359="nulová",J359,0)</f>
        <v>0</v>
      </c>
      <c r="BJ359" s="25" t="s">
        <v>42</v>
      </c>
      <c r="BK359" s="217">
        <f>ROUND(I359*H359,2)</f>
        <v>0</v>
      </c>
      <c r="BL359" s="25" t="s">
        <v>111</v>
      </c>
      <c r="BM359" s="25" t="s">
        <v>479</v>
      </c>
    </row>
    <row r="360" spans="2:65" s="1" customFormat="1" ht="391.5">
      <c r="B360" s="43"/>
      <c r="C360" s="65"/>
      <c r="D360" s="218" t="s">
        <v>209</v>
      </c>
      <c r="E360" s="65"/>
      <c r="F360" s="219" t="s">
        <v>470</v>
      </c>
      <c r="G360" s="65"/>
      <c r="H360" s="65"/>
      <c r="I360" s="175"/>
      <c r="J360" s="65"/>
      <c r="K360" s="65"/>
      <c r="L360" s="63"/>
      <c r="M360" s="220"/>
      <c r="N360" s="44"/>
      <c r="O360" s="44"/>
      <c r="P360" s="44"/>
      <c r="Q360" s="44"/>
      <c r="R360" s="44"/>
      <c r="S360" s="44"/>
      <c r="T360" s="80"/>
      <c r="AT360" s="25" t="s">
        <v>209</v>
      </c>
      <c r="AU360" s="25" t="s">
        <v>87</v>
      </c>
    </row>
    <row r="361" spans="2:65" s="12" customFormat="1">
      <c r="B361" s="221"/>
      <c r="C361" s="222"/>
      <c r="D361" s="218" t="s">
        <v>211</v>
      </c>
      <c r="E361" s="223" t="s">
        <v>34</v>
      </c>
      <c r="F361" s="224" t="s">
        <v>418</v>
      </c>
      <c r="G361" s="222"/>
      <c r="H361" s="223" t="s">
        <v>34</v>
      </c>
      <c r="I361" s="225"/>
      <c r="J361" s="222"/>
      <c r="K361" s="222"/>
      <c r="L361" s="226"/>
      <c r="M361" s="227"/>
      <c r="N361" s="228"/>
      <c r="O361" s="228"/>
      <c r="P361" s="228"/>
      <c r="Q361" s="228"/>
      <c r="R361" s="228"/>
      <c r="S361" s="228"/>
      <c r="T361" s="229"/>
      <c r="AT361" s="230" t="s">
        <v>211</v>
      </c>
      <c r="AU361" s="230" t="s">
        <v>87</v>
      </c>
      <c r="AV361" s="12" t="s">
        <v>42</v>
      </c>
      <c r="AW361" s="12" t="s">
        <v>40</v>
      </c>
      <c r="AX361" s="12" t="s">
        <v>80</v>
      </c>
      <c r="AY361" s="230" t="s">
        <v>201</v>
      </c>
    </row>
    <row r="362" spans="2:65" s="13" customFormat="1">
      <c r="B362" s="231"/>
      <c r="C362" s="232"/>
      <c r="D362" s="218" t="s">
        <v>211</v>
      </c>
      <c r="E362" s="233" t="s">
        <v>34</v>
      </c>
      <c r="F362" s="234" t="s">
        <v>480</v>
      </c>
      <c r="G362" s="232"/>
      <c r="H362" s="235">
        <v>1</v>
      </c>
      <c r="I362" s="236"/>
      <c r="J362" s="232"/>
      <c r="K362" s="232"/>
      <c r="L362" s="237"/>
      <c r="M362" s="238"/>
      <c r="N362" s="239"/>
      <c r="O362" s="239"/>
      <c r="P362" s="239"/>
      <c r="Q362" s="239"/>
      <c r="R362" s="239"/>
      <c r="S362" s="239"/>
      <c r="T362" s="240"/>
      <c r="AT362" s="241" t="s">
        <v>211</v>
      </c>
      <c r="AU362" s="241" t="s">
        <v>87</v>
      </c>
      <c r="AV362" s="13" t="s">
        <v>87</v>
      </c>
      <c r="AW362" s="13" t="s">
        <v>40</v>
      </c>
      <c r="AX362" s="13" t="s">
        <v>80</v>
      </c>
      <c r="AY362" s="241" t="s">
        <v>201</v>
      </c>
    </row>
    <row r="363" spans="2:65" s="14" customFormat="1">
      <c r="B363" s="242"/>
      <c r="C363" s="243"/>
      <c r="D363" s="218" t="s">
        <v>211</v>
      </c>
      <c r="E363" s="244" t="s">
        <v>34</v>
      </c>
      <c r="F363" s="245" t="s">
        <v>215</v>
      </c>
      <c r="G363" s="243"/>
      <c r="H363" s="246">
        <v>1</v>
      </c>
      <c r="I363" s="247"/>
      <c r="J363" s="243"/>
      <c r="K363" s="243"/>
      <c r="L363" s="248"/>
      <c r="M363" s="249"/>
      <c r="N363" s="250"/>
      <c r="O363" s="250"/>
      <c r="P363" s="250"/>
      <c r="Q363" s="250"/>
      <c r="R363" s="250"/>
      <c r="S363" s="250"/>
      <c r="T363" s="251"/>
      <c r="AT363" s="252" t="s">
        <v>211</v>
      </c>
      <c r="AU363" s="252" t="s">
        <v>87</v>
      </c>
      <c r="AV363" s="14" t="s">
        <v>111</v>
      </c>
      <c r="AW363" s="14" t="s">
        <v>40</v>
      </c>
      <c r="AX363" s="14" t="s">
        <v>42</v>
      </c>
      <c r="AY363" s="252" t="s">
        <v>201</v>
      </c>
    </row>
    <row r="364" spans="2:65" s="1" customFormat="1" ht="25.5" customHeight="1">
      <c r="B364" s="43"/>
      <c r="C364" s="206" t="s">
        <v>481</v>
      </c>
      <c r="D364" s="206" t="s">
        <v>203</v>
      </c>
      <c r="E364" s="207" t="s">
        <v>482</v>
      </c>
      <c r="F364" s="208" t="s">
        <v>483</v>
      </c>
      <c r="G364" s="209" t="s">
        <v>370</v>
      </c>
      <c r="H364" s="210">
        <v>2</v>
      </c>
      <c r="I364" s="211"/>
      <c r="J364" s="212">
        <f>ROUND(I364*H364,2)</f>
        <v>0</v>
      </c>
      <c r="K364" s="208" t="s">
        <v>207</v>
      </c>
      <c r="L364" s="63"/>
      <c r="M364" s="213" t="s">
        <v>34</v>
      </c>
      <c r="N364" s="214" t="s">
        <v>51</v>
      </c>
      <c r="O364" s="44"/>
      <c r="P364" s="215">
        <f>O364*H364</f>
        <v>0</v>
      </c>
      <c r="Q364" s="215">
        <v>2.6929999999999999E-2</v>
      </c>
      <c r="R364" s="215">
        <f>Q364*H364</f>
        <v>5.3859999999999998E-2</v>
      </c>
      <c r="S364" s="215">
        <v>0</v>
      </c>
      <c r="T364" s="216">
        <f>S364*H364</f>
        <v>0</v>
      </c>
      <c r="AR364" s="25" t="s">
        <v>111</v>
      </c>
      <c r="AT364" s="25" t="s">
        <v>203</v>
      </c>
      <c r="AU364" s="25" t="s">
        <v>87</v>
      </c>
      <c r="AY364" s="25" t="s">
        <v>201</v>
      </c>
      <c r="BE364" s="217">
        <f>IF(N364="základní",J364,0)</f>
        <v>0</v>
      </c>
      <c r="BF364" s="217">
        <f>IF(N364="snížená",J364,0)</f>
        <v>0</v>
      </c>
      <c r="BG364" s="217">
        <f>IF(N364="zákl. přenesená",J364,0)</f>
        <v>0</v>
      </c>
      <c r="BH364" s="217">
        <f>IF(N364="sníž. přenesená",J364,0)</f>
        <v>0</v>
      </c>
      <c r="BI364" s="217">
        <f>IF(N364="nulová",J364,0)</f>
        <v>0</v>
      </c>
      <c r="BJ364" s="25" t="s">
        <v>42</v>
      </c>
      <c r="BK364" s="217">
        <f>ROUND(I364*H364,2)</f>
        <v>0</v>
      </c>
      <c r="BL364" s="25" t="s">
        <v>111</v>
      </c>
      <c r="BM364" s="25" t="s">
        <v>484</v>
      </c>
    </row>
    <row r="365" spans="2:65" s="1" customFormat="1" ht="391.5">
      <c r="B365" s="43"/>
      <c r="C365" s="65"/>
      <c r="D365" s="218" t="s">
        <v>209</v>
      </c>
      <c r="E365" s="65"/>
      <c r="F365" s="219" t="s">
        <v>470</v>
      </c>
      <c r="G365" s="65"/>
      <c r="H365" s="65"/>
      <c r="I365" s="175"/>
      <c r="J365" s="65"/>
      <c r="K365" s="65"/>
      <c r="L365" s="63"/>
      <c r="M365" s="220"/>
      <c r="N365" s="44"/>
      <c r="O365" s="44"/>
      <c r="P365" s="44"/>
      <c r="Q365" s="44"/>
      <c r="R365" s="44"/>
      <c r="S365" s="44"/>
      <c r="T365" s="80"/>
      <c r="AT365" s="25" t="s">
        <v>209</v>
      </c>
      <c r="AU365" s="25" t="s">
        <v>87</v>
      </c>
    </row>
    <row r="366" spans="2:65" s="12" customFormat="1">
      <c r="B366" s="221"/>
      <c r="C366" s="222"/>
      <c r="D366" s="218" t="s">
        <v>211</v>
      </c>
      <c r="E366" s="223" t="s">
        <v>34</v>
      </c>
      <c r="F366" s="224" t="s">
        <v>418</v>
      </c>
      <c r="G366" s="222"/>
      <c r="H366" s="223" t="s">
        <v>34</v>
      </c>
      <c r="I366" s="225"/>
      <c r="J366" s="222"/>
      <c r="K366" s="222"/>
      <c r="L366" s="226"/>
      <c r="M366" s="227"/>
      <c r="N366" s="228"/>
      <c r="O366" s="228"/>
      <c r="P366" s="228"/>
      <c r="Q366" s="228"/>
      <c r="R366" s="228"/>
      <c r="S366" s="228"/>
      <c r="T366" s="229"/>
      <c r="AT366" s="230" t="s">
        <v>211</v>
      </c>
      <c r="AU366" s="230" t="s">
        <v>87</v>
      </c>
      <c r="AV366" s="12" t="s">
        <v>42</v>
      </c>
      <c r="AW366" s="12" t="s">
        <v>40</v>
      </c>
      <c r="AX366" s="12" t="s">
        <v>80</v>
      </c>
      <c r="AY366" s="230" t="s">
        <v>201</v>
      </c>
    </row>
    <row r="367" spans="2:65" s="13" customFormat="1">
      <c r="B367" s="231"/>
      <c r="C367" s="232"/>
      <c r="D367" s="218" t="s">
        <v>211</v>
      </c>
      <c r="E367" s="233" t="s">
        <v>34</v>
      </c>
      <c r="F367" s="234" t="s">
        <v>471</v>
      </c>
      <c r="G367" s="232"/>
      <c r="H367" s="235">
        <v>2</v>
      </c>
      <c r="I367" s="236"/>
      <c r="J367" s="232"/>
      <c r="K367" s="232"/>
      <c r="L367" s="237"/>
      <c r="M367" s="238"/>
      <c r="N367" s="239"/>
      <c r="O367" s="239"/>
      <c r="P367" s="239"/>
      <c r="Q367" s="239"/>
      <c r="R367" s="239"/>
      <c r="S367" s="239"/>
      <c r="T367" s="240"/>
      <c r="AT367" s="241" t="s">
        <v>211</v>
      </c>
      <c r="AU367" s="241" t="s">
        <v>87</v>
      </c>
      <c r="AV367" s="13" t="s">
        <v>87</v>
      </c>
      <c r="AW367" s="13" t="s">
        <v>40</v>
      </c>
      <c r="AX367" s="13" t="s">
        <v>80</v>
      </c>
      <c r="AY367" s="241" t="s">
        <v>201</v>
      </c>
    </row>
    <row r="368" spans="2:65" s="14" customFormat="1">
      <c r="B368" s="242"/>
      <c r="C368" s="243"/>
      <c r="D368" s="218" t="s">
        <v>211</v>
      </c>
      <c r="E368" s="244" t="s">
        <v>34</v>
      </c>
      <c r="F368" s="245" t="s">
        <v>215</v>
      </c>
      <c r="G368" s="243"/>
      <c r="H368" s="246">
        <v>2</v>
      </c>
      <c r="I368" s="247"/>
      <c r="J368" s="243"/>
      <c r="K368" s="243"/>
      <c r="L368" s="248"/>
      <c r="M368" s="249"/>
      <c r="N368" s="250"/>
      <c r="O368" s="250"/>
      <c r="P368" s="250"/>
      <c r="Q368" s="250"/>
      <c r="R368" s="250"/>
      <c r="S368" s="250"/>
      <c r="T368" s="251"/>
      <c r="AT368" s="252" t="s">
        <v>211</v>
      </c>
      <c r="AU368" s="252" t="s">
        <v>87</v>
      </c>
      <c r="AV368" s="14" t="s">
        <v>111</v>
      </c>
      <c r="AW368" s="14" t="s">
        <v>40</v>
      </c>
      <c r="AX368" s="14" t="s">
        <v>42</v>
      </c>
      <c r="AY368" s="252" t="s">
        <v>201</v>
      </c>
    </row>
    <row r="369" spans="2:65" s="1" customFormat="1" ht="25.5" customHeight="1">
      <c r="B369" s="43"/>
      <c r="C369" s="206" t="s">
        <v>485</v>
      </c>
      <c r="D369" s="206" t="s">
        <v>203</v>
      </c>
      <c r="E369" s="207" t="s">
        <v>486</v>
      </c>
      <c r="F369" s="208" t="s">
        <v>487</v>
      </c>
      <c r="G369" s="209" t="s">
        <v>370</v>
      </c>
      <c r="H369" s="210">
        <v>10</v>
      </c>
      <c r="I369" s="211"/>
      <c r="J369" s="212">
        <f>ROUND(I369*H369,2)</f>
        <v>0</v>
      </c>
      <c r="K369" s="208" t="s">
        <v>207</v>
      </c>
      <c r="L369" s="63"/>
      <c r="M369" s="213" t="s">
        <v>34</v>
      </c>
      <c r="N369" s="214" t="s">
        <v>51</v>
      </c>
      <c r="O369" s="44"/>
      <c r="P369" s="215">
        <f>O369*H369</f>
        <v>0</v>
      </c>
      <c r="Q369" s="215">
        <v>3.1949999999999999E-2</v>
      </c>
      <c r="R369" s="215">
        <f>Q369*H369</f>
        <v>0.31950000000000001</v>
      </c>
      <c r="S369" s="215">
        <v>0</v>
      </c>
      <c r="T369" s="216">
        <f>S369*H369</f>
        <v>0</v>
      </c>
      <c r="AR369" s="25" t="s">
        <v>111</v>
      </c>
      <c r="AT369" s="25" t="s">
        <v>203</v>
      </c>
      <c r="AU369" s="25" t="s">
        <v>87</v>
      </c>
      <c r="AY369" s="25" t="s">
        <v>201</v>
      </c>
      <c r="BE369" s="217">
        <f>IF(N369="základní",J369,0)</f>
        <v>0</v>
      </c>
      <c r="BF369" s="217">
        <f>IF(N369="snížená",J369,0)</f>
        <v>0</v>
      </c>
      <c r="BG369" s="217">
        <f>IF(N369="zákl. přenesená",J369,0)</f>
        <v>0</v>
      </c>
      <c r="BH369" s="217">
        <f>IF(N369="sníž. přenesená",J369,0)</f>
        <v>0</v>
      </c>
      <c r="BI369" s="217">
        <f>IF(N369="nulová",J369,0)</f>
        <v>0</v>
      </c>
      <c r="BJ369" s="25" t="s">
        <v>42</v>
      </c>
      <c r="BK369" s="217">
        <f>ROUND(I369*H369,2)</f>
        <v>0</v>
      </c>
      <c r="BL369" s="25" t="s">
        <v>111</v>
      </c>
      <c r="BM369" s="25" t="s">
        <v>488</v>
      </c>
    </row>
    <row r="370" spans="2:65" s="1" customFormat="1" ht="391.5">
      <c r="B370" s="43"/>
      <c r="C370" s="65"/>
      <c r="D370" s="218" t="s">
        <v>209</v>
      </c>
      <c r="E370" s="65"/>
      <c r="F370" s="219" t="s">
        <v>470</v>
      </c>
      <c r="G370" s="65"/>
      <c r="H370" s="65"/>
      <c r="I370" s="175"/>
      <c r="J370" s="65"/>
      <c r="K370" s="65"/>
      <c r="L370" s="63"/>
      <c r="M370" s="220"/>
      <c r="N370" s="44"/>
      <c r="O370" s="44"/>
      <c r="P370" s="44"/>
      <c r="Q370" s="44"/>
      <c r="R370" s="44"/>
      <c r="S370" s="44"/>
      <c r="T370" s="80"/>
      <c r="AT370" s="25" t="s">
        <v>209</v>
      </c>
      <c r="AU370" s="25" t="s">
        <v>87</v>
      </c>
    </row>
    <row r="371" spans="2:65" s="12" customFormat="1">
      <c r="B371" s="221"/>
      <c r="C371" s="222"/>
      <c r="D371" s="218" t="s">
        <v>211</v>
      </c>
      <c r="E371" s="223" t="s">
        <v>34</v>
      </c>
      <c r="F371" s="224" t="s">
        <v>418</v>
      </c>
      <c r="G371" s="222"/>
      <c r="H371" s="223" t="s">
        <v>34</v>
      </c>
      <c r="I371" s="225"/>
      <c r="J371" s="222"/>
      <c r="K371" s="222"/>
      <c r="L371" s="226"/>
      <c r="M371" s="227"/>
      <c r="N371" s="228"/>
      <c r="O371" s="228"/>
      <c r="P371" s="228"/>
      <c r="Q371" s="228"/>
      <c r="R371" s="228"/>
      <c r="S371" s="228"/>
      <c r="T371" s="229"/>
      <c r="AT371" s="230" t="s">
        <v>211</v>
      </c>
      <c r="AU371" s="230" t="s">
        <v>87</v>
      </c>
      <c r="AV371" s="12" t="s">
        <v>42</v>
      </c>
      <c r="AW371" s="12" t="s">
        <v>40</v>
      </c>
      <c r="AX371" s="12" t="s">
        <v>80</v>
      </c>
      <c r="AY371" s="230" t="s">
        <v>201</v>
      </c>
    </row>
    <row r="372" spans="2:65" s="13" customFormat="1">
      <c r="B372" s="231"/>
      <c r="C372" s="232"/>
      <c r="D372" s="218" t="s">
        <v>211</v>
      </c>
      <c r="E372" s="233" t="s">
        <v>34</v>
      </c>
      <c r="F372" s="234" t="s">
        <v>489</v>
      </c>
      <c r="G372" s="232"/>
      <c r="H372" s="235">
        <v>10</v>
      </c>
      <c r="I372" s="236"/>
      <c r="J372" s="232"/>
      <c r="K372" s="232"/>
      <c r="L372" s="237"/>
      <c r="M372" s="238"/>
      <c r="N372" s="239"/>
      <c r="O372" s="239"/>
      <c r="P372" s="239"/>
      <c r="Q372" s="239"/>
      <c r="R372" s="239"/>
      <c r="S372" s="239"/>
      <c r="T372" s="240"/>
      <c r="AT372" s="241" t="s">
        <v>211</v>
      </c>
      <c r="AU372" s="241" t="s">
        <v>87</v>
      </c>
      <c r="AV372" s="13" t="s">
        <v>87</v>
      </c>
      <c r="AW372" s="13" t="s">
        <v>40</v>
      </c>
      <c r="AX372" s="13" t="s">
        <v>80</v>
      </c>
      <c r="AY372" s="241" t="s">
        <v>201</v>
      </c>
    </row>
    <row r="373" spans="2:65" s="14" customFormat="1">
      <c r="B373" s="242"/>
      <c r="C373" s="243"/>
      <c r="D373" s="218" t="s">
        <v>211</v>
      </c>
      <c r="E373" s="244" t="s">
        <v>34</v>
      </c>
      <c r="F373" s="245" t="s">
        <v>215</v>
      </c>
      <c r="G373" s="243"/>
      <c r="H373" s="246">
        <v>10</v>
      </c>
      <c r="I373" s="247"/>
      <c r="J373" s="243"/>
      <c r="K373" s="243"/>
      <c r="L373" s="248"/>
      <c r="M373" s="249"/>
      <c r="N373" s="250"/>
      <c r="O373" s="250"/>
      <c r="P373" s="250"/>
      <c r="Q373" s="250"/>
      <c r="R373" s="250"/>
      <c r="S373" s="250"/>
      <c r="T373" s="251"/>
      <c r="AT373" s="252" t="s">
        <v>211</v>
      </c>
      <c r="AU373" s="252" t="s">
        <v>87</v>
      </c>
      <c r="AV373" s="14" t="s">
        <v>111</v>
      </c>
      <c r="AW373" s="14" t="s">
        <v>40</v>
      </c>
      <c r="AX373" s="14" t="s">
        <v>42</v>
      </c>
      <c r="AY373" s="252" t="s">
        <v>201</v>
      </c>
    </row>
    <row r="374" spans="2:65" s="1" customFormat="1" ht="25.5" customHeight="1">
      <c r="B374" s="43"/>
      <c r="C374" s="206" t="s">
        <v>490</v>
      </c>
      <c r="D374" s="206" t="s">
        <v>203</v>
      </c>
      <c r="E374" s="207" t="s">
        <v>491</v>
      </c>
      <c r="F374" s="208" t="s">
        <v>492</v>
      </c>
      <c r="G374" s="209" t="s">
        <v>370</v>
      </c>
      <c r="H374" s="210">
        <v>1</v>
      </c>
      <c r="I374" s="211"/>
      <c r="J374" s="212">
        <f>ROUND(I374*H374,2)</f>
        <v>0</v>
      </c>
      <c r="K374" s="208" t="s">
        <v>207</v>
      </c>
      <c r="L374" s="63"/>
      <c r="M374" s="213" t="s">
        <v>34</v>
      </c>
      <c r="N374" s="214" t="s">
        <v>51</v>
      </c>
      <c r="O374" s="44"/>
      <c r="P374" s="215">
        <f>O374*H374</f>
        <v>0</v>
      </c>
      <c r="Q374" s="215">
        <v>3.6979999999999999E-2</v>
      </c>
      <c r="R374" s="215">
        <f>Q374*H374</f>
        <v>3.6979999999999999E-2</v>
      </c>
      <c r="S374" s="215">
        <v>0</v>
      </c>
      <c r="T374" s="216">
        <f>S374*H374</f>
        <v>0</v>
      </c>
      <c r="AR374" s="25" t="s">
        <v>111</v>
      </c>
      <c r="AT374" s="25" t="s">
        <v>203</v>
      </c>
      <c r="AU374" s="25" t="s">
        <v>87</v>
      </c>
      <c r="AY374" s="25" t="s">
        <v>201</v>
      </c>
      <c r="BE374" s="217">
        <f>IF(N374="základní",J374,0)</f>
        <v>0</v>
      </c>
      <c r="BF374" s="217">
        <f>IF(N374="snížená",J374,0)</f>
        <v>0</v>
      </c>
      <c r="BG374" s="217">
        <f>IF(N374="zákl. přenesená",J374,0)</f>
        <v>0</v>
      </c>
      <c r="BH374" s="217">
        <f>IF(N374="sníž. přenesená",J374,0)</f>
        <v>0</v>
      </c>
      <c r="BI374" s="217">
        <f>IF(N374="nulová",J374,0)</f>
        <v>0</v>
      </c>
      <c r="BJ374" s="25" t="s">
        <v>42</v>
      </c>
      <c r="BK374" s="217">
        <f>ROUND(I374*H374,2)</f>
        <v>0</v>
      </c>
      <c r="BL374" s="25" t="s">
        <v>111</v>
      </c>
      <c r="BM374" s="25" t="s">
        <v>493</v>
      </c>
    </row>
    <row r="375" spans="2:65" s="1" customFormat="1" ht="391.5">
      <c r="B375" s="43"/>
      <c r="C375" s="65"/>
      <c r="D375" s="218" t="s">
        <v>209</v>
      </c>
      <c r="E375" s="65"/>
      <c r="F375" s="219" t="s">
        <v>470</v>
      </c>
      <c r="G375" s="65"/>
      <c r="H375" s="65"/>
      <c r="I375" s="175"/>
      <c r="J375" s="65"/>
      <c r="K375" s="65"/>
      <c r="L375" s="63"/>
      <c r="M375" s="220"/>
      <c r="N375" s="44"/>
      <c r="O375" s="44"/>
      <c r="P375" s="44"/>
      <c r="Q375" s="44"/>
      <c r="R375" s="44"/>
      <c r="S375" s="44"/>
      <c r="T375" s="80"/>
      <c r="AT375" s="25" t="s">
        <v>209</v>
      </c>
      <c r="AU375" s="25" t="s">
        <v>87</v>
      </c>
    </row>
    <row r="376" spans="2:65" s="12" customFormat="1">
      <c r="B376" s="221"/>
      <c r="C376" s="222"/>
      <c r="D376" s="218" t="s">
        <v>211</v>
      </c>
      <c r="E376" s="223" t="s">
        <v>34</v>
      </c>
      <c r="F376" s="224" t="s">
        <v>418</v>
      </c>
      <c r="G376" s="222"/>
      <c r="H376" s="223" t="s">
        <v>34</v>
      </c>
      <c r="I376" s="225"/>
      <c r="J376" s="222"/>
      <c r="K376" s="222"/>
      <c r="L376" s="226"/>
      <c r="M376" s="227"/>
      <c r="N376" s="228"/>
      <c r="O376" s="228"/>
      <c r="P376" s="228"/>
      <c r="Q376" s="228"/>
      <c r="R376" s="228"/>
      <c r="S376" s="228"/>
      <c r="T376" s="229"/>
      <c r="AT376" s="230" t="s">
        <v>211</v>
      </c>
      <c r="AU376" s="230" t="s">
        <v>87</v>
      </c>
      <c r="AV376" s="12" t="s">
        <v>42</v>
      </c>
      <c r="AW376" s="12" t="s">
        <v>40</v>
      </c>
      <c r="AX376" s="12" t="s">
        <v>80</v>
      </c>
      <c r="AY376" s="230" t="s">
        <v>201</v>
      </c>
    </row>
    <row r="377" spans="2:65" s="13" customFormat="1">
      <c r="B377" s="231"/>
      <c r="C377" s="232"/>
      <c r="D377" s="218" t="s">
        <v>211</v>
      </c>
      <c r="E377" s="233" t="s">
        <v>34</v>
      </c>
      <c r="F377" s="234" t="s">
        <v>480</v>
      </c>
      <c r="G377" s="232"/>
      <c r="H377" s="235">
        <v>1</v>
      </c>
      <c r="I377" s="236"/>
      <c r="J377" s="232"/>
      <c r="K377" s="232"/>
      <c r="L377" s="237"/>
      <c r="M377" s="238"/>
      <c r="N377" s="239"/>
      <c r="O377" s="239"/>
      <c r="P377" s="239"/>
      <c r="Q377" s="239"/>
      <c r="R377" s="239"/>
      <c r="S377" s="239"/>
      <c r="T377" s="240"/>
      <c r="AT377" s="241" t="s">
        <v>211</v>
      </c>
      <c r="AU377" s="241" t="s">
        <v>87</v>
      </c>
      <c r="AV377" s="13" t="s">
        <v>87</v>
      </c>
      <c r="AW377" s="13" t="s">
        <v>40</v>
      </c>
      <c r="AX377" s="13" t="s">
        <v>80</v>
      </c>
      <c r="AY377" s="241" t="s">
        <v>201</v>
      </c>
    </row>
    <row r="378" spans="2:65" s="14" customFormat="1">
      <c r="B378" s="242"/>
      <c r="C378" s="243"/>
      <c r="D378" s="218" t="s">
        <v>211</v>
      </c>
      <c r="E378" s="244" t="s">
        <v>34</v>
      </c>
      <c r="F378" s="245" t="s">
        <v>215</v>
      </c>
      <c r="G378" s="243"/>
      <c r="H378" s="246">
        <v>1</v>
      </c>
      <c r="I378" s="247"/>
      <c r="J378" s="243"/>
      <c r="K378" s="243"/>
      <c r="L378" s="248"/>
      <c r="M378" s="249"/>
      <c r="N378" s="250"/>
      <c r="O378" s="250"/>
      <c r="P378" s="250"/>
      <c r="Q378" s="250"/>
      <c r="R378" s="250"/>
      <c r="S378" s="250"/>
      <c r="T378" s="251"/>
      <c r="AT378" s="252" t="s">
        <v>211</v>
      </c>
      <c r="AU378" s="252" t="s">
        <v>87</v>
      </c>
      <c r="AV378" s="14" t="s">
        <v>111</v>
      </c>
      <c r="AW378" s="14" t="s">
        <v>40</v>
      </c>
      <c r="AX378" s="14" t="s">
        <v>42</v>
      </c>
      <c r="AY378" s="252" t="s">
        <v>201</v>
      </c>
    </row>
    <row r="379" spans="2:65" s="1" customFormat="1" ht="25.5" customHeight="1">
      <c r="B379" s="43"/>
      <c r="C379" s="206" t="s">
        <v>494</v>
      </c>
      <c r="D379" s="206" t="s">
        <v>203</v>
      </c>
      <c r="E379" s="207" t="s">
        <v>495</v>
      </c>
      <c r="F379" s="208" t="s">
        <v>496</v>
      </c>
      <c r="G379" s="209" t="s">
        <v>370</v>
      </c>
      <c r="H379" s="210">
        <v>12</v>
      </c>
      <c r="I379" s="211"/>
      <c r="J379" s="212">
        <f>ROUND(I379*H379,2)</f>
        <v>0</v>
      </c>
      <c r="K379" s="208" t="s">
        <v>207</v>
      </c>
      <c r="L379" s="63"/>
      <c r="M379" s="213" t="s">
        <v>34</v>
      </c>
      <c r="N379" s="214" t="s">
        <v>51</v>
      </c>
      <c r="O379" s="44"/>
      <c r="P379" s="215">
        <f>O379*H379</f>
        <v>0</v>
      </c>
      <c r="Q379" s="215">
        <v>3.6549999999999999E-2</v>
      </c>
      <c r="R379" s="215">
        <f>Q379*H379</f>
        <v>0.43859999999999999</v>
      </c>
      <c r="S379" s="215">
        <v>0</v>
      </c>
      <c r="T379" s="216">
        <f>S379*H379</f>
        <v>0</v>
      </c>
      <c r="AR379" s="25" t="s">
        <v>111</v>
      </c>
      <c r="AT379" s="25" t="s">
        <v>203</v>
      </c>
      <c r="AU379" s="25" t="s">
        <v>87</v>
      </c>
      <c r="AY379" s="25" t="s">
        <v>201</v>
      </c>
      <c r="BE379" s="217">
        <f>IF(N379="základní",J379,0)</f>
        <v>0</v>
      </c>
      <c r="BF379" s="217">
        <f>IF(N379="snížená",J379,0)</f>
        <v>0</v>
      </c>
      <c r="BG379" s="217">
        <f>IF(N379="zákl. přenesená",J379,0)</f>
        <v>0</v>
      </c>
      <c r="BH379" s="217">
        <f>IF(N379="sníž. přenesená",J379,0)</f>
        <v>0</v>
      </c>
      <c r="BI379" s="217">
        <f>IF(N379="nulová",J379,0)</f>
        <v>0</v>
      </c>
      <c r="BJ379" s="25" t="s">
        <v>42</v>
      </c>
      <c r="BK379" s="217">
        <f>ROUND(I379*H379,2)</f>
        <v>0</v>
      </c>
      <c r="BL379" s="25" t="s">
        <v>111</v>
      </c>
      <c r="BM379" s="25" t="s">
        <v>497</v>
      </c>
    </row>
    <row r="380" spans="2:65" s="1" customFormat="1" ht="391.5">
      <c r="B380" s="43"/>
      <c r="C380" s="65"/>
      <c r="D380" s="218" t="s">
        <v>209</v>
      </c>
      <c r="E380" s="65"/>
      <c r="F380" s="219" t="s">
        <v>470</v>
      </c>
      <c r="G380" s="65"/>
      <c r="H380" s="65"/>
      <c r="I380" s="175"/>
      <c r="J380" s="65"/>
      <c r="K380" s="65"/>
      <c r="L380" s="63"/>
      <c r="M380" s="220"/>
      <c r="N380" s="44"/>
      <c r="O380" s="44"/>
      <c r="P380" s="44"/>
      <c r="Q380" s="44"/>
      <c r="R380" s="44"/>
      <c r="S380" s="44"/>
      <c r="T380" s="80"/>
      <c r="AT380" s="25" t="s">
        <v>209</v>
      </c>
      <c r="AU380" s="25" t="s">
        <v>87</v>
      </c>
    </row>
    <row r="381" spans="2:65" s="12" customFormat="1">
      <c r="B381" s="221"/>
      <c r="C381" s="222"/>
      <c r="D381" s="218" t="s">
        <v>211</v>
      </c>
      <c r="E381" s="223" t="s">
        <v>34</v>
      </c>
      <c r="F381" s="224" t="s">
        <v>418</v>
      </c>
      <c r="G381" s="222"/>
      <c r="H381" s="223" t="s">
        <v>34</v>
      </c>
      <c r="I381" s="225"/>
      <c r="J381" s="222"/>
      <c r="K381" s="222"/>
      <c r="L381" s="226"/>
      <c r="M381" s="227"/>
      <c r="N381" s="228"/>
      <c r="O381" s="228"/>
      <c r="P381" s="228"/>
      <c r="Q381" s="228"/>
      <c r="R381" s="228"/>
      <c r="S381" s="228"/>
      <c r="T381" s="229"/>
      <c r="AT381" s="230" t="s">
        <v>211</v>
      </c>
      <c r="AU381" s="230" t="s">
        <v>87</v>
      </c>
      <c r="AV381" s="12" t="s">
        <v>42</v>
      </c>
      <c r="AW381" s="12" t="s">
        <v>40</v>
      </c>
      <c r="AX381" s="12" t="s">
        <v>80</v>
      </c>
      <c r="AY381" s="230" t="s">
        <v>201</v>
      </c>
    </row>
    <row r="382" spans="2:65" s="13" customFormat="1">
      <c r="B382" s="231"/>
      <c r="C382" s="232"/>
      <c r="D382" s="218" t="s">
        <v>211</v>
      </c>
      <c r="E382" s="233" t="s">
        <v>34</v>
      </c>
      <c r="F382" s="234" t="s">
        <v>498</v>
      </c>
      <c r="G382" s="232"/>
      <c r="H382" s="235">
        <v>12</v>
      </c>
      <c r="I382" s="236"/>
      <c r="J382" s="232"/>
      <c r="K382" s="232"/>
      <c r="L382" s="237"/>
      <c r="M382" s="238"/>
      <c r="N382" s="239"/>
      <c r="O382" s="239"/>
      <c r="P382" s="239"/>
      <c r="Q382" s="239"/>
      <c r="R382" s="239"/>
      <c r="S382" s="239"/>
      <c r="T382" s="240"/>
      <c r="AT382" s="241" t="s">
        <v>211</v>
      </c>
      <c r="AU382" s="241" t="s">
        <v>87</v>
      </c>
      <c r="AV382" s="13" t="s">
        <v>87</v>
      </c>
      <c r="AW382" s="13" t="s">
        <v>40</v>
      </c>
      <c r="AX382" s="13" t="s">
        <v>80</v>
      </c>
      <c r="AY382" s="241" t="s">
        <v>201</v>
      </c>
    </row>
    <row r="383" spans="2:65" s="14" customFormat="1">
      <c r="B383" s="242"/>
      <c r="C383" s="243"/>
      <c r="D383" s="218" t="s">
        <v>211</v>
      </c>
      <c r="E383" s="244" t="s">
        <v>34</v>
      </c>
      <c r="F383" s="245" t="s">
        <v>215</v>
      </c>
      <c r="G383" s="243"/>
      <c r="H383" s="246">
        <v>12</v>
      </c>
      <c r="I383" s="247"/>
      <c r="J383" s="243"/>
      <c r="K383" s="243"/>
      <c r="L383" s="248"/>
      <c r="M383" s="249"/>
      <c r="N383" s="250"/>
      <c r="O383" s="250"/>
      <c r="P383" s="250"/>
      <c r="Q383" s="250"/>
      <c r="R383" s="250"/>
      <c r="S383" s="250"/>
      <c r="T383" s="251"/>
      <c r="AT383" s="252" t="s">
        <v>211</v>
      </c>
      <c r="AU383" s="252" t="s">
        <v>87</v>
      </c>
      <c r="AV383" s="14" t="s">
        <v>111</v>
      </c>
      <c r="AW383" s="14" t="s">
        <v>40</v>
      </c>
      <c r="AX383" s="14" t="s">
        <v>42</v>
      </c>
      <c r="AY383" s="252" t="s">
        <v>201</v>
      </c>
    </row>
    <row r="384" spans="2:65" s="1" customFormat="1" ht="25.5" customHeight="1">
      <c r="B384" s="43"/>
      <c r="C384" s="206" t="s">
        <v>499</v>
      </c>
      <c r="D384" s="206" t="s">
        <v>203</v>
      </c>
      <c r="E384" s="207" t="s">
        <v>500</v>
      </c>
      <c r="F384" s="208" t="s">
        <v>501</v>
      </c>
      <c r="G384" s="209" t="s">
        <v>370</v>
      </c>
      <c r="H384" s="210">
        <v>16</v>
      </c>
      <c r="I384" s="211"/>
      <c r="J384" s="212">
        <f>ROUND(I384*H384,2)</f>
        <v>0</v>
      </c>
      <c r="K384" s="208" t="s">
        <v>207</v>
      </c>
      <c r="L384" s="63"/>
      <c r="M384" s="213" t="s">
        <v>34</v>
      </c>
      <c r="N384" s="214" t="s">
        <v>51</v>
      </c>
      <c r="O384" s="44"/>
      <c r="P384" s="215">
        <f>O384*H384</f>
        <v>0</v>
      </c>
      <c r="Q384" s="215">
        <v>4.555E-2</v>
      </c>
      <c r="R384" s="215">
        <f>Q384*H384</f>
        <v>0.7288</v>
      </c>
      <c r="S384" s="215">
        <v>0</v>
      </c>
      <c r="T384" s="216">
        <f>S384*H384</f>
        <v>0</v>
      </c>
      <c r="AR384" s="25" t="s">
        <v>111</v>
      </c>
      <c r="AT384" s="25" t="s">
        <v>203</v>
      </c>
      <c r="AU384" s="25" t="s">
        <v>87</v>
      </c>
      <c r="AY384" s="25" t="s">
        <v>201</v>
      </c>
      <c r="BE384" s="217">
        <f>IF(N384="základní",J384,0)</f>
        <v>0</v>
      </c>
      <c r="BF384" s="217">
        <f>IF(N384="snížená",J384,0)</f>
        <v>0</v>
      </c>
      <c r="BG384" s="217">
        <f>IF(N384="zákl. přenesená",J384,0)</f>
        <v>0</v>
      </c>
      <c r="BH384" s="217">
        <f>IF(N384="sníž. přenesená",J384,0)</f>
        <v>0</v>
      </c>
      <c r="BI384" s="217">
        <f>IF(N384="nulová",J384,0)</f>
        <v>0</v>
      </c>
      <c r="BJ384" s="25" t="s">
        <v>42</v>
      </c>
      <c r="BK384" s="217">
        <f>ROUND(I384*H384,2)</f>
        <v>0</v>
      </c>
      <c r="BL384" s="25" t="s">
        <v>111</v>
      </c>
      <c r="BM384" s="25" t="s">
        <v>502</v>
      </c>
    </row>
    <row r="385" spans="2:65" s="1" customFormat="1" ht="391.5">
      <c r="B385" s="43"/>
      <c r="C385" s="65"/>
      <c r="D385" s="218" t="s">
        <v>209</v>
      </c>
      <c r="E385" s="65"/>
      <c r="F385" s="219" t="s">
        <v>470</v>
      </c>
      <c r="G385" s="65"/>
      <c r="H385" s="65"/>
      <c r="I385" s="175"/>
      <c r="J385" s="65"/>
      <c r="K385" s="65"/>
      <c r="L385" s="63"/>
      <c r="M385" s="220"/>
      <c r="N385" s="44"/>
      <c r="O385" s="44"/>
      <c r="P385" s="44"/>
      <c r="Q385" s="44"/>
      <c r="R385" s="44"/>
      <c r="S385" s="44"/>
      <c r="T385" s="80"/>
      <c r="AT385" s="25" t="s">
        <v>209</v>
      </c>
      <c r="AU385" s="25" t="s">
        <v>87</v>
      </c>
    </row>
    <row r="386" spans="2:65" s="12" customFormat="1">
      <c r="B386" s="221"/>
      <c r="C386" s="222"/>
      <c r="D386" s="218" t="s">
        <v>211</v>
      </c>
      <c r="E386" s="223" t="s">
        <v>34</v>
      </c>
      <c r="F386" s="224" t="s">
        <v>418</v>
      </c>
      <c r="G386" s="222"/>
      <c r="H386" s="223" t="s">
        <v>34</v>
      </c>
      <c r="I386" s="225"/>
      <c r="J386" s="222"/>
      <c r="K386" s="222"/>
      <c r="L386" s="226"/>
      <c r="M386" s="227"/>
      <c r="N386" s="228"/>
      <c r="O386" s="228"/>
      <c r="P386" s="228"/>
      <c r="Q386" s="228"/>
      <c r="R386" s="228"/>
      <c r="S386" s="228"/>
      <c r="T386" s="229"/>
      <c r="AT386" s="230" t="s">
        <v>211</v>
      </c>
      <c r="AU386" s="230" t="s">
        <v>87</v>
      </c>
      <c r="AV386" s="12" t="s">
        <v>42</v>
      </c>
      <c r="AW386" s="12" t="s">
        <v>40</v>
      </c>
      <c r="AX386" s="12" t="s">
        <v>80</v>
      </c>
      <c r="AY386" s="230" t="s">
        <v>201</v>
      </c>
    </row>
    <row r="387" spans="2:65" s="13" customFormat="1">
      <c r="B387" s="231"/>
      <c r="C387" s="232"/>
      <c r="D387" s="218" t="s">
        <v>211</v>
      </c>
      <c r="E387" s="233" t="s">
        <v>34</v>
      </c>
      <c r="F387" s="234" t="s">
        <v>503</v>
      </c>
      <c r="G387" s="232"/>
      <c r="H387" s="235">
        <v>16</v>
      </c>
      <c r="I387" s="236"/>
      <c r="J387" s="232"/>
      <c r="K387" s="232"/>
      <c r="L387" s="237"/>
      <c r="M387" s="238"/>
      <c r="N387" s="239"/>
      <c r="O387" s="239"/>
      <c r="P387" s="239"/>
      <c r="Q387" s="239"/>
      <c r="R387" s="239"/>
      <c r="S387" s="239"/>
      <c r="T387" s="240"/>
      <c r="AT387" s="241" t="s">
        <v>211</v>
      </c>
      <c r="AU387" s="241" t="s">
        <v>87</v>
      </c>
      <c r="AV387" s="13" t="s">
        <v>87</v>
      </c>
      <c r="AW387" s="13" t="s">
        <v>40</v>
      </c>
      <c r="AX387" s="13" t="s">
        <v>80</v>
      </c>
      <c r="AY387" s="241" t="s">
        <v>201</v>
      </c>
    </row>
    <row r="388" spans="2:65" s="14" customFormat="1">
      <c r="B388" s="242"/>
      <c r="C388" s="243"/>
      <c r="D388" s="218" t="s">
        <v>211</v>
      </c>
      <c r="E388" s="244" t="s">
        <v>34</v>
      </c>
      <c r="F388" s="245" t="s">
        <v>215</v>
      </c>
      <c r="G388" s="243"/>
      <c r="H388" s="246">
        <v>16</v>
      </c>
      <c r="I388" s="247"/>
      <c r="J388" s="243"/>
      <c r="K388" s="243"/>
      <c r="L388" s="248"/>
      <c r="M388" s="249"/>
      <c r="N388" s="250"/>
      <c r="O388" s="250"/>
      <c r="P388" s="250"/>
      <c r="Q388" s="250"/>
      <c r="R388" s="250"/>
      <c r="S388" s="250"/>
      <c r="T388" s="251"/>
      <c r="AT388" s="252" t="s">
        <v>211</v>
      </c>
      <c r="AU388" s="252" t="s">
        <v>87</v>
      </c>
      <c r="AV388" s="14" t="s">
        <v>111</v>
      </c>
      <c r="AW388" s="14" t="s">
        <v>40</v>
      </c>
      <c r="AX388" s="14" t="s">
        <v>42</v>
      </c>
      <c r="AY388" s="252" t="s">
        <v>201</v>
      </c>
    </row>
    <row r="389" spans="2:65" s="1" customFormat="1" ht="25.5" customHeight="1">
      <c r="B389" s="43"/>
      <c r="C389" s="206" t="s">
        <v>504</v>
      </c>
      <c r="D389" s="206" t="s">
        <v>203</v>
      </c>
      <c r="E389" s="207" t="s">
        <v>505</v>
      </c>
      <c r="F389" s="208" t="s">
        <v>506</v>
      </c>
      <c r="G389" s="209" t="s">
        <v>370</v>
      </c>
      <c r="H389" s="210">
        <v>29</v>
      </c>
      <c r="I389" s="211"/>
      <c r="J389" s="212">
        <f>ROUND(I389*H389,2)</f>
        <v>0</v>
      </c>
      <c r="K389" s="208" t="s">
        <v>207</v>
      </c>
      <c r="L389" s="63"/>
      <c r="M389" s="213" t="s">
        <v>34</v>
      </c>
      <c r="N389" s="214" t="s">
        <v>51</v>
      </c>
      <c r="O389" s="44"/>
      <c r="P389" s="215">
        <f>O389*H389</f>
        <v>0</v>
      </c>
      <c r="Q389" s="215">
        <v>5.4550000000000001E-2</v>
      </c>
      <c r="R389" s="215">
        <f>Q389*H389</f>
        <v>1.58195</v>
      </c>
      <c r="S389" s="215">
        <v>0</v>
      </c>
      <c r="T389" s="216">
        <f>S389*H389</f>
        <v>0</v>
      </c>
      <c r="AR389" s="25" t="s">
        <v>111</v>
      </c>
      <c r="AT389" s="25" t="s">
        <v>203</v>
      </c>
      <c r="AU389" s="25" t="s">
        <v>87</v>
      </c>
      <c r="AY389" s="25" t="s">
        <v>201</v>
      </c>
      <c r="BE389" s="217">
        <f>IF(N389="základní",J389,0)</f>
        <v>0</v>
      </c>
      <c r="BF389" s="217">
        <f>IF(N389="snížená",J389,0)</f>
        <v>0</v>
      </c>
      <c r="BG389" s="217">
        <f>IF(N389="zákl. přenesená",J389,0)</f>
        <v>0</v>
      </c>
      <c r="BH389" s="217">
        <f>IF(N389="sníž. přenesená",J389,0)</f>
        <v>0</v>
      </c>
      <c r="BI389" s="217">
        <f>IF(N389="nulová",J389,0)</f>
        <v>0</v>
      </c>
      <c r="BJ389" s="25" t="s">
        <v>42</v>
      </c>
      <c r="BK389" s="217">
        <f>ROUND(I389*H389,2)</f>
        <v>0</v>
      </c>
      <c r="BL389" s="25" t="s">
        <v>111</v>
      </c>
      <c r="BM389" s="25" t="s">
        <v>507</v>
      </c>
    </row>
    <row r="390" spans="2:65" s="1" customFormat="1" ht="391.5">
      <c r="B390" s="43"/>
      <c r="C390" s="65"/>
      <c r="D390" s="218" t="s">
        <v>209</v>
      </c>
      <c r="E390" s="65"/>
      <c r="F390" s="219" t="s">
        <v>470</v>
      </c>
      <c r="G390" s="65"/>
      <c r="H390" s="65"/>
      <c r="I390" s="175"/>
      <c r="J390" s="65"/>
      <c r="K390" s="65"/>
      <c r="L390" s="63"/>
      <c r="M390" s="220"/>
      <c r="N390" s="44"/>
      <c r="O390" s="44"/>
      <c r="P390" s="44"/>
      <c r="Q390" s="44"/>
      <c r="R390" s="44"/>
      <c r="S390" s="44"/>
      <c r="T390" s="80"/>
      <c r="AT390" s="25" t="s">
        <v>209</v>
      </c>
      <c r="AU390" s="25" t="s">
        <v>87</v>
      </c>
    </row>
    <row r="391" spans="2:65" s="12" customFormat="1">
      <c r="B391" s="221"/>
      <c r="C391" s="222"/>
      <c r="D391" s="218" t="s">
        <v>211</v>
      </c>
      <c r="E391" s="223" t="s">
        <v>34</v>
      </c>
      <c r="F391" s="224" t="s">
        <v>418</v>
      </c>
      <c r="G391" s="222"/>
      <c r="H391" s="223" t="s">
        <v>34</v>
      </c>
      <c r="I391" s="225"/>
      <c r="J391" s="222"/>
      <c r="K391" s="222"/>
      <c r="L391" s="226"/>
      <c r="M391" s="227"/>
      <c r="N391" s="228"/>
      <c r="O391" s="228"/>
      <c r="P391" s="228"/>
      <c r="Q391" s="228"/>
      <c r="R391" s="228"/>
      <c r="S391" s="228"/>
      <c r="T391" s="229"/>
      <c r="AT391" s="230" t="s">
        <v>211</v>
      </c>
      <c r="AU391" s="230" t="s">
        <v>87</v>
      </c>
      <c r="AV391" s="12" t="s">
        <v>42</v>
      </c>
      <c r="AW391" s="12" t="s">
        <v>40</v>
      </c>
      <c r="AX391" s="12" t="s">
        <v>80</v>
      </c>
      <c r="AY391" s="230" t="s">
        <v>201</v>
      </c>
    </row>
    <row r="392" spans="2:65" s="13" customFormat="1">
      <c r="B392" s="231"/>
      <c r="C392" s="232"/>
      <c r="D392" s="218" t="s">
        <v>211</v>
      </c>
      <c r="E392" s="233" t="s">
        <v>34</v>
      </c>
      <c r="F392" s="234" t="s">
        <v>508</v>
      </c>
      <c r="G392" s="232"/>
      <c r="H392" s="235">
        <v>29</v>
      </c>
      <c r="I392" s="236"/>
      <c r="J392" s="232"/>
      <c r="K392" s="232"/>
      <c r="L392" s="237"/>
      <c r="M392" s="238"/>
      <c r="N392" s="239"/>
      <c r="O392" s="239"/>
      <c r="P392" s="239"/>
      <c r="Q392" s="239"/>
      <c r="R392" s="239"/>
      <c r="S392" s="239"/>
      <c r="T392" s="240"/>
      <c r="AT392" s="241" t="s">
        <v>211</v>
      </c>
      <c r="AU392" s="241" t="s">
        <v>87</v>
      </c>
      <c r="AV392" s="13" t="s">
        <v>87</v>
      </c>
      <c r="AW392" s="13" t="s">
        <v>40</v>
      </c>
      <c r="AX392" s="13" t="s">
        <v>80</v>
      </c>
      <c r="AY392" s="241" t="s">
        <v>201</v>
      </c>
    </row>
    <row r="393" spans="2:65" s="14" customFormat="1">
      <c r="B393" s="242"/>
      <c r="C393" s="243"/>
      <c r="D393" s="218" t="s">
        <v>211</v>
      </c>
      <c r="E393" s="244" t="s">
        <v>34</v>
      </c>
      <c r="F393" s="245" t="s">
        <v>215</v>
      </c>
      <c r="G393" s="243"/>
      <c r="H393" s="246">
        <v>29</v>
      </c>
      <c r="I393" s="247"/>
      <c r="J393" s="243"/>
      <c r="K393" s="243"/>
      <c r="L393" s="248"/>
      <c r="M393" s="249"/>
      <c r="N393" s="250"/>
      <c r="O393" s="250"/>
      <c r="P393" s="250"/>
      <c r="Q393" s="250"/>
      <c r="R393" s="250"/>
      <c r="S393" s="250"/>
      <c r="T393" s="251"/>
      <c r="AT393" s="252" t="s">
        <v>211</v>
      </c>
      <c r="AU393" s="252" t="s">
        <v>87</v>
      </c>
      <c r="AV393" s="14" t="s">
        <v>111</v>
      </c>
      <c r="AW393" s="14" t="s">
        <v>40</v>
      </c>
      <c r="AX393" s="14" t="s">
        <v>42</v>
      </c>
      <c r="AY393" s="252" t="s">
        <v>201</v>
      </c>
    </row>
    <row r="394" spans="2:65" s="1" customFormat="1" ht="25.5" customHeight="1">
      <c r="B394" s="43"/>
      <c r="C394" s="206" t="s">
        <v>509</v>
      </c>
      <c r="D394" s="206" t="s">
        <v>203</v>
      </c>
      <c r="E394" s="207" t="s">
        <v>510</v>
      </c>
      <c r="F394" s="208" t="s">
        <v>511</v>
      </c>
      <c r="G394" s="209" t="s">
        <v>370</v>
      </c>
      <c r="H394" s="210">
        <v>11</v>
      </c>
      <c r="I394" s="211"/>
      <c r="J394" s="212">
        <f>ROUND(I394*H394,2)</f>
        <v>0</v>
      </c>
      <c r="K394" s="208" t="s">
        <v>207</v>
      </c>
      <c r="L394" s="63"/>
      <c r="M394" s="213" t="s">
        <v>34</v>
      </c>
      <c r="N394" s="214" t="s">
        <v>51</v>
      </c>
      <c r="O394" s="44"/>
      <c r="P394" s="215">
        <f>O394*H394</f>
        <v>0</v>
      </c>
      <c r="Q394" s="215">
        <v>6.3549999999999995E-2</v>
      </c>
      <c r="R394" s="215">
        <f>Q394*H394</f>
        <v>0.69904999999999995</v>
      </c>
      <c r="S394" s="215">
        <v>0</v>
      </c>
      <c r="T394" s="216">
        <f>S394*H394</f>
        <v>0</v>
      </c>
      <c r="AR394" s="25" t="s">
        <v>111</v>
      </c>
      <c r="AT394" s="25" t="s">
        <v>203</v>
      </c>
      <c r="AU394" s="25" t="s">
        <v>87</v>
      </c>
      <c r="AY394" s="25" t="s">
        <v>201</v>
      </c>
      <c r="BE394" s="217">
        <f>IF(N394="základní",J394,0)</f>
        <v>0</v>
      </c>
      <c r="BF394" s="217">
        <f>IF(N394="snížená",J394,0)</f>
        <v>0</v>
      </c>
      <c r="BG394" s="217">
        <f>IF(N394="zákl. přenesená",J394,0)</f>
        <v>0</v>
      </c>
      <c r="BH394" s="217">
        <f>IF(N394="sníž. přenesená",J394,0)</f>
        <v>0</v>
      </c>
      <c r="BI394" s="217">
        <f>IF(N394="nulová",J394,0)</f>
        <v>0</v>
      </c>
      <c r="BJ394" s="25" t="s">
        <v>42</v>
      </c>
      <c r="BK394" s="217">
        <f>ROUND(I394*H394,2)</f>
        <v>0</v>
      </c>
      <c r="BL394" s="25" t="s">
        <v>111</v>
      </c>
      <c r="BM394" s="25" t="s">
        <v>512</v>
      </c>
    </row>
    <row r="395" spans="2:65" s="1" customFormat="1" ht="391.5">
      <c r="B395" s="43"/>
      <c r="C395" s="65"/>
      <c r="D395" s="218" t="s">
        <v>209</v>
      </c>
      <c r="E395" s="65"/>
      <c r="F395" s="219" t="s">
        <v>470</v>
      </c>
      <c r="G395" s="65"/>
      <c r="H395" s="65"/>
      <c r="I395" s="175"/>
      <c r="J395" s="65"/>
      <c r="K395" s="65"/>
      <c r="L395" s="63"/>
      <c r="M395" s="220"/>
      <c r="N395" s="44"/>
      <c r="O395" s="44"/>
      <c r="P395" s="44"/>
      <c r="Q395" s="44"/>
      <c r="R395" s="44"/>
      <c r="S395" s="44"/>
      <c r="T395" s="80"/>
      <c r="AT395" s="25" t="s">
        <v>209</v>
      </c>
      <c r="AU395" s="25" t="s">
        <v>87</v>
      </c>
    </row>
    <row r="396" spans="2:65" s="12" customFormat="1">
      <c r="B396" s="221"/>
      <c r="C396" s="222"/>
      <c r="D396" s="218" t="s">
        <v>211</v>
      </c>
      <c r="E396" s="223" t="s">
        <v>34</v>
      </c>
      <c r="F396" s="224" t="s">
        <v>418</v>
      </c>
      <c r="G396" s="222"/>
      <c r="H396" s="223" t="s">
        <v>34</v>
      </c>
      <c r="I396" s="225"/>
      <c r="J396" s="222"/>
      <c r="K396" s="222"/>
      <c r="L396" s="226"/>
      <c r="M396" s="227"/>
      <c r="N396" s="228"/>
      <c r="O396" s="228"/>
      <c r="P396" s="228"/>
      <c r="Q396" s="228"/>
      <c r="R396" s="228"/>
      <c r="S396" s="228"/>
      <c r="T396" s="229"/>
      <c r="AT396" s="230" t="s">
        <v>211</v>
      </c>
      <c r="AU396" s="230" t="s">
        <v>87</v>
      </c>
      <c r="AV396" s="12" t="s">
        <v>42</v>
      </c>
      <c r="AW396" s="12" t="s">
        <v>40</v>
      </c>
      <c r="AX396" s="12" t="s">
        <v>80</v>
      </c>
      <c r="AY396" s="230" t="s">
        <v>201</v>
      </c>
    </row>
    <row r="397" spans="2:65" s="13" customFormat="1">
      <c r="B397" s="231"/>
      <c r="C397" s="232"/>
      <c r="D397" s="218" t="s">
        <v>211</v>
      </c>
      <c r="E397" s="233" t="s">
        <v>34</v>
      </c>
      <c r="F397" s="234" t="s">
        <v>513</v>
      </c>
      <c r="G397" s="232"/>
      <c r="H397" s="235">
        <v>11</v>
      </c>
      <c r="I397" s="236"/>
      <c r="J397" s="232"/>
      <c r="K397" s="232"/>
      <c r="L397" s="237"/>
      <c r="M397" s="238"/>
      <c r="N397" s="239"/>
      <c r="O397" s="239"/>
      <c r="P397" s="239"/>
      <c r="Q397" s="239"/>
      <c r="R397" s="239"/>
      <c r="S397" s="239"/>
      <c r="T397" s="240"/>
      <c r="AT397" s="241" t="s">
        <v>211</v>
      </c>
      <c r="AU397" s="241" t="s">
        <v>87</v>
      </c>
      <c r="AV397" s="13" t="s">
        <v>87</v>
      </c>
      <c r="AW397" s="13" t="s">
        <v>40</v>
      </c>
      <c r="AX397" s="13" t="s">
        <v>80</v>
      </c>
      <c r="AY397" s="241" t="s">
        <v>201</v>
      </c>
    </row>
    <row r="398" spans="2:65" s="14" customFormat="1">
      <c r="B398" s="242"/>
      <c r="C398" s="243"/>
      <c r="D398" s="218" t="s">
        <v>211</v>
      </c>
      <c r="E398" s="244" t="s">
        <v>34</v>
      </c>
      <c r="F398" s="245" t="s">
        <v>215</v>
      </c>
      <c r="G398" s="243"/>
      <c r="H398" s="246">
        <v>11</v>
      </c>
      <c r="I398" s="247"/>
      <c r="J398" s="243"/>
      <c r="K398" s="243"/>
      <c r="L398" s="248"/>
      <c r="M398" s="249"/>
      <c r="N398" s="250"/>
      <c r="O398" s="250"/>
      <c r="P398" s="250"/>
      <c r="Q398" s="250"/>
      <c r="R398" s="250"/>
      <c r="S398" s="250"/>
      <c r="T398" s="251"/>
      <c r="AT398" s="252" t="s">
        <v>211</v>
      </c>
      <c r="AU398" s="252" t="s">
        <v>87</v>
      </c>
      <c r="AV398" s="14" t="s">
        <v>111</v>
      </c>
      <c r="AW398" s="14" t="s">
        <v>40</v>
      </c>
      <c r="AX398" s="14" t="s">
        <v>42</v>
      </c>
      <c r="AY398" s="252" t="s">
        <v>201</v>
      </c>
    </row>
    <row r="399" spans="2:65" s="1" customFormat="1" ht="25.5" customHeight="1">
      <c r="B399" s="43"/>
      <c r="C399" s="206" t="s">
        <v>514</v>
      </c>
      <c r="D399" s="206" t="s">
        <v>203</v>
      </c>
      <c r="E399" s="207" t="s">
        <v>515</v>
      </c>
      <c r="F399" s="208" t="s">
        <v>516</v>
      </c>
      <c r="G399" s="209" t="s">
        <v>370</v>
      </c>
      <c r="H399" s="210">
        <v>8</v>
      </c>
      <c r="I399" s="211"/>
      <c r="J399" s="212">
        <f>ROUND(I399*H399,2)</f>
        <v>0</v>
      </c>
      <c r="K399" s="208" t="s">
        <v>207</v>
      </c>
      <c r="L399" s="63"/>
      <c r="M399" s="213" t="s">
        <v>34</v>
      </c>
      <c r="N399" s="214" t="s">
        <v>51</v>
      </c>
      <c r="O399" s="44"/>
      <c r="P399" s="215">
        <f>O399*H399</f>
        <v>0</v>
      </c>
      <c r="Q399" s="215">
        <v>7.2849999999999998E-2</v>
      </c>
      <c r="R399" s="215">
        <f>Q399*H399</f>
        <v>0.58279999999999998</v>
      </c>
      <c r="S399" s="215">
        <v>0</v>
      </c>
      <c r="T399" s="216">
        <f>S399*H399</f>
        <v>0</v>
      </c>
      <c r="AR399" s="25" t="s">
        <v>111</v>
      </c>
      <c r="AT399" s="25" t="s">
        <v>203</v>
      </c>
      <c r="AU399" s="25" t="s">
        <v>87</v>
      </c>
      <c r="AY399" s="25" t="s">
        <v>201</v>
      </c>
      <c r="BE399" s="217">
        <f>IF(N399="základní",J399,0)</f>
        <v>0</v>
      </c>
      <c r="BF399" s="217">
        <f>IF(N399="snížená",J399,0)</f>
        <v>0</v>
      </c>
      <c r="BG399" s="217">
        <f>IF(N399="zákl. přenesená",J399,0)</f>
        <v>0</v>
      </c>
      <c r="BH399" s="217">
        <f>IF(N399="sníž. přenesená",J399,0)</f>
        <v>0</v>
      </c>
      <c r="BI399" s="217">
        <f>IF(N399="nulová",J399,0)</f>
        <v>0</v>
      </c>
      <c r="BJ399" s="25" t="s">
        <v>42</v>
      </c>
      <c r="BK399" s="217">
        <f>ROUND(I399*H399,2)</f>
        <v>0</v>
      </c>
      <c r="BL399" s="25" t="s">
        <v>111</v>
      </c>
      <c r="BM399" s="25" t="s">
        <v>517</v>
      </c>
    </row>
    <row r="400" spans="2:65" s="1" customFormat="1" ht="391.5">
      <c r="B400" s="43"/>
      <c r="C400" s="65"/>
      <c r="D400" s="218" t="s">
        <v>209</v>
      </c>
      <c r="E400" s="65"/>
      <c r="F400" s="219" t="s">
        <v>470</v>
      </c>
      <c r="G400" s="65"/>
      <c r="H400" s="65"/>
      <c r="I400" s="175"/>
      <c r="J400" s="65"/>
      <c r="K400" s="65"/>
      <c r="L400" s="63"/>
      <c r="M400" s="220"/>
      <c r="N400" s="44"/>
      <c r="O400" s="44"/>
      <c r="P400" s="44"/>
      <c r="Q400" s="44"/>
      <c r="R400" s="44"/>
      <c r="S400" s="44"/>
      <c r="T400" s="80"/>
      <c r="AT400" s="25" t="s">
        <v>209</v>
      </c>
      <c r="AU400" s="25" t="s">
        <v>87</v>
      </c>
    </row>
    <row r="401" spans="2:65" s="12" customFormat="1">
      <c r="B401" s="221"/>
      <c r="C401" s="222"/>
      <c r="D401" s="218" t="s">
        <v>211</v>
      </c>
      <c r="E401" s="223" t="s">
        <v>34</v>
      </c>
      <c r="F401" s="224" t="s">
        <v>418</v>
      </c>
      <c r="G401" s="222"/>
      <c r="H401" s="223" t="s">
        <v>34</v>
      </c>
      <c r="I401" s="225"/>
      <c r="J401" s="222"/>
      <c r="K401" s="222"/>
      <c r="L401" s="226"/>
      <c r="M401" s="227"/>
      <c r="N401" s="228"/>
      <c r="O401" s="228"/>
      <c r="P401" s="228"/>
      <c r="Q401" s="228"/>
      <c r="R401" s="228"/>
      <c r="S401" s="228"/>
      <c r="T401" s="229"/>
      <c r="AT401" s="230" t="s">
        <v>211</v>
      </c>
      <c r="AU401" s="230" t="s">
        <v>87</v>
      </c>
      <c r="AV401" s="12" t="s">
        <v>42</v>
      </c>
      <c r="AW401" s="12" t="s">
        <v>40</v>
      </c>
      <c r="AX401" s="12" t="s">
        <v>80</v>
      </c>
      <c r="AY401" s="230" t="s">
        <v>201</v>
      </c>
    </row>
    <row r="402" spans="2:65" s="13" customFormat="1">
      <c r="B402" s="231"/>
      <c r="C402" s="232"/>
      <c r="D402" s="218" t="s">
        <v>211</v>
      </c>
      <c r="E402" s="233" t="s">
        <v>34</v>
      </c>
      <c r="F402" s="234" t="s">
        <v>518</v>
      </c>
      <c r="G402" s="232"/>
      <c r="H402" s="235">
        <v>8</v>
      </c>
      <c r="I402" s="236"/>
      <c r="J402" s="232"/>
      <c r="K402" s="232"/>
      <c r="L402" s="237"/>
      <c r="M402" s="238"/>
      <c r="N402" s="239"/>
      <c r="O402" s="239"/>
      <c r="P402" s="239"/>
      <c r="Q402" s="239"/>
      <c r="R402" s="239"/>
      <c r="S402" s="239"/>
      <c r="T402" s="240"/>
      <c r="AT402" s="241" t="s">
        <v>211</v>
      </c>
      <c r="AU402" s="241" t="s">
        <v>87</v>
      </c>
      <c r="AV402" s="13" t="s">
        <v>87</v>
      </c>
      <c r="AW402" s="13" t="s">
        <v>40</v>
      </c>
      <c r="AX402" s="13" t="s">
        <v>80</v>
      </c>
      <c r="AY402" s="241" t="s">
        <v>201</v>
      </c>
    </row>
    <row r="403" spans="2:65" s="14" customFormat="1">
      <c r="B403" s="242"/>
      <c r="C403" s="243"/>
      <c r="D403" s="218" t="s">
        <v>211</v>
      </c>
      <c r="E403" s="244" t="s">
        <v>34</v>
      </c>
      <c r="F403" s="245" t="s">
        <v>215</v>
      </c>
      <c r="G403" s="243"/>
      <c r="H403" s="246">
        <v>8</v>
      </c>
      <c r="I403" s="247"/>
      <c r="J403" s="243"/>
      <c r="K403" s="243"/>
      <c r="L403" s="248"/>
      <c r="M403" s="249"/>
      <c r="N403" s="250"/>
      <c r="O403" s="250"/>
      <c r="P403" s="250"/>
      <c r="Q403" s="250"/>
      <c r="R403" s="250"/>
      <c r="S403" s="250"/>
      <c r="T403" s="251"/>
      <c r="AT403" s="252" t="s">
        <v>211</v>
      </c>
      <c r="AU403" s="252" t="s">
        <v>87</v>
      </c>
      <c r="AV403" s="14" t="s">
        <v>111</v>
      </c>
      <c r="AW403" s="14" t="s">
        <v>40</v>
      </c>
      <c r="AX403" s="14" t="s">
        <v>42</v>
      </c>
      <c r="AY403" s="252" t="s">
        <v>201</v>
      </c>
    </row>
    <row r="404" spans="2:65" s="1" customFormat="1" ht="25.5" customHeight="1">
      <c r="B404" s="43"/>
      <c r="C404" s="206" t="s">
        <v>519</v>
      </c>
      <c r="D404" s="206" t="s">
        <v>203</v>
      </c>
      <c r="E404" s="207" t="s">
        <v>520</v>
      </c>
      <c r="F404" s="208" t="s">
        <v>521</v>
      </c>
      <c r="G404" s="209" t="s">
        <v>370</v>
      </c>
      <c r="H404" s="210">
        <v>9</v>
      </c>
      <c r="I404" s="211"/>
      <c r="J404" s="212">
        <f>ROUND(I404*H404,2)</f>
        <v>0</v>
      </c>
      <c r="K404" s="208" t="s">
        <v>207</v>
      </c>
      <c r="L404" s="63"/>
      <c r="M404" s="213" t="s">
        <v>34</v>
      </c>
      <c r="N404" s="214" t="s">
        <v>51</v>
      </c>
      <c r="O404" s="44"/>
      <c r="P404" s="215">
        <f>O404*H404</f>
        <v>0</v>
      </c>
      <c r="Q404" s="215">
        <v>9.1050000000000006E-2</v>
      </c>
      <c r="R404" s="215">
        <f>Q404*H404</f>
        <v>0.81945000000000001</v>
      </c>
      <c r="S404" s="215">
        <v>0</v>
      </c>
      <c r="T404" s="216">
        <f>S404*H404</f>
        <v>0</v>
      </c>
      <c r="AR404" s="25" t="s">
        <v>111</v>
      </c>
      <c r="AT404" s="25" t="s">
        <v>203</v>
      </c>
      <c r="AU404" s="25" t="s">
        <v>87</v>
      </c>
      <c r="AY404" s="25" t="s">
        <v>201</v>
      </c>
      <c r="BE404" s="217">
        <f>IF(N404="základní",J404,0)</f>
        <v>0</v>
      </c>
      <c r="BF404" s="217">
        <f>IF(N404="snížená",J404,0)</f>
        <v>0</v>
      </c>
      <c r="BG404" s="217">
        <f>IF(N404="zákl. přenesená",J404,0)</f>
        <v>0</v>
      </c>
      <c r="BH404" s="217">
        <f>IF(N404="sníž. přenesená",J404,0)</f>
        <v>0</v>
      </c>
      <c r="BI404" s="217">
        <f>IF(N404="nulová",J404,0)</f>
        <v>0</v>
      </c>
      <c r="BJ404" s="25" t="s">
        <v>42</v>
      </c>
      <c r="BK404" s="217">
        <f>ROUND(I404*H404,2)</f>
        <v>0</v>
      </c>
      <c r="BL404" s="25" t="s">
        <v>111</v>
      </c>
      <c r="BM404" s="25" t="s">
        <v>522</v>
      </c>
    </row>
    <row r="405" spans="2:65" s="1" customFormat="1" ht="391.5">
      <c r="B405" s="43"/>
      <c r="C405" s="65"/>
      <c r="D405" s="218" t="s">
        <v>209</v>
      </c>
      <c r="E405" s="65"/>
      <c r="F405" s="219" t="s">
        <v>470</v>
      </c>
      <c r="G405" s="65"/>
      <c r="H405" s="65"/>
      <c r="I405" s="175"/>
      <c r="J405" s="65"/>
      <c r="K405" s="65"/>
      <c r="L405" s="63"/>
      <c r="M405" s="220"/>
      <c r="N405" s="44"/>
      <c r="O405" s="44"/>
      <c r="P405" s="44"/>
      <c r="Q405" s="44"/>
      <c r="R405" s="44"/>
      <c r="S405" s="44"/>
      <c r="T405" s="80"/>
      <c r="AT405" s="25" t="s">
        <v>209</v>
      </c>
      <c r="AU405" s="25" t="s">
        <v>87</v>
      </c>
    </row>
    <row r="406" spans="2:65" s="12" customFormat="1">
      <c r="B406" s="221"/>
      <c r="C406" s="222"/>
      <c r="D406" s="218" t="s">
        <v>211</v>
      </c>
      <c r="E406" s="223" t="s">
        <v>34</v>
      </c>
      <c r="F406" s="224" t="s">
        <v>418</v>
      </c>
      <c r="G406" s="222"/>
      <c r="H406" s="223" t="s">
        <v>34</v>
      </c>
      <c r="I406" s="225"/>
      <c r="J406" s="222"/>
      <c r="K406" s="222"/>
      <c r="L406" s="226"/>
      <c r="M406" s="227"/>
      <c r="N406" s="228"/>
      <c r="O406" s="228"/>
      <c r="P406" s="228"/>
      <c r="Q406" s="228"/>
      <c r="R406" s="228"/>
      <c r="S406" s="228"/>
      <c r="T406" s="229"/>
      <c r="AT406" s="230" t="s">
        <v>211</v>
      </c>
      <c r="AU406" s="230" t="s">
        <v>87</v>
      </c>
      <c r="AV406" s="12" t="s">
        <v>42</v>
      </c>
      <c r="AW406" s="12" t="s">
        <v>40</v>
      </c>
      <c r="AX406" s="12" t="s">
        <v>80</v>
      </c>
      <c r="AY406" s="230" t="s">
        <v>201</v>
      </c>
    </row>
    <row r="407" spans="2:65" s="13" customFormat="1">
      <c r="B407" s="231"/>
      <c r="C407" s="232"/>
      <c r="D407" s="218" t="s">
        <v>211</v>
      </c>
      <c r="E407" s="233" t="s">
        <v>34</v>
      </c>
      <c r="F407" s="234" t="s">
        <v>523</v>
      </c>
      <c r="G407" s="232"/>
      <c r="H407" s="235">
        <v>9</v>
      </c>
      <c r="I407" s="236"/>
      <c r="J407" s="232"/>
      <c r="K407" s="232"/>
      <c r="L407" s="237"/>
      <c r="M407" s="238"/>
      <c r="N407" s="239"/>
      <c r="O407" s="239"/>
      <c r="P407" s="239"/>
      <c r="Q407" s="239"/>
      <c r="R407" s="239"/>
      <c r="S407" s="239"/>
      <c r="T407" s="240"/>
      <c r="AT407" s="241" t="s">
        <v>211</v>
      </c>
      <c r="AU407" s="241" t="s">
        <v>87</v>
      </c>
      <c r="AV407" s="13" t="s">
        <v>87</v>
      </c>
      <c r="AW407" s="13" t="s">
        <v>40</v>
      </c>
      <c r="AX407" s="13" t="s">
        <v>80</v>
      </c>
      <c r="AY407" s="241" t="s">
        <v>201</v>
      </c>
    </row>
    <row r="408" spans="2:65" s="14" customFormat="1">
      <c r="B408" s="242"/>
      <c r="C408" s="243"/>
      <c r="D408" s="218" t="s">
        <v>211</v>
      </c>
      <c r="E408" s="244" t="s">
        <v>34</v>
      </c>
      <c r="F408" s="245" t="s">
        <v>215</v>
      </c>
      <c r="G408" s="243"/>
      <c r="H408" s="246">
        <v>9</v>
      </c>
      <c r="I408" s="247"/>
      <c r="J408" s="243"/>
      <c r="K408" s="243"/>
      <c r="L408" s="248"/>
      <c r="M408" s="249"/>
      <c r="N408" s="250"/>
      <c r="O408" s="250"/>
      <c r="P408" s="250"/>
      <c r="Q408" s="250"/>
      <c r="R408" s="250"/>
      <c r="S408" s="250"/>
      <c r="T408" s="251"/>
      <c r="AT408" s="252" t="s">
        <v>211</v>
      </c>
      <c r="AU408" s="252" t="s">
        <v>87</v>
      </c>
      <c r="AV408" s="14" t="s">
        <v>111</v>
      </c>
      <c r="AW408" s="14" t="s">
        <v>40</v>
      </c>
      <c r="AX408" s="14" t="s">
        <v>42</v>
      </c>
      <c r="AY408" s="252" t="s">
        <v>201</v>
      </c>
    </row>
    <row r="409" spans="2:65" s="1" customFormat="1" ht="38.25" customHeight="1">
      <c r="B409" s="43"/>
      <c r="C409" s="206" t="s">
        <v>524</v>
      </c>
      <c r="D409" s="206" t="s">
        <v>203</v>
      </c>
      <c r="E409" s="207" t="s">
        <v>525</v>
      </c>
      <c r="F409" s="208" t="s">
        <v>526</v>
      </c>
      <c r="G409" s="209" t="s">
        <v>370</v>
      </c>
      <c r="H409" s="210">
        <v>1</v>
      </c>
      <c r="I409" s="211"/>
      <c r="J409" s="212">
        <f>ROUND(I409*H409,2)</f>
        <v>0</v>
      </c>
      <c r="K409" s="208" t="s">
        <v>207</v>
      </c>
      <c r="L409" s="63"/>
      <c r="M409" s="213" t="s">
        <v>34</v>
      </c>
      <c r="N409" s="214" t="s">
        <v>51</v>
      </c>
      <c r="O409" s="44"/>
      <c r="P409" s="215">
        <f>O409*H409</f>
        <v>0</v>
      </c>
      <c r="Q409" s="215">
        <v>0.21052999999999999</v>
      </c>
      <c r="R409" s="215">
        <f>Q409*H409</f>
        <v>0.21052999999999999</v>
      </c>
      <c r="S409" s="215">
        <v>0</v>
      </c>
      <c r="T409" s="216">
        <f>S409*H409</f>
        <v>0</v>
      </c>
      <c r="AR409" s="25" t="s">
        <v>111</v>
      </c>
      <c r="AT409" s="25" t="s">
        <v>203</v>
      </c>
      <c r="AU409" s="25" t="s">
        <v>87</v>
      </c>
      <c r="AY409" s="25" t="s">
        <v>201</v>
      </c>
      <c r="BE409" s="217">
        <f>IF(N409="základní",J409,0)</f>
        <v>0</v>
      </c>
      <c r="BF409" s="217">
        <f>IF(N409="snížená",J409,0)</f>
        <v>0</v>
      </c>
      <c r="BG409" s="217">
        <f>IF(N409="zákl. přenesená",J409,0)</f>
        <v>0</v>
      </c>
      <c r="BH409" s="217">
        <f>IF(N409="sníž. přenesená",J409,0)</f>
        <v>0</v>
      </c>
      <c r="BI409" s="217">
        <f>IF(N409="nulová",J409,0)</f>
        <v>0</v>
      </c>
      <c r="BJ409" s="25" t="s">
        <v>42</v>
      </c>
      <c r="BK409" s="217">
        <f>ROUND(I409*H409,2)</f>
        <v>0</v>
      </c>
      <c r="BL409" s="25" t="s">
        <v>111</v>
      </c>
      <c r="BM409" s="25" t="s">
        <v>527</v>
      </c>
    </row>
    <row r="410" spans="2:65" s="1" customFormat="1" ht="391.5">
      <c r="B410" s="43"/>
      <c r="C410" s="65"/>
      <c r="D410" s="218" t="s">
        <v>209</v>
      </c>
      <c r="E410" s="65"/>
      <c r="F410" s="219" t="s">
        <v>470</v>
      </c>
      <c r="G410" s="65"/>
      <c r="H410" s="65"/>
      <c r="I410" s="175"/>
      <c r="J410" s="65"/>
      <c r="K410" s="65"/>
      <c r="L410" s="63"/>
      <c r="M410" s="220"/>
      <c r="N410" s="44"/>
      <c r="O410" s="44"/>
      <c r="P410" s="44"/>
      <c r="Q410" s="44"/>
      <c r="R410" s="44"/>
      <c r="S410" s="44"/>
      <c r="T410" s="80"/>
      <c r="AT410" s="25" t="s">
        <v>209</v>
      </c>
      <c r="AU410" s="25" t="s">
        <v>87</v>
      </c>
    </row>
    <row r="411" spans="2:65" s="12" customFormat="1">
      <c r="B411" s="221"/>
      <c r="C411" s="222"/>
      <c r="D411" s="218" t="s">
        <v>211</v>
      </c>
      <c r="E411" s="223" t="s">
        <v>34</v>
      </c>
      <c r="F411" s="224" t="s">
        <v>418</v>
      </c>
      <c r="G411" s="222"/>
      <c r="H411" s="223" t="s">
        <v>34</v>
      </c>
      <c r="I411" s="225"/>
      <c r="J411" s="222"/>
      <c r="K411" s="222"/>
      <c r="L411" s="226"/>
      <c r="M411" s="227"/>
      <c r="N411" s="228"/>
      <c r="O411" s="228"/>
      <c r="P411" s="228"/>
      <c r="Q411" s="228"/>
      <c r="R411" s="228"/>
      <c r="S411" s="228"/>
      <c r="T411" s="229"/>
      <c r="AT411" s="230" t="s">
        <v>211</v>
      </c>
      <c r="AU411" s="230" t="s">
        <v>87</v>
      </c>
      <c r="AV411" s="12" t="s">
        <v>42</v>
      </c>
      <c r="AW411" s="12" t="s">
        <v>40</v>
      </c>
      <c r="AX411" s="12" t="s">
        <v>80</v>
      </c>
      <c r="AY411" s="230" t="s">
        <v>201</v>
      </c>
    </row>
    <row r="412" spans="2:65" s="13" customFormat="1">
      <c r="B412" s="231"/>
      <c r="C412" s="232"/>
      <c r="D412" s="218" t="s">
        <v>211</v>
      </c>
      <c r="E412" s="233" t="s">
        <v>34</v>
      </c>
      <c r="F412" s="234" t="s">
        <v>480</v>
      </c>
      <c r="G412" s="232"/>
      <c r="H412" s="235">
        <v>1</v>
      </c>
      <c r="I412" s="236"/>
      <c r="J412" s="232"/>
      <c r="K412" s="232"/>
      <c r="L412" s="237"/>
      <c r="M412" s="238"/>
      <c r="N412" s="239"/>
      <c r="O412" s="239"/>
      <c r="P412" s="239"/>
      <c r="Q412" s="239"/>
      <c r="R412" s="239"/>
      <c r="S412" s="239"/>
      <c r="T412" s="240"/>
      <c r="AT412" s="241" t="s">
        <v>211</v>
      </c>
      <c r="AU412" s="241" t="s">
        <v>87</v>
      </c>
      <c r="AV412" s="13" t="s">
        <v>87</v>
      </c>
      <c r="AW412" s="13" t="s">
        <v>40</v>
      </c>
      <c r="AX412" s="13" t="s">
        <v>80</v>
      </c>
      <c r="AY412" s="241" t="s">
        <v>201</v>
      </c>
    </row>
    <row r="413" spans="2:65" s="14" customFormat="1">
      <c r="B413" s="242"/>
      <c r="C413" s="243"/>
      <c r="D413" s="218" t="s">
        <v>211</v>
      </c>
      <c r="E413" s="244" t="s">
        <v>34</v>
      </c>
      <c r="F413" s="245" t="s">
        <v>215</v>
      </c>
      <c r="G413" s="243"/>
      <c r="H413" s="246">
        <v>1</v>
      </c>
      <c r="I413" s="247"/>
      <c r="J413" s="243"/>
      <c r="K413" s="243"/>
      <c r="L413" s="248"/>
      <c r="M413" s="249"/>
      <c r="N413" s="250"/>
      <c r="O413" s="250"/>
      <c r="P413" s="250"/>
      <c r="Q413" s="250"/>
      <c r="R413" s="250"/>
      <c r="S413" s="250"/>
      <c r="T413" s="251"/>
      <c r="AT413" s="252" t="s">
        <v>211</v>
      </c>
      <c r="AU413" s="252" t="s">
        <v>87</v>
      </c>
      <c r="AV413" s="14" t="s">
        <v>111</v>
      </c>
      <c r="AW413" s="14" t="s">
        <v>40</v>
      </c>
      <c r="AX413" s="14" t="s">
        <v>42</v>
      </c>
      <c r="AY413" s="252" t="s">
        <v>201</v>
      </c>
    </row>
    <row r="414" spans="2:65" s="1" customFormat="1" ht="38.25" customHeight="1">
      <c r="B414" s="43"/>
      <c r="C414" s="206" t="s">
        <v>528</v>
      </c>
      <c r="D414" s="206" t="s">
        <v>203</v>
      </c>
      <c r="E414" s="207" t="s">
        <v>529</v>
      </c>
      <c r="F414" s="208" t="s">
        <v>530</v>
      </c>
      <c r="G414" s="209" t="s">
        <v>370</v>
      </c>
      <c r="H414" s="210">
        <v>3</v>
      </c>
      <c r="I414" s="211"/>
      <c r="J414" s="212">
        <f>ROUND(I414*H414,2)</f>
        <v>0</v>
      </c>
      <c r="K414" s="208" t="s">
        <v>207</v>
      </c>
      <c r="L414" s="63"/>
      <c r="M414" s="213" t="s">
        <v>34</v>
      </c>
      <c r="N414" s="214" t="s">
        <v>51</v>
      </c>
      <c r="O414" s="44"/>
      <c r="P414" s="215">
        <f>O414*H414</f>
        <v>0</v>
      </c>
      <c r="Q414" s="215">
        <v>0.23552999999999999</v>
      </c>
      <c r="R414" s="215">
        <f>Q414*H414</f>
        <v>0.70658999999999994</v>
      </c>
      <c r="S414" s="215">
        <v>0</v>
      </c>
      <c r="T414" s="216">
        <f>S414*H414</f>
        <v>0</v>
      </c>
      <c r="AR414" s="25" t="s">
        <v>111</v>
      </c>
      <c r="AT414" s="25" t="s">
        <v>203</v>
      </c>
      <c r="AU414" s="25" t="s">
        <v>87</v>
      </c>
      <c r="AY414" s="25" t="s">
        <v>201</v>
      </c>
      <c r="BE414" s="217">
        <f>IF(N414="základní",J414,0)</f>
        <v>0</v>
      </c>
      <c r="BF414" s="217">
        <f>IF(N414="snížená",J414,0)</f>
        <v>0</v>
      </c>
      <c r="BG414" s="217">
        <f>IF(N414="zákl. přenesená",J414,0)</f>
        <v>0</v>
      </c>
      <c r="BH414" s="217">
        <f>IF(N414="sníž. přenesená",J414,0)</f>
        <v>0</v>
      </c>
      <c r="BI414" s="217">
        <f>IF(N414="nulová",J414,0)</f>
        <v>0</v>
      </c>
      <c r="BJ414" s="25" t="s">
        <v>42</v>
      </c>
      <c r="BK414" s="217">
        <f>ROUND(I414*H414,2)</f>
        <v>0</v>
      </c>
      <c r="BL414" s="25" t="s">
        <v>111</v>
      </c>
      <c r="BM414" s="25" t="s">
        <v>531</v>
      </c>
    </row>
    <row r="415" spans="2:65" s="1" customFormat="1" ht="391.5">
      <c r="B415" s="43"/>
      <c r="C415" s="65"/>
      <c r="D415" s="218" t="s">
        <v>209</v>
      </c>
      <c r="E415" s="65"/>
      <c r="F415" s="219" t="s">
        <v>470</v>
      </c>
      <c r="G415" s="65"/>
      <c r="H415" s="65"/>
      <c r="I415" s="175"/>
      <c r="J415" s="65"/>
      <c r="K415" s="65"/>
      <c r="L415" s="63"/>
      <c r="M415" s="220"/>
      <c r="N415" s="44"/>
      <c r="O415" s="44"/>
      <c r="P415" s="44"/>
      <c r="Q415" s="44"/>
      <c r="R415" s="44"/>
      <c r="S415" s="44"/>
      <c r="T415" s="80"/>
      <c r="AT415" s="25" t="s">
        <v>209</v>
      </c>
      <c r="AU415" s="25" t="s">
        <v>87</v>
      </c>
    </row>
    <row r="416" spans="2:65" s="12" customFormat="1">
      <c r="B416" s="221"/>
      <c r="C416" s="222"/>
      <c r="D416" s="218" t="s">
        <v>211</v>
      </c>
      <c r="E416" s="223" t="s">
        <v>34</v>
      </c>
      <c r="F416" s="224" t="s">
        <v>418</v>
      </c>
      <c r="G416" s="222"/>
      <c r="H416" s="223" t="s">
        <v>34</v>
      </c>
      <c r="I416" s="225"/>
      <c r="J416" s="222"/>
      <c r="K416" s="222"/>
      <c r="L416" s="226"/>
      <c r="M416" s="227"/>
      <c r="N416" s="228"/>
      <c r="O416" s="228"/>
      <c r="P416" s="228"/>
      <c r="Q416" s="228"/>
      <c r="R416" s="228"/>
      <c r="S416" s="228"/>
      <c r="T416" s="229"/>
      <c r="AT416" s="230" t="s">
        <v>211</v>
      </c>
      <c r="AU416" s="230" t="s">
        <v>87</v>
      </c>
      <c r="AV416" s="12" t="s">
        <v>42</v>
      </c>
      <c r="AW416" s="12" t="s">
        <v>40</v>
      </c>
      <c r="AX416" s="12" t="s">
        <v>80</v>
      </c>
      <c r="AY416" s="230" t="s">
        <v>201</v>
      </c>
    </row>
    <row r="417" spans="2:65" s="13" customFormat="1">
      <c r="B417" s="231"/>
      <c r="C417" s="232"/>
      <c r="D417" s="218" t="s">
        <v>211</v>
      </c>
      <c r="E417" s="233" t="s">
        <v>34</v>
      </c>
      <c r="F417" s="234" t="s">
        <v>532</v>
      </c>
      <c r="G417" s="232"/>
      <c r="H417" s="235">
        <v>3</v>
      </c>
      <c r="I417" s="236"/>
      <c r="J417" s="232"/>
      <c r="K417" s="232"/>
      <c r="L417" s="237"/>
      <c r="M417" s="238"/>
      <c r="N417" s="239"/>
      <c r="O417" s="239"/>
      <c r="P417" s="239"/>
      <c r="Q417" s="239"/>
      <c r="R417" s="239"/>
      <c r="S417" s="239"/>
      <c r="T417" s="240"/>
      <c r="AT417" s="241" t="s">
        <v>211</v>
      </c>
      <c r="AU417" s="241" t="s">
        <v>87</v>
      </c>
      <c r="AV417" s="13" t="s">
        <v>87</v>
      </c>
      <c r="AW417" s="13" t="s">
        <v>40</v>
      </c>
      <c r="AX417" s="13" t="s">
        <v>80</v>
      </c>
      <c r="AY417" s="241" t="s">
        <v>201</v>
      </c>
    </row>
    <row r="418" spans="2:65" s="14" customFormat="1">
      <c r="B418" s="242"/>
      <c r="C418" s="243"/>
      <c r="D418" s="218" t="s">
        <v>211</v>
      </c>
      <c r="E418" s="244" t="s">
        <v>34</v>
      </c>
      <c r="F418" s="245" t="s">
        <v>215</v>
      </c>
      <c r="G418" s="243"/>
      <c r="H418" s="246">
        <v>3</v>
      </c>
      <c r="I418" s="247"/>
      <c r="J418" s="243"/>
      <c r="K418" s="243"/>
      <c r="L418" s="248"/>
      <c r="M418" s="249"/>
      <c r="N418" s="250"/>
      <c r="O418" s="250"/>
      <c r="P418" s="250"/>
      <c r="Q418" s="250"/>
      <c r="R418" s="250"/>
      <c r="S418" s="250"/>
      <c r="T418" s="251"/>
      <c r="AT418" s="252" t="s">
        <v>211</v>
      </c>
      <c r="AU418" s="252" t="s">
        <v>87</v>
      </c>
      <c r="AV418" s="14" t="s">
        <v>111</v>
      </c>
      <c r="AW418" s="14" t="s">
        <v>40</v>
      </c>
      <c r="AX418" s="14" t="s">
        <v>42</v>
      </c>
      <c r="AY418" s="252" t="s">
        <v>201</v>
      </c>
    </row>
    <row r="419" spans="2:65" s="1" customFormat="1" ht="38.25" customHeight="1">
      <c r="B419" s="43"/>
      <c r="C419" s="206" t="s">
        <v>533</v>
      </c>
      <c r="D419" s="206" t="s">
        <v>203</v>
      </c>
      <c r="E419" s="207" t="s">
        <v>534</v>
      </c>
      <c r="F419" s="208" t="s">
        <v>535</v>
      </c>
      <c r="G419" s="209" t="s">
        <v>370</v>
      </c>
      <c r="H419" s="210">
        <v>1</v>
      </c>
      <c r="I419" s="211"/>
      <c r="J419" s="212">
        <f>ROUND(I419*H419,2)</f>
        <v>0</v>
      </c>
      <c r="K419" s="208" t="s">
        <v>207</v>
      </c>
      <c r="L419" s="63"/>
      <c r="M419" s="213" t="s">
        <v>34</v>
      </c>
      <c r="N419" s="214" t="s">
        <v>51</v>
      </c>
      <c r="O419" s="44"/>
      <c r="P419" s="215">
        <f>O419*H419</f>
        <v>0</v>
      </c>
      <c r="Q419" s="215">
        <v>0.34692000000000001</v>
      </c>
      <c r="R419" s="215">
        <f>Q419*H419</f>
        <v>0.34692000000000001</v>
      </c>
      <c r="S419" s="215">
        <v>0</v>
      </c>
      <c r="T419" s="216">
        <f>S419*H419</f>
        <v>0</v>
      </c>
      <c r="AR419" s="25" t="s">
        <v>111</v>
      </c>
      <c r="AT419" s="25" t="s">
        <v>203</v>
      </c>
      <c r="AU419" s="25" t="s">
        <v>87</v>
      </c>
      <c r="AY419" s="25" t="s">
        <v>201</v>
      </c>
      <c r="BE419" s="217">
        <f>IF(N419="základní",J419,0)</f>
        <v>0</v>
      </c>
      <c r="BF419" s="217">
        <f>IF(N419="snížená",J419,0)</f>
        <v>0</v>
      </c>
      <c r="BG419" s="217">
        <f>IF(N419="zákl. přenesená",J419,0)</f>
        <v>0</v>
      </c>
      <c r="BH419" s="217">
        <f>IF(N419="sníž. přenesená",J419,0)</f>
        <v>0</v>
      </c>
      <c r="BI419" s="217">
        <f>IF(N419="nulová",J419,0)</f>
        <v>0</v>
      </c>
      <c r="BJ419" s="25" t="s">
        <v>42</v>
      </c>
      <c r="BK419" s="217">
        <f>ROUND(I419*H419,2)</f>
        <v>0</v>
      </c>
      <c r="BL419" s="25" t="s">
        <v>111</v>
      </c>
      <c r="BM419" s="25" t="s">
        <v>536</v>
      </c>
    </row>
    <row r="420" spans="2:65" s="1" customFormat="1" ht="391.5">
      <c r="B420" s="43"/>
      <c r="C420" s="65"/>
      <c r="D420" s="218" t="s">
        <v>209</v>
      </c>
      <c r="E420" s="65"/>
      <c r="F420" s="219" t="s">
        <v>470</v>
      </c>
      <c r="G420" s="65"/>
      <c r="H420" s="65"/>
      <c r="I420" s="175"/>
      <c r="J420" s="65"/>
      <c r="K420" s="65"/>
      <c r="L420" s="63"/>
      <c r="M420" s="220"/>
      <c r="N420" s="44"/>
      <c r="O420" s="44"/>
      <c r="P420" s="44"/>
      <c r="Q420" s="44"/>
      <c r="R420" s="44"/>
      <c r="S420" s="44"/>
      <c r="T420" s="80"/>
      <c r="AT420" s="25" t="s">
        <v>209</v>
      </c>
      <c r="AU420" s="25" t="s">
        <v>87</v>
      </c>
    </row>
    <row r="421" spans="2:65" s="12" customFormat="1">
      <c r="B421" s="221"/>
      <c r="C421" s="222"/>
      <c r="D421" s="218" t="s">
        <v>211</v>
      </c>
      <c r="E421" s="223" t="s">
        <v>34</v>
      </c>
      <c r="F421" s="224" t="s">
        <v>418</v>
      </c>
      <c r="G421" s="222"/>
      <c r="H421" s="223" t="s">
        <v>34</v>
      </c>
      <c r="I421" s="225"/>
      <c r="J421" s="222"/>
      <c r="K421" s="222"/>
      <c r="L421" s="226"/>
      <c r="M421" s="227"/>
      <c r="N421" s="228"/>
      <c r="O421" s="228"/>
      <c r="P421" s="228"/>
      <c r="Q421" s="228"/>
      <c r="R421" s="228"/>
      <c r="S421" s="228"/>
      <c r="T421" s="229"/>
      <c r="AT421" s="230" t="s">
        <v>211</v>
      </c>
      <c r="AU421" s="230" t="s">
        <v>87</v>
      </c>
      <c r="AV421" s="12" t="s">
        <v>42</v>
      </c>
      <c r="AW421" s="12" t="s">
        <v>40</v>
      </c>
      <c r="AX421" s="12" t="s">
        <v>80</v>
      </c>
      <c r="AY421" s="230" t="s">
        <v>201</v>
      </c>
    </row>
    <row r="422" spans="2:65" s="13" customFormat="1">
      <c r="B422" s="231"/>
      <c r="C422" s="232"/>
      <c r="D422" s="218" t="s">
        <v>211</v>
      </c>
      <c r="E422" s="233" t="s">
        <v>34</v>
      </c>
      <c r="F422" s="234" t="s">
        <v>480</v>
      </c>
      <c r="G422" s="232"/>
      <c r="H422" s="235">
        <v>1</v>
      </c>
      <c r="I422" s="236"/>
      <c r="J422" s="232"/>
      <c r="K422" s="232"/>
      <c r="L422" s="237"/>
      <c r="M422" s="238"/>
      <c r="N422" s="239"/>
      <c r="O422" s="239"/>
      <c r="P422" s="239"/>
      <c r="Q422" s="239"/>
      <c r="R422" s="239"/>
      <c r="S422" s="239"/>
      <c r="T422" s="240"/>
      <c r="AT422" s="241" t="s">
        <v>211</v>
      </c>
      <c r="AU422" s="241" t="s">
        <v>87</v>
      </c>
      <c r="AV422" s="13" t="s">
        <v>87</v>
      </c>
      <c r="AW422" s="13" t="s">
        <v>40</v>
      </c>
      <c r="AX422" s="13" t="s">
        <v>80</v>
      </c>
      <c r="AY422" s="241" t="s">
        <v>201</v>
      </c>
    </row>
    <row r="423" spans="2:65" s="14" customFormat="1">
      <c r="B423" s="242"/>
      <c r="C423" s="243"/>
      <c r="D423" s="218" t="s">
        <v>211</v>
      </c>
      <c r="E423" s="244" t="s">
        <v>34</v>
      </c>
      <c r="F423" s="245" t="s">
        <v>215</v>
      </c>
      <c r="G423" s="243"/>
      <c r="H423" s="246">
        <v>1</v>
      </c>
      <c r="I423" s="247"/>
      <c r="J423" s="243"/>
      <c r="K423" s="243"/>
      <c r="L423" s="248"/>
      <c r="M423" s="249"/>
      <c r="N423" s="250"/>
      <c r="O423" s="250"/>
      <c r="P423" s="250"/>
      <c r="Q423" s="250"/>
      <c r="R423" s="250"/>
      <c r="S423" s="250"/>
      <c r="T423" s="251"/>
      <c r="AT423" s="252" t="s">
        <v>211</v>
      </c>
      <c r="AU423" s="252" t="s">
        <v>87</v>
      </c>
      <c r="AV423" s="14" t="s">
        <v>111</v>
      </c>
      <c r="AW423" s="14" t="s">
        <v>40</v>
      </c>
      <c r="AX423" s="14" t="s">
        <v>42</v>
      </c>
      <c r="AY423" s="252" t="s">
        <v>201</v>
      </c>
    </row>
    <row r="424" spans="2:65" s="1" customFormat="1" ht="25.5" customHeight="1">
      <c r="B424" s="43"/>
      <c r="C424" s="206" t="s">
        <v>537</v>
      </c>
      <c r="D424" s="206" t="s">
        <v>203</v>
      </c>
      <c r="E424" s="207" t="s">
        <v>538</v>
      </c>
      <c r="F424" s="208" t="s">
        <v>539</v>
      </c>
      <c r="G424" s="209" t="s">
        <v>540</v>
      </c>
      <c r="H424" s="210">
        <v>6.5</v>
      </c>
      <c r="I424" s="211"/>
      <c r="J424" s="212">
        <f>ROUND(I424*H424,2)</f>
        <v>0</v>
      </c>
      <c r="K424" s="208" t="s">
        <v>207</v>
      </c>
      <c r="L424" s="63"/>
      <c r="M424" s="213" t="s">
        <v>34</v>
      </c>
      <c r="N424" s="214" t="s">
        <v>51</v>
      </c>
      <c r="O424" s="44"/>
      <c r="P424" s="215">
        <f>O424*H424</f>
        <v>0</v>
      </c>
      <c r="Q424" s="215">
        <v>4.4630000000000003E-2</v>
      </c>
      <c r="R424" s="215">
        <f>Q424*H424</f>
        <v>0.29009499999999999</v>
      </c>
      <c r="S424" s="215">
        <v>0</v>
      </c>
      <c r="T424" s="216">
        <f>S424*H424</f>
        <v>0</v>
      </c>
      <c r="AR424" s="25" t="s">
        <v>111</v>
      </c>
      <c r="AT424" s="25" t="s">
        <v>203</v>
      </c>
      <c r="AU424" s="25" t="s">
        <v>87</v>
      </c>
      <c r="AY424" s="25" t="s">
        <v>201</v>
      </c>
      <c r="BE424" s="217">
        <f>IF(N424="základní",J424,0)</f>
        <v>0</v>
      </c>
      <c r="BF424" s="217">
        <f>IF(N424="snížená",J424,0)</f>
        <v>0</v>
      </c>
      <c r="BG424" s="217">
        <f>IF(N424="zákl. přenesená",J424,0)</f>
        <v>0</v>
      </c>
      <c r="BH424" s="217">
        <f>IF(N424="sníž. přenesená",J424,0)</f>
        <v>0</v>
      </c>
      <c r="BI424" s="217">
        <f>IF(N424="nulová",J424,0)</f>
        <v>0</v>
      </c>
      <c r="BJ424" s="25" t="s">
        <v>42</v>
      </c>
      <c r="BK424" s="217">
        <f>ROUND(I424*H424,2)</f>
        <v>0</v>
      </c>
      <c r="BL424" s="25" t="s">
        <v>111</v>
      </c>
      <c r="BM424" s="25" t="s">
        <v>541</v>
      </c>
    </row>
    <row r="425" spans="2:65" s="12" customFormat="1">
      <c r="B425" s="221"/>
      <c r="C425" s="222"/>
      <c r="D425" s="218" t="s">
        <v>211</v>
      </c>
      <c r="E425" s="223" t="s">
        <v>34</v>
      </c>
      <c r="F425" s="224" t="s">
        <v>418</v>
      </c>
      <c r="G425" s="222"/>
      <c r="H425" s="223" t="s">
        <v>34</v>
      </c>
      <c r="I425" s="225"/>
      <c r="J425" s="222"/>
      <c r="K425" s="222"/>
      <c r="L425" s="226"/>
      <c r="M425" s="227"/>
      <c r="N425" s="228"/>
      <c r="O425" s="228"/>
      <c r="P425" s="228"/>
      <c r="Q425" s="228"/>
      <c r="R425" s="228"/>
      <c r="S425" s="228"/>
      <c r="T425" s="229"/>
      <c r="AT425" s="230" t="s">
        <v>211</v>
      </c>
      <c r="AU425" s="230" t="s">
        <v>87</v>
      </c>
      <c r="AV425" s="12" t="s">
        <v>42</v>
      </c>
      <c r="AW425" s="12" t="s">
        <v>40</v>
      </c>
      <c r="AX425" s="12" t="s">
        <v>80</v>
      </c>
      <c r="AY425" s="230" t="s">
        <v>201</v>
      </c>
    </row>
    <row r="426" spans="2:65" s="13" customFormat="1">
      <c r="B426" s="231"/>
      <c r="C426" s="232"/>
      <c r="D426" s="218" t="s">
        <v>211</v>
      </c>
      <c r="E426" s="233" t="s">
        <v>34</v>
      </c>
      <c r="F426" s="234" t="s">
        <v>542</v>
      </c>
      <c r="G426" s="232"/>
      <c r="H426" s="235">
        <v>6.5</v>
      </c>
      <c r="I426" s="236"/>
      <c r="J426" s="232"/>
      <c r="K426" s="232"/>
      <c r="L426" s="237"/>
      <c r="M426" s="238"/>
      <c r="N426" s="239"/>
      <c r="O426" s="239"/>
      <c r="P426" s="239"/>
      <c r="Q426" s="239"/>
      <c r="R426" s="239"/>
      <c r="S426" s="239"/>
      <c r="T426" s="240"/>
      <c r="AT426" s="241" t="s">
        <v>211</v>
      </c>
      <c r="AU426" s="241" t="s">
        <v>87</v>
      </c>
      <c r="AV426" s="13" t="s">
        <v>87</v>
      </c>
      <c r="AW426" s="13" t="s">
        <v>40</v>
      </c>
      <c r="AX426" s="13" t="s">
        <v>80</v>
      </c>
      <c r="AY426" s="241" t="s">
        <v>201</v>
      </c>
    </row>
    <row r="427" spans="2:65" s="14" customFormat="1">
      <c r="B427" s="242"/>
      <c r="C427" s="243"/>
      <c r="D427" s="218" t="s">
        <v>211</v>
      </c>
      <c r="E427" s="244" t="s">
        <v>34</v>
      </c>
      <c r="F427" s="245" t="s">
        <v>215</v>
      </c>
      <c r="G427" s="243"/>
      <c r="H427" s="246">
        <v>6.5</v>
      </c>
      <c r="I427" s="247"/>
      <c r="J427" s="243"/>
      <c r="K427" s="243"/>
      <c r="L427" s="248"/>
      <c r="M427" s="249"/>
      <c r="N427" s="250"/>
      <c r="O427" s="250"/>
      <c r="P427" s="250"/>
      <c r="Q427" s="250"/>
      <c r="R427" s="250"/>
      <c r="S427" s="250"/>
      <c r="T427" s="251"/>
      <c r="AT427" s="252" t="s">
        <v>211</v>
      </c>
      <c r="AU427" s="252" t="s">
        <v>87</v>
      </c>
      <c r="AV427" s="14" t="s">
        <v>111</v>
      </c>
      <c r="AW427" s="14" t="s">
        <v>40</v>
      </c>
      <c r="AX427" s="14" t="s">
        <v>42</v>
      </c>
      <c r="AY427" s="252" t="s">
        <v>201</v>
      </c>
    </row>
    <row r="428" spans="2:65" s="1" customFormat="1" ht="25.5" customHeight="1">
      <c r="B428" s="43"/>
      <c r="C428" s="206" t="s">
        <v>543</v>
      </c>
      <c r="D428" s="206" t="s">
        <v>203</v>
      </c>
      <c r="E428" s="207" t="s">
        <v>544</v>
      </c>
      <c r="F428" s="208" t="s">
        <v>545</v>
      </c>
      <c r="G428" s="209" t="s">
        <v>540</v>
      </c>
      <c r="H428" s="210">
        <v>20.25</v>
      </c>
      <c r="I428" s="211"/>
      <c r="J428" s="212">
        <f>ROUND(I428*H428,2)</f>
        <v>0</v>
      </c>
      <c r="K428" s="208" t="s">
        <v>207</v>
      </c>
      <c r="L428" s="63"/>
      <c r="M428" s="213" t="s">
        <v>34</v>
      </c>
      <c r="N428" s="214" t="s">
        <v>51</v>
      </c>
      <c r="O428" s="44"/>
      <c r="P428" s="215">
        <f>O428*H428</f>
        <v>0</v>
      </c>
      <c r="Q428" s="215">
        <v>7.6130000000000003E-2</v>
      </c>
      <c r="R428" s="215">
        <f>Q428*H428</f>
        <v>1.5416325</v>
      </c>
      <c r="S428" s="215">
        <v>0</v>
      </c>
      <c r="T428" s="216">
        <f>S428*H428</f>
        <v>0</v>
      </c>
      <c r="AR428" s="25" t="s">
        <v>111</v>
      </c>
      <c r="AT428" s="25" t="s">
        <v>203</v>
      </c>
      <c r="AU428" s="25" t="s">
        <v>87</v>
      </c>
      <c r="AY428" s="25" t="s">
        <v>201</v>
      </c>
      <c r="BE428" s="217">
        <f>IF(N428="základní",J428,0)</f>
        <v>0</v>
      </c>
      <c r="BF428" s="217">
        <f>IF(N428="snížená",J428,0)</f>
        <v>0</v>
      </c>
      <c r="BG428" s="217">
        <f>IF(N428="zákl. přenesená",J428,0)</f>
        <v>0</v>
      </c>
      <c r="BH428" s="217">
        <f>IF(N428="sníž. přenesená",J428,0)</f>
        <v>0</v>
      </c>
      <c r="BI428" s="217">
        <f>IF(N428="nulová",J428,0)</f>
        <v>0</v>
      </c>
      <c r="BJ428" s="25" t="s">
        <v>42</v>
      </c>
      <c r="BK428" s="217">
        <f>ROUND(I428*H428,2)</f>
        <v>0</v>
      </c>
      <c r="BL428" s="25" t="s">
        <v>111</v>
      </c>
      <c r="BM428" s="25" t="s">
        <v>546</v>
      </c>
    </row>
    <row r="429" spans="2:65" s="12" customFormat="1">
      <c r="B429" s="221"/>
      <c r="C429" s="222"/>
      <c r="D429" s="218" t="s">
        <v>211</v>
      </c>
      <c r="E429" s="223" t="s">
        <v>34</v>
      </c>
      <c r="F429" s="224" t="s">
        <v>418</v>
      </c>
      <c r="G429" s="222"/>
      <c r="H429" s="223" t="s">
        <v>34</v>
      </c>
      <c r="I429" s="225"/>
      <c r="J429" s="222"/>
      <c r="K429" s="222"/>
      <c r="L429" s="226"/>
      <c r="M429" s="227"/>
      <c r="N429" s="228"/>
      <c r="O429" s="228"/>
      <c r="P429" s="228"/>
      <c r="Q429" s="228"/>
      <c r="R429" s="228"/>
      <c r="S429" s="228"/>
      <c r="T429" s="229"/>
      <c r="AT429" s="230" t="s">
        <v>211</v>
      </c>
      <c r="AU429" s="230" t="s">
        <v>87</v>
      </c>
      <c r="AV429" s="12" t="s">
        <v>42</v>
      </c>
      <c r="AW429" s="12" t="s">
        <v>40</v>
      </c>
      <c r="AX429" s="12" t="s">
        <v>80</v>
      </c>
      <c r="AY429" s="230" t="s">
        <v>201</v>
      </c>
    </row>
    <row r="430" spans="2:65" s="13" customFormat="1">
      <c r="B430" s="231"/>
      <c r="C430" s="232"/>
      <c r="D430" s="218" t="s">
        <v>211</v>
      </c>
      <c r="E430" s="233" t="s">
        <v>34</v>
      </c>
      <c r="F430" s="234" t="s">
        <v>547</v>
      </c>
      <c r="G430" s="232"/>
      <c r="H430" s="235">
        <v>20.25</v>
      </c>
      <c r="I430" s="236"/>
      <c r="J430" s="232"/>
      <c r="K430" s="232"/>
      <c r="L430" s="237"/>
      <c r="M430" s="238"/>
      <c r="N430" s="239"/>
      <c r="O430" s="239"/>
      <c r="P430" s="239"/>
      <c r="Q430" s="239"/>
      <c r="R430" s="239"/>
      <c r="S430" s="239"/>
      <c r="T430" s="240"/>
      <c r="AT430" s="241" t="s">
        <v>211</v>
      </c>
      <c r="AU430" s="241" t="s">
        <v>87</v>
      </c>
      <c r="AV430" s="13" t="s">
        <v>87</v>
      </c>
      <c r="AW430" s="13" t="s">
        <v>40</v>
      </c>
      <c r="AX430" s="13" t="s">
        <v>80</v>
      </c>
      <c r="AY430" s="241" t="s">
        <v>201</v>
      </c>
    </row>
    <row r="431" spans="2:65" s="14" customFormat="1">
      <c r="B431" s="242"/>
      <c r="C431" s="243"/>
      <c r="D431" s="218" t="s">
        <v>211</v>
      </c>
      <c r="E431" s="244" t="s">
        <v>34</v>
      </c>
      <c r="F431" s="245" t="s">
        <v>215</v>
      </c>
      <c r="G431" s="243"/>
      <c r="H431" s="246">
        <v>20.25</v>
      </c>
      <c r="I431" s="247"/>
      <c r="J431" s="243"/>
      <c r="K431" s="243"/>
      <c r="L431" s="248"/>
      <c r="M431" s="249"/>
      <c r="N431" s="250"/>
      <c r="O431" s="250"/>
      <c r="P431" s="250"/>
      <c r="Q431" s="250"/>
      <c r="R431" s="250"/>
      <c r="S431" s="250"/>
      <c r="T431" s="251"/>
      <c r="AT431" s="252" t="s">
        <v>211</v>
      </c>
      <c r="AU431" s="252" t="s">
        <v>87</v>
      </c>
      <c r="AV431" s="14" t="s">
        <v>111</v>
      </c>
      <c r="AW431" s="14" t="s">
        <v>40</v>
      </c>
      <c r="AX431" s="14" t="s">
        <v>42</v>
      </c>
      <c r="AY431" s="252" t="s">
        <v>201</v>
      </c>
    </row>
    <row r="432" spans="2:65" s="1" customFormat="1" ht="16.5" customHeight="1">
      <c r="B432" s="43"/>
      <c r="C432" s="206" t="s">
        <v>548</v>
      </c>
      <c r="D432" s="206" t="s">
        <v>203</v>
      </c>
      <c r="E432" s="207" t="s">
        <v>549</v>
      </c>
      <c r="F432" s="208" t="s">
        <v>550</v>
      </c>
      <c r="G432" s="209" t="s">
        <v>206</v>
      </c>
      <c r="H432" s="210">
        <v>1.7909999999999999</v>
      </c>
      <c r="I432" s="211"/>
      <c r="J432" s="212">
        <f>ROUND(I432*H432,2)</f>
        <v>0</v>
      </c>
      <c r="K432" s="208" t="s">
        <v>207</v>
      </c>
      <c r="L432" s="63"/>
      <c r="M432" s="213" t="s">
        <v>34</v>
      </c>
      <c r="N432" s="214" t="s">
        <v>51</v>
      </c>
      <c r="O432" s="44"/>
      <c r="P432" s="215">
        <f>O432*H432</f>
        <v>0</v>
      </c>
      <c r="Q432" s="215">
        <v>2.4533</v>
      </c>
      <c r="R432" s="215">
        <f>Q432*H432</f>
        <v>4.3938603000000001</v>
      </c>
      <c r="S432" s="215">
        <v>0</v>
      </c>
      <c r="T432" s="216">
        <f>S432*H432</f>
        <v>0</v>
      </c>
      <c r="AR432" s="25" t="s">
        <v>111</v>
      </c>
      <c r="AT432" s="25" t="s">
        <v>203</v>
      </c>
      <c r="AU432" s="25" t="s">
        <v>87</v>
      </c>
      <c r="AY432" s="25" t="s">
        <v>201</v>
      </c>
      <c r="BE432" s="217">
        <f>IF(N432="základní",J432,0)</f>
        <v>0</v>
      </c>
      <c r="BF432" s="217">
        <f>IF(N432="snížená",J432,0)</f>
        <v>0</v>
      </c>
      <c r="BG432" s="217">
        <f>IF(N432="zákl. přenesená",J432,0)</f>
        <v>0</v>
      </c>
      <c r="BH432" s="217">
        <f>IF(N432="sníž. přenesená",J432,0)</f>
        <v>0</v>
      </c>
      <c r="BI432" s="217">
        <f>IF(N432="nulová",J432,0)</f>
        <v>0</v>
      </c>
      <c r="BJ432" s="25" t="s">
        <v>42</v>
      </c>
      <c r="BK432" s="217">
        <f>ROUND(I432*H432,2)</f>
        <v>0</v>
      </c>
      <c r="BL432" s="25" t="s">
        <v>111</v>
      </c>
      <c r="BM432" s="25" t="s">
        <v>551</v>
      </c>
    </row>
    <row r="433" spans="2:65" s="12" customFormat="1">
      <c r="B433" s="221"/>
      <c r="C433" s="222"/>
      <c r="D433" s="218" t="s">
        <v>211</v>
      </c>
      <c r="E433" s="223" t="s">
        <v>34</v>
      </c>
      <c r="F433" s="224" t="s">
        <v>552</v>
      </c>
      <c r="G433" s="222"/>
      <c r="H433" s="223" t="s">
        <v>34</v>
      </c>
      <c r="I433" s="225"/>
      <c r="J433" s="222"/>
      <c r="K433" s="222"/>
      <c r="L433" s="226"/>
      <c r="M433" s="227"/>
      <c r="N433" s="228"/>
      <c r="O433" s="228"/>
      <c r="P433" s="228"/>
      <c r="Q433" s="228"/>
      <c r="R433" s="228"/>
      <c r="S433" s="228"/>
      <c r="T433" s="229"/>
      <c r="AT433" s="230" t="s">
        <v>211</v>
      </c>
      <c r="AU433" s="230" t="s">
        <v>87</v>
      </c>
      <c r="AV433" s="12" t="s">
        <v>42</v>
      </c>
      <c r="AW433" s="12" t="s">
        <v>40</v>
      </c>
      <c r="AX433" s="12" t="s">
        <v>80</v>
      </c>
      <c r="AY433" s="230" t="s">
        <v>201</v>
      </c>
    </row>
    <row r="434" spans="2:65" s="13" customFormat="1">
      <c r="B434" s="231"/>
      <c r="C434" s="232"/>
      <c r="D434" s="218" t="s">
        <v>211</v>
      </c>
      <c r="E434" s="233" t="s">
        <v>34</v>
      </c>
      <c r="F434" s="234" t="s">
        <v>553</v>
      </c>
      <c r="G434" s="232"/>
      <c r="H434" s="235">
        <v>0.6</v>
      </c>
      <c r="I434" s="236"/>
      <c r="J434" s="232"/>
      <c r="K434" s="232"/>
      <c r="L434" s="237"/>
      <c r="M434" s="238"/>
      <c r="N434" s="239"/>
      <c r="O434" s="239"/>
      <c r="P434" s="239"/>
      <c r="Q434" s="239"/>
      <c r="R434" s="239"/>
      <c r="S434" s="239"/>
      <c r="T434" s="240"/>
      <c r="AT434" s="241" t="s">
        <v>211</v>
      </c>
      <c r="AU434" s="241" t="s">
        <v>87</v>
      </c>
      <c r="AV434" s="13" t="s">
        <v>87</v>
      </c>
      <c r="AW434" s="13" t="s">
        <v>40</v>
      </c>
      <c r="AX434" s="13" t="s">
        <v>80</v>
      </c>
      <c r="AY434" s="241" t="s">
        <v>201</v>
      </c>
    </row>
    <row r="435" spans="2:65" s="13" customFormat="1">
      <c r="B435" s="231"/>
      <c r="C435" s="232"/>
      <c r="D435" s="218" t="s">
        <v>211</v>
      </c>
      <c r="E435" s="233" t="s">
        <v>34</v>
      </c>
      <c r="F435" s="234" t="s">
        <v>554</v>
      </c>
      <c r="G435" s="232"/>
      <c r="H435" s="235">
        <v>0.63800000000000001</v>
      </c>
      <c r="I435" s="236"/>
      <c r="J435" s="232"/>
      <c r="K435" s="232"/>
      <c r="L435" s="237"/>
      <c r="M435" s="238"/>
      <c r="N435" s="239"/>
      <c r="O435" s="239"/>
      <c r="P435" s="239"/>
      <c r="Q435" s="239"/>
      <c r="R435" s="239"/>
      <c r="S435" s="239"/>
      <c r="T435" s="240"/>
      <c r="AT435" s="241" t="s">
        <v>211</v>
      </c>
      <c r="AU435" s="241" t="s">
        <v>87</v>
      </c>
      <c r="AV435" s="13" t="s">
        <v>87</v>
      </c>
      <c r="AW435" s="13" t="s">
        <v>40</v>
      </c>
      <c r="AX435" s="13" t="s">
        <v>80</v>
      </c>
      <c r="AY435" s="241" t="s">
        <v>201</v>
      </c>
    </row>
    <row r="436" spans="2:65" s="13" customFormat="1">
      <c r="B436" s="231"/>
      <c r="C436" s="232"/>
      <c r="D436" s="218" t="s">
        <v>211</v>
      </c>
      <c r="E436" s="233" t="s">
        <v>34</v>
      </c>
      <c r="F436" s="234" t="s">
        <v>555</v>
      </c>
      <c r="G436" s="232"/>
      <c r="H436" s="235">
        <v>0.55300000000000005</v>
      </c>
      <c r="I436" s="236"/>
      <c r="J436" s="232"/>
      <c r="K436" s="232"/>
      <c r="L436" s="237"/>
      <c r="M436" s="238"/>
      <c r="N436" s="239"/>
      <c r="O436" s="239"/>
      <c r="P436" s="239"/>
      <c r="Q436" s="239"/>
      <c r="R436" s="239"/>
      <c r="S436" s="239"/>
      <c r="T436" s="240"/>
      <c r="AT436" s="241" t="s">
        <v>211</v>
      </c>
      <c r="AU436" s="241" t="s">
        <v>87</v>
      </c>
      <c r="AV436" s="13" t="s">
        <v>87</v>
      </c>
      <c r="AW436" s="13" t="s">
        <v>40</v>
      </c>
      <c r="AX436" s="13" t="s">
        <v>80</v>
      </c>
      <c r="AY436" s="241" t="s">
        <v>201</v>
      </c>
    </row>
    <row r="437" spans="2:65" s="14" customFormat="1">
      <c r="B437" s="242"/>
      <c r="C437" s="243"/>
      <c r="D437" s="218" t="s">
        <v>211</v>
      </c>
      <c r="E437" s="244" t="s">
        <v>34</v>
      </c>
      <c r="F437" s="245" t="s">
        <v>215</v>
      </c>
      <c r="G437" s="243"/>
      <c r="H437" s="246">
        <v>1.7909999999999999</v>
      </c>
      <c r="I437" s="247"/>
      <c r="J437" s="243"/>
      <c r="K437" s="243"/>
      <c r="L437" s="248"/>
      <c r="M437" s="249"/>
      <c r="N437" s="250"/>
      <c r="O437" s="250"/>
      <c r="P437" s="250"/>
      <c r="Q437" s="250"/>
      <c r="R437" s="250"/>
      <c r="S437" s="250"/>
      <c r="T437" s="251"/>
      <c r="AT437" s="252" t="s">
        <v>211</v>
      </c>
      <c r="AU437" s="252" t="s">
        <v>87</v>
      </c>
      <c r="AV437" s="14" t="s">
        <v>111</v>
      </c>
      <c r="AW437" s="14" t="s">
        <v>40</v>
      </c>
      <c r="AX437" s="14" t="s">
        <v>42</v>
      </c>
      <c r="AY437" s="252" t="s">
        <v>201</v>
      </c>
    </row>
    <row r="438" spans="2:65" s="1" customFormat="1" ht="38.25" customHeight="1">
      <c r="B438" s="43"/>
      <c r="C438" s="206" t="s">
        <v>556</v>
      </c>
      <c r="D438" s="206" t="s">
        <v>203</v>
      </c>
      <c r="E438" s="207" t="s">
        <v>557</v>
      </c>
      <c r="F438" s="208" t="s">
        <v>558</v>
      </c>
      <c r="G438" s="209" t="s">
        <v>137</v>
      </c>
      <c r="H438" s="210">
        <v>20.48</v>
      </c>
      <c r="I438" s="211"/>
      <c r="J438" s="212">
        <f>ROUND(I438*H438,2)</f>
        <v>0</v>
      </c>
      <c r="K438" s="208" t="s">
        <v>207</v>
      </c>
      <c r="L438" s="63"/>
      <c r="M438" s="213" t="s">
        <v>34</v>
      </c>
      <c r="N438" s="214" t="s">
        <v>51</v>
      </c>
      <c r="O438" s="44"/>
      <c r="P438" s="215">
        <f>O438*H438</f>
        <v>0</v>
      </c>
      <c r="Q438" s="215">
        <v>0</v>
      </c>
      <c r="R438" s="215">
        <f>Q438*H438</f>
        <v>0</v>
      </c>
      <c r="S438" s="215">
        <v>0</v>
      </c>
      <c r="T438" s="216">
        <f>S438*H438</f>
        <v>0</v>
      </c>
      <c r="AR438" s="25" t="s">
        <v>111</v>
      </c>
      <c r="AT438" s="25" t="s">
        <v>203</v>
      </c>
      <c r="AU438" s="25" t="s">
        <v>87</v>
      </c>
      <c r="AY438" s="25" t="s">
        <v>201</v>
      </c>
      <c r="BE438" s="217">
        <f>IF(N438="základní",J438,0)</f>
        <v>0</v>
      </c>
      <c r="BF438" s="217">
        <f>IF(N438="snížená",J438,0)</f>
        <v>0</v>
      </c>
      <c r="BG438" s="217">
        <f>IF(N438="zákl. přenesená",J438,0)</f>
        <v>0</v>
      </c>
      <c r="BH438" s="217">
        <f>IF(N438="sníž. přenesená",J438,0)</f>
        <v>0</v>
      </c>
      <c r="BI438" s="217">
        <f>IF(N438="nulová",J438,0)</f>
        <v>0</v>
      </c>
      <c r="BJ438" s="25" t="s">
        <v>42</v>
      </c>
      <c r="BK438" s="217">
        <f>ROUND(I438*H438,2)</f>
        <v>0</v>
      </c>
      <c r="BL438" s="25" t="s">
        <v>111</v>
      </c>
      <c r="BM438" s="25" t="s">
        <v>559</v>
      </c>
    </row>
    <row r="439" spans="2:65" s="12" customFormat="1">
      <c r="B439" s="221"/>
      <c r="C439" s="222"/>
      <c r="D439" s="218" t="s">
        <v>211</v>
      </c>
      <c r="E439" s="223" t="s">
        <v>34</v>
      </c>
      <c r="F439" s="224" t="s">
        <v>552</v>
      </c>
      <c r="G439" s="222"/>
      <c r="H439" s="223" t="s">
        <v>34</v>
      </c>
      <c r="I439" s="225"/>
      <c r="J439" s="222"/>
      <c r="K439" s="222"/>
      <c r="L439" s="226"/>
      <c r="M439" s="227"/>
      <c r="N439" s="228"/>
      <c r="O439" s="228"/>
      <c r="P439" s="228"/>
      <c r="Q439" s="228"/>
      <c r="R439" s="228"/>
      <c r="S439" s="228"/>
      <c r="T439" s="229"/>
      <c r="AT439" s="230" t="s">
        <v>211</v>
      </c>
      <c r="AU439" s="230" t="s">
        <v>87</v>
      </c>
      <c r="AV439" s="12" t="s">
        <v>42</v>
      </c>
      <c r="AW439" s="12" t="s">
        <v>40</v>
      </c>
      <c r="AX439" s="12" t="s">
        <v>80</v>
      </c>
      <c r="AY439" s="230" t="s">
        <v>201</v>
      </c>
    </row>
    <row r="440" spans="2:65" s="13" customFormat="1">
      <c r="B440" s="231"/>
      <c r="C440" s="232"/>
      <c r="D440" s="218" t="s">
        <v>211</v>
      </c>
      <c r="E440" s="233" t="s">
        <v>34</v>
      </c>
      <c r="F440" s="234" t="s">
        <v>560</v>
      </c>
      <c r="G440" s="232"/>
      <c r="H440" s="235">
        <v>5.05</v>
      </c>
      <c r="I440" s="236"/>
      <c r="J440" s="232"/>
      <c r="K440" s="232"/>
      <c r="L440" s="237"/>
      <c r="M440" s="238"/>
      <c r="N440" s="239"/>
      <c r="O440" s="239"/>
      <c r="P440" s="239"/>
      <c r="Q440" s="239"/>
      <c r="R440" s="239"/>
      <c r="S440" s="239"/>
      <c r="T440" s="240"/>
      <c r="AT440" s="241" t="s">
        <v>211</v>
      </c>
      <c r="AU440" s="241" t="s">
        <v>87</v>
      </c>
      <c r="AV440" s="13" t="s">
        <v>87</v>
      </c>
      <c r="AW440" s="13" t="s">
        <v>40</v>
      </c>
      <c r="AX440" s="13" t="s">
        <v>80</v>
      </c>
      <c r="AY440" s="241" t="s">
        <v>201</v>
      </c>
    </row>
    <row r="441" spans="2:65" s="13" customFormat="1">
      <c r="B441" s="231"/>
      <c r="C441" s="232"/>
      <c r="D441" s="218" t="s">
        <v>211</v>
      </c>
      <c r="E441" s="233" t="s">
        <v>34</v>
      </c>
      <c r="F441" s="234" t="s">
        <v>561</v>
      </c>
      <c r="G441" s="232"/>
      <c r="H441" s="235">
        <v>10.14</v>
      </c>
      <c r="I441" s="236"/>
      <c r="J441" s="232"/>
      <c r="K441" s="232"/>
      <c r="L441" s="237"/>
      <c r="M441" s="238"/>
      <c r="N441" s="239"/>
      <c r="O441" s="239"/>
      <c r="P441" s="239"/>
      <c r="Q441" s="239"/>
      <c r="R441" s="239"/>
      <c r="S441" s="239"/>
      <c r="T441" s="240"/>
      <c r="AT441" s="241" t="s">
        <v>211</v>
      </c>
      <c r="AU441" s="241" t="s">
        <v>87</v>
      </c>
      <c r="AV441" s="13" t="s">
        <v>87</v>
      </c>
      <c r="AW441" s="13" t="s">
        <v>40</v>
      </c>
      <c r="AX441" s="13" t="s">
        <v>80</v>
      </c>
      <c r="AY441" s="241" t="s">
        <v>201</v>
      </c>
    </row>
    <row r="442" spans="2:65" s="13" customFormat="1">
      <c r="B442" s="231"/>
      <c r="C442" s="232"/>
      <c r="D442" s="218" t="s">
        <v>211</v>
      </c>
      <c r="E442" s="233" t="s">
        <v>34</v>
      </c>
      <c r="F442" s="234" t="s">
        <v>562</v>
      </c>
      <c r="G442" s="232"/>
      <c r="H442" s="235">
        <v>5.29</v>
      </c>
      <c r="I442" s="236"/>
      <c r="J442" s="232"/>
      <c r="K442" s="232"/>
      <c r="L442" s="237"/>
      <c r="M442" s="238"/>
      <c r="N442" s="239"/>
      <c r="O442" s="239"/>
      <c r="P442" s="239"/>
      <c r="Q442" s="239"/>
      <c r="R442" s="239"/>
      <c r="S442" s="239"/>
      <c r="T442" s="240"/>
      <c r="AT442" s="241" t="s">
        <v>211</v>
      </c>
      <c r="AU442" s="241" t="s">
        <v>87</v>
      </c>
      <c r="AV442" s="13" t="s">
        <v>87</v>
      </c>
      <c r="AW442" s="13" t="s">
        <v>40</v>
      </c>
      <c r="AX442" s="13" t="s">
        <v>80</v>
      </c>
      <c r="AY442" s="241" t="s">
        <v>201</v>
      </c>
    </row>
    <row r="443" spans="2:65" s="14" customFormat="1">
      <c r="B443" s="242"/>
      <c r="C443" s="243"/>
      <c r="D443" s="218" t="s">
        <v>211</v>
      </c>
      <c r="E443" s="244" t="s">
        <v>34</v>
      </c>
      <c r="F443" s="245" t="s">
        <v>215</v>
      </c>
      <c r="G443" s="243"/>
      <c r="H443" s="246">
        <v>20.48</v>
      </c>
      <c r="I443" s="247"/>
      <c r="J443" s="243"/>
      <c r="K443" s="243"/>
      <c r="L443" s="248"/>
      <c r="M443" s="249"/>
      <c r="N443" s="250"/>
      <c r="O443" s="250"/>
      <c r="P443" s="250"/>
      <c r="Q443" s="250"/>
      <c r="R443" s="250"/>
      <c r="S443" s="250"/>
      <c r="T443" s="251"/>
      <c r="AT443" s="252" t="s">
        <v>211</v>
      </c>
      <c r="AU443" s="252" t="s">
        <v>87</v>
      </c>
      <c r="AV443" s="14" t="s">
        <v>111</v>
      </c>
      <c r="AW443" s="14" t="s">
        <v>40</v>
      </c>
      <c r="AX443" s="14" t="s">
        <v>42</v>
      </c>
      <c r="AY443" s="252" t="s">
        <v>201</v>
      </c>
    </row>
    <row r="444" spans="2:65" s="1" customFormat="1" ht="38.25" customHeight="1">
      <c r="B444" s="43"/>
      <c r="C444" s="206" t="s">
        <v>563</v>
      </c>
      <c r="D444" s="206" t="s">
        <v>203</v>
      </c>
      <c r="E444" s="207" t="s">
        <v>564</v>
      </c>
      <c r="F444" s="208" t="s">
        <v>565</v>
      </c>
      <c r="G444" s="209" t="s">
        <v>137</v>
      </c>
      <c r="H444" s="210">
        <v>20.48</v>
      </c>
      <c r="I444" s="211"/>
      <c r="J444" s="212">
        <f>ROUND(I444*H444,2)</f>
        <v>0</v>
      </c>
      <c r="K444" s="208" t="s">
        <v>207</v>
      </c>
      <c r="L444" s="63"/>
      <c r="M444" s="213" t="s">
        <v>34</v>
      </c>
      <c r="N444" s="214" t="s">
        <v>51</v>
      </c>
      <c r="O444" s="44"/>
      <c r="P444" s="215">
        <f>O444*H444</f>
        <v>0</v>
      </c>
      <c r="Q444" s="215">
        <v>0</v>
      </c>
      <c r="R444" s="215">
        <f>Q444*H444</f>
        <v>0</v>
      </c>
      <c r="S444" s="215">
        <v>0</v>
      </c>
      <c r="T444" s="216">
        <f>S444*H444</f>
        <v>0</v>
      </c>
      <c r="AR444" s="25" t="s">
        <v>111</v>
      </c>
      <c r="AT444" s="25" t="s">
        <v>203</v>
      </c>
      <c r="AU444" s="25" t="s">
        <v>87</v>
      </c>
      <c r="AY444" s="25" t="s">
        <v>201</v>
      </c>
      <c r="BE444" s="217">
        <f>IF(N444="základní",J444,0)</f>
        <v>0</v>
      </c>
      <c r="BF444" s="217">
        <f>IF(N444="snížená",J444,0)</f>
        <v>0</v>
      </c>
      <c r="BG444" s="217">
        <f>IF(N444="zákl. přenesená",J444,0)</f>
        <v>0</v>
      </c>
      <c r="BH444" s="217">
        <f>IF(N444="sníž. přenesená",J444,0)</f>
        <v>0</v>
      </c>
      <c r="BI444" s="217">
        <f>IF(N444="nulová",J444,0)</f>
        <v>0</v>
      </c>
      <c r="BJ444" s="25" t="s">
        <v>42</v>
      </c>
      <c r="BK444" s="217">
        <f>ROUND(I444*H444,2)</f>
        <v>0</v>
      </c>
      <c r="BL444" s="25" t="s">
        <v>111</v>
      </c>
      <c r="BM444" s="25" t="s">
        <v>566</v>
      </c>
    </row>
    <row r="445" spans="2:65" s="1" customFormat="1" ht="25.5" customHeight="1">
      <c r="B445" s="43"/>
      <c r="C445" s="206" t="s">
        <v>567</v>
      </c>
      <c r="D445" s="206" t="s">
        <v>203</v>
      </c>
      <c r="E445" s="207" t="s">
        <v>568</v>
      </c>
      <c r="F445" s="208" t="s">
        <v>569</v>
      </c>
      <c r="G445" s="209" t="s">
        <v>355</v>
      </c>
      <c r="H445" s="210">
        <v>0.19400000000000001</v>
      </c>
      <c r="I445" s="211"/>
      <c r="J445" s="212">
        <f>ROUND(I445*H445,2)</f>
        <v>0</v>
      </c>
      <c r="K445" s="208" t="s">
        <v>207</v>
      </c>
      <c r="L445" s="63"/>
      <c r="M445" s="213" t="s">
        <v>34</v>
      </c>
      <c r="N445" s="214" t="s">
        <v>51</v>
      </c>
      <c r="O445" s="44"/>
      <c r="P445" s="215">
        <f>O445*H445</f>
        <v>0</v>
      </c>
      <c r="Q445" s="215">
        <v>1.04528</v>
      </c>
      <c r="R445" s="215">
        <f>Q445*H445</f>
        <v>0.20278431999999999</v>
      </c>
      <c r="S445" s="215">
        <v>0</v>
      </c>
      <c r="T445" s="216">
        <f>S445*H445</f>
        <v>0</v>
      </c>
      <c r="AR445" s="25" t="s">
        <v>111</v>
      </c>
      <c r="AT445" s="25" t="s">
        <v>203</v>
      </c>
      <c r="AU445" s="25" t="s">
        <v>87</v>
      </c>
      <c r="AY445" s="25" t="s">
        <v>201</v>
      </c>
      <c r="BE445" s="217">
        <f>IF(N445="základní",J445,0)</f>
        <v>0</v>
      </c>
      <c r="BF445" s="217">
        <f>IF(N445="snížená",J445,0)</f>
        <v>0</v>
      </c>
      <c r="BG445" s="217">
        <f>IF(N445="zákl. přenesená",J445,0)</f>
        <v>0</v>
      </c>
      <c r="BH445" s="217">
        <f>IF(N445="sníž. přenesená",J445,0)</f>
        <v>0</v>
      </c>
      <c r="BI445" s="217">
        <f>IF(N445="nulová",J445,0)</f>
        <v>0</v>
      </c>
      <c r="BJ445" s="25" t="s">
        <v>42</v>
      </c>
      <c r="BK445" s="217">
        <f>ROUND(I445*H445,2)</f>
        <v>0</v>
      </c>
      <c r="BL445" s="25" t="s">
        <v>111</v>
      </c>
      <c r="BM445" s="25" t="s">
        <v>570</v>
      </c>
    </row>
    <row r="446" spans="2:65" s="12" customFormat="1">
      <c r="B446" s="221"/>
      <c r="C446" s="222"/>
      <c r="D446" s="218" t="s">
        <v>211</v>
      </c>
      <c r="E446" s="223" t="s">
        <v>34</v>
      </c>
      <c r="F446" s="224" t="s">
        <v>552</v>
      </c>
      <c r="G446" s="222"/>
      <c r="H446" s="223" t="s">
        <v>34</v>
      </c>
      <c r="I446" s="225"/>
      <c r="J446" s="222"/>
      <c r="K446" s="222"/>
      <c r="L446" s="226"/>
      <c r="M446" s="227"/>
      <c r="N446" s="228"/>
      <c r="O446" s="228"/>
      <c r="P446" s="228"/>
      <c r="Q446" s="228"/>
      <c r="R446" s="228"/>
      <c r="S446" s="228"/>
      <c r="T446" s="229"/>
      <c r="AT446" s="230" t="s">
        <v>211</v>
      </c>
      <c r="AU446" s="230" t="s">
        <v>87</v>
      </c>
      <c r="AV446" s="12" t="s">
        <v>42</v>
      </c>
      <c r="AW446" s="12" t="s">
        <v>40</v>
      </c>
      <c r="AX446" s="12" t="s">
        <v>80</v>
      </c>
      <c r="AY446" s="230" t="s">
        <v>201</v>
      </c>
    </row>
    <row r="447" spans="2:65" s="13" customFormat="1">
      <c r="B447" s="231"/>
      <c r="C447" s="232"/>
      <c r="D447" s="218" t="s">
        <v>211</v>
      </c>
      <c r="E447" s="233" t="s">
        <v>34</v>
      </c>
      <c r="F447" s="234" t="s">
        <v>571</v>
      </c>
      <c r="G447" s="232"/>
      <c r="H447" s="235">
        <v>2.8000000000000001E-2</v>
      </c>
      <c r="I447" s="236"/>
      <c r="J447" s="232"/>
      <c r="K447" s="232"/>
      <c r="L447" s="237"/>
      <c r="M447" s="238"/>
      <c r="N447" s="239"/>
      <c r="O447" s="239"/>
      <c r="P447" s="239"/>
      <c r="Q447" s="239"/>
      <c r="R447" s="239"/>
      <c r="S447" s="239"/>
      <c r="T447" s="240"/>
      <c r="AT447" s="241" t="s">
        <v>211</v>
      </c>
      <c r="AU447" s="241" t="s">
        <v>87</v>
      </c>
      <c r="AV447" s="13" t="s">
        <v>87</v>
      </c>
      <c r="AW447" s="13" t="s">
        <v>40</v>
      </c>
      <c r="AX447" s="13" t="s">
        <v>80</v>
      </c>
      <c r="AY447" s="241" t="s">
        <v>201</v>
      </c>
    </row>
    <row r="448" spans="2:65" s="13" customFormat="1">
      <c r="B448" s="231"/>
      <c r="C448" s="232"/>
      <c r="D448" s="218" t="s">
        <v>211</v>
      </c>
      <c r="E448" s="233" t="s">
        <v>34</v>
      </c>
      <c r="F448" s="234" t="s">
        <v>572</v>
      </c>
      <c r="G448" s="232"/>
      <c r="H448" s="235">
        <v>1.2E-2</v>
      </c>
      <c r="I448" s="236"/>
      <c r="J448" s="232"/>
      <c r="K448" s="232"/>
      <c r="L448" s="237"/>
      <c r="M448" s="238"/>
      <c r="N448" s="239"/>
      <c r="O448" s="239"/>
      <c r="P448" s="239"/>
      <c r="Q448" s="239"/>
      <c r="R448" s="239"/>
      <c r="S448" s="239"/>
      <c r="T448" s="240"/>
      <c r="AT448" s="241" t="s">
        <v>211</v>
      </c>
      <c r="AU448" s="241" t="s">
        <v>87</v>
      </c>
      <c r="AV448" s="13" t="s">
        <v>87</v>
      </c>
      <c r="AW448" s="13" t="s">
        <v>40</v>
      </c>
      <c r="AX448" s="13" t="s">
        <v>80</v>
      </c>
      <c r="AY448" s="241" t="s">
        <v>201</v>
      </c>
    </row>
    <row r="449" spans="2:65" s="13" customFormat="1">
      <c r="B449" s="231"/>
      <c r="C449" s="232"/>
      <c r="D449" s="218" t="s">
        <v>211</v>
      </c>
      <c r="E449" s="233" t="s">
        <v>34</v>
      </c>
      <c r="F449" s="234" t="s">
        <v>573</v>
      </c>
      <c r="G449" s="232"/>
      <c r="H449" s="235">
        <v>6.0000000000000001E-3</v>
      </c>
      <c r="I449" s="236"/>
      <c r="J449" s="232"/>
      <c r="K449" s="232"/>
      <c r="L449" s="237"/>
      <c r="M449" s="238"/>
      <c r="N449" s="239"/>
      <c r="O449" s="239"/>
      <c r="P449" s="239"/>
      <c r="Q449" s="239"/>
      <c r="R449" s="239"/>
      <c r="S449" s="239"/>
      <c r="T449" s="240"/>
      <c r="AT449" s="241" t="s">
        <v>211</v>
      </c>
      <c r="AU449" s="241" t="s">
        <v>87</v>
      </c>
      <c r="AV449" s="13" t="s">
        <v>87</v>
      </c>
      <c r="AW449" s="13" t="s">
        <v>40</v>
      </c>
      <c r="AX449" s="13" t="s">
        <v>80</v>
      </c>
      <c r="AY449" s="241" t="s">
        <v>201</v>
      </c>
    </row>
    <row r="450" spans="2:65" s="15" customFormat="1">
      <c r="B450" s="253"/>
      <c r="C450" s="254"/>
      <c r="D450" s="218" t="s">
        <v>211</v>
      </c>
      <c r="E450" s="255" t="s">
        <v>34</v>
      </c>
      <c r="F450" s="256" t="s">
        <v>574</v>
      </c>
      <c r="G450" s="254"/>
      <c r="H450" s="257">
        <v>4.5999999999999999E-2</v>
      </c>
      <c r="I450" s="258"/>
      <c r="J450" s="254"/>
      <c r="K450" s="254"/>
      <c r="L450" s="259"/>
      <c r="M450" s="260"/>
      <c r="N450" s="261"/>
      <c r="O450" s="261"/>
      <c r="P450" s="261"/>
      <c r="Q450" s="261"/>
      <c r="R450" s="261"/>
      <c r="S450" s="261"/>
      <c r="T450" s="262"/>
      <c r="AT450" s="263" t="s">
        <v>211</v>
      </c>
      <c r="AU450" s="263" t="s">
        <v>87</v>
      </c>
      <c r="AV450" s="15" t="s">
        <v>108</v>
      </c>
      <c r="AW450" s="15" t="s">
        <v>40</v>
      </c>
      <c r="AX450" s="15" t="s">
        <v>80</v>
      </c>
      <c r="AY450" s="263" t="s">
        <v>201</v>
      </c>
    </row>
    <row r="451" spans="2:65" s="13" customFormat="1">
      <c r="B451" s="231"/>
      <c r="C451" s="232"/>
      <c r="D451" s="218" t="s">
        <v>211</v>
      </c>
      <c r="E451" s="233" t="s">
        <v>34</v>
      </c>
      <c r="F451" s="234" t="s">
        <v>575</v>
      </c>
      <c r="G451" s="232"/>
      <c r="H451" s="235">
        <v>3.6999999999999998E-2</v>
      </c>
      <c r="I451" s="236"/>
      <c r="J451" s="232"/>
      <c r="K451" s="232"/>
      <c r="L451" s="237"/>
      <c r="M451" s="238"/>
      <c r="N451" s="239"/>
      <c r="O451" s="239"/>
      <c r="P451" s="239"/>
      <c r="Q451" s="239"/>
      <c r="R451" s="239"/>
      <c r="S451" s="239"/>
      <c r="T451" s="240"/>
      <c r="AT451" s="241" t="s">
        <v>211</v>
      </c>
      <c r="AU451" s="241" t="s">
        <v>87</v>
      </c>
      <c r="AV451" s="13" t="s">
        <v>87</v>
      </c>
      <c r="AW451" s="13" t="s">
        <v>40</v>
      </c>
      <c r="AX451" s="13" t="s">
        <v>80</v>
      </c>
      <c r="AY451" s="241" t="s">
        <v>201</v>
      </c>
    </row>
    <row r="452" spans="2:65" s="13" customFormat="1">
      <c r="B452" s="231"/>
      <c r="C452" s="232"/>
      <c r="D452" s="218" t="s">
        <v>211</v>
      </c>
      <c r="E452" s="233" t="s">
        <v>34</v>
      </c>
      <c r="F452" s="234" t="s">
        <v>576</v>
      </c>
      <c r="G452" s="232"/>
      <c r="H452" s="235">
        <v>1.2E-2</v>
      </c>
      <c r="I452" s="236"/>
      <c r="J452" s="232"/>
      <c r="K452" s="232"/>
      <c r="L452" s="237"/>
      <c r="M452" s="238"/>
      <c r="N452" s="239"/>
      <c r="O452" s="239"/>
      <c r="P452" s="239"/>
      <c r="Q452" s="239"/>
      <c r="R452" s="239"/>
      <c r="S452" s="239"/>
      <c r="T452" s="240"/>
      <c r="AT452" s="241" t="s">
        <v>211</v>
      </c>
      <c r="AU452" s="241" t="s">
        <v>87</v>
      </c>
      <c r="AV452" s="13" t="s">
        <v>87</v>
      </c>
      <c r="AW452" s="13" t="s">
        <v>40</v>
      </c>
      <c r="AX452" s="13" t="s">
        <v>80</v>
      </c>
      <c r="AY452" s="241" t="s">
        <v>201</v>
      </c>
    </row>
    <row r="453" spans="2:65" s="13" customFormat="1">
      <c r="B453" s="231"/>
      <c r="C453" s="232"/>
      <c r="D453" s="218" t="s">
        <v>211</v>
      </c>
      <c r="E453" s="233" t="s">
        <v>34</v>
      </c>
      <c r="F453" s="234" t="s">
        <v>577</v>
      </c>
      <c r="G453" s="232"/>
      <c r="H453" s="235">
        <v>7.0000000000000001E-3</v>
      </c>
      <c r="I453" s="236"/>
      <c r="J453" s="232"/>
      <c r="K453" s="232"/>
      <c r="L453" s="237"/>
      <c r="M453" s="238"/>
      <c r="N453" s="239"/>
      <c r="O453" s="239"/>
      <c r="P453" s="239"/>
      <c r="Q453" s="239"/>
      <c r="R453" s="239"/>
      <c r="S453" s="239"/>
      <c r="T453" s="240"/>
      <c r="AT453" s="241" t="s">
        <v>211</v>
      </c>
      <c r="AU453" s="241" t="s">
        <v>87</v>
      </c>
      <c r="AV453" s="13" t="s">
        <v>87</v>
      </c>
      <c r="AW453" s="13" t="s">
        <v>40</v>
      </c>
      <c r="AX453" s="13" t="s">
        <v>80</v>
      </c>
      <c r="AY453" s="241" t="s">
        <v>201</v>
      </c>
    </row>
    <row r="454" spans="2:65" s="15" customFormat="1">
      <c r="B454" s="253"/>
      <c r="C454" s="254"/>
      <c r="D454" s="218" t="s">
        <v>211</v>
      </c>
      <c r="E454" s="255" t="s">
        <v>34</v>
      </c>
      <c r="F454" s="256" t="s">
        <v>578</v>
      </c>
      <c r="G454" s="254"/>
      <c r="H454" s="257">
        <v>5.6000000000000001E-2</v>
      </c>
      <c r="I454" s="258"/>
      <c r="J454" s="254"/>
      <c r="K454" s="254"/>
      <c r="L454" s="259"/>
      <c r="M454" s="260"/>
      <c r="N454" s="261"/>
      <c r="O454" s="261"/>
      <c r="P454" s="261"/>
      <c r="Q454" s="261"/>
      <c r="R454" s="261"/>
      <c r="S454" s="261"/>
      <c r="T454" s="262"/>
      <c r="AT454" s="263" t="s">
        <v>211</v>
      </c>
      <c r="AU454" s="263" t="s">
        <v>87</v>
      </c>
      <c r="AV454" s="15" t="s">
        <v>108</v>
      </c>
      <c r="AW454" s="15" t="s">
        <v>40</v>
      </c>
      <c r="AX454" s="15" t="s">
        <v>80</v>
      </c>
      <c r="AY454" s="263" t="s">
        <v>201</v>
      </c>
    </row>
    <row r="455" spans="2:65" s="13" customFormat="1">
      <c r="B455" s="231"/>
      <c r="C455" s="232"/>
      <c r="D455" s="218" t="s">
        <v>211</v>
      </c>
      <c r="E455" s="233" t="s">
        <v>34</v>
      </c>
      <c r="F455" s="234" t="s">
        <v>579</v>
      </c>
      <c r="G455" s="232"/>
      <c r="H455" s="235">
        <v>6.8000000000000005E-2</v>
      </c>
      <c r="I455" s="236"/>
      <c r="J455" s="232"/>
      <c r="K455" s="232"/>
      <c r="L455" s="237"/>
      <c r="M455" s="238"/>
      <c r="N455" s="239"/>
      <c r="O455" s="239"/>
      <c r="P455" s="239"/>
      <c r="Q455" s="239"/>
      <c r="R455" s="239"/>
      <c r="S455" s="239"/>
      <c r="T455" s="240"/>
      <c r="AT455" s="241" t="s">
        <v>211</v>
      </c>
      <c r="AU455" s="241" t="s">
        <v>87</v>
      </c>
      <c r="AV455" s="13" t="s">
        <v>87</v>
      </c>
      <c r="AW455" s="13" t="s">
        <v>40</v>
      </c>
      <c r="AX455" s="13" t="s">
        <v>80</v>
      </c>
      <c r="AY455" s="241" t="s">
        <v>201</v>
      </c>
    </row>
    <row r="456" spans="2:65" s="13" customFormat="1">
      <c r="B456" s="231"/>
      <c r="C456" s="232"/>
      <c r="D456" s="218" t="s">
        <v>211</v>
      </c>
      <c r="E456" s="233" t="s">
        <v>34</v>
      </c>
      <c r="F456" s="234" t="s">
        <v>580</v>
      </c>
      <c r="G456" s="232"/>
      <c r="H456" s="235">
        <v>1.2E-2</v>
      </c>
      <c r="I456" s="236"/>
      <c r="J456" s="232"/>
      <c r="K456" s="232"/>
      <c r="L456" s="237"/>
      <c r="M456" s="238"/>
      <c r="N456" s="239"/>
      <c r="O456" s="239"/>
      <c r="P456" s="239"/>
      <c r="Q456" s="239"/>
      <c r="R456" s="239"/>
      <c r="S456" s="239"/>
      <c r="T456" s="240"/>
      <c r="AT456" s="241" t="s">
        <v>211</v>
      </c>
      <c r="AU456" s="241" t="s">
        <v>87</v>
      </c>
      <c r="AV456" s="13" t="s">
        <v>87</v>
      </c>
      <c r="AW456" s="13" t="s">
        <v>40</v>
      </c>
      <c r="AX456" s="13" t="s">
        <v>80</v>
      </c>
      <c r="AY456" s="241" t="s">
        <v>201</v>
      </c>
    </row>
    <row r="457" spans="2:65" s="13" customFormat="1">
      <c r="B457" s="231"/>
      <c r="C457" s="232"/>
      <c r="D457" s="218" t="s">
        <v>211</v>
      </c>
      <c r="E457" s="233" t="s">
        <v>34</v>
      </c>
      <c r="F457" s="234" t="s">
        <v>581</v>
      </c>
      <c r="G457" s="232"/>
      <c r="H457" s="235">
        <v>1.2E-2</v>
      </c>
      <c r="I457" s="236"/>
      <c r="J457" s="232"/>
      <c r="K457" s="232"/>
      <c r="L457" s="237"/>
      <c r="M457" s="238"/>
      <c r="N457" s="239"/>
      <c r="O457" s="239"/>
      <c r="P457" s="239"/>
      <c r="Q457" s="239"/>
      <c r="R457" s="239"/>
      <c r="S457" s="239"/>
      <c r="T457" s="240"/>
      <c r="AT457" s="241" t="s">
        <v>211</v>
      </c>
      <c r="AU457" s="241" t="s">
        <v>87</v>
      </c>
      <c r="AV457" s="13" t="s">
        <v>87</v>
      </c>
      <c r="AW457" s="13" t="s">
        <v>40</v>
      </c>
      <c r="AX457" s="13" t="s">
        <v>80</v>
      </c>
      <c r="AY457" s="241" t="s">
        <v>201</v>
      </c>
    </row>
    <row r="458" spans="2:65" s="15" customFormat="1">
      <c r="B458" s="253"/>
      <c r="C458" s="254"/>
      <c r="D458" s="218" t="s">
        <v>211</v>
      </c>
      <c r="E458" s="255" t="s">
        <v>34</v>
      </c>
      <c r="F458" s="256" t="s">
        <v>582</v>
      </c>
      <c r="G458" s="254"/>
      <c r="H458" s="257">
        <v>9.1999999999999998E-2</v>
      </c>
      <c r="I458" s="258"/>
      <c r="J458" s="254"/>
      <c r="K458" s="254"/>
      <c r="L458" s="259"/>
      <c r="M458" s="260"/>
      <c r="N458" s="261"/>
      <c r="O458" s="261"/>
      <c r="P458" s="261"/>
      <c r="Q458" s="261"/>
      <c r="R458" s="261"/>
      <c r="S458" s="261"/>
      <c r="T458" s="262"/>
      <c r="AT458" s="263" t="s">
        <v>211</v>
      </c>
      <c r="AU458" s="263" t="s">
        <v>87</v>
      </c>
      <c r="AV458" s="15" t="s">
        <v>108</v>
      </c>
      <c r="AW458" s="15" t="s">
        <v>40</v>
      </c>
      <c r="AX458" s="15" t="s">
        <v>80</v>
      </c>
      <c r="AY458" s="263" t="s">
        <v>201</v>
      </c>
    </row>
    <row r="459" spans="2:65" s="14" customFormat="1">
      <c r="B459" s="242"/>
      <c r="C459" s="243"/>
      <c r="D459" s="218" t="s">
        <v>211</v>
      </c>
      <c r="E459" s="244" t="s">
        <v>34</v>
      </c>
      <c r="F459" s="245" t="s">
        <v>215</v>
      </c>
      <c r="G459" s="243"/>
      <c r="H459" s="246">
        <v>0.19400000000000001</v>
      </c>
      <c r="I459" s="247"/>
      <c r="J459" s="243"/>
      <c r="K459" s="243"/>
      <c r="L459" s="248"/>
      <c r="M459" s="249"/>
      <c r="N459" s="250"/>
      <c r="O459" s="250"/>
      <c r="P459" s="250"/>
      <c r="Q459" s="250"/>
      <c r="R459" s="250"/>
      <c r="S459" s="250"/>
      <c r="T459" s="251"/>
      <c r="AT459" s="252" t="s">
        <v>211</v>
      </c>
      <c r="AU459" s="252" t="s">
        <v>87</v>
      </c>
      <c r="AV459" s="14" t="s">
        <v>111</v>
      </c>
      <c r="AW459" s="14" t="s">
        <v>40</v>
      </c>
      <c r="AX459" s="14" t="s">
        <v>42</v>
      </c>
      <c r="AY459" s="252" t="s">
        <v>201</v>
      </c>
    </row>
    <row r="460" spans="2:65" s="1" customFormat="1" ht="25.5" customHeight="1">
      <c r="B460" s="43"/>
      <c r="C460" s="206" t="s">
        <v>583</v>
      </c>
      <c r="D460" s="206" t="s">
        <v>203</v>
      </c>
      <c r="E460" s="207" t="s">
        <v>584</v>
      </c>
      <c r="F460" s="208" t="s">
        <v>585</v>
      </c>
      <c r="G460" s="209" t="s">
        <v>540</v>
      </c>
      <c r="H460" s="210">
        <v>11.5</v>
      </c>
      <c r="I460" s="211"/>
      <c r="J460" s="212">
        <f>ROUND(I460*H460,2)</f>
        <v>0</v>
      </c>
      <c r="K460" s="208" t="s">
        <v>207</v>
      </c>
      <c r="L460" s="63"/>
      <c r="M460" s="213" t="s">
        <v>34</v>
      </c>
      <c r="N460" s="214" t="s">
        <v>51</v>
      </c>
      <c r="O460" s="44"/>
      <c r="P460" s="215">
        <f>O460*H460</f>
        <v>0</v>
      </c>
      <c r="Q460" s="215">
        <v>2.5999999999999998E-4</v>
      </c>
      <c r="R460" s="215">
        <f>Q460*H460</f>
        <v>2.9899999999999996E-3</v>
      </c>
      <c r="S460" s="215">
        <v>0</v>
      </c>
      <c r="T460" s="216">
        <f>S460*H460</f>
        <v>0</v>
      </c>
      <c r="AR460" s="25" t="s">
        <v>111</v>
      </c>
      <c r="AT460" s="25" t="s">
        <v>203</v>
      </c>
      <c r="AU460" s="25" t="s">
        <v>87</v>
      </c>
      <c r="AY460" s="25" t="s">
        <v>201</v>
      </c>
      <c r="BE460" s="217">
        <f>IF(N460="základní",J460,0)</f>
        <v>0</v>
      </c>
      <c r="BF460" s="217">
        <f>IF(N460="snížená",J460,0)</f>
        <v>0</v>
      </c>
      <c r="BG460" s="217">
        <f>IF(N460="zákl. přenesená",J460,0)</f>
        <v>0</v>
      </c>
      <c r="BH460" s="217">
        <f>IF(N460="sníž. přenesená",J460,0)</f>
        <v>0</v>
      </c>
      <c r="BI460" s="217">
        <f>IF(N460="nulová",J460,0)</f>
        <v>0</v>
      </c>
      <c r="BJ460" s="25" t="s">
        <v>42</v>
      </c>
      <c r="BK460" s="217">
        <f>ROUND(I460*H460,2)</f>
        <v>0</v>
      </c>
      <c r="BL460" s="25" t="s">
        <v>111</v>
      </c>
      <c r="BM460" s="25" t="s">
        <v>586</v>
      </c>
    </row>
    <row r="461" spans="2:65" s="12" customFormat="1">
      <c r="B461" s="221"/>
      <c r="C461" s="222"/>
      <c r="D461" s="218" t="s">
        <v>211</v>
      </c>
      <c r="E461" s="223" t="s">
        <v>34</v>
      </c>
      <c r="F461" s="224" t="s">
        <v>418</v>
      </c>
      <c r="G461" s="222"/>
      <c r="H461" s="223" t="s">
        <v>34</v>
      </c>
      <c r="I461" s="225"/>
      <c r="J461" s="222"/>
      <c r="K461" s="222"/>
      <c r="L461" s="226"/>
      <c r="M461" s="227"/>
      <c r="N461" s="228"/>
      <c r="O461" s="228"/>
      <c r="P461" s="228"/>
      <c r="Q461" s="228"/>
      <c r="R461" s="228"/>
      <c r="S461" s="228"/>
      <c r="T461" s="229"/>
      <c r="AT461" s="230" t="s">
        <v>211</v>
      </c>
      <c r="AU461" s="230" t="s">
        <v>87</v>
      </c>
      <c r="AV461" s="12" t="s">
        <v>42</v>
      </c>
      <c r="AW461" s="12" t="s">
        <v>40</v>
      </c>
      <c r="AX461" s="12" t="s">
        <v>80</v>
      </c>
      <c r="AY461" s="230" t="s">
        <v>201</v>
      </c>
    </row>
    <row r="462" spans="2:65" s="12" customFormat="1">
      <c r="B462" s="221"/>
      <c r="C462" s="222"/>
      <c r="D462" s="218" t="s">
        <v>211</v>
      </c>
      <c r="E462" s="223" t="s">
        <v>34</v>
      </c>
      <c r="F462" s="224" t="s">
        <v>587</v>
      </c>
      <c r="G462" s="222"/>
      <c r="H462" s="223" t="s">
        <v>34</v>
      </c>
      <c r="I462" s="225"/>
      <c r="J462" s="222"/>
      <c r="K462" s="222"/>
      <c r="L462" s="226"/>
      <c r="M462" s="227"/>
      <c r="N462" s="228"/>
      <c r="O462" s="228"/>
      <c r="P462" s="228"/>
      <c r="Q462" s="228"/>
      <c r="R462" s="228"/>
      <c r="S462" s="228"/>
      <c r="T462" s="229"/>
      <c r="AT462" s="230" t="s">
        <v>211</v>
      </c>
      <c r="AU462" s="230" t="s">
        <v>87</v>
      </c>
      <c r="AV462" s="12" t="s">
        <v>42</v>
      </c>
      <c r="AW462" s="12" t="s">
        <v>40</v>
      </c>
      <c r="AX462" s="12" t="s">
        <v>80</v>
      </c>
      <c r="AY462" s="230" t="s">
        <v>201</v>
      </c>
    </row>
    <row r="463" spans="2:65" s="13" customFormat="1">
      <c r="B463" s="231"/>
      <c r="C463" s="232"/>
      <c r="D463" s="218" t="s">
        <v>211</v>
      </c>
      <c r="E463" s="233" t="s">
        <v>34</v>
      </c>
      <c r="F463" s="234" t="s">
        <v>588</v>
      </c>
      <c r="G463" s="232"/>
      <c r="H463" s="235">
        <v>11.5</v>
      </c>
      <c r="I463" s="236"/>
      <c r="J463" s="232"/>
      <c r="K463" s="232"/>
      <c r="L463" s="237"/>
      <c r="M463" s="238"/>
      <c r="N463" s="239"/>
      <c r="O463" s="239"/>
      <c r="P463" s="239"/>
      <c r="Q463" s="239"/>
      <c r="R463" s="239"/>
      <c r="S463" s="239"/>
      <c r="T463" s="240"/>
      <c r="AT463" s="241" t="s">
        <v>211</v>
      </c>
      <c r="AU463" s="241" t="s">
        <v>87</v>
      </c>
      <c r="AV463" s="13" t="s">
        <v>87</v>
      </c>
      <c r="AW463" s="13" t="s">
        <v>40</v>
      </c>
      <c r="AX463" s="13" t="s">
        <v>80</v>
      </c>
      <c r="AY463" s="241" t="s">
        <v>201</v>
      </c>
    </row>
    <row r="464" spans="2:65" s="15" customFormat="1">
      <c r="B464" s="253"/>
      <c r="C464" s="254"/>
      <c r="D464" s="218" t="s">
        <v>211</v>
      </c>
      <c r="E464" s="255" t="s">
        <v>34</v>
      </c>
      <c r="F464" s="256" t="s">
        <v>432</v>
      </c>
      <c r="G464" s="254"/>
      <c r="H464" s="257">
        <v>11.5</v>
      </c>
      <c r="I464" s="258"/>
      <c r="J464" s="254"/>
      <c r="K464" s="254"/>
      <c r="L464" s="259"/>
      <c r="M464" s="260"/>
      <c r="N464" s="261"/>
      <c r="O464" s="261"/>
      <c r="P464" s="261"/>
      <c r="Q464" s="261"/>
      <c r="R464" s="261"/>
      <c r="S464" s="261"/>
      <c r="T464" s="262"/>
      <c r="AT464" s="263" t="s">
        <v>211</v>
      </c>
      <c r="AU464" s="263" t="s">
        <v>87</v>
      </c>
      <c r="AV464" s="15" t="s">
        <v>108</v>
      </c>
      <c r="AW464" s="15" t="s">
        <v>40</v>
      </c>
      <c r="AX464" s="15" t="s">
        <v>80</v>
      </c>
      <c r="AY464" s="263" t="s">
        <v>201</v>
      </c>
    </row>
    <row r="465" spans="2:65" s="14" customFormat="1">
      <c r="B465" s="242"/>
      <c r="C465" s="243"/>
      <c r="D465" s="218" t="s">
        <v>211</v>
      </c>
      <c r="E465" s="244" t="s">
        <v>34</v>
      </c>
      <c r="F465" s="245" t="s">
        <v>215</v>
      </c>
      <c r="G465" s="243"/>
      <c r="H465" s="246">
        <v>11.5</v>
      </c>
      <c r="I465" s="247"/>
      <c r="J465" s="243"/>
      <c r="K465" s="243"/>
      <c r="L465" s="248"/>
      <c r="M465" s="249"/>
      <c r="N465" s="250"/>
      <c r="O465" s="250"/>
      <c r="P465" s="250"/>
      <c r="Q465" s="250"/>
      <c r="R465" s="250"/>
      <c r="S465" s="250"/>
      <c r="T465" s="251"/>
      <c r="AT465" s="252" t="s">
        <v>211</v>
      </c>
      <c r="AU465" s="252" t="s">
        <v>87</v>
      </c>
      <c r="AV465" s="14" t="s">
        <v>111</v>
      </c>
      <c r="AW465" s="14" t="s">
        <v>40</v>
      </c>
      <c r="AX465" s="14" t="s">
        <v>42</v>
      </c>
      <c r="AY465" s="252" t="s">
        <v>201</v>
      </c>
    </row>
    <row r="466" spans="2:65" s="1" customFormat="1" ht="25.5" customHeight="1">
      <c r="B466" s="43"/>
      <c r="C466" s="206" t="s">
        <v>589</v>
      </c>
      <c r="D466" s="206" t="s">
        <v>203</v>
      </c>
      <c r="E466" s="207" t="s">
        <v>590</v>
      </c>
      <c r="F466" s="208" t="s">
        <v>591</v>
      </c>
      <c r="G466" s="209" t="s">
        <v>540</v>
      </c>
      <c r="H466" s="210">
        <v>37.5</v>
      </c>
      <c r="I466" s="211"/>
      <c r="J466" s="212">
        <f>ROUND(I466*H466,2)</f>
        <v>0</v>
      </c>
      <c r="K466" s="208" t="s">
        <v>207</v>
      </c>
      <c r="L466" s="63"/>
      <c r="M466" s="213" t="s">
        <v>34</v>
      </c>
      <c r="N466" s="214" t="s">
        <v>51</v>
      </c>
      <c r="O466" s="44"/>
      <c r="P466" s="215">
        <f>O466*H466</f>
        <v>0</v>
      </c>
      <c r="Q466" s="215">
        <v>2.9999999999999997E-4</v>
      </c>
      <c r="R466" s="215">
        <f>Q466*H466</f>
        <v>1.125E-2</v>
      </c>
      <c r="S466" s="215">
        <v>0</v>
      </c>
      <c r="T466" s="216">
        <f>S466*H466</f>
        <v>0</v>
      </c>
      <c r="AR466" s="25" t="s">
        <v>111</v>
      </c>
      <c r="AT466" s="25" t="s">
        <v>203</v>
      </c>
      <c r="AU466" s="25" t="s">
        <v>87</v>
      </c>
      <c r="AY466" s="25" t="s">
        <v>201</v>
      </c>
      <c r="BE466" s="217">
        <f>IF(N466="základní",J466,0)</f>
        <v>0</v>
      </c>
      <c r="BF466" s="217">
        <f>IF(N466="snížená",J466,0)</f>
        <v>0</v>
      </c>
      <c r="BG466" s="217">
        <f>IF(N466="zákl. přenesená",J466,0)</f>
        <v>0</v>
      </c>
      <c r="BH466" s="217">
        <f>IF(N466="sníž. přenesená",J466,0)</f>
        <v>0</v>
      </c>
      <c r="BI466" s="217">
        <f>IF(N466="nulová",J466,0)</f>
        <v>0</v>
      </c>
      <c r="BJ466" s="25" t="s">
        <v>42</v>
      </c>
      <c r="BK466" s="217">
        <f>ROUND(I466*H466,2)</f>
        <v>0</v>
      </c>
      <c r="BL466" s="25" t="s">
        <v>111</v>
      </c>
      <c r="BM466" s="25" t="s">
        <v>592</v>
      </c>
    </row>
    <row r="467" spans="2:65" s="12" customFormat="1">
      <c r="B467" s="221"/>
      <c r="C467" s="222"/>
      <c r="D467" s="218" t="s">
        <v>211</v>
      </c>
      <c r="E467" s="223" t="s">
        <v>34</v>
      </c>
      <c r="F467" s="224" t="s">
        <v>418</v>
      </c>
      <c r="G467" s="222"/>
      <c r="H467" s="223" t="s">
        <v>34</v>
      </c>
      <c r="I467" s="225"/>
      <c r="J467" s="222"/>
      <c r="K467" s="222"/>
      <c r="L467" s="226"/>
      <c r="M467" s="227"/>
      <c r="N467" s="228"/>
      <c r="O467" s="228"/>
      <c r="P467" s="228"/>
      <c r="Q467" s="228"/>
      <c r="R467" s="228"/>
      <c r="S467" s="228"/>
      <c r="T467" s="229"/>
      <c r="AT467" s="230" t="s">
        <v>211</v>
      </c>
      <c r="AU467" s="230" t="s">
        <v>87</v>
      </c>
      <c r="AV467" s="12" t="s">
        <v>42</v>
      </c>
      <c r="AW467" s="12" t="s">
        <v>40</v>
      </c>
      <c r="AX467" s="12" t="s">
        <v>80</v>
      </c>
      <c r="AY467" s="230" t="s">
        <v>201</v>
      </c>
    </row>
    <row r="468" spans="2:65" s="12" customFormat="1">
      <c r="B468" s="221"/>
      <c r="C468" s="222"/>
      <c r="D468" s="218" t="s">
        <v>211</v>
      </c>
      <c r="E468" s="223" t="s">
        <v>34</v>
      </c>
      <c r="F468" s="224" t="s">
        <v>587</v>
      </c>
      <c r="G468" s="222"/>
      <c r="H468" s="223" t="s">
        <v>34</v>
      </c>
      <c r="I468" s="225"/>
      <c r="J468" s="222"/>
      <c r="K468" s="222"/>
      <c r="L468" s="226"/>
      <c r="M468" s="227"/>
      <c r="N468" s="228"/>
      <c r="O468" s="228"/>
      <c r="P468" s="228"/>
      <c r="Q468" s="228"/>
      <c r="R468" s="228"/>
      <c r="S468" s="228"/>
      <c r="T468" s="229"/>
      <c r="AT468" s="230" t="s">
        <v>211</v>
      </c>
      <c r="AU468" s="230" t="s">
        <v>87</v>
      </c>
      <c r="AV468" s="12" t="s">
        <v>42</v>
      </c>
      <c r="AW468" s="12" t="s">
        <v>40</v>
      </c>
      <c r="AX468" s="12" t="s">
        <v>80</v>
      </c>
      <c r="AY468" s="230" t="s">
        <v>201</v>
      </c>
    </row>
    <row r="469" spans="2:65" s="12" customFormat="1">
      <c r="B469" s="221"/>
      <c r="C469" s="222"/>
      <c r="D469" s="218" t="s">
        <v>211</v>
      </c>
      <c r="E469" s="223" t="s">
        <v>34</v>
      </c>
      <c r="F469" s="224" t="s">
        <v>593</v>
      </c>
      <c r="G469" s="222"/>
      <c r="H469" s="223" t="s">
        <v>34</v>
      </c>
      <c r="I469" s="225"/>
      <c r="J469" s="222"/>
      <c r="K469" s="222"/>
      <c r="L469" s="226"/>
      <c r="M469" s="227"/>
      <c r="N469" s="228"/>
      <c r="O469" s="228"/>
      <c r="P469" s="228"/>
      <c r="Q469" s="228"/>
      <c r="R469" s="228"/>
      <c r="S469" s="228"/>
      <c r="T469" s="229"/>
      <c r="AT469" s="230" t="s">
        <v>211</v>
      </c>
      <c r="AU469" s="230" t="s">
        <v>87</v>
      </c>
      <c r="AV469" s="12" t="s">
        <v>42</v>
      </c>
      <c r="AW469" s="12" t="s">
        <v>40</v>
      </c>
      <c r="AX469" s="12" t="s">
        <v>80</v>
      </c>
      <c r="AY469" s="230" t="s">
        <v>201</v>
      </c>
    </row>
    <row r="470" spans="2:65" s="13" customFormat="1">
      <c r="B470" s="231"/>
      <c r="C470" s="232"/>
      <c r="D470" s="218" t="s">
        <v>211</v>
      </c>
      <c r="E470" s="233" t="s">
        <v>34</v>
      </c>
      <c r="F470" s="234" t="s">
        <v>594</v>
      </c>
      <c r="G470" s="232"/>
      <c r="H470" s="235">
        <v>37.5</v>
      </c>
      <c r="I470" s="236"/>
      <c r="J470" s="232"/>
      <c r="K470" s="232"/>
      <c r="L470" s="237"/>
      <c r="M470" s="238"/>
      <c r="N470" s="239"/>
      <c r="O470" s="239"/>
      <c r="P470" s="239"/>
      <c r="Q470" s="239"/>
      <c r="R470" s="239"/>
      <c r="S470" s="239"/>
      <c r="T470" s="240"/>
      <c r="AT470" s="241" t="s">
        <v>211</v>
      </c>
      <c r="AU470" s="241" t="s">
        <v>87</v>
      </c>
      <c r="AV470" s="13" t="s">
        <v>87</v>
      </c>
      <c r="AW470" s="13" t="s">
        <v>40</v>
      </c>
      <c r="AX470" s="13" t="s">
        <v>80</v>
      </c>
      <c r="AY470" s="241" t="s">
        <v>201</v>
      </c>
    </row>
    <row r="471" spans="2:65" s="15" customFormat="1">
      <c r="B471" s="253"/>
      <c r="C471" s="254"/>
      <c r="D471" s="218" t="s">
        <v>211</v>
      </c>
      <c r="E471" s="255" t="s">
        <v>34</v>
      </c>
      <c r="F471" s="256" t="s">
        <v>432</v>
      </c>
      <c r="G471" s="254"/>
      <c r="H471" s="257">
        <v>37.5</v>
      </c>
      <c r="I471" s="258"/>
      <c r="J471" s="254"/>
      <c r="K471" s="254"/>
      <c r="L471" s="259"/>
      <c r="M471" s="260"/>
      <c r="N471" s="261"/>
      <c r="O471" s="261"/>
      <c r="P471" s="261"/>
      <c r="Q471" s="261"/>
      <c r="R471" s="261"/>
      <c r="S471" s="261"/>
      <c r="T471" s="262"/>
      <c r="AT471" s="263" t="s">
        <v>211</v>
      </c>
      <c r="AU471" s="263" t="s">
        <v>87</v>
      </c>
      <c r="AV471" s="15" t="s">
        <v>108</v>
      </c>
      <c r="AW471" s="15" t="s">
        <v>40</v>
      </c>
      <c r="AX471" s="15" t="s">
        <v>80</v>
      </c>
      <c r="AY471" s="263" t="s">
        <v>201</v>
      </c>
    </row>
    <row r="472" spans="2:65" s="14" customFormat="1">
      <c r="B472" s="242"/>
      <c r="C472" s="243"/>
      <c r="D472" s="218" t="s">
        <v>211</v>
      </c>
      <c r="E472" s="244" t="s">
        <v>34</v>
      </c>
      <c r="F472" s="245" t="s">
        <v>215</v>
      </c>
      <c r="G472" s="243"/>
      <c r="H472" s="246">
        <v>37.5</v>
      </c>
      <c r="I472" s="247"/>
      <c r="J472" s="243"/>
      <c r="K472" s="243"/>
      <c r="L472" s="248"/>
      <c r="M472" s="249"/>
      <c r="N472" s="250"/>
      <c r="O472" s="250"/>
      <c r="P472" s="250"/>
      <c r="Q472" s="250"/>
      <c r="R472" s="250"/>
      <c r="S472" s="250"/>
      <c r="T472" s="251"/>
      <c r="AT472" s="252" t="s">
        <v>211</v>
      </c>
      <c r="AU472" s="252" t="s">
        <v>87</v>
      </c>
      <c r="AV472" s="14" t="s">
        <v>111</v>
      </c>
      <c r="AW472" s="14" t="s">
        <v>40</v>
      </c>
      <c r="AX472" s="14" t="s">
        <v>42</v>
      </c>
      <c r="AY472" s="252" t="s">
        <v>201</v>
      </c>
    </row>
    <row r="473" spans="2:65" s="1" customFormat="1" ht="25.5" customHeight="1">
      <c r="B473" s="43"/>
      <c r="C473" s="206" t="s">
        <v>595</v>
      </c>
      <c r="D473" s="206" t="s">
        <v>203</v>
      </c>
      <c r="E473" s="207" t="s">
        <v>596</v>
      </c>
      <c r="F473" s="208" t="s">
        <v>597</v>
      </c>
      <c r="G473" s="209" t="s">
        <v>137</v>
      </c>
      <c r="H473" s="210">
        <v>22.588999999999999</v>
      </c>
      <c r="I473" s="211"/>
      <c r="J473" s="212">
        <f>ROUND(I473*H473,2)</f>
        <v>0</v>
      </c>
      <c r="K473" s="208" t="s">
        <v>207</v>
      </c>
      <c r="L473" s="63"/>
      <c r="M473" s="213" t="s">
        <v>34</v>
      </c>
      <c r="N473" s="214" t="s">
        <v>51</v>
      </c>
      <c r="O473" s="44"/>
      <c r="P473" s="215">
        <f>O473*H473</f>
        <v>0</v>
      </c>
      <c r="Q473" s="215">
        <v>6.8430000000000005E-2</v>
      </c>
      <c r="R473" s="215">
        <f>Q473*H473</f>
        <v>1.54576527</v>
      </c>
      <c r="S473" s="215">
        <v>0</v>
      </c>
      <c r="T473" s="216">
        <f>S473*H473</f>
        <v>0</v>
      </c>
      <c r="AR473" s="25" t="s">
        <v>111</v>
      </c>
      <c r="AT473" s="25" t="s">
        <v>203</v>
      </c>
      <c r="AU473" s="25" t="s">
        <v>87</v>
      </c>
      <c r="AY473" s="25" t="s">
        <v>201</v>
      </c>
      <c r="BE473" s="217">
        <f>IF(N473="základní",J473,0)</f>
        <v>0</v>
      </c>
      <c r="BF473" s="217">
        <f>IF(N473="snížená",J473,0)</f>
        <v>0</v>
      </c>
      <c r="BG473" s="217">
        <f>IF(N473="zákl. přenesená",J473,0)</f>
        <v>0</v>
      </c>
      <c r="BH473" s="217">
        <f>IF(N473="sníž. přenesená",J473,0)</f>
        <v>0</v>
      </c>
      <c r="BI473" s="217">
        <f>IF(N473="nulová",J473,0)</f>
        <v>0</v>
      </c>
      <c r="BJ473" s="25" t="s">
        <v>42</v>
      </c>
      <c r="BK473" s="217">
        <f>ROUND(I473*H473,2)</f>
        <v>0</v>
      </c>
      <c r="BL473" s="25" t="s">
        <v>111</v>
      </c>
      <c r="BM473" s="25" t="s">
        <v>598</v>
      </c>
    </row>
    <row r="474" spans="2:65" s="1" customFormat="1" ht="27">
      <c r="B474" s="43"/>
      <c r="C474" s="65"/>
      <c r="D474" s="218" t="s">
        <v>209</v>
      </c>
      <c r="E474" s="65"/>
      <c r="F474" s="219" t="s">
        <v>599</v>
      </c>
      <c r="G474" s="65"/>
      <c r="H474" s="65"/>
      <c r="I474" s="175"/>
      <c r="J474" s="65"/>
      <c r="K474" s="65"/>
      <c r="L474" s="63"/>
      <c r="M474" s="220"/>
      <c r="N474" s="44"/>
      <c r="O474" s="44"/>
      <c r="P474" s="44"/>
      <c r="Q474" s="44"/>
      <c r="R474" s="44"/>
      <c r="S474" s="44"/>
      <c r="T474" s="80"/>
      <c r="AT474" s="25" t="s">
        <v>209</v>
      </c>
      <c r="AU474" s="25" t="s">
        <v>87</v>
      </c>
    </row>
    <row r="475" spans="2:65" s="12" customFormat="1">
      <c r="B475" s="221"/>
      <c r="C475" s="222"/>
      <c r="D475" s="218" t="s">
        <v>211</v>
      </c>
      <c r="E475" s="223" t="s">
        <v>34</v>
      </c>
      <c r="F475" s="224" t="s">
        <v>418</v>
      </c>
      <c r="G475" s="222"/>
      <c r="H475" s="223" t="s">
        <v>34</v>
      </c>
      <c r="I475" s="225"/>
      <c r="J475" s="222"/>
      <c r="K475" s="222"/>
      <c r="L475" s="226"/>
      <c r="M475" s="227"/>
      <c r="N475" s="228"/>
      <c r="O475" s="228"/>
      <c r="P475" s="228"/>
      <c r="Q475" s="228"/>
      <c r="R475" s="228"/>
      <c r="S475" s="228"/>
      <c r="T475" s="229"/>
      <c r="AT475" s="230" t="s">
        <v>211</v>
      </c>
      <c r="AU475" s="230" t="s">
        <v>87</v>
      </c>
      <c r="AV475" s="12" t="s">
        <v>42</v>
      </c>
      <c r="AW475" s="12" t="s">
        <v>40</v>
      </c>
      <c r="AX475" s="12" t="s">
        <v>80</v>
      </c>
      <c r="AY475" s="230" t="s">
        <v>201</v>
      </c>
    </row>
    <row r="476" spans="2:65" s="13" customFormat="1">
      <c r="B476" s="231"/>
      <c r="C476" s="232"/>
      <c r="D476" s="218" t="s">
        <v>211</v>
      </c>
      <c r="E476" s="233" t="s">
        <v>34</v>
      </c>
      <c r="F476" s="234" t="s">
        <v>600</v>
      </c>
      <c r="G476" s="232"/>
      <c r="H476" s="235">
        <v>28.96</v>
      </c>
      <c r="I476" s="236"/>
      <c r="J476" s="232"/>
      <c r="K476" s="232"/>
      <c r="L476" s="237"/>
      <c r="M476" s="238"/>
      <c r="N476" s="239"/>
      <c r="O476" s="239"/>
      <c r="P476" s="239"/>
      <c r="Q476" s="239"/>
      <c r="R476" s="239"/>
      <c r="S476" s="239"/>
      <c r="T476" s="240"/>
      <c r="AT476" s="241" t="s">
        <v>211</v>
      </c>
      <c r="AU476" s="241" t="s">
        <v>87</v>
      </c>
      <c r="AV476" s="13" t="s">
        <v>87</v>
      </c>
      <c r="AW476" s="13" t="s">
        <v>40</v>
      </c>
      <c r="AX476" s="13" t="s">
        <v>80</v>
      </c>
      <c r="AY476" s="241" t="s">
        <v>201</v>
      </c>
    </row>
    <row r="477" spans="2:65" s="12" customFormat="1">
      <c r="B477" s="221"/>
      <c r="C477" s="222"/>
      <c r="D477" s="218" t="s">
        <v>211</v>
      </c>
      <c r="E477" s="223" t="s">
        <v>34</v>
      </c>
      <c r="F477" s="224" t="s">
        <v>420</v>
      </c>
      <c r="G477" s="222"/>
      <c r="H477" s="223" t="s">
        <v>34</v>
      </c>
      <c r="I477" s="225"/>
      <c r="J477" s="222"/>
      <c r="K477" s="222"/>
      <c r="L477" s="226"/>
      <c r="M477" s="227"/>
      <c r="N477" s="228"/>
      <c r="O477" s="228"/>
      <c r="P477" s="228"/>
      <c r="Q477" s="228"/>
      <c r="R477" s="228"/>
      <c r="S477" s="228"/>
      <c r="T477" s="229"/>
      <c r="AT477" s="230" t="s">
        <v>211</v>
      </c>
      <c r="AU477" s="230" t="s">
        <v>87</v>
      </c>
      <c r="AV477" s="12" t="s">
        <v>42</v>
      </c>
      <c r="AW477" s="12" t="s">
        <v>40</v>
      </c>
      <c r="AX477" s="12" t="s">
        <v>80</v>
      </c>
      <c r="AY477" s="230" t="s">
        <v>201</v>
      </c>
    </row>
    <row r="478" spans="2:65" s="13" customFormat="1">
      <c r="B478" s="231"/>
      <c r="C478" s="232"/>
      <c r="D478" s="218" t="s">
        <v>211</v>
      </c>
      <c r="E478" s="233" t="s">
        <v>34</v>
      </c>
      <c r="F478" s="234" t="s">
        <v>601</v>
      </c>
      <c r="G478" s="232"/>
      <c r="H478" s="235">
        <v>-6.3710000000000004</v>
      </c>
      <c r="I478" s="236"/>
      <c r="J478" s="232"/>
      <c r="K478" s="232"/>
      <c r="L478" s="237"/>
      <c r="M478" s="238"/>
      <c r="N478" s="239"/>
      <c r="O478" s="239"/>
      <c r="P478" s="239"/>
      <c r="Q478" s="239"/>
      <c r="R478" s="239"/>
      <c r="S478" s="239"/>
      <c r="T478" s="240"/>
      <c r="AT478" s="241" t="s">
        <v>211</v>
      </c>
      <c r="AU478" s="241" t="s">
        <v>87</v>
      </c>
      <c r="AV478" s="13" t="s">
        <v>87</v>
      </c>
      <c r="AW478" s="13" t="s">
        <v>40</v>
      </c>
      <c r="AX478" s="13" t="s">
        <v>80</v>
      </c>
      <c r="AY478" s="241" t="s">
        <v>201</v>
      </c>
    </row>
    <row r="479" spans="2:65" s="14" customFormat="1">
      <c r="B479" s="242"/>
      <c r="C479" s="243"/>
      <c r="D479" s="218" t="s">
        <v>211</v>
      </c>
      <c r="E479" s="244" t="s">
        <v>34</v>
      </c>
      <c r="F479" s="245" t="s">
        <v>215</v>
      </c>
      <c r="G479" s="243"/>
      <c r="H479" s="246">
        <v>22.588999999999999</v>
      </c>
      <c r="I479" s="247"/>
      <c r="J479" s="243"/>
      <c r="K479" s="243"/>
      <c r="L479" s="248"/>
      <c r="M479" s="249"/>
      <c r="N479" s="250"/>
      <c r="O479" s="250"/>
      <c r="P479" s="250"/>
      <c r="Q479" s="250"/>
      <c r="R479" s="250"/>
      <c r="S479" s="250"/>
      <c r="T479" s="251"/>
      <c r="AT479" s="252" t="s">
        <v>211</v>
      </c>
      <c r="AU479" s="252" t="s">
        <v>87</v>
      </c>
      <c r="AV479" s="14" t="s">
        <v>111</v>
      </c>
      <c r="AW479" s="14" t="s">
        <v>40</v>
      </c>
      <c r="AX479" s="14" t="s">
        <v>42</v>
      </c>
      <c r="AY479" s="252" t="s">
        <v>201</v>
      </c>
    </row>
    <row r="480" spans="2:65" s="1" customFormat="1" ht="25.5" customHeight="1">
      <c r="B480" s="43"/>
      <c r="C480" s="206" t="s">
        <v>602</v>
      </c>
      <c r="D480" s="206" t="s">
        <v>203</v>
      </c>
      <c r="E480" s="207" t="s">
        <v>603</v>
      </c>
      <c r="F480" s="208" t="s">
        <v>604</v>
      </c>
      <c r="G480" s="209" t="s">
        <v>137</v>
      </c>
      <c r="H480" s="210">
        <v>28.638000000000002</v>
      </c>
      <c r="I480" s="211"/>
      <c r="J480" s="212">
        <f>ROUND(I480*H480,2)</f>
        <v>0</v>
      </c>
      <c r="K480" s="208" t="s">
        <v>207</v>
      </c>
      <c r="L480" s="63"/>
      <c r="M480" s="213" t="s">
        <v>34</v>
      </c>
      <c r="N480" s="214" t="s">
        <v>51</v>
      </c>
      <c r="O480" s="44"/>
      <c r="P480" s="215">
        <f>O480*H480</f>
        <v>0</v>
      </c>
      <c r="Q480" s="215">
        <v>8.7309999999999999E-2</v>
      </c>
      <c r="R480" s="215">
        <f>Q480*H480</f>
        <v>2.5003837799999999</v>
      </c>
      <c r="S480" s="215">
        <v>0</v>
      </c>
      <c r="T480" s="216">
        <f>S480*H480</f>
        <v>0</v>
      </c>
      <c r="AR480" s="25" t="s">
        <v>111</v>
      </c>
      <c r="AT480" s="25" t="s">
        <v>203</v>
      </c>
      <c r="AU480" s="25" t="s">
        <v>87</v>
      </c>
      <c r="AY480" s="25" t="s">
        <v>201</v>
      </c>
      <c r="BE480" s="217">
        <f>IF(N480="základní",J480,0)</f>
        <v>0</v>
      </c>
      <c r="BF480" s="217">
        <f>IF(N480="snížená",J480,0)</f>
        <v>0</v>
      </c>
      <c r="BG480" s="217">
        <f>IF(N480="zákl. přenesená",J480,0)</f>
        <v>0</v>
      </c>
      <c r="BH480" s="217">
        <f>IF(N480="sníž. přenesená",J480,0)</f>
        <v>0</v>
      </c>
      <c r="BI480" s="217">
        <f>IF(N480="nulová",J480,0)</f>
        <v>0</v>
      </c>
      <c r="BJ480" s="25" t="s">
        <v>42</v>
      </c>
      <c r="BK480" s="217">
        <f>ROUND(I480*H480,2)</f>
        <v>0</v>
      </c>
      <c r="BL480" s="25" t="s">
        <v>111</v>
      </c>
      <c r="BM480" s="25" t="s">
        <v>605</v>
      </c>
    </row>
    <row r="481" spans="2:65" s="1" customFormat="1" ht="27">
      <c r="B481" s="43"/>
      <c r="C481" s="65"/>
      <c r="D481" s="218" t="s">
        <v>209</v>
      </c>
      <c r="E481" s="65"/>
      <c r="F481" s="219" t="s">
        <v>599</v>
      </c>
      <c r="G481" s="65"/>
      <c r="H481" s="65"/>
      <c r="I481" s="175"/>
      <c r="J481" s="65"/>
      <c r="K481" s="65"/>
      <c r="L481" s="63"/>
      <c r="M481" s="220"/>
      <c r="N481" s="44"/>
      <c r="O481" s="44"/>
      <c r="P481" s="44"/>
      <c r="Q481" s="44"/>
      <c r="R481" s="44"/>
      <c r="S481" s="44"/>
      <c r="T481" s="80"/>
      <c r="AT481" s="25" t="s">
        <v>209</v>
      </c>
      <c r="AU481" s="25" t="s">
        <v>87</v>
      </c>
    </row>
    <row r="482" spans="2:65" s="12" customFormat="1">
      <c r="B482" s="221"/>
      <c r="C482" s="222"/>
      <c r="D482" s="218" t="s">
        <v>211</v>
      </c>
      <c r="E482" s="223" t="s">
        <v>34</v>
      </c>
      <c r="F482" s="224" t="s">
        <v>418</v>
      </c>
      <c r="G482" s="222"/>
      <c r="H482" s="223" t="s">
        <v>34</v>
      </c>
      <c r="I482" s="225"/>
      <c r="J482" s="222"/>
      <c r="K482" s="222"/>
      <c r="L482" s="226"/>
      <c r="M482" s="227"/>
      <c r="N482" s="228"/>
      <c r="O482" s="228"/>
      <c r="P482" s="228"/>
      <c r="Q482" s="228"/>
      <c r="R482" s="228"/>
      <c r="S482" s="228"/>
      <c r="T482" s="229"/>
      <c r="AT482" s="230" t="s">
        <v>211</v>
      </c>
      <c r="AU482" s="230" t="s">
        <v>87</v>
      </c>
      <c r="AV482" s="12" t="s">
        <v>42</v>
      </c>
      <c r="AW482" s="12" t="s">
        <v>40</v>
      </c>
      <c r="AX482" s="12" t="s">
        <v>80</v>
      </c>
      <c r="AY482" s="230" t="s">
        <v>201</v>
      </c>
    </row>
    <row r="483" spans="2:65" s="13" customFormat="1">
      <c r="B483" s="231"/>
      <c r="C483" s="232"/>
      <c r="D483" s="218" t="s">
        <v>211</v>
      </c>
      <c r="E483" s="233" t="s">
        <v>34</v>
      </c>
      <c r="F483" s="234" t="s">
        <v>606</v>
      </c>
      <c r="G483" s="232"/>
      <c r="H483" s="235">
        <v>31.396000000000001</v>
      </c>
      <c r="I483" s="236"/>
      <c r="J483" s="232"/>
      <c r="K483" s="232"/>
      <c r="L483" s="237"/>
      <c r="M483" s="238"/>
      <c r="N483" s="239"/>
      <c r="O483" s="239"/>
      <c r="P483" s="239"/>
      <c r="Q483" s="239"/>
      <c r="R483" s="239"/>
      <c r="S483" s="239"/>
      <c r="T483" s="240"/>
      <c r="AT483" s="241" t="s">
        <v>211</v>
      </c>
      <c r="AU483" s="241" t="s">
        <v>87</v>
      </c>
      <c r="AV483" s="13" t="s">
        <v>87</v>
      </c>
      <c r="AW483" s="13" t="s">
        <v>40</v>
      </c>
      <c r="AX483" s="13" t="s">
        <v>80</v>
      </c>
      <c r="AY483" s="241" t="s">
        <v>201</v>
      </c>
    </row>
    <row r="484" spans="2:65" s="12" customFormat="1">
      <c r="B484" s="221"/>
      <c r="C484" s="222"/>
      <c r="D484" s="218" t="s">
        <v>211</v>
      </c>
      <c r="E484" s="223" t="s">
        <v>34</v>
      </c>
      <c r="F484" s="224" t="s">
        <v>420</v>
      </c>
      <c r="G484" s="222"/>
      <c r="H484" s="223" t="s">
        <v>34</v>
      </c>
      <c r="I484" s="225"/>
      <c r="J484" s="222"/>
      <c r="K484" s="222"/>
      <c r="L484" s="226"/>
      <c r="M484" s="227"/>
      <c r="N484" s="228"/>
      <c r="O484" s="228"/>
      <c r="P484" s="228"/>
      <c r="Q484" s="228"/>
      <c r="R484" s="228"/>
      <c r="S484" s="228"/>
      <c r="T484" s="229"/>
      <c r="AT484" s="230" t="s">
        <v>211</v>
      </c>
      <c r="AU484" s="230" t="s">
        <v>87</v>
      </c>
      <c r="AV484" s="12" t="s">
        <v>42</v>
      </c>
      <c r="AW484" s="12" t="s">
        <v>40</v>
      </c>
      <c r="AX484" s="12" t="s">
        <v>80</v>
      </c>
      <c r="AY484" s="230" t="s">
        <v>201</v>
      </c>
    </row>
    <row r="485" spans="2:65" s="13" customFormat="1">
      <c r="B485" s="231"/>
      <c r="C485" s="232"/>
      <c r="D485" s="218" t="s">
        <v>211</v>
      </c>
      <c r="E485" s="233" t="s">
        <v>34</v>
      </c>
      <c r="F485" s="234" t="s">
        <v>607</v>
      </c>
      <c r="G485" s="232"/>
      <c r="H485" s="235">
        <v>-2.758</v>
      </c>
      <c r="I485" s="236"/>
      <c r="J485" s="232"/>
      <c r="K485" s="232"/>
      <c r="L485" s="237"/>
      <c r="M485" s="238"/>
      <c r="N485" s="239"/>
      <c r="O485" s="239"/>
      <c r="P485" s="239"/>
      <c r="Q485" s="239"/>
      <c r="R485" s="239"/>
      <c r="S485" s="239"/>
      <c r="T485" s="240"/>
      <c r="AT485" s="241" t="s">
        <v>211</v>
      </c>
      <c r="AU485" s="241" t="s">
        <v>87</v>
      </c>
      <c r="AV485" s="13" t="s">
        <v>87</v>
      </c>
      <c r="AW485" s="13" t="s">
        <v>40</v>
      </c>
      <c r="AX485" s="13" t="s">
        <v>80</v>
      </c>
      <c r="AY485" s="241" t="s">
        <v>201</v>
      </c>
    </row>
    <row r="486" spans="2:65" s="14" customFormat="1">
      <c r="B486" s="242"/>
      <c r="C486" s="243"/>
      <c r="D486" s="218" t="s">
        <v>211</v>
      </c>
      <c r="E486" s="244" t="s">
        <v>34</v>
      </c>
      <c r="F486" s="245" t="s">
        <v>215</v>
      </c>
      <c r="G486" s="243"/>
      <c r="H486" s="246">
        <v>28.638000000000002</v>
      </c>
      <c r="I486" s="247"/>
      <c r="J486" s="243"/>
      <c r="K486" s="243"/>
      <c r="L486" s="248"/>
      <c r="M486" s="249"/>
      <c r="N486" s="250"/>
      <c r="O486" s="250"/>
      <c r="P486" s="250"/>
      <c r="Q486" s="250"/>
      <c r="R486" s="250"/>
      <c r="S486" s="250"/>
      <c r="T486" s="251"/>
      <c r="AT486" s="252" t="s">
        <v>211</v>
      </c>
      <c r="AU486" s="252" t="s">
        <v>87</v>
      </c>
      <c r="AV486" s="14" t="s">
        <v>111</v>
      </c>
      <c r="AW486" s="14" t="s">
        <v>40</v>
      </c>
      <c r="AX486" s="14" t="s">
        <v>42</v>
      </c>
      <c r="AY486" s="252" t="s">
        <v>201</v>
      </c>
    </row>
    <row r="487" spans="2:65" s="1" customFormat="1" ht="25.5" customHeight="1">
      <c r="B487" s="43"/>
      <c r="C487" s="206" t="s">
        <v>608</v>
      </c>
      <c r="D487" s="206" t="s">
        <v>203</v>
      </c>
      <c r="E487" s="207" t="s">
        <v>609</v>
      </c>
      <c r="F487" s="208" t="s">
        <v>610</v>
      </c>
      <c r="G487" s="209" t="s">
        <v>137</v>
      </c>
      <c r="H487" s="210">
        <v>195.31100000000001</v>
      </c>
      <c r="I487" s="211"/>
      <c r="J487" s="212">
        <f>ROUND(I487*H487,2)</f>
        <v>0</v>
      </c>
      <c r="K487" s="208" t="s">
        <v>207</v>
      </c>
      <c r="L487" s="63"/>
      <c r="M487" s="213" t="s">
        <v>34</v>
      </c>
      <c r="N487" s="214" t="s">
        <v>51</v>
      </c>
      <c r="O487" s="44"/>
      <c r="P487" s="215">
        <f>O487*H487</f>
        <v>0</v>
      </c>
      <c r="Q487" s="215">
        <v>0.10445</v>
      </c>
      <c r="R487" s="215">
        <f>Q487*H487</f>
        <v>20.400233950000001</v>
      </c>
      <c r="S487" s="215">
        <v>0</v>
      </c>
      <c r="T487" s="216">
        <f>S487*H487</f>
        <v>0</v>
      </c>
      <c r="AR487" s="25" t="s">
        <v>111</v>
      </c>
      <c r="AT487" s="25" t="s">
        <v>203</v>
      </c>
      <c r="AU487" s="25" t="s">
        <v>87</v>
      </c>
      <c r="AY487" s="25" t="s">
        <v>201</v>
      </c>
      <c r="BE487" s="217">
        <f>IF(N487="základní",J487,0)</f>
        <v>0</v>
      </c>
      <c r="BF487" s="217">
        <f>IF(N487="snížená",J487,0)</f>
        <v>0</v>
      </c>
      <c r="BG487" s="217">
        <f>IF(N487="zákl. přenesená",J487,0)</f>
        <v>0</v>
      </c>
      <c r="BH487" s="217">
        <f>IF(N487="sníž. přenesená",J487,0)</f>
        <v>0</v>
      </c>
      <c r="BI487" s="217">
        <f>IF(N487="nulová",J487,0)</f>
        <v>0</v>
      </c>
      <c r="BJ487" s="25" t="s">
        <v>42</v>
      </c>
      <c r="BK487" s="217">
        <f>ROUND(I487*H487,2)</f>
        <v>0</v>
      </c>
      <c r="BL487" s="25" t="s">
        <v>111</v>
      </c>
      <c r="BM487" s="25" t="s">
        <v>611</v>
      </c>
    </row>
    <row r="488" spans="2:65" s="1" customFormat="1" ht="27">
      <c r="B488" s="43"/>
      <c r="C488" s="65"/>
      <c r="D488" s="218" t="s">
        <v>209</v>
      </c>
      <c r="E488" s="65"/>
      <c r="F488" s="219" t="s">
        <v>599</v>
      </c>
      <c r="G488" s="65"/>
      <c r="H488" s="65"/>
      <c r="I488" s="175"/>
      <c r="J488" s="65"/>
      <c r="K488" s="65"/>
      <c r="L488" s="63"/>
      <c r="M488" s="220"/>
      <c r="N488" s="44"/>
      <c r="O488" s="44"/>
      <c r="P488" s="44"/>
      <c r="Q488" s="44"/>
      <c r="R488" s="44"/>
      <c r="S488" s="44"/>
      <c r="T488" s="80"/>
      <c r="AT488" s="25" t="s">
        <v>209</v>
      </c>
      <c r="AU488" s="25" t="s">
        <v>87</v>
      </c>
    </row>
    <row r="489" spans="2:65" s="12" customFormat="1">
      <c r="B489" s="221"/>
      <c r="C489" s="222"/>
      <c r="D489" s="218" t="s">
        <v>211</v>
      </c>
      <c r="E489" s="223" t="s">
        <v>34</v>
      </c>
      <c r="F489" s="224" t="s">
        <v>418</v>
      </c>
      <c r="G489" s="222"/>
      <c r="H489" s="223" t="s">
        <v>34</v>
      </c>
      <c r="I489" s="225"/>
      <c r="J489" s="222"/>
      <c r="K489" s="222"/>
      <c r="L489" s="226"/>
      <c r="M489" s="227"/>
      <c r="N489" s="228"/>
      <c r="O489" s="228"/>
      <c r="P489" s="228"/>
      <c r="Q489" s="228"/>
      <c r="R489" s="228"/>
      <c r="S489" s="228"/>
      <c r="T489" s="229"/>
      <c r="AT489" s="230" t="s">
        <v>211</v>
      </c>
      <c r="AU489" s="230" t="s">
        <v>87</v>
      </c>
      <c r="AV489" s="12" t="s">
        <v>42</v>
      </c>
      <c r="AW489" s="12" t="s">
        <v>40</v>
      </c>
      <c r="AX489" s="12" t="s">
        <v>80</v>
      </c>
      <c r="AY489" s="230" t="s">
        <v>201</v>
      </c>
    </row>
    <row r="490" spans="2:65" s="13" customFormat="1" ht="27">
      <c r="B490" s="231"/>
      <c r="C490" s="232"/>
      <c r="D490" s="218" t="s">
        <v>211</v>
      </c>
      <c r="E490" s="233" t="s">
        <v>34</v>
      </c>
      <c r="F490" s="234" t="s">
        <v>612</v>
      </c>
      <c r="G490" s="232"/>
      <c r="H490" s="235">
        <v>214.42</v>
      </c>
      <c r="I490" s="236"/>
      <c r="J490" s="232"/>
      <c r="K490" s="232"/>
      <c r="L490" s="237"/>
      <c r="M490" s="238"/>
      <c r="N490" s="239"/>
      <c r="O490" s="239"/>
      <c r="P490" s="239"/>
      <c r="Q490" s="239"/>
      <c r="R490" s="239"/>
      <c r="S490" s="239"/>
      <c r="T490" s="240"/>
      <c r="AT490" s="241" t="s">
        <v>211</v>
      </c>
      <c r="AU490" s="241" t="s">
        <v>87</v>
      </c>
      <c r="AV490" s="13" t="s">
        <v>87</v>
      </c>
      <c r="AW490" s="13" t="s">
        <v>40</v>
      </c>
      <c r="AX490" s="13" t="s">
        <v>80</v>
      </c>
      <c r="AY490" s="241" t="s">
        <v>201</v>
      </c>
    </row>
    <row r="491" spans="2:65" s="12" customFormat="1">
      <c r="B491" s="221"/>
      <c r="C491" s="222"/>
      <c r="D491" s="218" t="s">
        <v>211</v>
      </c>
      <c r="E491" s="223" t="s">
        <v>34</v>
      </c>
      <c r="F491" s="224" t="s">
        <v>420</v>
      </c>
      <c r="G491" s="222"/>
      <c r="H491" s="223" t="s">
        <v>34</v>
      </c>
      <c r="I491" s="225"/>
      <c r="J491" s="222"/>
      <c r="K491" s="222"/>
      <c r="L491" s="226"/>
      <c r="M491" s="227"/>
      <c r="N491" s="228"/>
      <c r="O491" s="228"/>
      <c r="P491" s="228"/>
      <c r="Q491" s="228"/>
      <c r="R491" s="228"/>
      <c r="S491" s="228"/>
      <c r="T491" s="229"/>
      <c r="AT491" s="230" t="s">
        <v>211</v>
      </c>
      <c r="AU491" s="230" t="s">
        <v>87</v>
      </c>
      <c r="AV491" s="12" t="s">
        <v>42</v>
      </c>
      <c r="AW491" s="12" t="s">
        <v>40</v>
      </c>
      <c r="AX491" s="12" t="s">
        <v>80</v>
      </c>
      <c r="AY491" s="230" t="s">
        <v>201</v>
      </c>
    </row>
    <row r="492" spans="2:65" s="13" customFormat="1">
      <c r="B492" s="231"/>
      <c r="C492" s="232"/>
      <c r="D492" s="218" t="s">
        <v>211</v>
      </c>
      <c r="E492" s="233" t="s">
        <v>34</v>
      </c>
      <c r="F492" s="234" t="s">
        <v>607</v>
      </c>
      <c r="G492" s="232"/>
      <c r="H492" s="235">
        <v>-2.758</v>
      </c>
      <c r="I492" s="236"/>
      <c r="J492" s="232"/>
      <c r="K492" s="232"/>
      <c r="L492" s="237"/>
      <c r="M492" s="238"/>
      <c r="N492" s="239"/>
      <c r="O492" s="239"/>
      <c r="P492" s="239"/>
      <c r="Q492" s="239"/>
      <c r="R492" s="239"/>
      <c r="S492" s="239"/>
      <c r="T492" s="240"/>
      <c r="AT492" s="241" t="s">
        <v>211</v>
      </c>
      <c r="AU492" s="241" t="s">
        <v>87</v>
      </c>
      <c r="AV492" s="13" t="s">
        <v>87</v>
      </c>
      <c r="AW492" s="13" t="s">
        <v>40</v>
      </c>
      <c r="AX492" s="13" t="s">
        <v>80</v>
      </c>
      <c r="AY492" s="241" t="s">
        <v>201</v>
      </c>
    </row>
    <row r="493" spans="2:65" s="13" customFormat="1">
      <c r="B493" s="231"/>
      <c r="C493" s="232"/>
      <c r="D493" s="218" t="s">
        <v>211</v>
      </c>
      <c r="E493" s="233" t="s">
        <v>34</v>
      </c>
      <c r="F493" s="234" t="s">
        <v>613</v>
      </c>
      <c r="G493" s="232"/>
      <c r="H493" s="235">
        <v>-11.032</v>
      </c>
      <c r="I493" s="236"/>
      <c r="J493" s="232"/>
      <c r="K493" s="232"/>
      <c r="L493" s="237"/>
      <c r="M493" s="238"/>
      <c r="N493" s="239"/>
      <c r="O493" s="239"/>
      <c r="P493" s="239"/>
      <c r="Q493" s="239"/>
      <c r="R493" s="239"/>
      <c r="S493" s="239"/>
      <c r="T493" s="240"/>
      <c r="AT493" s="241" t="s">
        <v>211</v>
      </c>
      <c r="AU493" s="241" t="s">
        <v>87</v>
      </c>
      <c r="AV493" s="13" t="s">
        <v>87</v>
      </c>
      <c r="AW493" s="13" t="s">
        <v>40</v>
      </c>
      <c r="AX493" s="13" t="s">
        <v>80</v>
      </c>
      <c r="AY493" s="241" t="s">
        <v>201</v>
      </c>
    </row>
    <row r="494" spans="2:65" s="13" customFormat="1">
      <c r="B494" s="231"/>
      <c r="C494" s="232"/>
      <c r="D494" s="218" t="s">
        <v>211</v>
      </c>
      <c r="E494" s="233" t="s">
        <v>34</v>
      </c>
      <c r="F494" s="234" t="s">
        <v>614</v>
      </c>
      <c r="G494" s="232"/>
      <c r="H494" s="235">
        <v>-5.319</v>
      </c>
      <c r="I494" s="236"/>
      <c r="J494" s="232"/>
      <c r="K494" s="232"/>
      <c r="L494" s="237"/>
      <c r="M494" s="238"/>
      <c r="N494" s="239"/>
      <c r="O494" s="239"/>
      <c r="P494" s="239"/>
      <c r="Q494" s="239"/>
      <c r="R494" s="239"/>
      <c r="S494" s="239"/>
      <c r="T494" s="240"/>
      <c r="AT494" s="241" t="s">
        <v>211</v>
      </c>
      <c r="AU494" s="241" t="s">
        <v>87</v>
      </c>
      <c r="AV494" s="13" t="s">
        <v>87</v>
      </c>
      <c r="AW494" s="13" t="s">
        <v>40</v>
      </c>
      <c r="AX494" s="13" t="s">
        <v>80</v>
      </c>
      <c r="AY494" s="241" t="s">
        <v>201</v>
      </c>
    </row>
    <row r="495" spans="2:65" s="14" customFormat="1">
      <c r="B495" s="242"/>
      <c r="C495" s="243"/>
      <c r="D495" s="218" t="s">
        <v>211</v>
      </c>
      <c r="E495" s="244" t="s">
        <v>34</v>
      </c>
      <c r="F495" s="245" t="s">
        <v>215</v>
      </c>
      <c r="G495" s="243"/>
      <c r="H495" s="246">
        <v>195.31100000000001</v>
      </c>
      <c r="I495" s="247"/>
      <c r="J495" s="243"/>
      <c r="K495" s="243"/>
      <c r="L495" s="248"/>
      <c r="M495" s="249"/>
      <c r="N495" s="250"/>
      <c r="O495" s="250"/>
      <c r="P495" s="250"/>
      <c r="Q495" s="250"/>
      <c r="R495" s="250"/>
      <c r="S495" s="250"/>
      <c r="T495" s="251"/>
      <c r="AT495" s="252" t="s">
        <v>211</v>
      </c>
      <c r="AU495" s="252" t="s">
        <v>87</v>
      </c>
      <c r="AV495" s="14" t="s">
        <v>111</v>
      </c>
      <c r="AW495" s="14" t="s">
        <v>40</v>
      </c>
      <c r="AX495" s="14" t="s">
        <v>42</v>
      </c>
      <c r="AY495" s="252" t="s">
        <v>201</v>
      </c>
    </row>
    <row r="496" spans="2:65" s="1" customFormat="1" ht="16.5" customHeight="1">
      <c r="B496" s="43"/>
      <c r="C496" s="206" t="s">
        <v>615</v>
      </c>
      <c r="D496" s="206" t="s">
        <v>203</v>
      </c>
      <c r="E496" s="207" t="s">
        <v>616</v>
      </c>
      <c r="F496" s="208" t="s">
        <v>617</v>
      </c>
      <c r="G496" s="209" t="s">
        <v>540</v>
      </c>
      <c r="H496" s="210">
        <v>7.24</v>
      </c>
      <c r="I496" s="211"/>
      <c r="J496" s="212">
        <f>ROUND(I496*H496,2)</f>
        <v>0</v>
      </c>
      <c r="K496" s="208" t="s">
        <v>207</v>
      </c>
      <c r="L496" s="63"/>
      <c r="M496" s="213" t="s">
        <v>34</v>
      </c>
      <c r="N496" s="214" t="s">
        <v>51</v>
      </c>
      <c r="O496" s="44"/>
      <c r="P496" s="215">
        <f>O496*H496</f>
        <v>0</v>
      </c>
      <c r="Q496" s="215">
        <v>8.0000000000000007E-5</v>
      </c>
      <c r="R496" s="215">
        <f>Q496*H496</f>
        <v>5.7920000000000009E-4</v>
      </c>
      <c r="S496" s="215">
        <v>0</v>
      </c>
      <c r="T496" s="216">
        <f>S496*H496</f>
        <v>0</v>
      </c>
      <c r="AR496" s="25" t="s">
        <v>111</v>
      </c>
      <c r="AT496" s="25" t="s">
        <v>203</v>
      </c>
      <c r="AU496" s="25" t="s">
        <v>87</v>
      </c>
      <c r="AY496" s="25" t="s">
        <v>201</v>
      </c>
      <c r="BE496" s="217">
        <f>IF(N496="základní",J496,0)</f>
        <v>0</v>
      </c>
      <c r="BF496" s="217">
        <f>IF(N496="snížená",J496,0)</f>
        <v>0</v>
      </c>
      <c r="BG496" s="217">
        <f>IF(N496="zákl. přenesená",J496,0)</f>
        <v>0</v>
      </c>
      <c r="BH496" s="217">
        <f>IF(N496="sníž. přenesená",J496,0)</f>
        <v>0</v>
      </c>
      <c r="BI496" s="217">
        <f>IF(N496="nulová",J496,0)</f>
        <v>0</v>
      </c>
      <c r="BJ496" s="25" t="s">
        <v>42</v>
      </c>
      <c r="BK496" s="217">
        <f>ROUND(I496*H496,2)</f>
        <v>0</v>
      </c>
      <c r="BL496" s="25" t="s">
        <v>111</v>
      </c>
      <c r="BM496" s="25" t="s">
        <v>618</v>
      </c>
    </row>
    <row r="497" spans="2:65" s="1" customFormat="1" ht="54">
      <c r="B497" s="43"/>
      <c r="C497" s="65"/>
      <c r="D497" s="218" t="s">
        <v>209</v>
      </c>
      <c r="E497" s="65"/>
      <c r="F497" s="219" t="s">
        <v>619</v>
      </c>
      <c r="G497" s="65"/>
      <c r="H497" s="65"/>
      <c r="I497" s="175"/>
      <c r="J497" s="65"/>
      <c r="K497" s="65"/>
      <c r="L497" s="63"/>
      <c r="M497" s="220"/>
      <c r="N497" s="44"/>
      <c r="O497" s="44"/>
      <c r="P497" s="44"/>
      <c r="Q497" s="44"/>
      <c r="R497" s="44"/>
      <c r="S497" s="44"/>
      <c r="T497" s="80"/>
      <c r="AT497" s="25" t="s">
        <v>209</v>
      </c>
      <c r="AU497" s="25" t="s">
        <v>87</v>
      </c>
    </row>
    <row r="498" spans="2:65" s="12" customFormat="1">
      <c r="B498" s="221"/>
      <c r="C498" s="222"/>
      <c r="D498" s="218" t="s">
        <v>211</v>
      </c>
      <c r="E498" s="223" t="s">
        <v>34</v>
      </c>
      <c r="F498" s="224" t="s">
        <v>418</v>
      </c>
      <c r="G498" s="222"/>
      <c r="H498" s="223" t="s">
        <v>34</v>
      </c>
      <c r="I498" s="225"/>
      <c r="J498" s="222"/>
      <c r="K498" s="222"/>
      <c r="L498" s="226"/>
      <c r="M498" s="227"/>
      <c r="N498" s="228"/>
      <c r="O498" s="228"/>
      <c r="P498" s="228"/>
      <c r="Q498" s="228"/>
      <c r="R498" s="228"/>
      <c r="S498" s="228"/>
      <c r="T498" s="229"/>
      <c r="AT498" s="230" t="s">
        <v>211</v>
      </c>
      <c r="AU498" s="230" t="s">
        <v>87</v>
      </c>
      <c r="AV498" s="12" t="s">
        <v>42</v>
      </c>
      <c r="AW498" s="12" t="s">
        <v>40</v>
      </c>
      <c r="AX498" s="12" t="s">
        <v>80</v>
      </c>
      <c r="AY498" s="230" t="s">
        <v>201</v>
      </c>
    </row>
    <row r="499" spans="2:65" s="13" customFormat="1">
      <c r="B499" s="231"/>
      <c r="C499" s="232"/>
      <c r="D499" s="218" t="s">
        <v>211</v>
      </c>
      <c r="E499" s="233" t="s">
        <v>34</v>
      </c>
      <c r="F499" s="234" t="s">
        <v>620</v>
      </c>
      <c r="G499" s="232"/>
      <c r="H499" s="235">
        <v>7.24</v>
      </c>
      <c r="I499" s="236"/>
      <c r="J499" s="232"/>
      <c r="K499" s="232"/>
      <c r="L499" s="237"/>
      <c r="M499" s="238"/>
      <c r="N499" s="239"/>
      <c r="O499" s="239"/>
      <c r="P499" s="239"/>
      <c r="Q499" s="239"/>
      <c r="R499" s="239"/>
      <c r="S499" s="239"/>
      <c r="T499" s="240"/>
      <c r="AT499" s="241" t="s">
        <v>211</v>
      </c>
      <c r="AU499" s="241" t="s">
        <v>87</v>
      </c>
      <c r="AV499" s="13" t="s">
        <v>87</v>
      </c>
      <c r="AW499" s="13" t="s">
        <v>40</v>
      </c>
      <c r="AX499" s="13" t="s">
        <v>80</v>
      </c>
      <c r="AY499" s="241" t="s">
        <v>201</v>
      </c>
    </row>
    <row r="500" spans="2:65" s="14" customFormat="1">
      <c r="B500" s="242"/>
      <c r="C500" s="243"/>
      <c r="D500" s="218" t="s">
        <v>211</v>
      </c>
      <c r="E500" s="244" t="s">
        <v>34</v>
      </c>
      <c r="F500" s="245" t="s">
        <v>215</v>
      </c>
      <c r="G500" s="243"/>
      <c r="H500" s="246">
        <v>7.24</v>
      </c>
      <c r="I500" s="247"/>
      <c r="J500" s="243"/>
      <c r="K500" s="243"/>
      <c r="L500" s="248"/>
      <c r="M500" s="249"/>
      <c r="N500" s="250"/>
      <c r="O500" s="250"/>
      <c r="P500" s="250"/>
      <c r="Q500" s="250"/>
      <c r="R500" s="250"/>
      <c r="S500" s="250"/>
      <c r="T500" s="251"/>
      <c r="AT500" s="252" t="s">
        <v>211</v>
      </c>
      <c r="AU500" s="252" t="s">
        <v>87</v>
      </c>
      <c r="AV500" s="14" t="s">
        <v>111</v>
      </c>
      <c r="AW500" s="14" t="s">
        <v>40</v>
      </c>
      <c r="AX500" s="14" t="s">
        <v>42</v>
      </c>
      <c r="AY500" s="252" t="s">
        <v>201</v>
      </c>
    </row>
    <row r="501" spans="2:65" s="1" customFormat="1" ht="16.5" customHeight="1">
      <c r="B501" s="43"/>
      <c r="C501" s="206" t="s">
        <v>621</v>
      </c>
      <c r="D501" s="206" t="s">
        <v>203</v>
      </c>
      <c r="E501" s="207" t="s">
        <v>622</v>
      </c>
      <c r="F501" s="208" t="s">
        <v>623</v>
      </c>
      <c r="G501" s="209" t="s">
        <v>540</v>
      </c>
      <c r="H501" s="210">
        <v>61.454000000000001</v>
      </c>
      <c r="I501" s="211"/>
      <c r="J501" s="212">
        <f>ROUND(I501*H501,2)</f>
        <v>0</v>
      </c>
      <c r="K501" s="208" t="s">
        <v>207</v>
      </c>
      <c r="L501" s="63"/>
      <c r="M501" s="213" t="s">
        <v>34</v>
      </c>
      <c r="N501" s="214" t="s">
        <v>51</v>
      </c>
      <c r="O501" s="44"/>
      <c r="P501" s="215">
        <f>O501*H501</f>
        <v>0</v>
      </c>
      <c r="Q501" s="215">
        <v>1.2E-4</v>
      </c>
      <c r="R501" s="215">
        <f>Q501*H501</f>
        <v>7.3744800000000001E-3</v>
      </c>
      <c r="S501" s="215">
        <v>0</v>
      </c>
      <c r="T501" s="216">
        <f>S501*H501</f>
        <v>0</v>
      </c>
      <c r="AR501" s="25" t="s">
        <v>111</v>
      </c>
      <c r="AT501" s="25" t="s">
        <v>203</v>
      </c>
      <c r="AU501" s="25" t="s">
        <v>87</v>
      </c>
      <c r="AY501" s="25" t="s">
        <v>201</v>
      </c>
      <c r="BE501" s="217">
        <f>IF(N501="základní",J501,0)</f>
        <v>0</v>
      </c>
      <c r="BF501" s="217">
        <f>IF(N501="snížená",J501,0)</f>
        <v>0</v>
      </c>
      <c r="BG501" s="217">
        <f>IF(N501="zákl. přenesená",J501,0)</f>
        <v>0</v>
      </c>
      <c r="BH501" s="217">
        <f>IF(N501="sníž. přenesená",J501,0)</f>
        <v>0</v>
      </c>
      <c r="BI501" s="217">
        <f>IF(N501="nulová",J501,0)</f>
        <v>0</v>
      </c>
      <c r="BJ501" s="25" t="s">
        <v>42</v>
      </c>
      <c r="BK501" s="217">
        <f>ROUND(I501*H501,2)</f>
        <v>0</v>
      </c>
      <c r="BL501" s="25" t="s">
        <v>111</v>
      </c>
      <c r="BM501" s="25" t="s">
        <v>624</v>
      </c>
    </row>
    <row r="502" spans="2:65" s="1" customFormat="1" ht="54">
      <c r="B502" s="43"/>
      <c r="C502" s="65"/>
      <c r="D502" s="218" t="s">
        <v>209</v>
      </c>
      <c r="E502" s="65"/>
      <c r="F502" s="219" t="s">
        <v>619</v>
      </c>
      <c r="G502" s="65"/>
      <c r="H502" s="65"/>
      <c r="I502" s="175"/>
      <c r="J502" s="65"/>
      <c r="K502" s="65"/>
      <c r="L502" s="63"/>
      <c r="M502" s="220"/>
      <c r="N502" s="44"/>
      <c r="O502" s="44"/>
      <c r="P502" s="44"/>
      <c r="Q502" s="44"/>
      <c r="R502" s="44"/>
      <c r="S502" s="44"/>
      <c r="T502" s="80"/>
      <c r="AT502" s="25" t="s">
        <v>209</v>
      </c>
      <c r="AU502" s="25" t="s">
        <v>87</v>
      </c>
    </row>
    <row r="503" spans="2:65" s="12" customFormat="1">
      <c r="B503" s="221"/>
      <c r="C503" s="222"/>
      <c r="D503" s="218" t="s">
        <v>211</v>
      </c>
      <c r="E503" s="223" t="s">
        <v>34</v>
      </c>
      <c r="F503" s="224" t="s">
        <v>418</v>
      </c>
      <c r="G503" s="222"/>
      <c r="H503" s="223" t="s">
        <v>34</v>
      </c>
      <c r="I503" s="225"/>
      <c r="J503" s="222"/>
      <c r="K503" s="222"/>
      <c r="L503" s="226"/>
      <c r="M503" s="227"/>
      <c r="N503" s="228"/>
      <c r="O503" s="228"/>
      <c r="P503" s="228"/>
      <c r="Q503" s="228"/>
      <c r="R503" s="228"/>
      <c r="S503" s="228"/>
      <c r="T503" s="229"/>
      <c r="AT503" s="230" t="s">
        <v>211</v>
      </c>
      <c r="AU503" s="230" t="s">
        <v>87</v>
      </c>
      <c r="AV503" s="12" t="s">
        <v>42</v>
      </c>
      <c r="AW503" s="12" t="s">
        <v>40</v>
      </c>
      <c r="AX503" s="12" t="s">
        <v>80</v>
      </c>
      <c r="AY503" s="230" t="s">
        <v>201</v>
      </c>
    </row>
    <row r="504" spans="2:65" s="13" customFormat="1">
      <c r="B504" s="231"/>
      <c r="C504" s="232"/>
      <c r="D504" s="218" t="s">
        <v>211</v>
      </c>
      <c r="E504" s="233" t="s">
        <v>34</v>
      </c>
      <c r="F504" s="234" t="s">
        <v>625</v>
      </c>
      <c r="G504" s="232"/>
      <c r="H504" s="235">
        <v>7.8490000000000002</v>
      </c>
      <c r="I504" s="236"/>
      <c r="J504" s="232"/>
      <c r="K504" s="232"/>
      <c r="L504" s="237"/>
      <c r="M504" s="238"/>
      <c r="N504" s="239"/>
      <c r="O504" s="239"/>
      <c r="P504" s="239"/>
      <c r="Q504" s="239"/>
      <c r="R504" s="239"/>
      <c r="S504" s="239"/>
      <c r="T504" s="240"/>
      <c r="AT504" s="241" t="s">
        <v>211</v>
      </c>
      <c r="AU504" s="241" t="s">
        <v>87</v>
      </c>
      <c r="AV504" s="13" t="s">
        <v>87</v>
      </c>
      <c r="AW504" s="13" t="s">
        <v>40</v>
      </c>
      <c r="AX504" s="13" t="s">
        <v>80</v>
      </c>
      <c r="AY504" s="241" t="s">
        <v>201</v>
      </c>
    </row>
    <row r="505" spans="2:65" s="13" customFormat="1" ht="27">
      <c r="B505" s="231"/>
      <c r="C505" s="232"/>
      <c r="D505" s="218" t="s">
        <v>211</v>
      </c>
      <c r="E505" s="233" t="s">
        <v>34</v>
      </c>
      <c r="F505" s="234" t="s">
        <v>626</v>
      </c>
      <c r="G505" s="232"/>
      <c r="H505" s="235">
        <v>53.604999999999997</v>
      </c>
      <c r="I505" s="236"/>
      <c r="J505" s="232"/>
      <c r="K505" s="232"/>
      <c r="L505" s="237"/>
      <c r="M505" s="238"/>
      <c r="N505" s="239"/>
      <c r="O505" s="239"/>
      <c r="P505" s="239"/>
      <c r="Q505" s="239"/>
      <c r="R505" s="239"/>
      <c r="S505" s="239"/>
      <c r="T505" s="240"/>
      <c r="AT505" s="241" t="s">
        <v>211</v>
      </c>
      <c r="AU505" s="241" t="s">
        <v>87</v>
      </c>
      <c r="AV505" s="13" t="s">
        <v>87</v>
      </c>
      <c r="AW505" s="13" t="s">
        <v>40</v>
      </c>
      <c r="AX505" s="13" t="s">
        <v>80</v>
      </c>
      <c r="AY505" s="241" t="s">
        <v>201</v>
      </c>
    </row>
    <row r="506" spans="2:65" s="14" customFormat="1">
      <c r="B506" s="242"/>
      <c r="C506" s="243"/>
      <c r="D506" s="218" t="s">
        <v>211</v>
      </c>
      <c r="E506" s="244" t="s">
        <v>34</v>
      </c>
      <c r="F506" s="245" t="s">
        <v>215</v>
      </c>
      <c r="G506" s="243"/>
      <c r="H506" s="246">
        <v>61.454000000000001</v>
      </c>
      <c r="I506" s="247"/>
      <c r="J506" s="243"/>
      <c r="K506" s="243"/>
      <c r="L506" s="248"/>
      <c r="M506" s="249"/>
      <c r="N506" s="250"/>
      <c r="O506" s="250"/>
      <c r="P506" s="250"/>
      <c r="Q506" s="250"/>
      <c r="R506" s="250"/>
      <c r="S506" s="250"/>
      <c r="T506" s="251"/>
      <c r="AT506" s="252" t="s">
        <v>211</v>
      </c>
      <c r="AU506" s="252" t="s">
        <v>87</v>
      </c>
      <c r="AV506" s="14" t="s">
        <v>111</v>
      </c>
      <c r="AW506" s="14" t="s">
        <v>40</v>
      </c>
      <c r="AX506" s="14" t="s">
        <v>42</v>
      </c>
      <c r="AY506" s="252" t="s">
        <v>201</v>
      </c>
    </row>
    <row r="507" spans="2:65" s="1" customFormat="1" ht="16.5" customHeight="1">
      <c r="B507" s="43"/>
      <c r="C507" s="206" t="s">
        <v>627</v>
      </c>
      <c r="D507" s="206" t="s">
        <v>203</v>
      </c>
      <c r="E507" s="207" t="s">
        <v>628</v>
      </c>
      <c r="F507" s="208" t="s">
        <v>629</v>
      </c>
      <c r="G507" s="209" t="s">
        <v>540</v>
      </c>
      <c r="H507" s="210">
        <v>64</v>
      </c>
      <c r="I507" s="211"/>
      <c r="J507" s="212">
        <f>ROUND(I507*H507,2)</f>
        <v>0</v>
      </c>
      <c r="K507" s="208" t="s">
        <v>207</v>
      </c>
      <c r="L507" s="63"/>
      <c r="M507" s="213" t="s">
        <v>34</v>
      </c>
      <c r="N507" s="214" t="s">
        <v>51</v>
      </c>
      <c r="O507" s="44"/>
      <c r="P507" s="215">
        <f>O507*H507</f>
        <v>0</v>
      </c>
      <c r="Q507" s="215">
        <v>1.2E-4</v>
      </c>
      <c r="R507" s="215">
        <f>Q507*H507</f>
        <v>7.6800000000000002E-3</v>
      </c>
      <c r="S507" s="215">
        <v>0</v>
      </c>
      <c r="T507" s="216">
        <f>S507*H507</f>
        <v>0</v>
      </c>
      <c r="AR507" s="25" t="s">
        <v>111</v>
      </c>
      <c r="AT507" s="25" t="s">
        <v>203</v>
      </c>
      <c r="AU507" s="25" t="s">
        <v>87</v>
      </c>
      <c r="AY507" s="25" t="s">
        <v>201</v>
      </c>
      <c r="BE507" s="217">
        <f>IF(N507="základní",J507,0)</f>
        <v>0</v>
      </c>
      <c r="BF507" s="217">
        <f>IF(N507="snížená",J507,0)</f>
        <v>0</v>
      </c>
      <c r="BG507" s="217">
        <f>IF(N507="zákl. přenesená",J507,0)</f>
        <v>0</v>
      </c>
      <c r="BH507" s="217">
        <f>IF(N507="sníž. přenesená",J507,0)</f>
        <v>0</v>
      </c>
      <c r="BI507" s="217">
        <f>IF(N507="nulová",J507,0)</f>
        <v>0</v>
      </c>
      <c r="BJ507" s="25" t="s">
        <v>42</v>
      </c>
      <c r="BK507" s="217">
        <f>ROUND(I507*H507,2)</f>
        <v>0</v>
      </c>
      <c r="BL507" s="25" t="s">
        <v>111</v>
      </c>
      <c r="BM507" s="25" t="s">
        <v>630</v>
      </c>
    </row>
    <row r="508" spans="2:65" s="1" customFormat="1" ht="54">
      <c r="B508" s="43"/>
      <c r="C508" s="65"/>
      <c r="D508" s="218" t="s">
        <v>209</v>
      </c>
      <c r="E508" s="65"/>
      <c r="F508" s="219" t="s">
        <v>619</v>
      </c>
      <c r="G508" s="65"/>
      <c r="H508" s="65"/>
      <c r="I508" s="175"/>
      <c r="J508" s="65"/>
      <c r="K508" s="65"/>
      <c r="L508" s="63"/>
      <c r="M508" s="220"/>
      <c r="N508" s="44"/>
      <c r="O508" s="44"/>
      <c r="P508" s="44"/>
      <c r="Q508" s="44"/>
      <c r="R508" s="44"/>
      <c r="S508" s="44"/>
      <c r="T508" s="80"/>
      <c r="AT508" s="25" t="s">
        <v>209</v>
      </c>
      <c r="AU508" s="25" t="s">
        <v>87</v>
      </c>
    </row>
    <row r="509" spans="2:65" s="12" customFormat="1">
      <c r="B509" s="221"/>
      <c r="C509" s="222"/>
      <c r="D509" s="218" t="s">
        <v>211</v>
      </c>
      <c r="E509" s="223" t="s">
        <v>34</v>
      </c>
      <c r="F509" s="224" t="s">
        <v>418</v>
      </c>
      <c r="G509" s="222"/>
      <c r="H509" s="223" t="s">
        <v>34</v>
      </c>
      <c r="I509" s="225"/>
      <c r="J509" s="222"/>
      <c r="K509" s="222"/>
      <c r="L509" s="226"/>
      <c r="M509" s="227"/>
      <c r="N509" s="228"/>
      <c r="O509" s="228"/>
      <c r="P509" s="228"/>
      <c r="Q509" s="228"/>
      <c r="R509" s="228"/>
      <c r="S509" s="228"/>
      <c r="T509" s="229"/>
      <c r="AT509" s="230" t="s">
        <v>211</v>
      </c>
      <c r="AU509" s="230" t="s">
        <v>87</v>
      </c>
      <c r="AV509" s="12" t="s">
        <v>42</v>
      </c>
      <c r="AW509" s="12" t="s">
        <v>40</v>
      </c>
      <c r="AX509" s="12" t="s">
        <v>80</v>
      </c>
      <c r="AY509" s="230" t="s">
        <v>201</v>
      </c>
    </row>
    <row r="510" spans="2:65" s="12" customFormat="1">
      <c r="B510" s="221"/>
      <c r="C510" s="222"/>
      <c r="D510" s="218" t="s">
        <v>211</v>
      </c>
      <c r="E510" s="223" t="s">
        <v>34</v>
      </c>
      <c r="F510" s="224" t="s">
        <v>631</v>
      </c>
      <c r="G510" s="222"/>
      <c r="H510" s="223" t="s">
        <v>34</v>
      </c>
      <c r="I510" s="225"/>
      <c r="J510" s="222"/>
      <c r="K510" s="222"/>
      <c r="L510" s="226"/>
      <c r="M510" s="227"/>
      <c r="N510" s="228"/>
      <c r="O510" s="228"/>
      <c r="P510" s="228"/>
      <c r="Q510" s="228"/>
      <c r="R510" s="228"/>
      <c r="S510" s="228"/>
      <c r="T510" s="229"/>
      <c r="AT510" s="230" t="s">
        <v>211</v>
      </c>
      <c r="AU510" s="230" t="s">
        <v>87</v>
      </c>
      <c r="AV510" s="12" t="s">
        <v>42</v>
      </c>
      <c r="AW510" s="12" t="s">
        <v>40</v>
      </c>
      <c r="AX510" s="12" t="s">
        <v>80</v>
      </c>
      <c r="AY510" s="230" t="s">
        <v>201</v>
      </c>
    </row>
    <row r="511" spans="2:65" s="13" customFormat="1">
      <c r="B511" s="231"/>
      <c r="C511" s="232"/>
      <c r="D511" s="218" t="s">
        <v>211</v>
      </c>
      <c r="E511" s="233" t="s">
        <v>34</v>
      </c>
      <c r="F511" s="234" t="s">
        <v>632</v>
      </c>
      <c r="G511" s="232"/>
      <c r="H511" s="235">
        <v>4</v>
      </c>
      <c r="I511" s="236"/>
      <c r="J511" s="232"/>
      <c r="K511" s="232"/>
      <c r="L511" s="237"/>
      <c r="M511" s="238"/>
      <c r="N511" s="239"/>
      <c r="O511" s="239"/>
      <c r="P511" s="239"/>
      <c r="Q511" s="239"/>
      <c r="R511" s="239"/>
      <c r="S511" s="239"/>
      <c r="T511" s="240"/>
      <c r="AT511" s="241" t="s">
        <v>211</v>
      </c>
      <c r="AU511" s="241" t="s">
        <v>87</v>
      </c>
      <c r="AV511" s="13" t="s">
        <v>87</v>
      </c>
      <c r="AW511" s="13" t="s">
        <v>40</v>
      </c>
      <c r="AX511" s="13" t="s">
        <v>80</v>
      </c>
      <c r="AY511" s="241" t="s">
        <v>201</v>
      </c>
    </row>
    <row r="512" spans="2:65" s="13" customFormat="1">
      <c r="B512" s="231"/>
      <c r="C512" s="232"/>
      <c r="D512" s="218" t="s">
        <v>211</v>
      </c>
      <c r="E512" s="233" t="s">
        <v>34</v>
      </c>
      <c r="F512" s="234" t="s">
        <v>633</v>
      </c>
      <c r="G512" s="232"/>
      <c r="H512" s="235">
        <v>12</v>
      </c>
      <c r="I512" s="236"/>
      <c r="J512" s="232"/>
      <c r="K512" s="232"/>
      <c r="L512" s="237"/>
      <c r="M512" s="238"/>
      <c r="N512" s="239"/>
      <c r="O512" s="239"/>
      <c r="P512" s="239"/>
      <c r="Q512" s="239"/>
      <c r="R512" s="239"/>
      <c r="S512" s="239"/>
      <c r="T512" s="240"/>
      <c r="AT512" s="241" t="s">
        <v>211</v>
      </c>
      <c r="AU512" s="241" t="s">
        <v>87</v>
      </c>
      <c r="AV512" s="13" t="s">
        <v>87</v>
      </c>
      <c r="AW512" s="13" t="s">
        <v>40</v>
      </c>
      <c r="AX512" s="13" t="s">
        <v>80</v>
      </c>
      <c r="AY512" s="241" t="s">
        <v>201</v>
      </c>
    </row>
    <row r="513" spans="2:65" s="13" customFormat="1">
      <c r="B513" s="231"/>
      <c r="C513" s="232"/>
      <c r="D513" s="218" t="s">
        <v>211</v>
      </c>
      <c r="E513" s="233" t="s">
        <v>34</v>
      </c>
      <c r="F513" s="234" t="s">
        <v>634</v>
      </c>
      <c r="G513" s="232"/>
      <c r="H513" s="235">
        <v>48</v>
      </c>
      <c r="I513" s="236"/>
      <c r="J513" s="232"/>
      <c r="K513" s="232"/>
      <c r="L513" s="237"/>
      <c r="M513" s="238"/>
      <c r="N513" s="239"/>
      <c r="O513" s="239"/>
      <c r="P513" s="239"/>
      <c r="Q513" s="239"/>
      <c r="R513" s="239"/>
      <c r="S513" s="239"/>
      <c r="T513" s="240"/>
      <c r="AT513" s="241" t="s">
        <v>211</v>
      </c>
      <c r="AU513" s="241" t="s">
        <v>87</v>
      </c>
      <c r="AV513" s="13" t="s">
        <v>87</v>
      </c>
      <c r="AW513" s="13" t="s">
        <v>40</v>
      </c>
      <c r="AX513" s="13" t="s">
        <v>80</v>
      </c>
      <c r="AY513" s="241" t="s">
        <v>201</v>
      </c>
    </row>
    <row r="514" spans="2:65" s="14" customFormat="1">
      <c r="B514" s="242"/>
      <c r="C514" s="243"/>
      <c r="D514" s="218" t="s">
        <v>211</v>
      </c>
      <c r="E514" s="244" t="s">
        <v>34</v>
      </c>
      <c r="F514" s="245" t="s">
        <v>215</v>
      </c>
      <c r="G514" s="243"/>
      <c r="H514" s="246">
        <v>64</v>
      </c>
      <c r="I514" s="247"/>
      <c r="J514" s="243"/>
      <c r="K514" s="243"/>
      <c r="L514" s="248"/>
      <c r="M514" s="249"/>
      <c r="N514" s="250"/>
      <c r="O514" s="250"/>
      <c r="P514" s="250"/>
      <c r="Q514" s="250"/>
      <c r="R514" s="250"/>
      <c r="S514" s="250"/>
      <c r="T514" s="251"/>
      <c r="AT514" s="252" t="s">
        <v>211</v>
      </c>
      <c r="AU514" s="252" t="s">
        <v>87</v>
      </c>
      <c r="AV514" s="14" t="s">
        <v>111</v>
      </c>
      <c r="AW514" s="14" t="s">
        <v>40</v>
      </c>
      <c r="AX514" s="14" t="s">
        <v>42</v>
      </c>
      <c r="AY514" s="252" t="s">
        <v>201</v>
      </c>
    </row>
    <row r="515" spans="2:65" s="1" customFormat="1" ht="25.5" customHeight="1">
      <c r="B515" s="43"/>
      <c r="C515" s="206" t="s">
        <v>635</v>
      </c>
      <c r="D515" s="206" t="s">
        <v>203</v>
      </c>
      <c r="E515" s="207" t="s">
        <v>636</v>
      </c>
      <c r="F515" s="208" t="s">
        <v>637</v>
      </c>
      <c r="G515" s="209" t="s">
        <v>206</v>
      </c>
      <c r="H515" s="210">
        <v>0.38600000000000001</v>
      </c>
      <c r="I515" s="211"/>
      <c r="J515" s="212">
        <f>ROUND(I515*H515,2)</f>
        <v>0</v>
      </c>
      <c r="K515" s="208" t="s">
        <v>207</v>
      </c>
      <c r="L515" s="63"/>
      <c r="M515" s="213" t="s">
        <v>34</v>
      </c>
      <c r="N515" s="214" t="s">
        <v>51</v>
      </c>
      <c r="O515" s="44"/>
      <c r="P515" s="215">
        <f>O515*H515</f>
        <v>0</v>
      </c>
      <c r="Q515" s="215">
        <v>2.4533100000000001</v>
      </c>
      <c r="R515" s="215">
        <f>Q515*H515</f>
        <v>0.94697766000000005</v>
      </c>
      <c r="S515" s="215">
        <v>0</v>
      </c>
      <c r="T515" s="216">
        <f>S515*H515</f>
        <v>0</v>
      </c>
      <c r="AR515" s="25" t="s">
        <v>111</v>
      </c>
      <c r="AT515" s="25" t="s">
        <v>203</v>
      </c>
      <c r="AU515" s="25" t="s">
        <v>87</v>
      </c>
      <c r="AY515" s="25" t="s">
        <v>201</v>
      </c>
      <c r="BE515" s="217">
        <f>IF(N515="základní",J515,0)</f>
        <v>0</v>
      </c>
      <c r="BF515" s="217">
        <f>IF(N515="snížená",J515,0)</f>
        <v>0</v>
      </c>
      <c r="BG515" s="217">
        <f>IF(N515="zákl. přenesená",J515,0)</f>
        <v>0</v>
      </c>
      <c r="BH515" s="217">
        <f>IF(N515="sníž. přenesená",J515,0)</f>
        <v>0</v>
      </c>
      <c r="BI515" s="217">
        <f>IF(N515="nulová",J515,0)</f>
        <v>0</v>
      </c>
      <c r="BJ515" s="25" t="s">
        <v>42</v>
      </c>
      <c r="BK515" s="217">
        <f>ROUND(I515*H515,2)</f>
        <v>0</v>
      </c>
      <c r="BL515" s="25" t="s">
        <v>111</v>
      </c>
      <c r="BM515" s="25" t="s">
        <v>638</v>
      </c>
    </row>
    <row r="516" spans="2:65" s="12" customFormat="1">
      <c r="B516" s="221"/>
      <c r="C516" s="222"/>
      <c r="D516" s="218" t="s">
        <v>211</v>
      </c>
      <c r="E516" s="223" t="s">
        <v>34</v>
      </c>
      <c r="F516" s="224" t="s">
        <v>462</v>
      </c>
      <c r="G516" s="222"/>
      <c r="H516" s="223" t="s">
        <v>34</v>
      </c>
      <c r="I516" s="225"/>
      <c r="J516" s="222"/>
      <c r="K516" s="222"/>
      <c r="L516" s="226"/>
      <c r="M516" s="227"/>
      <c r="N516" s="228"/>
      <c r="O516" s="228"/>
      <c r="P516" s="228"/>
      <c r="Q516" s="228"/>
      <c r="R516" s="228"/>
      <c r="S516" s="228"/>
      <c r="T516" s="229"/>
      <c r="AT516" s="230" t="s">
        <v>211</v>
      </c>
      <c r="AU516" s="230" t="s">
        <v>87</v>
      </c>
      <c r="AV516" s="12" t="s">
        <v>42</v>
      </c>
      <c r="AW516" s="12" t="s">
        <v>40</v>
      </c>
      <c r="AX516" s="12" t="s">
        <v>80</v>
      </c>
      <c r="AY516" s="230" t="s">
        <v>201</v>
      </c>
    </row>
    <row r="517" spans="2:65" s="12" customFormat="1">
      <c r="B517" s="221"/>
      <c r="C517" s="222"/>
      <c r="D517" s="218" t="s">
        <v>211</v>
      </c>
      <c r="E517" s="223" t="s">
        <v>34</v>
      </c>
      <c r="F517" s="224" t="s">
        <v>639</v>
      </c>
      <c r="G517" s="222"/>
      <c r="H517" s="223" t="s">
        <v>34</v>
      </c>
      <c r="I517" s="225"/>
      <c r="J517" s="222"/>
      <c r="K517" s="222"/>
      <c r="L517" s="226"/>
      <c r="M517" s="227"/>
      <c r="N517" s="228"/>
      <c r="O517" s="228"/>
      <c r="P517" s="228"/>
      <c r="Q517" s="228"/>
      <c r="R517" s="228"/>
      <c r="S517" s="228"/>
      <c r="T517" s="229"/>
      <c r="AT517" s="230" t="s">
        <v>211</v>
      </c>
      <c r="AU517" s="230" t="s">
        <v>87</v>
      </c>
      <c r="AV517" s="12" t="s">
        <v>42</v>
      </c>
      <c r="AW517" s="12" t="s">
        <v>40</v>
      </c>
      <c r="AX517" s="12" t="s">
        <v>80</v>
      </c>
      <c r="AY517" s="230" t="s">
        <v>201</v>
      </c>
    </row>
    <row r="518" spans="2:65" s="13" customFormat="1">
      <c r="B518" s="231"/>
      <c r="C518" s="232"/>
      <c r="D518" s="218" t="s">
        <v>211</v>
      </c>
      <c r="E518" s="233" t="s">
        <v>34</v>
      </c>
      <c r="F518" s="234" t="s">
        <v>640</v>
      </c>
      <c r="G518" s="232"/>
      <c r="H518" s="235">
        <v>0.38600000000000001</v>
      </c>
      <c r="I518" s="236"/>
      <c r="J518" s="232"/>
      <c r="K518" s="232"/>
      <c r="L518" s="237"/>
      <c r="M518" s="238"/>
      <c r="N518" s="239"/>
      <c r="O518" s="239"/>
      <c r="P518" s="239"/>
      <c r="Q518" s="239"/>
      <c r="R518" s="239"/>
      <c r="S518" s="239"/>
      <c r="T518" s="240"/>
      <c r="AT518" s="241" t="s">
        <v>211</v>
      </c>
      <c r="AU518" s="241" t="s">
        <v>87</v>
      </c>
      <c r="AV518" s="13" t="s">
        <v>87</v>
      </c>
      <c r="AW518" s="13" t="s">
        <v>40</v>
      </c>
      <c r="AX518" s="13" t="s">
        <v>80</v>
      </c>
      <c r="AY518" s="241" t="s">
        <v>201</v>
      </c>
    </row>
    <row r="519" spans="2:65" s="15" customFormat="1">
      <c r="B519" s="253"/>
      <c r="C519" s="254"/>
      <c r="D519" s="218" t="s">
        <v>211</v>
      </c>
      <c r="E519" s="255" t="s">
        <v>34</v>
      </c>
      <c r="F519" s="256" t="s">
        <v>641</v>
      </c>
      <c r="G519" s="254"/>
      <c r="H519" s="257">
        <v>0.38600000000000001</v>
      </c>
      <c r="I519" s="258"/>
      <c r="J519" s="254"/>
      <c r="K519" s="254"/>
      <c r="L519" s="259"/>
      <c r="M519" s="260"/>
      <c r="N519" s="261"/>
      <c r="O519" s="261"/>
      <c r="P519" s="261"/>
      <c r="Q519" s="261"/>
      <c r="R519" s="261"/>
      <c r="S519" s="261"/>
      <c r="T519" s="262"/>
      <c r="AT519" s="263" t="s">
        <v>211</v>
      </c>
      <c r="AU519" s="263" t="s">
        <v>87</v>
      </c>
      <c r="AV519" s="15" t="s">
        <v>108</v>
      </c>
      <c r="AW519" s="15" t="s">
        <v>40</v>
      </c>
      <c r="AX519" s="15" t="s">
        <v>80</v>
      </c>
      <c r="AY519" s="263" t="s">
        <v>201</v>
      </c>
    </row>
    <row r="520" spans="2:65" s="14" customFormat="1">
      <c r="B520" s="242"/>
      <c r="C520" s="243"/>
      <c r="D520" s="218" t="s">
        <v>211</v>
      </c>
      <c r="E520" s="244" t="s">
        <v>34</v>
      </c>
      <c r="F520" s="245" t="s">
        <v>215</v>
      </c>
      <c r="G520" s="243"/>
      <c r="H520" s="246">
        <v>0.38600000000000001</v>
      </c>
      <c r="I520" s="247"/>
      <c r="J520" s="243"/>
      <c r="K520" s="243"/>
      <c r="L520" s="248"/>
      <c r="M520" s="249"/>
      <c r="N520" s="250"/>
      <c r="O520" s="250"/>
      <c r="P520" s="250"/>
      <c r="Q520" s="250"/>
      <c r="R520" s="250"/>
      <c r="S520" s="250"/>
      <c r="T520" s="251"/>
      <c r="AT520" s="252" t="s">
        <v>211</v>
      </c>
      <c r="AU520" s="252" t="s">
        <v>87</v>
      </c>
      <c r="AV520" s="14" t="s">
        <v>111</v>
      </c>
      <c r="AW520" s="14" t="s">
        <v>40</v>
      </c>
      <c r="AX520" s="14" t="s">
        <v>42</v>
      </c>
      <c r="AY520" s="252" t="s">
        <v>201</v>
      </c>
    </row>
    <row r="521" spans="2:65" s="1" customFormat="1" ht="25.5" customHeight="1">
      <c r="B521" s="43"/>
      <c r="C521" s="206" t="s">
        <v>642</v>
      </c>
      <c r="D521" s="206" t="s">
        <v>203</v>
      </c>
      <c r="E521" s="207" t="s">
        <v>643</v>
      </c>
      <c r="F521" s="208" t="s">
        <v>644</v>
      </c>
      <c r="G521" s="209" t="s">
        <v>137</v>
      </c>
      <c r="H521" s="210">
        <v>7.883</v>
      </c>
      <c r="I521" s="211"/>
      <c r="J521" s="212">
        <f>ROUND(I521*H521,2)</f>
        <v>0</v>
      </c>
      <c r="K521" s="208" t="s">
        <v>207</v>
      </c>
      <c r="L521" s="63"/>
      <c r="M521" s="213" t="s">
        <v>34</v>
      </c>
      <c r="N521" s="214" t="s">
        <v>51</v>
      </c>
      <c r="O521" s="44"/>
      <c r="P521" s="215">
        <f>O521*H521</f>
        <v>0</v>
      </c>
      <c r="Q521" s="215">
        <v>1.42E-3</v>
      </c>
      <c r="R521" s="215">
        <f>Q521*H521</f>
        <v>1.119386E-2</v>
      </c>
      <c r="S521" s="215">
        <v>0</v>
      </c>
      <c r="T521" s="216">
        <f>S521*H521</f>
        <v>0</v>
      </c>
      <c r="AR521" s="25" t="s">
        <v>111</v>
      </c>
      <c r="AT521" s="25" t="s">
        <v>203</v>
      </c>
      <c r="AU521" s="25" t="s">
        <v>87</v>
      </c>
      <c r="AY521" s="25" t="s">
        <v>201</v>
      </c>
      <c r="BE521" s="217">
        <f>IF(N521="základní",J521,0)</f>
        <v>0</v>
      </c>
      <c r="BF521" s="217">
        <f>IF(N521="snížená",J521,0)</f>
        <v>0</v>
      </c>
      <c r="BG521" s="217">
        <f>IF(N521="zákl. přenesená",J521,0)</f>
        <v>0</v>
      </c>
      <c r="BH521" s="217">
        <f>IF(N521="sníž. přenesená",J521,0)</f>
        <v>0</v>
      </c>
      <c r="BI521" s="217">
        <f>IF(N521="nulová",J521,0)</f>
        <v>0</v>
      </c>
      <c r="BJ521" s="25" t="s">
        <v>42</v>
      </c>
      <c r="BK521" s="217">
        <f>ROUND(I521*H521,2)</f>
        <v>0</v>
      </c>
      <c r="BL521" s="25" t="s">
        <v>111</v>
      </c>
      <c r="BM521" s="25" t="s">
        <v>645</v>
      </c>
    </row>
    <row r="522" spans="2:65" s="1" customFormat="1" ht="40.5">
      <c r="B522" s="43"/>
      <c r="C522" s="65"/>
      <c r="D522" s="218" t="s">
        <v>209</v>
      </c>
      <c r="E522" s="65"/>
      <c r="F522" s="219" t="s">
        <v>646</v>
      </c>
      <c r="G522" s="65"/>
      <c r="H522" s="65"/>
      <c r="I522" s="175"/>
      <c r="J522" s="65"/>
      <c r="K522" s="65"/>
      <c r="L522" s="63"/>
      <c r="M522" s="220"/>
      <c r="N522" s="44"/>
      <c r="O522" s="44"/>
      <c r="P522" s="44"/>
      <c r="Q522" s="44"/>
      <c r="R522" s="44"/>
      <c r="S522" s="44"/>
      <c r="T522" s="80"/>
      <c r="AT522" s="25" t="s">
        <v>209</v>
      </c>
      <c r="AU522" s="25" t="s">
        <v>87</v>
      </c>
    </row>
    <row r="523" spans="2:65" s="12" customFormat="1">
      <c r="B523" s="221"/>
      <c r="C523" s="222"/>
      <c r="D523" s="218" t="s">
        <v>211</v>
      </c>
      <c r="E523" s="223" t="s">
        <v>34</v>
      </c>
      <c r="F523" s="224" t="s">
        <v>462</v>
      </c>
      <c r="G523" s="222"/>
      <c r="H523" s="223" t="s">
        <v>34</v>
      </c>
      <c r="I523" s="225"/>
      <c r="J523" s="222"/>
      <c r="K523" s="222"/>
      <c r="L523" s="226"/>
      <c r="M523" s="227"/>
      <c r="N523" s="228"/>
      <c r="O523" s="228"/>
      <c r="P523" s="228"/>
      <c r="Q523" s="228"/>
      <c r="R523" s="228"/>
      <c r="S523" s="228"/>
      <c r="T523" s="229"/>
      <c r="AT523" s="230" t="s">
        <v>211</v>
      </c>
      <c r="AU523" s="230" t="s">
        <v>87</v>
      </c>
      <c r="AV523" s="12" t="s">
        <v>42</v>
      </c>
      <c r="AW523" s="12" t="s">
        <v>40</v>
      </c>
      <c r="AX523" s="12" t="s">
        <v>80</v>
      </c>
      <c r="AY523" s="230" t="s">
        <v>201</v>
      </c>
    </row>
    <row r="524" spans="2:65" s="12" customFormat="1">
      <c r="B524" s="221"/>
      <c r="C524" s="222"/>
      <c r="D524" s="218" t="s">
        <v>211</v>
      </c>
      <c r="E524" s="223" t="s">
        <v>34</v>
      </c>
      <c r="F524" s="224" t="s">
        <v>639</v>
      </c>
      <c r="G524" s="222"/>
      <c r="H524" s="223" t="s">
        <v>34</v>
      </c>
      <c r="I524" s="225"/>
      <c r="J524" s="222"/>
      <c r="K524" s="222"/>
      <c r="L524" s="226"/>
      <c r="M524" s="227"/>
      <c r="N524" s="228"/>
      <c r="O524" s="228"/>
      <c r="P524" s="228"/>
      <c r="Q524" s="228"/>
      <c r="R524" s="228"/>
      <c r="S524" s="228"/>
      <c r="T524" s="229"/>
      <c r="AT524" s="230" t="s">
        <v>211</v>
      </c>
      <c r="AU524" s="230" t="s">
        <v>87</v>
      </c>
      <c r="AV524" s="12" t="s">
        <v>42</v>
      </c>
      <c r="AW524" s="12" t="s">
        <v>40</v>
      </c>
      <c r="AX524" s="12" t="s">
        <v>80</v>
      </c>
      <c r="AY524" s="230" t="s">
        <v>201</v>
      </c>
    </row>
    <row r="525" spans="2:65" s="13" customFormat="1">
      <c r="B525" s="231"/>
      <c r="C525" s="232"/>
      <c r="D525" s="218" t="s">
        <v>211</v>
      </c>
      <c r="E525" s="233" t="s">
        <v>34</v>
      </c>
      <c r="F525" s="234" t="s">
        <v>647</v>
      </c>
      <c r="G525" s="232"/>
      <c r="H525" s="235">
        <v>3.5880000000000001</v>
      </c>
      <c r="I525" s="236"/>
      <c r="J525" s="232"/>
      <c r="K525" s="232"/>
      <c r="L525" s="237"/>
      <c r="M525" s="238"/>
      <c r="N525" s="239"/>
      <c r="O525" s="239"/>
      <c r="P525" s="239"/>
      <c r="Q525" s="239"/>
      <c r="R525" s="239"/>
      <c r="S525" s="239"/>
      <c r="T525" s="240"/>
      <c r="AT525" s="241" t="s">
        <v>211</v>
      </c>
      <c r="AU525" s="241" t="s">
        <v>87</v>
      </c>
      <c r="AV525" s="13" t="s">
        <v>87</v>
      </c>
      <c r="AW525" s="13" t="s">
        <v>40</v>
      </c>
      <c r="AX525" s="13" t="s">
        <v>80</v>
      </c>
      <c r="AY525" s="241" t="s">
        <v>201</v>
      </c>
    </row>
    <row r="526" spans="2:65" s="13" customFormat="1">
      <c r="B526" s="231"/>
      <c r="C526" s="232"/>
      <c r="D526" s="218" t="s">
        <v>211</v>
      </c>
      <c r="E526" s="233" t="s">
        <v>34</v>
      </c>
      <c r="F526" s="234" t="s">
        <v>648</v>
      </c>
      <c r="G526" s="232"/>
      <c r="H526" s="235">
        <v>4.2949999999999999</v>
      </c>
      <c r="I526" s="236"/>
      <c r="J526" s="232"/>
      <c r="K526" s="232"/>
      <c r="L526" s="237"/>
      <c r="M526" s="238"/>
      <c r="N526" s="239"/>
      <c r="O526" s="239"/>
      <c r="P526" s="239"/>
      <c r="Q526" s="239"/>
      <c r="R526" s="239"/>
      <c r="S526" s="239"/>
      <c r="T526" s="240"/>
      <c r="AT526" s="241" t="s">
        <v>211</v>
      </c>
      <c r="AU526" s="241" t="s">
        <v>87</v>
      </c>
      <c r="AV526" s="13" t="s">
        <v>87</v>
      </c>
      <c r="AW526" s="13" t="s">
        <v>40</v>
      </c>
      <c r="AX526" s="13" t="s">
        <v>80</v>
      </c>
      <c r="AY526" s="241" t="s">
        <v>201</v>
      </c>
    </row>
    <row r="527" spans="2:65" s="15" customFormat="1">
      <c r="B527" s="253"/>
      <c r="C527" s="254"/>
      <c r="D527" s="218" t="s">
        <v>211</v>
      </c>
      <c r="E527" s="255" t="s">
        <v>34</v>
      </c>
      <c r="F527" s="256" t="s">
        <v>641</v>
      </c>
      <c r="G527" s="254"/>
      <c r="H527" s="257">
        <v>7.883</v>
      </c>
      <c r="I527" s="258"/>
      <c r="J527" s="254"/>
      <c r="K527" s="254"/>
      <c r="L527" s="259"/>
      <c r="M527" s="260"/>
      <c r="N527" s="261"/>
      <c r="O527" s="261"/>
      <c r="P527" s="261"/>
      <c r="Q527" s="261"/>
      <c r="R527" s="261"/>
      <c r="S527" s="261"/>
      <c r="T527" s="262"/>
      <c r="AT527" s="263" t="s">
        <v>211</v>
      </c>
      <c r="AU527" s="263" t="s">
        <v>87</v>
      </c>
      <c r="AV527" s="15" t="s">
        <v>108</v>
      </c>
      <c r="AW527" s="15" t="s">
        <v>40</v>
      </c>
      <c r="AX527" s="15" t="s">
        <v>80</v>
      </c>
      <c r="AY527" s="263" t="s">
        <v>201</v>
      </c>
    </row>
    <row r="528" spans="2:65" s="14" customFormat="1">
      <c r="B528" s="242"/>
      <c r="C528" s="243"/>
      <c r="D528" s="218" t="s">
        <v>211</v>
      </c>
      <c r="E528" s="244" t="s">
        <v>34</v>
      </c>
      <c r="F528" s="245" t="s">
        <v>215</v>
      </c>
      <c r="G528" s="243"/>
      <c r="H528" s="246">
        <v>7.883</v>
      </c>
      <c r="I528" s="247"/>
      <c r="J528" s="243"/>
      <c r="K528" s="243"/>
      <c r="L528" s="248"/>
      <c r="M528" s="249"/>
      <c r="N528" s="250"/>
      <c r="O528" s="250"/>
      <c r="P528" s="250"/>
      <c r="Q528" s="250"/>
      <c r="R528" s="250"/>
      <c r="S528" s="250"/>
      <c r="T528" s="251"/>
      <c r="AT528" s="252" t="s">
        <v>211</v>
      </c>
      <c r="AU528" s="252" t="s">
        <v>87</v>
      </c>
      <c r="AV528" s="14" t="s">
        <v>111</v>
      </c>
      <c r="AW528" s="14" t="s">
        <v>40</v>
      </c>
      <c r="AX528" s="14" t="s">
        <v>42</v>
      </c>
      <c r="AY528" s="252" t="s">
        <v>201</v>
      </c>
    </row>
    <row r="529" spans="2:65" s="1" customFormat="1" ht="25.5" customHeight="1">
      <c r="B529" s="43"/>
      <c r="C529" s="206" t="s">
        <v>649</v>
      </c>
      <c r="D529" s="206" t="s">
        <v>203</v>
      </c>
      <c r="E529" s="207" t="s">
        <v>650</v>
      </c>
      <c r="F529" s="208" t="s">
        <v>651</v>
      </c>
      <c r="G529" s="209" t="s">
        <v>137</v>
      </c>
      <c r="H529" s="210">
        <v>7.883</v>
      </c>
      <c r="I529" s="211"/>
      <c r="J529" s="212">
        <f>ROUND(I529*H529,2)</f>
        <v>0</v>
      </c>
      <c r="K529" s="208" t="s">
        <v>207</v>
      </c>
      <c r="L529" s="63"/>
      <c r="M529" s="213" t="s">
        <v>34</v>
      </c>
      <c r="N529" s="214" t="s">
        <v>51</v>
      </c>
      <c r="O529" s="44"/>
      <c r="P529" s="215">
        <f>O529*H529</f>
        <v>0</v>
      </c>
      <c r="Q529" s="215">
        <v>0</v>
      </c>
      <c r="R529" s="215">
        <f>Q529*H529</f>
        <v>0</v>
      </c>
      <c r="S529" s="215">
        <v>0</v>
      </c>
      <c r="T529" s="216">
        <f>S529*H529</f>
        <v>0</v>
      </c>
      <c r="AR529" s="25" t="s">
        <v>111</v>
      </c>
      <c r="AT529" s="25" t="s">
        <v>203</v>
      </c>
      <c r="AU529" s="25" t="s">
        <v>87</v>
      </c>
      <c r="AY529" s="25" t="s">
        <v>201</v>
      </c>
      <c r="BE529" s="217">
        <f>IF(N529="základní",J529,0)</f>
        <v>0</v>
      </c>
      <c r="BF529" s="217">
        <f>IF(N529="snížená",J529,0)</f>
        <v>0</v>
      </c>
      <c r="BG529" s="217">
        <f>IF(N529="zákl. přenesená",J529,0)</f>
        <v>0</v>
      </c>
      <c r="BH529" s="217">
        <f>IF(N529="sníž. přenesená",J529,0)</f>
        <v>0</v>
      </c>
      <c r="BI529" s="217">
        <f>IF(N529="nulová",J529,0)</f>
        <v>0</v>
      </c>
      <c r="BJ529" s="25" t="s">
        <v>42</v>
      </c>
      <c r="BK529" s="217">
        <f>ROUND(I529*H529,2)</f>
        <v>0</v>
      </c>
      <c r="BL529" s="25" t="s">
        <v>111</v>
      </c>
      <c r="BM529" s="25" t="s">
        <v>652</v>
      </c>
    </row>
    <row r="530" spans="2:65" s="1" customFormat="1" ht="40.5">
      <c r="B530" s="43"/>
      <c r="C530" s="65"/>
      <c r="D530" s="218" t="s">
        <v>209</v>
      </c>
      <c r="E530" s="65"/>
      <c r="F530" s="219" t="s">
        <v>646</v>
      </c>
      <c r="G530" s="65"/>
      <c r="H530" s="65"/>
      <c r="I530" s="175"/>
      <c r="J530" s="65"/>
      <c r="K530" s="65"/>
      <c r="L530" s="63"/>
      <c r="M530" s="220"/>
      <c r="N530" s="44"/>
      <c r="O530" s="44"/>
      <c r="P530" s="44"/>
      <c r="Q530" s="44"/>
      <c r="R530" s="44"/>
      <c r="S530" s="44"/>
      <c r="T530" s="80"/>
      <c r="AT530" s="25" t="s">
        <v>209</v>
      </c>
      <c r="AU530" s="25" t="s">
        <v>87</v>
      </c>
    </row>
    <row r="531" spans="2:65" s="1" customFormat="1" ht="25.5" customHeight="1">
      <c r="B531" s="43"/>
      <c r="C531" s="206" t="s">
        <v>653</v>
      </c>
      <c r="D531" s="206" t="s">
        <v>203</v>
      </c>
      <c r="E531" s="207" t="s">
        <v>654</v>
      </c>
      <c r="F531" s="208" t="s">
        <v>655</v>
      </c>
      <c r="G531" s="209" t="s">
        <v>355</v>
      </c>
      <c r="H531" s="210">
        <v>4.5999999999999999E-2</v>
      </c>
      <c r="I531" s="211"/>
      <c r="J531" s="212">
        <f>ROUND(I531*H531,2)</f>
        <v>0</v>
      </c>
      <c r="K531" s="208" t="s">
        <v>207</v>
      </c>
      <c r="L531" s="63"/>
      <c r="M531" s="213" t="s">
        <v>34</v>
      </c>
      <c r="N531" s="214" t="s">
        <v>51</v>
      </c>
      <c r="O531" s="44"/>
      <c r="P531" s="215">
        <f>O531*H531</f>
        <v>0</v>
      </c>
      <c r="Q531" s="215">
        <v>1.05037</v>
      </c>
      <c r="R531" s="215">
        <f>Q531*H531</f>
        <v>4.8317020000000002E-2</v>
      </c>
      <c r="S531" s="215">
        <v>0</v>
      </c>
      <c r="T531" s="216">
        <f>S531*H531</f>
        <v>0</v>
      </c>
      <c r="AR531" s="25" t="s">
        <v>111</v>
      </c>
      <c r="AT531" s="25" t="s">
        <v>203</v>
      </c>
      <c r="AU531" s="25" t="s">
        <v>87</v>
      </c>
      <c r="AY531" s="25" t="s">
        <v>201</v>
      </c>
      <c r="BE531" s="217">
        <f>IF(N531="základní",J531,0)</f>
        <v>0</v>
      </c>
      <c r="BF531" s="217">
        <f>IF(N531="snížená",J531,0)</f>
        <v>0</v>
      </c>
      <c r="BG531" s="217">
        <f>IF(N531="zákl. přenesená",J531,0)</f>
        <v>0</v>
      </c>
      <c r="BH531" s="217">
        <f>IF(N531="sníž. přenesená",J531,0)</f>
        <v>0</v>
      </c>
      <c r="BI531" s="217">
        <f>IF(N531="nulová",J531,0)</f>
        <v>0</v>
      </c>
      <c r="BJ531" s="25" t="s">
        <v>42</v>
      </c>
      <c r="BK531" s="217">
        <f>ROUND(I531*H531,2)</f>
        <v>0</v>
      </c>
      <c r="BL531" s="25" t="s">
        <v>111</v>
      </c>
      <c r="BM531" s="25" t="s">
        <v>656</v>
      </c>
    </row>
    <row r="532" spans="2:65" s="13" customFormat="1">
      <c r="B532" s="231"/>
      <c r="C532" s="232"/>
      <c r="D532" s="218" t="s">
        <v>211</v>
      </c>
      <c r="E532" s="233" t="s">
        <v>34</v>
      </c>
      <c r="F532" s="234" t="s">
        <v>657</v>
      </c>
      <c r="G532" s="232"/>
      <c r="H532" s="235">
        <v>4.5999999999999999E-2</v>
      </c>
      <c r="I532" s="236"/>
      <c r="J532" s="232"/>
      <c r="K532" s="232"/>
      <c r="L532" s="237"/>
      <c r="M532" s="238"/>
      <c r="N532" s="239"/>
      <c r="O532" s="239"/>
      <c r="P532" s="239"/>
      <c r="Q532" s="239"/>
      <c r="R532" s="239"/>
      <c r="S532" s="239"/>
      <c r="T532" s="240"/>
      <c r="AT532" s="241" t="s">
        <v>211</v>
      </c>
      <c r="AU532" s="241" t="s">
        <v>87</v>
      </c>
      <c r="AV532" s="13" t="s">
        <v>87</v>
      </c>
      <c r="AW532" s="13" t="s">
        <v>40</v>
      </c>
      <c r="AX532" s="13" t="s">
        <v>42</v>
      </c>
      <c r="AY532" s="241" t="s">
        <v>201</v>
      </c>
    </row>
    <row r="533" spans="2:65" s="1" customFormat="1" ht="25.5" customHeight="1">
      <c r="B533" s="43"/>
      <c r="C533" s="206" t="s">
        <v>658</v>
      </c>
      <c r="D533" s="206" t="s">
        <v>203</v>
      </c>
      <c r="E533" s="207" t="s">
        <v>659</v>
      </c>
      <c r="F533" s="208" t="s">
        <v>660</v>
      </c>
      <c r="G533" s="209" t="s">
        <v>137</v>
      </c>
      <c r="H533" s="210">
        <v>0.22500000000000001</v>
      </c>
      <c r="I533" s="211"/>
      <c r="J533" s="212">
        <f>ROUND(I533*H533,2)</f>
        <v>0</v>
      </c>
      <c r="K533" s="208" t="s">
        <v>207</v>
      </c>
      <c r="L533" s="63"/>
      <c r="M533" s="213" t="s">
        <v>34</v>
      </c>
      <c r="N533" s="214" t="s">
        <v>51</v>
      </c>
      <c r="O533" s="44"/>
      <c r="P533" s="215">
        <f>O533*H533</f>
        <v>0</v>
      </c>
      <c r="Q533" s="215">
        <v>5.3659999999999999E-2</v>
      </c>
      <c r="R533" s="215">
        <f>Q533*H533</f>
        <v>1.2073500000000001E-2</v>
      </c>
      <c r="S533" s="215">
        <v>0</v>
      </c>
      <c r="T533" s="216">
        <f>S533*H533</f>
        <v>0</v>
      </c>
      <c r="AR533" s="25" t="s">
        <v>111</v>
      </c>
      <c r="AT533" s="25" t="s">
        <v>203</v>
      </c>
      <c r="AU533" s="25" t="s">
        <v>87</v>
      </c>
      <c r="AY533" s="25" t="s">
        <v>201</v>
      </c>
      <c r="BE533" s="217">
        <f>IF(N533="základní",J533,0)</f>
        <v>0</v>
      </c>
      <c r="BF533" s="217">
        <f>IF(N533="snížená",J533,0)</f>
        <v>0</v>
      </c>
      <c r="BG533" s="217">
        <f>IF(N533="zákl. přenesená",J533,0)</f>
        <v>0</v>
      </c>
      <c r="BH533" s="217">
        <f>IF(N533="sníž. přenesená",J533,0)</f>
        <v>0</v>
      </c>
      <c r="BI533" s="217">
        <f>IF(N533="nulová",J533,0)</f>
        <v>0</v>
      </c>
      <c r="BJ533" s="25" t="s">
        <v>42</v>
      </c>
      <c r="BK533" s="217">
        <f>ROUND(I533*H533,2)</f>
        <v>0</v>
      </c>
      <c r="BL533" s="25" t="s">
        <v>111</v>
      </c>
      <c r="BM533" s="25" t="s">
        <v>661</v>
      </c>
    </row>
    <row r="534" spans="2:65" s="12" customFormat="1">
      <c r="B534" s="221"/>
      <c r="C534" s="222"/>
      <c r="D534" s="218" t="s">
        <v>211</v>
      </c>
      <c r="E534" s="223" t="s">
        <v>34</v>
      </c>
      <c r="F534" s="224" t="s">
        <v>418</v>
      </c>
      <c r="G534" s="222"/>
      <c r="H534" s="223" t="s">
        <v>34</v>
      </c>
      <c r="I534" s="225"/>
      <c r="J534" s="222"/>
      <c r="K534" s="222"/>
      <c r="L534" s="226"/>
      <c r="M534" s="227"/>
      <c r="N534" s="228"/>
      <c r="O534" s="228"/>
      <c r="P534" s="228"/>
      <c r="Q534" s="228"/>
      <c r="R534" s="228"/>
      <c r="S534" s="228"/>
      <c r="T534" s="229"/>
      <c r="AT534" s="230" t="s">
        <v>211</v>
      </c>
      <c r="AU534" s="230" t="s">
        <v>87</v>
      </c>
      <c r="AV534" s="12" t="s">
        <v>42</v>
      </c>
      <c r="AW534" s="12" t="s">
        <v>40</v>
      </c>
      <c r="AX534" s="12" t="s">
        <v>80</v>
      </c>
      <c r="AY534" s="230" t="s">
        <v>201</v>
      </c>
    </row>
    <row r="535" spans="2:65" s="13" customFormat="1">
      <c r="B535" s="231"/>
      <c r="C535" s="232"/>
      <c r="D535" s="218" t="s">
        <v>211</v>
      </c>
      <c r="E535" s="233" t="s">
        <v>34</v>
      </c>
      <c r="F535" s="234" t="s">
        <v>662</v>
      </c>
      <c r="G535" s="232"/>
      <c r="H535" s="235">
        <v>0.22500000000000001</v>
      </c>
      <c r="I535" s="236"/>
      <c r="J535" s="232"/>
      <c r="K535" s="232"/>
      <c r="L535" s="237"/>
      <c r="M535" s="238"/>
      <c r="N535" s="239"/>
      <c r="O535" s="239"/>
      <c r="P535" s="239"/>
      <c r="Q535" s="239"/>
      <c r="R535" s="239"/>
      <c r="S535" s="239"/>
      <c r="T535" s="240"/>
      <c r="AT535" s="241" t="s">
        <v>211</v>
      </c>
      <c r="AU535" s="241" t="s">
        <v>87</v>
      </c>
      <c r="AV535" s="13" t="s">
        <v>87</v>
      </c>
      <c r="AW535" s="13" t="s">
        <v>40</v>
      </c>
      <c r="AX535" s="13" t="s">
        <v>80</v>
      </c>
      <c r="AY535" s="241" t="s">
        <v>201</v>
      </c>
    </row>
    <row r="536" spans="2:65" s="15" customFormat="1">
      <c r="B536" s="253"/>
      <c r="C536" s="254"/>
      <c r="D536" s="218" t="s">
        <v>211</v>
      </c>
      <c r="E536" s="255" t="s">
        <v>34</v>
      </c>
      <c r="F536" s="256" t="s">
        <v>432</v>
      </c>
      <c r="G536" s="254"/>
      <c r="H536" s="257">
        <v>0.22500000000000001</v>
      </c>
      <c r="I536" s="258"/>
      <c r="J536" s="254"/>
      <c r="K536" s="254"/>
      <c r="L536" s="259"/>
      <c r="M536" s="260"/>
      <c r="N536" s="261"/>
      <c r="O536" s="261"/>
      <c r="P536" s="261"/>
      <c r="Q536" s="261"/>
      <c r="R536" s="261"/>
      <c r="S536" s="261"/>
      <c r="T536" s="262"/>
      <c r="AT536" s="263" t="s">
        <v>211</v>
      </c>
      <c r="AU536" s="263" t="s">
        <v>87</v>
      </c>
      <c r="AV536" s="15" t="s">
        <v>108</v>
      </c>
      <c r="AW536" s="15" t="s">
        <v>40</v>
      </c>
      <c r="AX536" s="15" t="s">
        <v>80</v>
      </c>
      <c r="AY536" s="263" t="s">
        <v>201</v>
      </c>
    </row>
    <row r="537" spans="2:65" s="14" customFormat="1">
      <c r="B537" s="242"/>
      <c r="C537" s="243"/>
      <c r="D537" s="218" t="s">
        <v>211</v>
      </c>
      <c r="E537" s="244" t="s">
        <v>34</v>
      </c>
      <c r="F537" s="245" t="s">
        <v>215</v>
      </c>
      <c r="G537" s="243"/>
      <c r="H537" s="246">
        <v>0.22500000000000001</v>
      </c>
      <c r="I537" s="247"/>
      <c r="J537" s="243"/>
      <c r="K537" s="243"/>
      <c r="L537" s="248"/>
      <c r="M537" s="249"/>
      <c r="N537" s="250"/>
      <c r="O537" s="250"/>
      <c r="P537" s="250"/>
      <c r="Q537" s="250"/>
      <c r="R537" s="250"/>
      <c r="S537" s="250"/>
      <c r="T537" s="251"/>
      <c r="AT537" s="252" t="s">
        <v>211</v>
      </c>
      <c r="AU537" s="252" t="s">
        <v>87</v>
      </c>
      <c r="AV537" s="14" t="s">
        <v>111</v>
      </c>
      <c r="AW537" s="14" t="s">
        <v>40</v>
      </c>
      <c r="AX537" s="14" t="s">
        <v>42</v>
      </c>
      <c r="AY537" s="252" t="s">
        <v>201</v>
      </c>
    </row>
    <row r="538" spans="2:65" s="11" customFormat="1" ht="29.85" customHeight="1">
      <c r="B538" s="190"/>
      <c r="C538" s="191"/>
      <c r="D538" s="192" t="s">
        <v>79</v>
      </c>
      <c r="E538" s="204" t="s">
        <v>111</v>
      </c>
      <c r="F538" s="204" t="s">
        <v>663</v>
      </c>
      <c r="G538" s="191"/>
      <c r="H538" s="191"/>
      <c r="I538" s="194"/>
      <c r="J538" s="205">
        <f>BK538</f>
        <v>0</v>
      </c>
      <c r="K538" s="191"/>
      <c r="L538" s="196"/>
      <c r="M538" s="197"/>
      <c r="N538" s="198"/>
      <c r="O538" s="198"/>
      <c r="P538" s="199">
        <f>SUM(P539:P621)</f>
        <v>0</v>
      </c>
      <c r="Q538" s="198"/>
      <c r="R538" s="199">
        <f>SUM(R539:R621)</f>
        <v>130.42648228000002</v>
      </c>
      <c r="S538" s="198"/>
      <c r="T538" s="200">
        <f>SUM(T539:T621)</f>
        <v>0</v>
      </c>
      <c r="AR538" s="201" t="s">
        <v>42</v>
      </c>
      <c r="AT538" s="202" t="s">
        <v>79</v>
      </c>
      <c r="AU538" s="202" t="s">
        <v>42</v>
      </c>
      <c r="AY538" s="201" t="s">
        <v>201</v>
      </c>
      <c r="BK538" s="203">
        <f>SUM(BK539:BK621)</f>
        <v>0</v>
      </c>
    </row>
    <row r="539" spans="2:65" s="1" customFormat="1" ht="38.25" customHeight="1">
      <c r="B539" s="43"/>
      <c r="C539" s="206" t="s">
        <v>664</v>
      </c>
      <c r="D539" s="206" t="s">
        <v>203</v>
      </c>
      <c r="E539" s="207" t="s">
        <v>665</v>
      </c>
      <c r="F539" s="208" t="s">
        <v>666</v>
      </c>
      <c r="G539" s="209" t="s">
        <v>206</v>
      </c>
      <c r="H539" s="210">
        <v>42.097999999999999</v>
      </c>
      <c r="I539" s="211"/>
      <c r="J539" s="212">
        <f>ROUND(I539*H539,2)</f>
        <v>0</v>
      </c>
      <c r="K539" s="208" t="s">
        <v>207</v>
      </c>
      <c r="L539" s="63"/>
      <c r="M539" s="213" t="s">
        <v>34</v>
      </c>
      <c r="N539" s="214" t="s">
        <v>51</v>
      </c>
      <c r="O539" s="44"/>
      <c r="P539" s="215">
        <f>O539*H539</f>
        <v>0</v>
      </c>
      <c r="Q539" s="215">
        <v>2.45343</v>
      </c>
      <c r="R539" s="215">
        <f>Q539*H539</f>
        <v>103.28449614</v>
      </c>
      <c r="S539" s="215">
        <v>0</v>
      </c>
      <c r="T539" s="216">
        <f>S539*H539</f>
        <v>0</v>
      </c>
      <c r="AR539" s="25" t="s">
        <v>111</v>
      </c>
      <c r="AT539" s="25" t="s">
        <v>203</v>
      </c>
      <c r="AU539" s="25" t="s">
        <v>87</v>
      </c>
      <c r="AY539" s="25" t="s">
        <v>201</v>
      </c>
      <c r="BE539" s="217">
        <f>IF(N539="základní",J539,0)</f>
        <v>0</v>
      </c>
      <c r="BF539" s="217">
        <f>IF(N539="snížená",J539,0)</f>
        <v>0</v>
      </c>
      <c r="BG539" s="217">
        <f>IF(N539="zákl. přenesená",J539,0)</f>
        <v>0</v>
      </c>
      <c r="BH539" s="217">
        <f>IF(N539="sníž. přenesená",J539,0)</f>
        <v>0</v>
      </c>
      <c r="BI539" s="217">
        <f>IF(N539="nulová",J539,0)</f>
        <v>0</v>
      </c>
      <c r="BJ539" s="25" t="s">
        <v>42</v>
      </c>
      <c r="BK539" s="217">
        <f>ROUND(I539*H539,2)</f>
        <v>0</v>
      </c>
      <c r="BL539" s="25" t="s">
        <v>111</v>
      </c>
      <c r="BM539" s="25" t="s">
        <v>667</v>
      </c>
    </row>
    <row r="540" spans="2:65" s="1" customFormat="1" ht="40.5">
      <c r="B540" s="43"/>
      <c r="C540" s="65"/>
      <c r="D540" s="218" t="s">
        <v>209</v>
      </c>
      <c r="E540" s="65"/>
      <c r="F540" s="219" t="s">
        <v>668</v>
      </c>
      <c r="G540" s="65"/>
      <c r="H540" s="65"/>
      <c r="I540" s="175"/>
      <c r="J540" s="65"/>
      <c r="K540" s="65"/>
      <c r="L540" s="63"/>
      <c r="M540" s="220"/>
      <c r="N540" s="44"/>
      <c r="O540" s="44"/>
      <c r="P540" s="44"/>
      <c r="Q540" s="44"/>
      <c r="R540" s="44"/>
      <c r="S540" s="44"/>
      <c r="T540" s="80"/>
      <c r="AT540" s="25" t="s">
        <v>209</v>
      </c>
      <c r="AU540" s="25" t="s">
        <v>87</v>
      </c>
    </row>
    <row r="541" spans="2:65" s="12" customFormat="1">
      <c r="B541" s="221"/>
      <c r="C541" s="222"/>
      <c r="D541" s="218" t="s">
        <v>211</v>
      </c>
      <c r="E541" s="223" t="s">
        <v>34</v>
      </c>
      <c r="F541" s="224" t="s">
        <v>418</v>
      </c>
      <c r="G541" s="222"/>
      <c r="H541" s="223" t="s">
        <v>34</v>
      </c>
      <c r="I541" s="225"/>
      <c r="J541" s="222"/>
      <c r="K541" s="222"/>
      <c r="L541" s="226"/>
      <c r="M541" s="227"/>
      <c r="N541" s="228"/>
      <c r="O541" s="228"/>
      <c r="P541" s="228"/>
      <c r="Q541" s="228"/>
      <c r="R541" s="228"/>
      <c r="S541" s="228"/>
      <c r="T541" s="229"/>
      <c r="AT541" s="230" t="s">
        <v>211</v>
      </c>
      <c r="AU541" s="230" t="s">
        <v>87</v>
      </c>
      <c r="AV541" s="12" t="s">
        <v>42</v>
      </c>
      <c r="AW541" s="12" t="s">
        <v>40</v>
      </c>
      <c r="AX541" s="12" t="s">
        <v>80</v>
      </c>
      <c r="AY541" s="230" t="s">
        <v>201</v>
      </c>
    </row>
    <row r="542" spans="2:65" s="13" customFormat="1">
      <c r="B542" s="231"/>
      <c r="C542" s="232"/>
      <c r="D542" s="218" t="s">
        <v>211</v>
      </c>
      <c r="E542" s="233" t="s">
        <v>34</v>
      </c>
      <c r="F542" s="234" t="s">
        <v>669</v>
      </c>
      <c r="G542" s="232"/>
      <c r="H542" s="235">
        <v>42.298000000000002</v>
      </c>
      <c r="I542" s="236"/>
      <c r="J542" s="232"/>
      <c r="K542" s="232"/>
      <c r="L542" s="237"/>
      <c r="M542" s="238"/>
      <c r="N542" s="239"/>
      <c r="O542" s="239"/>
      <c r="P542" s="239"/>
      <c r="Q542" s="239"/>
      <c r="R542" s="239"/>
      <c r="S542" s="239"/>
      <c r="T542" s="240"/>
      <c r="AT542" s="241" t="s">
        <v>211</v>
      </c>
      <c r="AU542" s="241" t="s">
        <v>87</v>
      </c>
      <c r="AV542" s="13" t="s">
        <v>87</v>
      </c>
      <c r="AW542" s="13" t="s">
        <v>40</v>
      </c>
      <c r="AX542" s="13" t="s">
        <v>80</v>
      </c>
      <c r="AY542" s="241" t="s">
        <v>201</v>
      </c>
    </row>
    <row r="543" spans="2:65" s="12" customFormat="1">
      <c r="B543" s="221"/>
      <c r="C543" s="222"/>
      <c r="D543" s="218" t="s">
        <v>211</v>
      </c>
      <c r="E543" s="223" t="s">
        <v>34</v>
      </c>
      <c r="F543" s="224" t="s">
        <v>670</v>
      </c>
      <c r="G543" s="222"/>
      <c r="H543" s="223" t="s">
        <v>34</v>
      </c>
      <c r="I543" s="225"/>
      <c r="J543" s="222"/>
      <c r="K543" s="222"/>
      <c r="L543" s="226"/>
      <c r="M543" s="227"/>
      <c r="N543" s="228"/>
      <c r="O543" s="228"/>
      <c r="P543" s="228"/>
      <c r="Q543" s="228"/>
      <c r="R543" s="228"/>
      <c r="S543" s="228"/>
      <c r="T543" s="229"/>
      <c r="AT543" s="230" t="s">
        <v>211</v>
      </c>
      <c r="AU543" s="230" t="s">
        <v>87</v>
      </c>
      <c r="AV543" s="12" t="s">
        <v>42</v>
      </c>
      <c r="AW543" s="12" t="s">
        <v>40</v>
      </c>
      <c r="AX543" s="12" t="s">
        <v>80</v>
      </c>
      <c r="AY543" s="230" t="s">
        <v>201</v>
      </c>
    </row>
    <row r="544" spans="2:65" s="13" customFormat="1">
      <c r="B544" s="231"/>
      <c r="C544" s="232"/>
      <c r="D544" s="218" t="s">
        <v>211</v>
      </c>
      <c r="E544" s="233" t="s">
        <v>34</v>
      </c>
      <c r="F544" s="234" t="s">
        <v>671</v>
      </c>
      <c r="G544" s="232"/>
      <c r="H544" s="235">
        <v>-0.2</v>
      </c>
      <c r="I544" s="236"/>
      <c r="J544" s="232"/>
      <c r="K544" s="232"/>
      <c r="L544" s="237"/>
      <c r="M544" s="238"/>
      <c r="N544" s="239"/>
      <c r="O544" s="239"/>
      <c r="P544" s="239"/>
      <c r="Q544" s="239"/>
      <c r="R544" s="239"/>
      <c r="S544" s="239"/>
      <c r="T544" s="240"/>
      <c r="AT544" s="241" t="s">
        <v>211</v>
      </c>
      <c r="AU544" s="241" t="s">
        <v>87</v>
      </c>
      <c r="AV544" s="13" t="s">
        <v>87</v>
      </c>
      <c r="AW544" s="13" t="s">
        <v>40</v>
      </c>
      <c r="AX544" s="13" t="s">
        <v>80</v>
      </c>
      <c r="AY544" s="241" t="s">
        <v>201</v>
      </c>
    </row>
    <row r="545" spans="2:65" s="14" customFormat="1">
      <c r="B545" s="242"/>
      <c r="C545" s="243"/>
      <c r="D545" s="218" t="s">
        <v>211</v>
      </c>
      <c r="E545" s="244" t="s">
        <v>34</v>
      </c>
      <c r="F545" s="245" t="s">
        <v>215</v>
      </c>
      <c r="G545" s="243"/>
      <c r="H545" s="246">
        <v>42.097999999999999</v>
      </c>
      <c r="I545" s="247"/>
      <c r="J545" s="243"/>
      <c r="K545" s="243"/>
      <c r="L545" s="248"/>
      <c r="M545" s="249"/>
      <c r="N545" s="250"/>
      <c r="O545" s="250"/>
      <c r="P545" s="250"/>
      <c r="Q545" s="250"/>
      <c r="R545" s="250"/>
      <c r="S545" s="250"/>
      <c r="T545" s="251"/>
      <c r="AT545" s="252" t="s">
        <v>211</v>
      </c>
      <c r="AU545" s="252" t="s">
        <v>87</v>
      </c>
      <c r="AV545" s="14" t="s">
        <v>111</v>
      </c>
      <c r="AW545" s="14" t="s">
        <v>40</v>
      </c>
      <c r="AX545" s="14" t="s">
        <v>42</v>
      </c>
      <c r="AY545" s="252" t="s">
        <v>201</v>
      </c>
    </row>
    <row r="546" spans="2:65" s="1" customFormat="1" ht="25.5" customHeight="1">
      <c r="B546" s="43"/>
      <c r="C546" s="206" t="s">
        <v>672</v>
      </c>
      <c r="D546" s="206" t="s">
        <v>203</v>
      </c>
      <c r="E546" s="207" t="s">
        <v>673</v>
      </c>
      <c r="F546" s="208" t="s">
        <v>674</v>
      </c>
      <c r="G546" s="209" t="s">
        <v>137</v>
      </c>
      <c r="H546" s="210">
        <v>212.691</v>
      </c>
      <c r="I546" s="211"/>
      <c r="J546" s="212">
        <f>ROUND(I546*H546,2)</f>
        <v>0</v>
      </c>
      <c r="K546" s="208" t="s">
        <v>207</v>
      </c>
      <c r="L546" s="63"/>
      <c r="M546" s="213" t="s">
        <v>34</v>
      </c>
      <c r="N546" s="214" t="s">
        <v>51</v>
      </c>
      <c r="O546" s="44"/>
      <c r="P546" s="215">
        <f>O546*H546</f>
        <v>0</v>
      </c>
      <c r="Q546" s="215">
        <v>5.3299999999999997E-3</v>
      </c>
      <c r="R546" s="215">
        <f>Q546*H546</f>
        <v>1.13364303</v>
      </c>
      <c r="S546" s="215">
        <v>0</v>
      </c>
      <c r="T546" s="216">
        <f>S546*H546</f>
        <v>0</v>
      </c>
      <c r="AR546" s="25" t="s">
        <v>111</v>
      </c>
      <c r="AT546" s="25" t="s">
        <v>203</v>
      </c>
      <c r="AU546" s="25" t="s">
        <v>87</v>
      </c>
      <c r="AY546" s="25" t="s">
        <v>201</v>
      </c>
      <c r="BE546" s="217">
        <f>IF(N546="základní",J546,0)</f>
        <v>0</v>
      </c>
      <c r="BF546" s="217">
        <f>IF(N546="snížená",J546,0)</f>
        <v>0</v>
      </c>
      <c r="BG546" s="217">
        <f>IF(N546="zákl. přenesená",J546,0)</f>
        <v>0</v>
      </c>
      <c r="BH546" s="217">
        <f>IF(N546="sníž. přenesená",J546,0)</f>
        <v>0</v>
      </c>
      <c r="BI546" s="217">
        <f>IF(N546="nulová",J546,0)</f>
        <v>0</v>
      </c>
      <c r="BJ546" s="25" t="s">
        <v>42</v>
      </c>
      <c r="BK546" s="217">
        <f>ROUND(I546*H546,2)</f>
        <v>0</v>
      </c>
      <c r="BL546" s="25" t="s">
        <v>111</v>
      </c>
      <c r="BM546" s="25" t="s">
        <v>675</v>
      </c>
    </row>
    <row r="547" spans="2:65" s="1" customFormat="1" ht="202.5">
      <c r="B547" s="43"/>
      <c r="C547" s="65"/>
      <c r="D547" s="218" t="s">
        <v>209</v>
      </c>
      <c r="E547" s="65"/>
      <c r="F547" s="219" t="s">
        <v>676</v>
      </c>
      <c r="G547" s="65"/>
      <c r="H547" s="65"/>
      <c r="I547" s="175"/>
      <c r="J547" s="65"/>
      <c r="K547" s="65"/>
      <c r="L547" s="63"/>
      <c r="M547" s="220"/>
      <c r="N547" s="44"/>
      <c r="O547" s="44"/>
      <c r="P547" s="44"/>
      <c r="Q547" s="44"/>
      <c r="R547" s="44"/>
      <c r="S547" s="44"/>
      <c r="T547" s="80"/>
      <c r="AT547" s="25" t="s">
        <v>209</v>
      </c>
      <c r="AU547" s="25" t="s">
        <v>87</v>
      </c>
    </row>
    <row r="548" spans="2:65" s="12" customFormat="1">
      <c r="B548" s="221"/>
      <c r="C548" s="222"/>
      <c r="D548" s="218" t="s">
        <v>211</v>
      </c>
      <c r="E548" s="223" t="s">
        <v>34</v>
      </c>
      <c r="F548" s="224" t="s">
        <v>418</v>
      </c>
      <c r="G548" s="222"/>
      <c r="H548" s="223" t="s">
        <v>34</v>
      </c>
      <c r="I548" s="225"/>
      <c r="J548" s="222"/>
      <c r="K548" s="222"/>
      <c r="L548" s="226"/>
      <c r="M548" s="227"/>
      <c r="N548" s="228"/>
      <c r="O548" s="228"/>
      <c r="P548" s="228"/>
      <c r="Q548" s="228"/>
      <c r="R548" s="228"/>
      <c r="S548" s="228"/>
      <c r="T548" s="229"/>
      <c r="AT548" s="230" t="s">
        <v>211</v>
      </c>
      <c r="AU548" s="230" t="s">
        <v>87</v>
      </c>
      <c r="AV548" s="12" t="s">
        <v>42</v>
      </c>
      <c r="AW548" s="12" t="s">
        <v>40</v>
      </c>
      <c r="AX548" s="12" t="s">
        <v>80</v>
      </c>
      <c r="AY548" s="230" t="s">
        <v>201</v>
      </c>
    </row>
    <row r="549" spans="2:65" s="13" customFormat="1">
      <c r="B549" s="231"/>
      <c r="C549" s="232"/>
      <c r="D549" s="218" t="s">
        <v>211</v>
      </c>
      <c r="E549" s="233" t="s">
        <v>34</v>
      </c>
      <c r="F549" s="234" t="s">
        <v>677</v>
      </c>
      <c r="G549" s="232"/>
      <c r="H549" s="235">
        <v>211.49100000000001</v>
      </c>
      <c r="I549" s="236"/>
      <c r="J549" s="232"/>
      <c r="K549" s="232"/>
      <c r="L549" s="237"/>
      <c r="M549" s="238"/>
      <c r="N549" s="239"/>
      <c r="O549" s="239"/>
      <c r="P549" s="239"/>
      <c r="Q549" s="239"/>
      <c r="R549" s="239"/>
      <c r="S549" s="239"/>
      <c r="T549" s="240"/>
      <c r="AT549" s="241" t="s">
        <v>211</v>
      </c>
      <c r="AU549" s="241" t="s">
        <v>87</v>
      </c>
      <c r="AV549" s="13" t="s">
        <v>87</v>
      </c>
      <c r="AW549" s="13" t="s">
        <v>40</v>
      </c>
      <c r="AX549" s="13" t="s">
        <v>80</v>
      </c>
      <c r="AY549" s="241" t="s">
        <v>201</v>
      </c>
    </row>
    <row r="550" spans="2:65" s="13" customFormat="1">
      <c r="B550" s="231"/>
      <c r="C550" s="232"/>
      <c r="D550" s="218" t="s">
        <v>211</v>
      </c>
      <c r="E550" s="233" t="s">
        <v>34</v>
      </c>
      <c r="F550" s="234" t="s">
        <v>678</v>
      </c>
      <c r="G550" s="232"/>
      <c r="H550" s="235">
        <v>1.2</v>
      </c>
      <c r="I550" s="236"/>
      <c r="J550" s="232"/>
      <c r="K550" s="232"/>
      <c r="L550" s="237"/>
      <c r="M550" s="238"/>
      <c r="N550" s="239"/>
      <c r="O550" s="239"/>
      <c r="P550" s="239"/>
      <c r="Q550" s="239"/>
      <c r="R550" s="239"/>
      <c r="S550" s="239"/>
      <c r="T550" s="240"/>
      <c r="AT550" s="241" t="s">
        <v>211</v>
      </c>
      <c r="AU550" s="241" t="s">
        <v>87</v>
      </c>
      <c r="AV550" s="13" t="s">
        <v>87</v>
      </c>
      <c r="AW550" s="13" t="s">
        <v>40</v>
      </c>
      <c r="AX550" s="13" t="s">
        <v>80</v>
      </c>
      <c r="AY550" s="241" t="s">
        <v>201</v>
      </c>
    </row>
    <row r="551" spans="2:65" s="14" customFormat="1">
      <c r="B551" s="242"/>
      <c r="C551" s="243"/>
      <c r="D551" s="218" t="s">
        <v>211</v>
      </c>
      <c r="E551" s="244" t="s">
        <v>34</v>
      </c>
      <c r="F551" s="245" t="s">
        <v>215</v>
      </c>
      <c r="G551" s="243"/>
      <c r="H551" s="246">
        <v>212.691</v>
      </c>
      <c r="I551" s="247"/>
      <c r="J551" s="243"/>
      <c r="K551" s="243"/>
      <c r="L551" s="248"/>
      <c r="M551" s="249"/>
      <c r="N551" s="250"/>
      <c r="O551" s="250"/>
      <c r="P551" s="250"/>
      <c r="Q551" s="250"/>
      <c r="R551" s="250"/>
      <c r="S551" s="250"/>
      <c r="T551" s="251"/>
      <c r="AT551" s="252" t="s">
        <v>211</v>
      </c>
      <c r="AU551" s="252" t="s">
        <v>87</v>
      </c>
      <c r="AV551" s="14" t="s">
        <v>111</v>
      </c>
      <c r="AW551" s="14" t="s">
        <v>40</v>
      </c>
      <c r="AX551" s="14" t="s">
        <v>42</v>
      </c>
      <c r="AY551" s="252" t="s">
        <v>201</v>
      </c>
    </row>
    <row r="552" spans="2:65" s="1" customFormat="1" ht="25.5" customHeight="1">
      <c r="B552" s="43"/>
      <c r="C552" s="206" t="s">
        <v>679</v>
      </c>
      <c r="D552" s="206" t="s">
        <v>203</v>
      </c>
      <c r="E552" s="207" t="s">
        <v>680</v>
      </c>
      <c r="F552" s="208" t="s">
        <v>681</v>
      </c>
      <c r="G552" s="209" t="s">
        <v>137</v>
      </c>
      <c r="H552" s="210">
        <v>212.691</v>
      </c>
      <c r="I552" s="211"/>
      <c r="J552" s="212">
        <f>ROUND(I552*H552,2)</f>
        <v>0</v>
      </c>
      <c r="K552" s="208" t="s">
        <v>207</v>
      </c>
      <c r="L552" s="63"/>
      <c r="M552" s="213" t="s">
        <v>34</v>
      </c>
      <c r="N552" s="214" t="s">
        <v>51</v>
      </c>
      <c r="O552" s="44"/>
      <c r="P552" s="215">
        <f>O552*H552</f>
        <v>0</v>
      </c>
      <c r="Q552" s="215">
        <v>0</v>
      </c>
      <c r="R552" s="215">
        <f>Q552*H552</f>
        <v>0</v>
      </c>
      <c r="S552" s="215">
        <v>0</v>
      </c>
      <c r="T552" s="216">
        <f>S552*H552</f>
        <v>0</v>
      </c>
      <c r="AR552" s="25" t="s">
        <v>111</v>
      </c>
      <c r="AT552" s="25" t="s">
        <v>203</v>
      </c>
      <c r="AU552" s="25" t="s">
        <v>87</v>
      </c>
      <c r="AY552" s="25" t="s">
        <v>201</v>
      </c>
      <c r="BE552" s="217">
        <f>IF(N552="základní",J552,0)</f>
        <v>0</v>
      </c>
      <c r="BF552" s="217">
        <f>IF(N552="snížená",J552,0)</f>
        <v>0</v>
      </c>
      <c r="BG552" s="217">
        <f>IF(N552="zákl. přenesená",J552,0)</f>
        <v>0</v>
      </c>
      <c r="BH552" s="217">
        <f>IF(N552="sníž. přenesená",J552,0)</f>
        <v>0</v>
      </c>
      <c r="BI552" s="217">
        <f>IF(N552="nulová",J552,0)</f>
        <v>0</v>
      </c>
      <c r="BJ552" s="25" t="s">
        <v>42</v>
      </c>
      <c r="BK552" s="217">
        <f>ROUND(I552*H552,2)</f>
        <v>0</v>
      </c>
      <c r="BL552" s="25" t="s">
        <v>111</v>
      </c>
      <c r="BM552" s="25" t="s">
        <v>682</v>
      </c>
    </row>
    <row r="553" spans="2:65" s="1" customFormat="1" ht="202.5">
      <c r="B553" s="43"/>
      <c r="C553" s="65"/>
      <c r="D553" s="218" t="s">
        <v>209</v>
      </c>
      <c r="E553" s="65"/>
      <c r="F553" s="219" t="s">
        <v>676</v>
      </c>
      <c r="G553" s="65"/>
      <c r="H553" s="65"/>
      <c r="I553" s="175"/>
      <c r="J553" s="65"/>
      <c r="K553" s="65"/>
      <c r="L553" s="63"/>
      <c r="M553" s="220"/>
      <c r="N553" s="44"/>
      <c r="O553" s="44"/>
      <c r="P553" s="44"/>
      <c r="Q553" s="44"/>
      <c r="R553" s="44"/>
      <c r="S553" s="44"/>
      <c r="T553" s="80"/>
      <c r="AT553" s="25" t="s">
        <v>209</v>
      </c>
      <c r="AU553" s="25" t="s">
        <v>87</v>
      </c>
    </row>
    <row r="554" spans="2:65" s="1" customFormat="1" ht="25.5" customHeight="1">
      <c r="B554" s="43"/>
      <c r="C554" s="206" t="s">
        <v>683</v>
      </c>
      <c r="D554" s="206" t="s">
        <v>203</v>
      </c>
      <c r="E554" s="207" t="s">
        <v>684</v>
      </c>
      <c r="F554" s="208" t="s">
        <v>685</v>
      </c>
      <c r="G554" s="209" t="s">
        <v>137</v>
      </c>
      <c r="H554" s="210">
        <v>211.49100000000001</v>
      </c>
      <c r="I554" s="211"/>
      <c r="J554" s="212">
        <f>ROUND(I554*H554,2)</f>
        <v>0</v>
      </c>
      <c r="K554" s="208" t="s">
        <v>207</v>
      </c>
      <c r="L554" s="63"/>
      <c r="M554" s="213" t="s">
        <v>34</v>
      </c>
      <c r="N554" s="214" t="s">
        <v>51</v>
      </c>
      <c r="O554" s="44"/>
      <c r="P554" s="215">
        <f>O554*H554</f>
        <v>0</v>
      </c>
      <c r="Q554" s="215">
        <v>8.8000000000000003E-4</v>
      </c>
      <c r="R554" s="215">
        <f>Q554*H554</f>
        <v>0.18611208000000001</v>
      </c>
      <c r="S554" s="215">
        <v>0</v>
      </c>
      <c r="T554" s="216">
        <f>S554*H554</f>
        <v>0</v>
      </c>
      <c r="AR554" s="25" t="s">
        <v>111</v>
      </c>
      <c r="AT554" s="25" t="s">
        <v>203</v>
      </c>
      <c r="AU554" s="25" t="s">
        <v>87</v>
      </c>
      <c r="AY554" s="25" t="s">
        <v>201</v>
      </c>
      <c r="BE554" s="217">
        <f>IF(N554="základní",J554,0)</f>
        <v>0</v>
      </c>
      <c r="BF554" s="217">
        <f>IF(N554="snížená",J554,0)</f>
        <v>0</v>
      </c>
      <c r="BG554" s="217">
        <f>IF(N554="zákl. přenesená",J554,0)</f>
        <v>0</v>
      </c>
      <c r="BH554" s="217">
        <f>IF(N554="sníž. přenesená",J554,0)</f>
        <v>0</v>
      </c>
      <c r="BI554" s="217">
        <f>IF(N554="nulová",J554,0)</f>
        <v>0</v>
      </c>
      <c r="BJ554" s="25" t="s">
        <v>42</v>
      </c>
      <c r="BK554" s="217">
        <f>ROUND(I554*H554,2)</f>
        <v>0</v>
      </c>
      <c r="BL554" s="25" t="s">
        <v>111</v>
      </c>
      <c r="BM554" s="25" t="s">
        <v>686</v>
      </c>
    </row>
    <row r="555" spans="2:65" s="1" customFormat="1" ht="27">
      <c r="B555" s="43"/>
      <c r="C555" s="65"/>
      <c r="D555" s="218" t="s">
        <v>209</v>
      </c>
      <c r="E555" s="65"/>
      <c r="F555" s="219" t="s">
        <v>687</v>
      </c>
      <c r="G555" s="65"/>
      <c r="H555" s="65"/>
      <c r="I555" s="175"/>
      <c r="J555" s="65"/>
      <c r="K555" s="65"/>
      <c r="L555" s="63"/>
      <c r="M555" s="220"/>
      <c r="N555" s="44"/>
      <c r="O555" s="44"/>
      <c r="P555" s="44"/>
      <c r="Q555" s="44"/>
      <c r="R555" s="44"/>
      <c r="S555" s="44"/>
      <c r="T555" s="80"/>
      <c r="AT555" s="25" t="s">
        <v>209</v>
      </c>
      <c r="AU555" s="25" t="s">
        <v>87</v>
      </c>
    </row>
    <row r="556" spans="2:65" s="12" customFormat="1">
      <c r="B556" s="221"/>
      <c r="C556" s="222"/>
      <c r="D556" s="218" t="s">
        <v>211</v>
      </c>
      <c r="E556" s="223" t="s">
        <v>34</v>
      </c>
      <c r="F556" s="224" t="s">
        <v>418</v>
      </c>
      <c r="G556" s="222"/>
      <c r="H556" s="223" t="s">
        <v>34</v>
      </c>
      <c r="I556" s="225"/>
      <c r="J556" s="222"/>
      <c r="K556" s="222"/>
      <c r="L556" s="226"/>
      <c r="M556" s="227"/>
      <c r="N556" s="228"/>
      <c r="O556" s="228"/>
      <c r="P556" s="228"/>
      <c r="Q556" s="228"/>
      <c r="R556" s="228"/>
      <c r="S556" s="228"/>
      <c r="T556" s="229"/>
      <c r="AT556" s="230" t="s">
        <v>211</v>
      </c>
      <c r="AU556" s="230" t="s">
        <v>87</v>
      </c>
      <c r="AV556" s="12" t="s">
        <v>42</v>
      </c>
      <c r="AW556" s="12" t="s">
        <v>40</v>
      </c>
      <c r="AX556" s="12" t="s">
        <v>80</v>
      </c>
      <c r="AY556" s="230" t="s">
        <v>201</v>
      </c>
    </row>
    <row r="557" spans="2:65" s="13" customFormat="1">
      <c r="B557" s="231"/>
      <c r="C557" s="232"/>
      <c r="D557" s="218" t="s">
        <v>211</v>
      </c>
      <c r="E557" s="233" t="s">
        <v>34</v>
      </c>
      <c r="F557" s="234" t="s">
        <v>688</v>
      </c>
      <c r="G557" s="232"/>
      <c r="H557" s="235">
        <v>211.49100000000001</v>
      </c>
      <c r="I557" s="236"/>
      <c r="J557" s="232"/>
      <c r="K557" s="232"/>
      <c r="L557" s="237"/>
      <c r="M557" s="238"/>
      <c r="N557" s="239"/>
      <c r="O557" s="239"/>
      <c r="P557" s="239"/>
      <c r="Q557" s="239"/>
      <c r="R557" s="239"/>
      <c r="S557" s="239"/>
      <c r="T557" s="240"/>
      <c r="AT557" s="241" t="s">
        <v>211</v>
      </c>
      <c r="AU557" s="241" t="s">
        <v>87</v>
      </c>
      <c r="AV557" s="13" t="s">
        <v>87</v>
      </c>
      <c r="AW557" s="13" t="s">
        <v>40</v>
      </c>
      <c r="AX557" s="13" t="s">
        <v>80</v>
      </c>
      <c r="AY557" s="241" t="s">
        <v>201</v>
      </c>
    </row>
    <row r="558" spans="2:65" s="14" customFormat="1">
      <c r="B558" s="242"/>
      <c r="C558" s="243"/>
      <c r="D558" s="218" t="s">
        <v>211</v>
      </c>
      <c r="E558" s="244" t="s">
        <v>34</v>
      </c>
      <c r="F558" s="245" t="s">
        <v>215</v>
      </c>
      <c r="G558" s="243"/>
      <c r="H558" s="246">
        <v>211.49100000000001</v>
      </c>
      <c r="I558" s="247"/>
      <c r="J558" s="243"/>
      <c r="K558" s="243"/>
      <c r="L558" s="248"/>
      <c r="M558" s="249"/>
      <c r="N558" s="250"/>
      <c r="O558" s="250"/>
      <c r="P558" s="250"/>
      <c r="Q558" s="250"/>
      <c r="R558" s="250"/>
      <c r="S558" s="250"/>
      <c r="T558" s="251"/>
      <c r="AT558" s="252" t="s">
        <v>211</v>
      </c>
      <c r="AU558" s="252" t="s">
        <v>87</v>
      </c>
      <c r="AV558" s="14" t="s">
        <v>111</v>
      </c>
      <c r="AW558" s="14" t="s">
        <v>40</v>
      </c>
      <c r="AX558" s="14" t="s">
        <v>42</v>
      </c>
      <c r="AY558" s="252" t="s">
        <v>201</v>
      </c>
    </row>
    <row r="559" spans="2:65" s="1" customFormat="1" ht="25.5" customHeight="1">
      <c r="B559" s="43"/>
      <c r="C559" s="206" t="s">
        <v>689</v>
      </c>
      <c r="D559" s="206" t="s">
        <v>203</v>
      </c>
      <c r="E559" s="207" t="s">
        <v>690</v>
      </c>
      <c r="F559" s="208" t="s">
        <v>691</v>
      </c>
      <c r="G559" s="209" t="s">
        <v>137</v>
      </c>
      <c r="H559" s="210">
        <v>211.49100000000001</v>
      </c>
      <c r="I559" s="211"/>
      <c r="J559" s="212">
        <f>ROUND(I559*H559,2)</f>
        <v>0</v>
      </c>
      <c r="K559" s="208" t="s">
        <v>207</v>
      </c>
      <c r="L559" s="63"/>
      <c r="M559" s="213" t="s">
        <v>34</v>
      </c>
      <c r="N559" s="214" t="s">
        <v>51</v>
      </c>
      <c r="O559" s="44"/>
      <c r="P559" s="215">
        <f>O559*H559</f>
        <v>0</v>
      </c>
      <c r="Q559" s="215">
        <v>0</v>
      </c>
      <c r="R559" s="215">
        <f>Q559*H559</f>
        <v>0</v>
      </c>
      <c r="S559" s="215">
        <v>0</v>
      </c>
      <c r="T559" s="216">
        <f>S559*H559</f>
        <v>0</v>
      </c>
      <c r="AR559" s="25" t="s">
        <v>111</v>
      </c>
      <c r="AT559" s="25" t="s">
        <v>203</v>
      </c>
      <c r="AU559" s="25" t="s">
        <v>87</v>
      </c>
      <c r="AY559" s="25" t="s">
        <v>201</v>
      </c>
      <c r="BE559" s="217">
        <f>IF(N559="základní",J559,0)</f>
        <v>0</v>
      </c>
      <c r="BF559" s="217">
        <f>IF(N559="snížená",J559,0)</f>
        <v>0</v>
      </c>
      <c r="BG559" s="217">
        <f>IF(N559="zákl. přenesená",J559,0)</f>
        <v>0</v>
      </c>
      <c r="BH559" s="217">
        <f>IF(N559="sníž. přenesená",J559,0)</f>
        <v>0</v>
      </c>
      <c r="BI559" s="217">
        <f>IF(N559="nulová",J559,0)</f>
        <v>0</v>
      </c>
      <c r="BJ559" s="25" t="s">
        <v>42</v>
      </c>
      <c r="BK559" s="217">
        <f>ROUND(I559*H559,2)</f>
        <v>0</v>
      </c>
      <c r="BL559" s="25" t="s">
        <v>111</v>
      </c>
      <c r="BM559" s="25" t="s">
        <v>692</v>
      </c>
    </row>
    <row r="560" spans="2:65" s="1" customFormat="1" ht="27">
      <c r="B560" s="43"/>
      <c r="C560" s="65"/>
      <c r="D560" s="218" t="s">
        <v>209</v>
      </c>
      <c r="E560" s="65"/>
      <c r="F560" s="219" t="s">
        <v>687</v>
      </c>
      <c r="G560" s="65"/>
      <c r="H560" s="65"/>
      <c r="I560" s="175"/>
      <c r="J560" s="65"/>
      <c r="K560" s="65"/>
      <c r="L560" s="63"/>
      <c r="M560" s="220"/>
      <c r="N560" s="44"/>
      <c r="O560" s="44"/>
      <c r="P560" s="44"/>
      <c r="Q560" s="44"/>
      <c r="R560" s="44"/>
      <c r="S560" s="44"/>
      <c r="T560" s="80"/>
      <c r="AT560" s="25" t="s">
        <v>209</v>
      </c>
      <c r="AU560" s="25" t="s">
        <v>87</v>
      </c>
    </row>
    <row r="561" spans="2:65" s="1" customFormat="1" ht="25.5" customHeight="1">
      <c r="B561" s="43"/>
      <c r="C561" s="206" t="s">
        <v>693</v>
      </c>
      <c r="D561" s="206" t="s">
        <v>203</v>
      </c>
      <c r="E561" s="207" t="s">
        <v>694</v>
      </c>
      <c r="F561" s="208" t="s">
        <v>695</v>
      </c>
      <c r="G561" s="209" t="s">
        <v>137</v>
      </c>
      <c r="H561" s="210">
        <v>211.49100000000001</v>
      </c>
      <c r="I561" s="211"/>
      <c r="J561" s="212">
        <f>ROUND(I561*H561,2)</f>
        <v>0</v>
      </c>
      <c r="K561" s="208" t="s">
        <v>207</v>
      </c>
      <c r="L561" s="63"/>
      <c r="M561" s="213" t="s">
        <v>34</v>
      </c>
      <c r="N561" s="214" t="s">
        <v>51</v>
      </c>
      <c r="O561" s="44"/>
      <c r="P561" s="215">
        <f>O561*H561</f>
        <v>0</v>
      </c>
      <c r="Q561" s="215">
        <v>3.2000000000000002E-3</v>
      </c>
      <c r="R561" s="215">
        <f>Q561*H561</f>
        <v>0.67677120000000013</v>
      </c>
      <c r="S561" s="215">
        <v>0</v>
      </c>
      <c r="T561" s="216">
        <f>S561*H561</f>
        <v>0</v>
      </c>
      <c r="AR561" s="25" t="s">
        <v>111</v>
      </c>
      <c r="AT561" s="25" t="s">
        <v>203</v>
      </c>
      <c r="AU561" s="25" t="s">
        <v>87</v>
      </c>
      <c r="AY561" s="25" t="s">
        <v>201</v>
      </c>
      <c r="BE561" s="217">
        <f>IF(N561="základní",J561,0)</f>
        <v>0</v>
      </c>
      <c r="BF561" s="217">
        <f>IF(N561="snížená",J561,0)</f>
        <v>0</v>
      </c>
      <c r="BG561" s="217">
        <f>IF(N561="zákl. přenesená",J561,0)</f>
        <v>0</v>
      </c>
      <c r="BH561" s="217">
        <f>IF(N561="sníž. přenesená",J561,0)</f>
        <v>0</v>
      </c>
      <c r="BI561" s="217">
        <f>IF(N561="nulová",J561,0)</f>
        <v>0</v>
      </c>
      <c r="BJ561" s="25" t="s">
        <v>42</v>
      </c>
      <c r="BK561" s="217">
        <f>ROUND(I561*H561,2)</f>
        <v>0</v>
      </c>
      <c r="BL561" s="25" t="s">
        <v>111</v>
      </c>
      <c r="BM561" s="25" t="s">
        <v>696</v>
      </c>
    </row>
    <row r="562" spans="2:65" s="1" customFormat="1" ht="202.5">
      <c r="B562" s="43"/>
      <c r="C562" s="65"/>
      <c r="D562" s="218" t="s">
        <v>209</v>
      </c>
      <c r="E562" s="65"/>
      <c r="F562" s="219" t="s">
        <v>676</v>
      </c>
      <c r="G562" s="65"/>
      <c r="H562" s="65"/>
      <c r="I562" s="175"/>
      <c r="J562" s="65"/>
      <c r="K562" s="65"/>
      <c r="L562" s="63"/>
      <c r="M562" s="220"/>
      <c r="N562" s="44"/>
      <c r="O562" s="44"/>
      <c r="P562" s="44"/>
      <c r="Q562" s="44"/>
      <c r="R562" s="44"/>
      <c r="S562" s="44"/>
      <c r="T562" s="80"/>
      <c r="AT562" s="25" t="s">
        <v>209</v>
      </c>
      <c r="AU562" s="25" t="s">
        <v>87</v>
      </c>
    </row>
    <row r="563" spans="2:65" s="1" customFormat="1" ht="63.75" customHeight="1">
      <c r="B563" s="43"/>
      <c r="C563" s="206" t="s">
        <v>697</v>
      </c>
      <c r="D563" s="206" t="s">
        <v>203</v>
      </c>
      <c r="E563" s="207" t="s">
        <v>698</v>
      </c>
      <c r="F563" s="208" t="s">
        <v>699</v>
      </c>
      <c r="G563" s="209" t="s">
        <v>355</v>
      </c>
      <c r="H563" s="210">
        <v>2.2770000000000001</v>
      </c>
      <c r="I563" s="211"/>
      <c r="J563" s="212">
        <f>ROUND(I563*H563,2)</f>
        <v>0</v>
      </c>
      <c r="K563" s="208" t="s">
        <v>207</v>
      </c>
      <c r="L563" s="63"/>
      <c r="M563" s="213" t="s">
        <v>34</v>
      </c>
      <c r="N563" s="214" t="s">
        <v>51</v>
      </c>
      <c r="O563" s="44"/>
      <c r="P563" s="215">
        <f>O563*H563</f>
        <v>0</v>
      </c>
      <c r="Q563" s="215">
        <v>1.0551600000000001</v>
      </c>
      <c r="R563" s="215">
        <f>Q563*H563</f>
        <v>2.4025993200000002</v>
      </c>
      <c r="S563" s="215">
        <v>0</v>
      </c>
      <c r="T563" s="216">
        <f>S563*H563</f>
        <v>0</v>
      </c>
      <c r="AR563" s="25" t="s">
        <v>111</v>
      </c>
      <c r="AT563" s="25" t="s">
        <v>203</v>
      </c>
      <c r="AU563" s="25" t="s">
        <v>87</v>
      </c>
      <c r="AY563" s="25" t="s">
        <v>201</v>
      </c>
      <c r="BE563" s="217">
        <f>IF(N563="základní",J563,0)</f>
        <v>0</v>
      </c>
      <c r="BF563" s="217">
        <f>IF(N563="snížená",J563,0)</f>
        <v>0</v>
      </c>
      <c r="BG563" s="217">
        <f>IF(N563="zákl. přenesená",J563,0)</f>
        <v>0</v>
      </c>
      <c r="BH563" s="217">
        <f>IF(N563="sníž. přenesená",J563,0)</f>
        <v>0</v>
      </c>
      <c r="BI563" s="217">
        <f>IF(N563="nulová",J563,0)</f>
        <v>0</v>
      </c>
      <c r="BJ563" s="25" t="s">
        <v>42</v>
      </c>
      <c r="BK563" s="217">
        <f>ROUND(I563*H563,2)</f>
        <v>0</v>
      </c>
      <c r="BL563" s="25" t="s">
        <v>111</v>
      </c>
      <c r="BM563" s="25" t="s">
        <v>700</v>
      </c>
    </row>
    <row r="564" spans="2:65" s="12" customFormat="1">
      <c r="B564" s="221"/>
      <c r="C564" s="222"/>
      <c r="D564" s="218" t="s">
        <v>211</v>
      </c>
      <c r="E564" s="223" t="s">
        <v>34</v>
      </c>
      <c r="F564" s="224" t="s">
        <v>701</v>
      </c>
      <c r="G564" s="222"/>
      <c r="H564" s="223" t="s">
        <v>34</v>
      </c>
      <c r="I564" s="225"/>
      <c r="J564" s="222"/>
      <c r="K564" s="222"/>
      <c r="L564" s="226"/>
      <c r="M564" s="227"/>
      <c r="N564" s="228"/>
      <c r="O564" s="228"/>
      <c r="P564" s="228"/>
      <c r="Q564" s="228"/>
      <c r="R564" s="228"/>
      <c r="S564" s="228"/>
      <c r="T564" s="229"/>
      <c r="AT564" s="230" t="s">
        <v>211</v>
      </c>
      <c r="AU564" s="230" t="s">
        <v>87</v>
      </c>
      <c r="AV564" s="12" t="s">
        <v>42</v>
      </c>
      <c r="AW564" s="12" t="s">
        <v>40</v>
      </c>
      <c r="AX564" s="12" t="s">
        <v>80</v>
      </c>
      <c r="AY564" s="230" t="s">
        <v>201</v>
      </c>
    </row>
    <row r="565" spans="2:65" s="13" customFormat="1">
      <c r="B565" s="231"/>
      <c r="C565" s="232"/>
      <c r="D565" s="218" t="s">
        <v>211</v>
      </c>
      <c r="E565" s="233" t="s">
        <v>34</v>
      </c>
      <c r="F565" s="234" t="s">
        <v>702</v>
      </c>
      <c r="G565" s="232"/>
      <c r="H565" s="235">
        <v>1.2849999999999999</v>
      </c>
      <c r="I565" s="236"/>
      <c r="J565" s="232"/>
      <c r="K565" s="232"/>
      <c r="L565" s="237"/>
      <c r="M565" s="238"/>
      <c r="N565" s="239"/>
      <c r="O565" s="239"/>
      <c r="P565" s="239"/>
      <c r="Q565" s="239"/>
      <c r="R565" s="239"/>
      <c r="S565" s="239"/>
      <c r="T565" s="240"/>
      <c r="AT565" s="241" t="s">
        <v>211</v>
      </c>
      <c r="AU565" s="241" t="s">
        <v>87</v>
      </c>
      <c r="AV565" s="13" t="s">
        <v>87</v>
      </c>
      <c r="AW565" s="13" t="s">
        <v>40</v>
      </c>
      <c r="AX565" s="13" t="s">
        <v>80</v>
      </c>
      <c r="AY565" s="241" t="s">
        <v>201</v>
      </c>
    </row>
    <row r="566" spans="2:65" s="13" customFormat="1">
      <c r="B566" s="231"/>
      <c r="C566" s="232"/>
      <c r="D566" s="218" t="s">
        <v>211</v>
      </c>
      <c r="E566" s="233" t="s">
        <v>34</v>
      </c>
      <c r="F566" s="234" t="s">
        <v>703</v>
      </c>
      <c r="G566" s="232"/>
      <c r="H566" s="235">
        <v>0.69499999999999995</v>
      </c>
      <c r="I566" s="236"/>
      <c r="J566" s="232"/>
      <c r="K566" s="232"/>
      <c r="L566" s="237"/>
      <c r="M566" s="238"/>
      <c r="N566" s="239"/>
      <c r="O566" s="239"/>
      <c r="P566" s="239"/>
      <c r="Q566" s="239"/>
      <c r="R566" s="239"/>
      <c r="S566" s="239"/>
      <c r="T566" s="240"/>
      <c r="AT566" s="241" t="s">
        <v>211</v>
      </c>
      <c r="AU566" s="241" t="s">
        <v>87</v>
      </c>
      <c r="AV566" s="13" t="s">
        <v>87</v>
      </c>
      <c r="AW566" s="13" t="s">
        <v>40</v>
      </c>
      <c r="AX566" s="13" t="s">
        <v>80</v>
      </c>
      <c r="AY566" s="241" t="s">
        <v>201</v>
      </c>
    </row>
    <row r="567" spans="2:65" s="13" customFormat="1">
      <c r="B567" s="231"/>
      <c r="C567" s="232"/>
      <c r="D567" s="218" t="s">
        <v>211</v>
      </c>
      <c r="E567" s="233" t="s">
        <v>34</v>
      </c>
      <c r="F567" s="234" t="s">
        <v>704</v>
      </c>
      <c r="G567" s="232"/>
      <c r="H567" s="235">
        <v>0.29699999999999999</v>
      </c>
      <c r="I567" s="236"/>
      <c r="J567" s="232"/>
      <c r="K567" s="232"/>
      <c r="L567" s="237"/>
      <c r="M567" s="238"/>
      <c r="N567" s="239"/>
      <c r="O567" s="239"/>
      <c r="P567" s="239"/>
      <c r="Q567" s="239"/>
      <c r="R567" s="239"/>
      <c r="S567" s="239"/>
      <c r="T567" s="240"/>
      <c r="AT567" s="241" t="s">
        <v>211</v>
      </c>
      <c r="AU567" s="241" t="s">
        <v>87</v>
      </c>
      <c r="AV567" s="13" t="s">
        <v>87</v>
      </c>
      <c r="AW567" s="13" t="s">
        <v>40</v>
      </c>
      <c r="AX567" s="13" t="s">
        <v>80</v>
      </c>
      <c r="AY567" s="241" t="s">
        <v>201</v>
      </c>
    </row>
    <row r="568" spans="2:65" s="14" customFormat="1">
      <c r="B568" s="242"/>
      <c r="C568" s="243"/>
      <c r="D568" s="218" t="s">
        <v>211</v>
      </c>
      <c r="E568" s="244" t="s">
        <v>34</v>
      </c>
      <c r="F568" s="245" t="s">
        <v>215</v>
      </c>
      <c r="G568" s="243"/>
      <c r="H568" s="246">
        <v>2.2770000000000001</v>
      </c>
      <c r="I568" s="247"/>
      <c r="J568" s="243"/>
      <c r="K568" s="243"/>
      <c r="L568" s="248"/>
      <c r="M568" s="249"/>
      <c r="N568" s="250"/>
      <c r="O568" s="250"/>
      <c r="P568" s="250"/>
      <c r="Q568" s="250"/>
      <c r="R568" s="250"/>
      <c r="S568" s="250"/>
      <c r="T568" s="251"/>
      <c r="AT568" s="252" t="s">
        <v>211</v>
      </c>
      <c r="AU568" s="252" t="s">
        <v>87</v>
      </c>
      <c r="AV568" s="14" t="s">
        <v>111</v>
      </c>
      <c r="AW568" s="14" t="s">
        <v>40</v>
      </c>
      <c r="AX568" s="14" t="s">
        <v>42</v>
      </c>
      <c r="AY568" s="252" t="s">
        <v>201</v>
      </c>
    </row>
    <row r="569" spans="2:65" s="1" customFormat="1" ht="38.25" customHeight="1">
      <c r="B569" s="43"/>
      <c r="C569" s="206" t="s">
        <v>705</v>
      </c>
      <c r="D569" s="206" t="s">
        <v>203</v>
      </c>
      <c r="E569" s="207" t="s">
        <v>706</v>
      </c>
      <c r="F569" s="208" t="s">
        <v>707</v>
      </c>
      <c r="G569" s="209" t="s">
        <v>540</v>
      </c>
      <c r="H569" s="210">
        <v>88.128</v>
      </c>
      <c r="I569" s="211"/>
      <c r="J569" s="212">
        <f>ROUND(I569*H569,2)</f>
        <v>0</v>
      </c>
      <c r="K569" s="208" t="s">
        <v>207</v>
      </c>
      <c r="L569" s="63"/>
      <c r="M569" s="213" t="s">
        <v>34</v>
      </c>
      <c r="N569" s="214" t="s">
        <v>51</v>
      </c>
      <c r="O569" s="44"/>
      <c r="P569" s="215">
        <f>O569*H569</f>
        <v>0</v>
      </c>
      <c r="Q569" s="215">
        <v>1.686E-2</v>
      </c>
      <c r="R569" s="215">
        <f>Q569*H569</f>
        <v>1.4858380799999999</v>
      </c>
      <c r="S569" s="215">
        <v>0</v>
      </c>
      <c r="T569" s="216">
        <f>S569*H569</f>
        <v>0</v>
      </c>
      <c r="AR569" s="25" t="s">
        <v>111</v>
      </c>
      <c r="AT569" s="25" t="s">
        <v>203</v>
      </c>
      <c r="AU569" s="25" t="s">
        <v>87</v>
      </c>
      <c r="AY569" s="25" t="s">
        <v>201</v>
      </c>
      <c r="BE569" s="217">
        <f>IF(N569="základní",J569,0)</f>
        <v>0</v>
      </c>
      <c r="BF569" s="217">
        <f>IF(N569="snížená",J569,0)</f>
        <v>0</v>
      </c>
      <c r="BG569" s="217">
        <f>IF(N569="zákl. přenesená",J569,0)</f>
        <v>0</v>
      </c>
      <c r="BH569" s="217">
        <f>IF(N569="sníž. přenesená",J569,0)</f>
        <v>0</v>
      </c>
      <c r="BI569" s="217">
        <f>IF(N569="nulová",J569,0)</f>
        <v>0</v>
      </c>
      <c r="BJ569" s="25" t="s">
        <v>42</v>
      </c>
      <c r="BK569" s="217">
        <f>ROUND(I569*H569,2)</f>
        <v>0</v>
      </c>
      <c r="BL569" s="25" t="s">
        <v>111</v>
      </c>
      <c r="BM569" s="25" t="s">
        <v>708</v>
      </c>
    </row>
    <row r="570" spans="2:65" s="1" customFormat="1" ht="54">
      <c r="B570" s="43"/>
      <c r="C570" s="65"/>
      <c r="D570" s="218" t="s">
        <v>209</v>
      </c>
      <c r="E570" s="65"/>
      <c r="F570" s="219" t="s">
        <v>709</v>
      </c>
      <c r="G570" s="65"/>
      <c r="H570" s="65"/>
      <c r="I570" s="175"/>
      <c r="J570" s="65"/>
      <c r="K570" s="65"/>
      <c r="L570" s="63"/>
      <c r="M570" s="220"/>
      <c r="N570" s="44"/>
      <c r="O570" s="44"/>
      <c r="P570" s="44"/>
      <c r="Q570" s="44"/>
      <c r="R570" s="44"/>
      <c r="S570" s="44"/>
      <c r="T570" s="80"/>
      <c r="AT570" s="25" t="s">
        <v>209</v>
      </c>
      <c r="AU570" s="25" t="s">
        <v>87</v>
      </c>
    </row>
    <row r="571" spans="2:65" s="1" customFormat="1" ht="27">
      <c r="B571" s="43"/>
      <c r="C571" s="65"/>
      <c r="D571" s="218" t="s">
        <v>710</v>
      </c>
      <c r="E571" s="65"/>
      <c r="F571" s="219" t="s">
        <v>711</v>
      </c>
      <c r="G571" s="65"/>
      <c r="H571" s="65"/>
      <c r="I571" s="175"/>
      <c r="J571" s="65"/>
      <c r="K571" s="65"/>
      <c r="L571" s="63"/>
      <c r="M571" s="220"/>
      <c r="N571" s="44"/>
      <c r="O571" s="44"/>
      <c r="P571" s="44"/>
      <c r="Q571" s="44"/>
      <c r="R571" s="44"/>
      <c r="S571" s="44"/>
      <c r="T571" s="80"/>
      <c r="AT571" s="25" t="s">
        <v>710</v>
      </c>
      <c r="AU571" s="25" t="s">
        <v>87</v>
      </c>
    </row>
    <row r="572" spans="2:65" s="12" customFormat="1">
      <c r="B572" s="221"/>
      <c r="C572" s="222"/>
      <c r="D572" s="218" t="s">
        <v>211</v>
      </c>
      <c r="E572" s="223" t="s">
        <v>34</v>
      </c>
      <c r="F572" s="224" t="s">
        <v>418</v>
      </c>
      <c r="G572" s="222"/>
      <c r="H572" s="223" t="s">
        <v>34</v>
      </c>
      <c r="I572" s="225"/>
      <c r="J572" s="222"/>
      <c r="K572" s="222"/>
      <c r="L572" s="226"/>
      <c r="M572" s="227"/>
      <c r="N572" s="228"/>
      <c r="O572" s="228"/>
      <c r="P572" s="228"/>
      <c r="Q572" s="228"/>
      <c r="R572" s="228"/>
      <c r="S572" s="228"/>
      <c r="T572" s="229"/>
      <c r="AT572" s="230" t="s">
        <v>211</v>
      </c>
      <c r="AU572" s="230" t="s">
        <v>87</v>
      </c>
      <c r="AV572" s="12" t="s">
        <v>42</v>
      </c>
      <c r="AW572" s="12" t="s">
        <v>40</v>
      </c>
      <c r="AX572" s="12" t="s">
        <v>80</v>
      </c>
      <c r="AY572" s="230" t="s">
        <v>201</v>
      </c>
    </row>
    <row r="573" spans="2:65" s="13" customFormat="1" ht="27">
      <c r="B573" s="231"/>
      <c r="C573" s="232"/>
      <c r="D573" s="218" t="s">
        <v>211</v>
      </c>
      <c r="E573" s="233" t="s">
        <v>34</v>
      </c>
      <c r="F573" s="234" t="s">
        <v>712</v>
      </c>
      <c r="G573" s="232"/>
      <c r="H573" s="235">
        <v>88.128</v>
      </c>
      <c r="I573" s="236"/>
      <c r="J573" s="232"/>
      <c r="K573" s="232"/>
      <c r="L573" s="237"/>
      <c r="M573" s="238"/>
      <c r="N573" s="239"/>
      <c r="O573" s="239"/>
      <c r="P573" s="239"/>
      <c r="Q573" s="239"/>
      <c r="R573" s="239"/>
      <c r="S573" s="239"/>
      <c r="T573" s="240"/>
      <c r="AT573" s="241" t="s">
        <v>211</v>
      </c>
      <c r="AU573" s="241" t="s">
        <v>87</v>
      </c>
      <c r="AV573" s="13" t="s">
        <v>87</v>
      </c>
      <c r="AW573" s="13" t="s">
        <v>40</v>
      </c>
      <c r="AX573" s="13" t="s">
        <v>80</v>
      </c>
      <c r="AY573" s="241" t="s">
        <v>201</v>
      </c>
    </row>
    <row r="574" spans="2:65" s="14" customFormat="1">
      <c r="B574" s="242"/>
      <c r="C574" s="243"/>
      <c r="D574" s="218" t="s">
        <v>211</v>
      </c>
      <c r="E574" s="244" t="s">
        <v>34</v>
      </c>
      <c r="F574" s="245" t="s">
        <v>215</v>
      </c>
      <c r="G574" s="243"/>
      <c r="H574" s="246">
        <v>88.128</v>
      </c>
      <c r="I574" s="247"/>
      <c r="J574" s="243"/>
      <c r="K574" s="243"/>
      <c r="L574" s="248"/>
      <c r="M574" s="249"/>
      <c r="N574" s="250"/>
      <c r="O574" s="250"/>
      <c r="P574" s="250"/>
      <c r="Q574" s="250"/>
      <c r="R574" s="250"/>
      <c r="S574" s="250"/>
      <c r="T574" s="251"/>
      <c r="AT574" s="252" t="s">
        <v>211</v>
      </c>
      <c r="AU574" s="252" t="s">
        <v>87</v>
      </c>
      <c r="AV574" s="14" t="s">
        <v>111</v>
      </c>
      <c r="AW574" s="14" t="s">
        <v>40</v>
      </c>
      <c r="AX574" s="14" t="s">
        <v>42</v>
      </c>
      <c r="AY574" s="252" t="s">
        <v>201</v>
      </c>
    </row>
    <row r="575" spans="2:65" s="1" customFormat="1" ht="25.5" customHeight="1">
      <c r="B575" s="43"/>
      <c r="C575" s="206" t="s">
        <v>713</v>
      </c>
      <c r="D575" s="206" t="s">
        <v>203</v>
      </c>
      <c r="E575" s="207" t="s">
        <v>714</v>
      </c>
      <c r="F575" s="208" t="s">
        <v>715</v>
      </c>
      <c r="G575" s="209" t="s">
        <v>206</v>
      </c>
      <c r="H575" s="210">
        <v>6.4109999999999996</v>
      </c>
      <c r="I575" s="211"/>
      <c r="J575" s="212">
        <f>ROUND(I575*H575,2)</f>
        <v>0</v>
      </c>
      <c r="K575" s="208" t="s">
        <v>207</v>
      </c>
      <c r="L575" s="63"/>
      <c r="M575" s="213" t="s">
        <v>34</v>
      </c>
      <c r="N575" s="214" t="s">
        <v>51</v>
      </c>
      <c r="O575" s="44"/>
      <c r="P575" s="215">
        <f>O575*H575</f>
        <v>0</v>
      </c>
      <c r="Q575" s="215">
        <v>2.4533999999999998</v>
      </c>
      <c r="R575" s="215">
        <f>Q575*H575</f>
        <v>15.728747399999998</v>
      </c>
      <c r="S575" s="215">
        <v>0</v>
      </c>
      <c r="T575" s="216">
        <f>S575*H575</f>
        <v>0</v>
      </c>
      <c r="AR575" s="25" t="s">
        <v>111</v>
      </c>
      <c r="AT575" s="25" t="s">
        <v>203</v>
      </c>
      <c r="AU575" s="25" t="s">
        <v>87</v>
      </c>
      <c r="AY575" s="25" t="s">
        <v>201</v>
      </c>
      <c r="BE575" s="217">
        <f>IF(N575="základní",J575,0)</f>
        <v>0</v>
      </c>
      <c r="BF575" s="217">
        <f>IF(N575="snížená",J575,0)</f>
        <v>0</v>
      </c>
      <c r="BG575" s="217">
        <f>IF(N575="zákl. přenesená",J575,0)</f>
        <v>0</v>
      </c>
      <c r="BH575" s="217">
        <f>IF(N575="sníž. přenesená",J575,0)</f>
        <v>0</v>
      </c>
      <c r="BI575" s="217">
        <f>IF(N575="nulová",J575,0)</f>
        <v>0</v>
      </c>
      <c r="BJ575" s="25" t="s">
        <v>42</v>
      </c>
      <c r="BK575" s="217">
        <f>ROUND(I575*H575,2)</f>
        <v>0</v>
      </c>
      <c r="BL575" s="25" t="s">
        <v>111</v>
      </c>
      <c r="BM575" s="25" t="s">
        <v>716</v>
      </c>
    </row>
    <row r="576" spans="2:65" s="12" customFormat="1">
      <c r="B576" s="221"/>
      <c r="C576" s="222"/>
      <c r="D576" s="218" t="s">
        <v>211</v>
      </c>
      <c r="E576" s="223" t="s">
        <v>34</v>
      </c>
      <c r="F576" s="224" t="s">
        <v>462</v>
      </c>
      <c r="G576" s="222"/>
      <c r="H576" s="223" t="s">
        <v>34</v>
      </c>
      <c r="I576" s="225"/>
      <c r="J576" s="222"/>
      <c r="K576" s="222"/>
      <c r="L576" s="226"/>
      <c r="M576" s="227"/>
      <c r="N576" s="228"/>
      <c r="O576" s="228"/>
      <c r="P576" s="228"/>
      <c r="Q576" s="228"/>
      <c r="R576" s="228"/>
      <c r="S576" s="228"/>
      <c r="T576" s="229"/>
      <c r="AT576" s="230" t="s">
        <v>211</v>
      </c>
      <c r="AU576" s="230" t="s">
        <v>87</v>
      </c>
      <c r="AV576" s="12" t="s">
        <v>42</v>
      </c>
      <c r="AW576" s="12" t="s">
        <v>40</v>
      </c>
      <c r="AX576" s="12" t="s">
        <v>80</v>
      </c>
      <c r="AY576" s="230" t="s">
        <v>201</v>
      </c>
    </row>
    <row r="577" spans="2:65" s="12" customFormat="1">
      <c r="B577" s="221"/>
      <c r="C577" s="222"/>
      <c r="D577" s="218" t="s">
        <v>211</v>
      </c>
      <c r="E577" s="223" t="s">
        <v>34</v>
      </c>
      <c r="F577" s="224" t="s">
        <v>587</v>
      </c>
      <c r="G577" s="222"/>
      <c r="H577" s="223" t="s">
        <v>34</v>
      </c>
      <c r="I577" s="225"/>
      <c r="J577" s="222"/>
      <c r="K577" s="222"/>
      <c r="L577" s="226"/>
      <c r="M577" s="227"/>
      <c r="N577" s="228"/>
      <c r="O577" s="228"/>
      <c r="P577" s="228"/>
      <c r="Q577" s="228"/>
      <c r="R577" s="228"/>
      <c r="S577" s="228"/>
      <c r="T577" s="229"/>
      <c r="AT577" s="230" t="s">
        <v>211</v>
      </c>
      <c r="AU577" s="230" t="s">
        <v>87</v>
      </c>
      <c r="AV577" s="12" t="s">
        <v>42</v>
      </c>
      <c r="AW577" s="12" t="s">
        <v>40</v>
      </c>
      <c r="AX577" s="12" t="s">
        <v>80</v>
      </c>
      <c r="AY577" s="230" t="s">
        <v>201</v>
      </c>
    </row>
    <row r="578" spans="2:65" s="13" customFormat="1">
      <c r="B578" s="231"/>
      <c r="C578" s="232"/>
      <c r="D578" s="218" t="s">
        <v>211</v>
      </c>
      <c r="E578" s="233" t="s">
        <v>34</v>
      </c>
      <c r="F578" s="234" t="s">
        <v>717</v>
      </c>
      <c r="G578" s="232"/>
      <c r="H578" s="235">
        <v>3.677</v>
      </c>
      <c r="I578" s="236"/>
      <c r="J578" s="232"/>
      <c r="K578" s="232"/>
      <c r="L578" s="237"/>
      <c r="M578" s="238"/>
      <c r="N578" s="239"/>
      <c r="O578" s="239"/>
      <c r="P578" s="239"/>
      <c r="Q578" s="239"/>
      <c r="R578" s="239"/>
      <c r="S578" s="239"/>
      <c r="T578" s="240"/>
      <c r="AT578" s="241" t="s">
        <v>211</v>
      </c>
      <c r="AU578" s="241" t="s">
        <v>87</v>
      </c>
      <c r="AV578" s="13" t="s">
        <v>87</v>
      </c>
      <c r="AW578" s="13" t="s">
        <v>40</v>
      </c>
      <c r="AX578" s="13" t="s">
        <v>80</v>
      </c>
      <c r="AY578" s="241" t="s">
        <v>201</v>
      </c>
    </row>
    <row r="579" spans="2:65" s="15" customFormat="1">
      <c r="B579" s="253"/>
      <c r="C579" s="254"/>
      <c r="D579" s="218" t="s">
        <v>211</v>
      </c>
      <c r="E579" s="255" t="s">
        <v>34</v>
      </c>
      <c r="F579" s="256" t="s">
        <v>465</v>
      </c>
      <c r="G579" s="254"/>
      <c r="H579" s="257">
        <v>3.677</v>
      </c>
      <c r="I579" s="258"/>
      <c r="J579" s="254"/>
      <c r="K579" s="254"/>
      <c r="L579" s="259"/>
      <c r="M579" s="260"/>
      <c r="N579" s="261"/>
      <c r="O579" s="261"/>
      <c r="P579" s="261"/>
      <c r="Q579" s="261"/>
      <c r="R579" s="261"/>
      <c r="S579" s="261"/>
      <c r="T579" s="262"/>
      <c r="AT579" s="263" t="s">
        <v>211</v>
      </c>
      <c r="AU579" s="263" t="s">
        <v>87</v>
      </c>
      <c r="AV579" s="15" t="s">
        <v>108</v>
      </c>
      <c r="AW579" s="15" t="s">
        <v>40</v>
      </c>
      <c r="AX579" s="15" t="s">
        <v>80</v>
      </c>
      <c r="AY579" s="263" t="s">
        <v>201</v>
      </c>
    </row>
    <row r="580" spans="2:65" s="12" customFormat="1">
      <c r="B580" s="221"/>
      <c r="C580" s="222"/>
      <c r="D580" s="218" t="s">
        <v>211</v>
      </c>
      <c r="E580" s="223" t="s">
        <v>34</v>
      </c>
      <c r="F580" s="224" t="s">
        <v>701</v>
      </c>
      <c r="G580" s="222"/>
      <c r="H580" s="223" t="s">
        <v>34</v>
      </c>
      <c r="I580" s="225"/>
      <c r="J580" s="222"/>
      <c r="K580" s="222"/>
      <c r="L580" s="226"/>
      <c r="M580" s="227"/>
      <c r="N580" s="228"/>
      <c r="O580" s="228"/>
      <c r="P580" s="228"/>
      <c r="Q580" s="228"/>
      <c r="R580" s="228"/>
      <c r="S580" s="228"/>
      <c r="T580" s="229"/>
      <c r="AT580" s="230" t="s">
        <v>211</v>
      </c>
      <c r="AU580" s="230" t="s">
        <v>87</v>
      </c>
      <c r="AV580" s="12" t="s">
        <v>42</v>
      </c>
      <c r="AW580" s="12" t="s">
        <v>40</v>
      </c>
      <c r="AX580" s="12" t="s">
        <v>80</v>
      </c>
      <c r="AY580" s="230" t="s">
        <v>201</v>
      </c>
    </row>
    <row r="581" spans="2:65" s="12" customFormat="1">
      <c r="B581" s="221"/>
      <c r="C581" s="222"/>
      <c r="D581" s="218" t="s">
        <v>211</v>
      </c>
      <c r="E581" s="223" t="s">
        <v>34</v>
      </c>
      <c r="F581" s="224" t="s">
        <v>718</v>
      </c>
      <c r="G581" s="222"/>
      <c r="H581" s="223" t="s">
        <v>34</v>
      </c>
      <c r="I581" s="225"/>
      <c r="J581" s="222"/>
      <c r="K581" s="222"/>
      <c r="L581" s="226"/>
      <c r="M581" s="227"/>
      <c r="N581" s="228"/>
      <c r="O581" s="228"/>
      <c r="P581" s="228"/>
      <c r="Q581" s="228"/>
      <c r="R581" s="228"/>
      <c r="S581" s="228"/>
      <c r="T581" s="229"/>
      <c r="AT581" s="230" t="s">
        <v>211</v>
      </c>
      <c r="AU581" s="230" t="s">
        <v>87</v>
      </c>
      <c r="AV581" s="12" t="s">
        <v>42</v>
      </c>
      <c r="AW581" s="12" t="s">
        <v>40</v>
      </c>
      <c r="AX581" s="12" t="s">
        <v>80</v>
      </c>
      <c r="AY581" s="230" t="s">
        <v>201</v>
      </c>
    </row>
    <row r="582" spans="2:65" s="13" customFormat="1">
      <c r="B582" s="231"/>
      <c r="C582" s="232"/>
      <c r="D582" s="218" t="s">
        <v>211</v>
      </c>
      <c r="E582" s="233" t="s">
        <v>34</v>
      </c>
      <c r="F582" s="234" t="s">
        <v>719</v>
      </c>
      <c r="G582" s="232"/>
      <c r="H582" s="235">
        <v>2.734</v>
      </c>
      <c r="I582" s="236"/>
      <c r="J582" s="232"/>
      <c r="K582" s="232"/>
      <c r="L582" s="237"/>
      <c r="M582" s="238"/>
      <c r="N582" s="239"/>
      <c r="O582" s="239"/>
      <c r="P582" s="239"/>
      <c r="Q582" s="239"/>
      <c r="R582" s="239"/>
      <c r="S582" s="239"/>
      <c r="T582" s="240"/>
      <c r="AT582" s="241" t="s">
        <v>211</v>
      </c>
      <c r="AU582" s="241" t="s">
        <v>87</v>
      </c>
      <c r="AV582" s="13" t="s">
        <v>87</v>
      </c>
      <c r="AW582" s="13" t="s">
        <v>40</v>
      </c>
      <c r="AX582" s="13" t="s">
        <v>80</v>
      </c>
      <c r="AY582" s="241" t="s">
        <v>201</v>
      </c>
    </row>
    <row r="583" spans="2:65" s="15" customFormat="1">
      <c r="B583" s="253"/>
      <c r="C583" s="254"/>
      <c r="D583" s="218" t="s">
        <v>211</v>
      </c>
      <c r="E583" s="255" t="s">
        <v>34</v>
      </c>
      <c r="F583" s="256" t="s">
        <v>720</v>
      </c>
      <c r="G583" s="254"/>
      <c r="H583" s="257">
        <v>2.734</v>
      </c>
      <c r="I583" s="258"/>
      <c r="J583" s="254"/>
      <c r="K583" s="254"/>
      <c r="L583" s="259"/>
      <c r="M583" s="260"/>
      <c r="N583" s="261"/>
      <c r="O583" s="261"/>
      <c r="P583" s="261"/>
      <c r="Q583" s="261"/>
      <c r="R583" s="261"/>
      <c r="S583" s="261"/>
      <c r="T583" s="262"/>
      <c r="AT583" s="263" t="s">
        <v>211</v>
      </c>
      <c r="AU583" s="263" t="s">
        <v>87</v>
      </c>
      <c r="AV583" s="15" t="s">
        <v>108</v>
      </c>
      <c r="AW583" s="15" t="s">
        <v>40</v>
      </c>
      <c r="AX583" s="15" t="s">
        <v>80</v>
      </c>
      <c r="AY583" s="263" t="s">
        <v>201</v>
      </c>
    </row>
    <row r="584" spans="2:65" s="14" customFormat="1">
      <c r="B584" s="242"/>
      <c r="C584" s="243"/>
      <c r="D584" s="218" t="s">
        <v>211</v>
      </c>
      <c r="E584" s="244" t="s">
        <v>34</v>
      </c>
      <c r="F584" s="245" t="s">
        <v>215</v>
      </c>
      <c r="G584" s="243"/>
      <c r="H584" s="246">
        <v>6.4109999999999996</v>
      </c>
      <c r="I584" s="247"/>
      <c r="J584" s="243"/>
      <c r="K584" s="243"/>
      <c r="L584" s="248"/>
      <c r="M584" s="249"/>
      <c r="N584" s="250"/>
      <c r="O584" s="250"/>
      <c r="P584" s="250"/>
      <c r="Q584" s="250"/>
      <c r="R584" s="250"/>
      <c r="S584" s="250"/>
      <c r="T584" s="251"/>
      <c r="AT584" s="252" t="s">
        <v>211</v>
      </c>
      <c r="AU584" s="252" t="s">
        <v>87</v>
      </c>
      <c r="AV584" s="14" t="s">
        <v>111</v>
      </c>
      <c r="AW584" s="14" t="s">
        <v>40</v>
      </c>
      <c r="AX584" s="14" t="s">
        <v>42</v>
      </c>
      <c r="AY584" s="252" t="s">
        <v>201</v>
      </c>
    </row>
    <row r="585" spans="2:65" s="1" customFormat="1" ht="16.5" customHeight="1">
      <c r="B585" s="43"/>
      <c r="C585" s="206" t="s">
        <v>721</v>
      </c>
      <c r="D585" s="206" t="s">
        <v>203</v>
      </c>
      <c r="E585" s="207" t="s">
        <v>722</v>
      </c>
      <c r="F585" s="208" t="s">
        <v>723</v>
      </c>
      <c r="G585" s="209" t="s">
        <v>137</v>
      </c>
      <c r="H585" s="210">
        <v>49.686999999999998</v>
      </c>
      <c r="I585" s="211"/>
      <c r="J585" s="212">
        <f>ROUND(I585*H585,2)</f>
        <v>0</v>
      </c>
      <c r="K585" s="208" t="s">
        <v>207</v>
      </c>
      <c r="L585" s="63"/>
      <c r="M585" s="213" t="s">
        <v>34</v>
      </c>
      <c r="N585" s="214" t="s">
        <v>51</v>
      </c>
      <c r="O585" s="44"/>
      <c r="P585" s="215">
        <f>O585*H585</f>
        <v>0</v>
      </c>
      <c r="Q585" s="215">
        <v>5.1900000000000002E-3</v>
      </c>
      <c r="R585" s="215">
        <f>Q585*H585</f>
        <v>0.25787553000000002</v>
      </c>
      <c r="S585" s="215">
        <v>0</v>
      </c>
      <c r="T585" s="216">
        <f>S585*H585</f>
        <v>0</v>
      </c>
      <c r="AR585" s="25" t="s">
        <v>111</v>
      </c>
      <c r="AT585" s="25" t="s">
        <v>203</v>
      </c>
      <c r="AU585" s="25" t="s">
        <v>87</v>
      </c>
      <c r="AY585" s="25" t="s">
        <v>201</v>
      </c>
      <c r="BE585" s="217">
        <f>IF(N585="základní",J585,0)</f>
        <v>0</v>
      </c>
      <c r="BF585" s="217">
        <f>IF(N585="snížená",J585,0)</f>
        <v>0</v>
      </c>
      <c r="BG585" s="217">
        <f>IF(N585="zákl. přenesená",J585,0)</f>
        <v>0</v>
      </c>
      <c r="BH585" s="217">
        <f>IF(N585="sníž. přenesená",J585,0)</f>
        <v>0</v>
      </c>
      <c r="BI585" s="217">
        <f>IF(N585="nulová",J585,0)</f>
        <v>0</v>
      </c>
      <c r="BJ585" s="25" t="s">
        <v>42</v>
      </c>
      <c r="BK585" s="217">
        <f>ROUND(I585*H585,2)</f>
        <v>0</v>
      </c>
      <c r="BL585" s="25" t="s">
        <v>111</v>
      </c>
      <c r="BM585" s="25" t="s">
        <v>724</v>
      </c>
    </row>
    <row r="586" spans="2:65" s="12" customFormat="1">
      <c r="B586" s="221"/>
      <c r="C586" s="222"/>
      <c r="D586" s="218" t="s">
        <v>211</v>
      </c>
      <c r="E586" s="223" t="s">
        <v>34</v>
      </c>
      <c r="F586" s="224" t="s">
        <v>462</v>
      </c>
      <c r="G586" s="222"/>
      <c r="H586" s="223" t="s">
        <v>34</v>
      </c>
      <c r="I586" s="225"/>
      <c r="J586" s="222"/>
      <c r="K586" s="222"/>
      <c r="L586" s="226"/>
      <c r="M586" s="227"/>
      <c r="N586" s="228"/>
      <c r="O586" s="228"/>
      <c r="P586" s="228"/>
      <c r="Q586" s="228"/>
      <c r="R586" s="228"/>
      <c r="S586" s="228"/>
      <c r="T586" s="229"/>
      <c r="AT586" s="230" t="s">
        <v>211</v>
      </c>
      <c r="AU586" s="230" t="s">
        <v>87</v>
      </c>
      <c r="AV586" s="12" t="s">
        <v>42</v>
      </c>
      <c r="AW586" s="12" t="s">
        <v>40</v>
      </c>
      <c r="AX586" s="12" t="s">
        <v>80</v>
      </c>
      <c r="AY586" s="230" t="s">
        <v>201</v>
      </c>
    </row>
    <row r="587" spans="2:65" s="12" customFormat="1">
      <c r="B587" s="221"/>
      <c r="C587" s="222"/>
      <c r="D587" s="218" t="s">
        <v>211</v>
      </c>
      <c r="E587" s="223" t="s">
        <v>34</v>
      </c>
      <c r="F587" s="224" t="s">
        <v>587</v>
      </c>
      <c r="G587" s="222"/>
      <c r="H587" s="223" t="s">
        <v>34</v>
      </c>
      <c r="I587" s="225"/>
      <c r="J587" s="222"/>
      <c r="K587" s="222"/>
      <c r="L587" s="226"/>
      <c r="M587" s="227"/>
      <c r="N587" s="228"/>
      <c r="O587" s="228"/>
      <c r="P587" s="228"/>
      <c r="Q587" s="228"/>
      <c r="R587" s="228"/>
      <c r="S587" s="228"/>
      <c r="T587" s="229"/>
      <c r="AT587" s="230" t="s">
        <v>211</v>
      </c>
      <c r="AU587" s="230" t="s">
        <v>87</v>
      </c>
      <c r="AV587" s="12" t="s">
        <v>42</v>
      </c>
      <c r="AW587" s="12" t="s">
        <v>40</v>
      </c>
      <c r="AX587" s="12" t="s">
        <v>80</v>
      </c>
      <c r="AY587" s="230" t="s">
        <v>201</v>
      </c>
    </row>
    <row r="588" spans="2:65" s="13" customFormat="1" ht="27">
      <c r="B588" s="231"/>
      <c r="C588" s="232"/>
      <c r="D588" s="218" t="s">
        <v>211</v>
      </c>
      <c r="E588" s="233" t="s">
        <v>34</v>
      </c>
      <c r="F588" s="234" t="s">
        <v>725</v>
      </c>
      <c r="G588" s="232"/>
      <c r="H588" s="235">
        <v>31.462</v>
      </c>
      <c r="I588" s="236"/>
      <c r="J588" s="232"/>
      <c r="K588" s="232"/>
      <c r="L588" s="237"/>
      <c r="M588" s="238"/>
      <c r="N588" s="239"/>
      <c r="O588" s="239"/>
      <c r="P588" s="239"/>
      <c r="Q588" s="239"/>
      <c r="R588" s="239"/>
      <c r="S588" s="239"/>
      <c r="T588" s="240"/>
      <c r="AT588" s="241" t="s">
        <v>211</v>
      </c>
      <c r="AU588" s="241" t="s">
        <v>87</v>
      </c>
      <c r="AV588" s="13" t="s">
        <v>87</v>
      </c>
      <c r="AW588" s="13" t="s">
        <v>40</v>
      </c>
      <c r="AX588" s="13" t="s">
        <v>80</v>
      </c>
      <c r="AY588" s="241" t="s">
        <v>201</v>
      </c>
    </row>
    <row r="589" spans="2:65" s="15" customFormat="1">
      <c r="B589" s="253"/>
      <c r="C589" s="254"/>
      <c r="D589" s="218" t="s">
        <v>211</v>
      </c>
      <c r="E589" s="255" t="s">
        <v>34</v>
      </c>
      <c r="F589" s="256" t="s">
        <v>465</v>
      </c>
      <c r="G589" s="254"/>
      <c r="H589" s="257">
        <v>31.462</v>
      </c>
      <c r="I589" s="258"/>
      <c r="J589" s="254"/>
      <c r="K589" s="254"/>
      <c r="L589" s="259"/>
      <c r="M589" s="260"/>
      <c r="N589" s="261"/>
      <c r="O589" s="261"/>
      <c r="P589" s="261"/>
      <c r="Q589" s="261"/>
      <c r="R589" s="261"/>
      <c r="S589" s="261"/>
      <c r="T589" s="262"/>
      <c r="AT589" s="263" t="s">
        <v>211</v>
      </c>
      <c r="AU589" s="263" t="s">
        <v>87</v>
      </c>
      <c r="AV589" s="15" t="s">
        <v>108</v>
      </c>
      <c r="AW589" s="15" t="s">
        <v>40</v>
      </c>
      <c r="AX589" s="15" t="s">
        <v>80</v>
      </c>
      <c r="AY589" s="263" t="s">
        <v>201</v>
      </c>
    </row>
    <row r="590" spans="2:65" s="12" customFormat="1">
      <c r="B590" s="221"/>
      <c r="C590" s="222"/>
      <c r="D590" s="218" t="s">
        <v>211</v>
      </c>
      <c r="E590" s="223" t="s">
        <v>34</v>
      </c>
      <c r="F590" s="224" t="s">
        <v>701</v>
      </c>
      <c r="G590" s="222"/>
      <c r="H590" s="223" t="s">
        <v>34</v>
      </c>
      <c r="I590" s="225"/>
      <c r="J590" s="222"/>
      <c r="K590" s="222"/>
      <c r="L590" s="226"/>
      <c r="M590" s="227"/>
      <c r="N590" s="228"/>
      <c r="O590" s="228"/>
      <c r="P590" s="228"/>
      <c r="Q590" s="228"/>
      <c r="R590" s="228"/>
      <c r="S590" s="228"/>
      <c r="T590" s="229"/>
      <c r="AT590" s="230" t="s">
        <v>211</v>
      </c>
      <c r="AU590" s="230" t="s">
        <v>87</v>
      </c>
      <c r="AV590" s="12" t="s">
        <v>42</v>
      </c>
      <c r="AW590" s="12" t="s">
        <v>40</v>
      </c>
      <c r="AX590" s="12" t="s">
        <v>80</v>
      </c>
      <c r="AY590" s="230" t="s">
        <v>201</v>
      </c>
    </row>
    <row r="591" spans="2:65" s="12" customFormat="1">
      <c r="B591" s="221"/>
      <c r="C591" s="222"/>
      <c r="D591" s="218" t="s">
        <v>211</v>
      </c>
      <c r="E591" s="223" t="s">
        <v>34</v>
      </c>
      <c r="F591" s="224" t="s">
        <v>718</v>
      </c>
      <c r="G591" s="222"/>
      <c r="H591" s="223" t="s">
        <v>34</v>
      </c>
      <c r="I591" s="225"/>
      <c r="J591" s="222"/>
      <c r="K591" s="222"/>
      <c r="L591" s="226"/>
      <c r="M591" s="227"/>
      <c r="N591" s="228"/>
      <c r="O591" s="228"/>
      <c r="P591" s="228"/>
      <c r="Q591" s="228"/>
      <c r="R591" s="228"/>
      <c r="S591" s="228"/>
      <c r="T591" s="229"/>
      <c r="AT591" s="230" t="s">
        <v>211</v>
      </c>
      <c r="AU591" s="230" t="s">
        <v>87</v>
      </c>
      <c r="AV591" s="12" t="s">
        <v>42</v>
      </c>
      <c r="AW591" s="12" t="s">
        <v>40</v>
      </c>
      <c r="AX591" s="12" t="s">
        <v>80</v>
      </c>
      <c r="AY591" s="230" t="s">
        <v>201</v>
      </c>
    </row>
    <row r="592" spans="2:65" s="13" customFormat="1">
      <c r="B592" s="231"/>
      <c r="C592" s="232"/>
      <c r="D592" s="218" t="s">
        <v>211</v>
      </c>
      <c r="E592" s="233" t="s">
        <v>34</v>
      </c>
      <c r="F592" s="234" t="s">
        <v>726</v>
      </c>
      <c r="G592" s="232"/>
      <c r="H592" s="235">
        <v>18.225000000000001</v>
      </c>
      <c r="I592" s="236"/>
      <c r="J592" s="232"/>
      <c r="K592" s="232"/>
      <c r="L592" s="237"/>
      <c r="M592" s="238"/>
      <c r="N592" s="239"/>
      <c r="O592" s="239"/>
      <c r="P592" s="239"/>
      <c r="Q592" s="239"/>
      <c r="R592" s="239"/>
      <c r="S592" s="239"/>
      <c r="T592" s="240"/>
      <c r="AT592" s="241" t="s">
        <v>211</v>
      </c>
      <c r="AU592" s="241" t="s">
        <v>87</v>
      </c>
      <c r="AV592" s="13" t="s">
        <v>87</v>
      </c>
      <c r="AW592" s="13" t="s">
        <v>40</v>
      </c>
      <c r="AX592" s="13" t="s">
        <v>80</v>
      </c>
      <c r="AY592" s="241" t="s">
        <v>201</v>
      </c>
    </row>
    <row r="593" spans="2:65" s="15" customFormat="1">
      <c r="B593" s="253"/>
      <c r="C593" s="254"/>
      <c r="D593" s="218" t="s">
        <v>211</v>
      </c>
      <c r="E593" s="255" t="s">
        <v>34</v>
      </c>
      <c r="F593" s="256" t="s">
        <v>720</v>
      </c>
      <c r="G593" s="254"/>
      <c r="H593" s="257">
        <v>18.225000000000001</v>
      </c>
      <c r="I593" s="258"/>
      <c r="J593" s="254"/>
      <c r="K593" s="254"/>
      <c r="L593" s="259"/>
      <c r="M593" s="260"/>
      <c r="N593" s="261"/>
      <c r="O593" s="261"/>
      <c r="P593" s="261"/>
      <c r="Q593" s="261"/>
      <c r="R593" s="261"/>
      <c r="S593" s="261"/>
      <c r="T593" s="262"/>
      <c r="AT593" s="263" t="s">
        <v>211</v>
      </c>
      <c r="AU593" s="263" t="s">
        <v>87</v>
      </c>
      <c r="AV593" s="15" t="s">
        <v>108</v>
      </c>
      <c r="AW593" s="15" t="s">
        <v>40</v>
      </c>
      <c r="AX593" s="15" t="s">
        <v>80</v>
      </c>
      <c r="AY593" s="263" t="s">
        <v>201</v>
      </c>
    </row>
    <row r="594" spans="2:65" s="14" customFormat="1">
      <c r="B594" s="242"/>
      <c r="C594" s="243"/>
      <c r="D594" s="218" t="s">
        <v>211</v>
      </c>
      <c r="E594" s="244" t="s">
        <v>34</v>
      </c>
      <c r="F594" s="245" t="s">
        <v>215</v>
      </c>
      <c r="G594" s="243"/>
      <c r="H594" s="246">
        <v>49.686999999999998</v>
      </c>
      <c r="I594" s="247"/>
      <c r="J594" s="243"/>
      <c r="K594" s="243"/>
      <c r="L594" s="248"/>
      <c r="M594" s="249"/>
      <c r="N594" s="250"/>
      <c r="O594" s="250"/>
      <c r="P594" s="250"/>
      <c r="Q594" s="250"/>
      <c r="R594" s="250"/>
      <c r="S594" s="250"/>
      <c r="T594" s="251"/>
      <c r="AT594" s="252" t="s">
        <v>211</v>
      </c>
      <c r="AU594" s="252" t="s">
        <v>87</v>
      </c>
      <c r="AV594" s="14" t="s">
        <v>111</v>
      </c>
      <c r="AW594" s="14" t="s">
        <v>40</v>
      </c>
      <c r="AX594" s="14" t="s">
        <v>42</v>
      </c>
      <c r="AY594" s="252" t="s">
        <v>201</v>
      </c>
    </row>
    <row r="595" spans="2:65" s="1" customFormat="1" ht="16.5" customHeight="1">
      <c r="B595" s="43"/>
      <c r="C595" s="206" t="s">
        <v>727</v>
      </c>
      <c r="D595" s="206" t="s">
        <v>203</v>
      </c>
      <c r="E595" s="207" t="s">
        <v>728</v>
      </c>
      <c r="F595" s="208" t="s">
        <v>729</v>
      </c>
      <c r="G595" s="209" t="s">
        <v>137</v>
      </c>
      <c r="H595" s="210">
        <v>49.686999999999998</v>
      </c>
      <c r="I595" s="211"/>
      <c r="J595" s="212">
        <f>ROUND(I595*H595,2)</f>
        <v>0</v>
      </c>
      <c r="K595" s="208" t="s">
        <v>207</v>
      </c>
      <c r="L595" s="63"/>
      <c r="M595" s="213" t="s">
        <v>34</v>
      </c>
      <c r="N595" s="214" t="s">
        <v>51</v>
      </c>
      <c r="O595" s="44"/>
      <c r="P595" s="215">
        <f>O595*H595</f>
        <v>0</v>
      </c>
      <c r="Q595" s="215">
        <v>0</v>
      </c>
      <c r="R595" s="215">
        <f>Q595*H595</f>
        <v>0</v>
      </c>
      <c r="S595" s="215">
        <v>0</v>
      </c>
      <c r="T595" s="216">
        <f>S595*H595</f>
        <v>0</v>
      </c>
      <c r="AR595" s="25" t="s">
        <v>111</v>
      </c>
      <c r="AT595" s="25" t="s">
        <v>203</v>
      </c>
      <c r="AU595" s="25" t="s">
        <v>87</v>
      </c>
      <c r="AY595" s="25" t="s">
        <v>201</v>
      </c>
      <c r="BE595" s="217">
        <f>IF(N595="základní",J595,0)</f>
        <v>0</v>
      </c>
      <c r="BF595" s="217">
        <f>IF(N595="snížená",J595,0)</f>
        <v>0</v>
      </c>
      <c r="BG595" s="217">
        <f>IF(N595="zákl. přenesená",J595,0)</f>
        <v>0</v>
      </c>
      <c r="BH595" s="217">
        <f>IF(N595="sníž. přenesená",J595,0)</f>
        <v>0</v>
      </c>
      <c r="BI595" s="217">
        <f>IF(N595="nulová",J595,0)</f>
        <v>0</v>
      </c>
      <c r="BJ595" s="25" t="s">
        <v>42</v>
      </c>
      <c r="BK595" s="217">
        <f>ROUND(I595*H595,2)</f>
        <v>0</v>
      </c>
      <c r="BL595" s="25" t="s">
        <v>111</v>
      </c>
      <c r="BM595" s="25" t="s">
        <v>730</v>
      </c>
    </row>
    <row r="596" spans="2:65" s="1" customFormat="1" ht="25.5" customHeight="1">
      <c r="B596" s="43"/>
      <c r="C596" s="206" t="s">
        <v>731</v>
      </c>
      <c r="D596" s="206" t="s">
        <v>203</v>
      </c>
      <c r="E596" s="207" t="s">
        <v>732</v>
      </c>
      <c r="F596" s="208" t="s">
        <v>733</v>
      </c>
      <c r="G596" s="209" t="s">
        <v>355</v>
      </c>
      <c r="H596" s="210">
        <v>0.497</v>
      </c>
      <c r="I596" s="211"/>
      <c r="J596" s="212">
        <f>ROUND(I596*H596,2)</f>
        <v>0</v>
      </c>
      <c r="K596" s="208" t="s">
        <v>207</v>
      </c>
      <c r="L596" s="63"/>
      <c r="M596" s="213" t="s">
        <v>34</v>
      </c>
      <c r="N596" s="214" t="s">
        <v>51</v>
      </c>
      <c r="O596" s="44"/>
      <c r="P596" s="215">
        <f>O596*H596</f>
        <v>0</v>
      </c>
      <c r="Q596" s="215">
        <v>1.0525599999999999</v>
      </c>
      <c r="R596" s="215">
        <f>Q596*H596</f>
        <v>0.52312231999999992</v>
      </c>
      <c r="S596" s="215">
        <v>0</v>
      </c>
      <c r="T596" s="216">
        <f>S596*H596</f>
        <v>0</v>
      </c>
      <c r="AR596" s="25" t="s">
        <v>111</v>
      </c>
      <c r="AT596" s="25" t="s">
        <v>203</v>
      </c>
      <c r="AU596" s="25" t="s">
        <v>87</v>
      </c>
      <c r="AY596" s="25" t="s">
        <v>201</v>
      </c>
      <c r="BE596" s="217">
        <f>IF(N596="základní",J596,0)</f>
        <v>0</v>
      </c>
      <c r="BF596" s="217">
        <f>IF(N596="snížená",J596,0)</f>
        <v>0</v>
      </c>
      <c r="BG596" s="217">
        <f>IF(N596="zákl. přenesená",J596,0)</f>
        <v>0</v>
      </c>
      <c r="BH596" s="217">
        <f>IF(N596="sníž. přenesená",J596,0)</f>
        <v>0</v>
      </c>
      <c r="BI596" s="217">
        <f>IF(N596="nulová",J596,0)</f>
        <v>0</v>
      </c>
      <c r="BJ596" s="25" t="s">
        <v>42</v>
      </c>
      <c r="BK596" s="217">
        <f>ROUND(I596*H596,2)</f>
        <v>0</v>
      </c>
      <c r="BL596" s="25" t="s">
        <v>111</v>
      </c>
      <c r="BM596" s="25" t="s">
        <v>734</v>
      </c>
    </row>
    <row r="597" spans="2:65" s="12" customFormat="1">
      <c r="B597" s="221"/>
      <c r="C597" s="222"/>
      <c r="D597" s="218" t="s">
        <v>211</v>
      </c>
      <c r="E597" s="223" t="s">
        <v>34</v>
      </c>
      <c r="F597" s="224" t="s">
        <v>462</v>
      </c>
      <c r="G597" s="222"/>
      <c r="H597" s="223" t="s">
        <v>34</v>
      </c>
      <c r="I597" s="225"/>
      <c r="J597" s="222"/>
      <c r="K597" s="222"/>
      <c r="L597" s="226"/>
      <c r="M597" s="227"/>
      <c r="N597" s="228"/>
      <c r="O597" s="228"/>
      <c r="P597" s="228"/>
      <c r="Q597" s="228"/>
      <c r="R597" s="228"/>
      <c r="S597" s="228"/>
      <c r="T597" s="229"/>
      <c r="AT597" s="230" t="s">
        <v>211</v>
      </c>
      <c r="AU597" s="230" t="s">
        <v>87</v>
      </c>
      <c r="AV597" s="12" t="s">
        <v>42</v>
      </c>
      <c r="AW597" s="12" t="s">
        <v>40</v>
      </c>
      <c r="AX597" s="12" t="s">
        <v>80</v>
      </c>
      <c r="AY597" s="230" t="s">
        <v>201</v>
      </c>
    </row>
    <row r="598" spans="2:65" s="12" customFormat="1">
      <c r="B598" s="221"/>
      <c r="C598" s="222"/>
      <c r="D598" s="218" t="s">
        <v>211</v>
      </c>
      <c r="E598" s="223" t="s">
        <v>34</v>
      </c>
      <c r="F598" s="224" t="s">
        <v>587</v>
      </c>
      <c r="G598" s="222"/>
      <c r="H598" s="223" t="s">
        <v>34</v>
      </c>
      <c r="I598" s="225"/>
      <c r="J598" s="222"/>
      <c r="K598" s="222"/>
      <c r="L598" s="226"/>
      <c r="M598" s="227"/>
      <c r="N598" s="228"/>
      <c r="O598" s="228"/>
      <c r="P598" s="228"/>
      <c r="Q598" s="228"/>
      <c r="R598" s="228"/>
      <c r="S598" s="228"/>
      <c r="T598" s="229"/>
      <c r="AT598" s="230" t="s">
        <v>211</v>
      </c>
      <c r="AU598" s="230" t="s">
        <v>87</v>
      </c>
      <c r="AV598" s="12" t="s">
        <v>42</v>
      </c>
      <c r="AW598" s="12" t="s">
        <v>40</v>
      </c>
      <c r="AX598" s="12" t="s">
        <v>80</v>
      </c>
      <c r="AY598" s="230" t="s">
        <v>201</v>
      </c>
    </row>
    <row r="599" spans="2:65" s="12" customFormat="1">
      <c r="B599" s="221"/>
      <c r="C599" s="222"/>
      <c r="D599" s="218" t="s">
        <v>211</v>
      </c>
      <c r="E599" s="223" t="s">
        <v>34</v>
      </c>
      <c r="F599" s="224" t="s">
        <v>735</v>
      </c>
      <c r="G599" s="222"/>
      <c r="H599" s="223" t="s">
        <v>34</v>
      </c>
      <c r="I599" s="225"/>
      <c r="J599" s="222"/>
      <c r="K599" s="222"/>
      <c r="L599" s="226"/>
      <c r="M599" s="227"/>
      <c r="N599" s="228"/>
      <c r="O599" s="228"/>
      <c r="P599" s="228"/>
      <c r="Q599" s="228"/>
      <c r="R599" s="228"/>
      <c r="S599" s="228"/>
      <c r="T599" s="229"/>
      <c r="AT599" s="230" t="s">
        <v>211</v>
      </c>
      <c r="AU599" s="230" t="s">
        <v>87</v>
      </c>
      <c r="AV599" s="12" t="s">
        <v>42</v>
      </c>
      <c r="AW599" s="12" t="s">
        <v>40</v>
      </c>
      <c r="AX599" s="12" t="s">
        <v>80</v>
      </c>
      <c r="AY599" s="230" t="s">
        <v>201</v>
      </c>
    </row>
    <row r="600" spans="2:65" s="13" customFormat="1">
      <c r="B600" s="231"/>
      <c r="C600" s="232"/>
      <c r="D600" s="218" t="s">
        <v>211</v>
      </c>
      <c r="E600" s="233" t="s">
        <v>34</v>
      </c>
      <c r="F600" s="234" t="s">
        <v>736</v>
      </c>
      <c r="G600" s="232"/>
      <c r="H600" s="235">
        <v>0.20899999999999999</v>
      </c>
      <c r="I600" s="236"/>
      <c r="J600" s="232"/>
      <c r="K600" s="232"/>
      <c r="L600" s="237"/>
      <c r="M600" s="238"/>
      <c r="N600" s="239"/>
      <c r="O600" s="239"/>
      <c r="P600" s="239"/>
      <c r="Q600" s="239"/>
      <c r="R600" s="239"/>
      <c r="S600" s="239"/>
      <c r="T600" s="240"/>
      <c r="AT600" s="241" t="s">
        <v>211</v>
      </c>
      <c r="AU600" s="241" t="s">
        <v>87</v>
      </c>
      <c r="AV600" s="13" t="s">
        <v>87</v>
      </c>
      <c r="AW600" s="13" t="s">
        <v>40</v>
      </c>
      <c r="AX600" s="13" t="s">
        <v>80</v>
      </c>
      <c r="AY600" s="241" t="s">
        <v>201</v>
      </c>
    </row>
    <row r="601" spans="2:65" s="13" customFormat="1">
      <c r="B601" s="231"/>
      <c r="C601" s="232"/>
      <c r="D601" s="218" t="s">
        <v>211</v>
      </c>
      <c r="E601" s="233" t="s">
        <v>34</v>
      </c>
      <c r="F601" s="234" t="s">
        <v>737</v>
      </c>
      <c r="G601" s="232"/>
      <c r="H601" s="235">
        <v>5.8999999999999997E-2</v>
      </c>
      <c r="I601" s="236"/>
      <c r="J601" s="232"/>
      <c r="K601" s="232"/>
      <c r="L601" s="237"/>
      <c r="M601" s="238"/>
      <c r="N601" s="239"/>
      <c r="O601" s="239"/>
      <c r="P601" s="239"/>
      <c r="Q601" s="239"/>
      <c r="R601" s="239"/>
      <c r="S601" s="239"/>
      <c r="T601" s="240"/>
      <c r="AT601" s="241" t="s">
        <v>211</v>
      </c>
      <c r="AU601" s="241" t="s">
        <v>87</v>
      </c>
      <c r="AV601" s="13" t="s">
        <v>87</v>
      </c>
      <c r="AW601" s="13" t="s">
        <v>40</v>
      </c>
      <c r="AX601" s="13" t="s">
        <v>80</v>
      </c>
      <c r="AY601" s="241" t="s">
        <v>201</v>
      </c>
    </row>
    <row r="602" spans="2:65" s="13" customFormat="1">
      <c r="B602" s="231"/>
      <c r="C602" s="232"/>
      <c r="D602" s="218" t="s">
        <v>211</v>
      </c>
      <c r="E602" s="233" t="s">
        <v>34</v>
      </c>
      <c r="F602" s="234" t="s">
        <v>738</v>
      </c>
      <c r="G602" s="232"/>
      <c r="H602" s="235">
        <v>0.04</v>
      </c>
      <c r="I602" s="236"/>
      <c r="J602" s="232"/>
      <c r="K602" s="232"/>
      <c r="L602" s="237"/>
      <c r="M602" s="238"/>
      <c r="N602" s="239"/>
      <c r="O602" s="239"/>
      <c r="P602" s="239"/>
      <c r="Q602" s="239"/>
      <c r="R602" s="239"/>
      <c r="S602" s="239"/>
      <c r="T602" s="240"/>
      <c r="AT602" s="241" t="s">
        <v>211</v>
      </c>
      <c r="AU602" s="241" t="s">
        <v>87</v>
      </c>
      <c r="AV602" s="13" t="s">
        <v>87</v>
      </c>
      <c r="AW602" s="13" t="s">
        <v>40</v>
      </c>
      <c r="AX602" s="13" t="s">
        <v>80</v>
      </c>
      <c r="AY602" s="241" t="s">
        <v>201</v>
      </c>
    </row>
    <row r="603" spans="2:65" s="15" customFormat="1">
      <c r="B603" s="253"/>
      <c r="C603" s="254"/>
      <c r="D603" s="218" t="s">
        <v>211</v>
      </c>
      <c r="E603" s="255" t="s">
        <v>34</v>
      </c>
      <c r="F603" s="256" t="s">
        <v>465</v>
      </c>
      <c r="G603" s="254"/>
      <c r="H603" s="257">
        <v>0.308</v>
      </c>
      <c r="I603" s="258"/>
      <c r="J603" s="254"/>
      <c r="K603" s="254"/>
      <c r="L603" s="259"/>
      <c r="M603" s="260"/>
      <c r="N603" s="261"/>
      <c r="O603" s="261"/>
      <c r="P603" s="261"/>
      <c r="Q603" s="261"/>
      <c r="R603" s="261"/>
      <c r="S603" s="261"/>
      <c r="T603" s="262"/>
      <c r="AT603" s="263" t="s">
        <v>211</v>
      </c>
      <c r="AU603" s="263" t="s">
        <v>87</v>
      </c>
      <c r="AV603" s="15" t="s">
        <v>108</v>
      </c>
      <c r="AW603" s="15" t="s">
        <v>40</v>
      </c>
      <c r="AX603" s="15" t="s">
        <v>80</v>
      </c>
      <c r="AY603" s="263" t="s">
        <v>201</v>
      </c>
    </row>
    <row r="604" spans="2:65" s="12" customFormat="1">
      <c r="B604" s="221"/>
      <c r="C604" s="222"/>
      <c r="D604" s="218" t="s">
        <v>211</v>
      </c>
      <c r="E604" s="223" t="s">
        <v>34</v>
      </c>
      <c r="F604" s="224" t="s">
        <v>701</v>
      </c>
      <c r="G604" s="222"/>
      <c r="H604" s="223" t="s">
        <v>34</v>
      </c>
      <c r="I604" s="225"/>
      <c r="J604" s="222"/>
      <c r="K604" s="222"/>
      <c r="L604" s="226"/>
      <c r="M604" s="227"/>
      <c r="N604" s="228"/>
      <c r="O604" s="228"/>
      <c r="P604" s="228"/>
      <c r="Q604" s="228"/>
      <c r="R604" s="228"/>
      <c r="S604" s="228"/>
      <c r="T604" s="229"/>
      <c r="AT604" s="230" t="s">
        <v>211</v>
      </c>
      <c r="AU604" s="230" t="s">
        <v>87</v>
      </c>
      <c r="AV604" s="12" t="s">
        <v>42</v>
      </c>
      <c r="AW604" s="12" t="s">
        <v>40</v>
      </c>
      <c r="AX604" s="12" t="s">
        <v>80</v>
      </c>
      <c r="AY604" s="230" t="s">
        <v>201</v>
      </c>
    </row>
    <row r="605" spans="2:65" s="12" customFormat="1">
      <c r="B605" s="221"/>
      <c r="C605" s="222"/>
      <c r="D605" s="218" t="s">
        <v>211</v>
      </c>
      <c r="E605" s="223" t="s">
        <v>34</v>
      </c>
      <c r="F605" s="224" t="s">
        <v>718</v>
      </c>
      <c r="G605" s="222"/>
      <c r="H605" s="223" t="s">
        <v>34</v>
      </c>
      <c r="I605" s="225"/>
      <c r="J605" s="222"/>
      <c r="K605" s="222"/>
      <c r="L605" s="226"/>
      <c r="M605" s="227"/>
      <c r="N605" s="228"/>
      <c r="O605" s="228"/>
      <c r="P605" s="228"/>
      <c r="Q605" s="228"/>
      <c r="R605" s="228"/>
      <c r="S605" s="228"/>
      <c r="T605" s="229"/>
      <c r="AT605" s="230" t="s">
        <v>211</v>
      </c>
      <c r="AU605" s="230" t="s">
        <v>87</v>
      </c>
      <c r="AV605" s="12" t="s">
        <v>42</v>
      </c>
      <c r="AW605" s="12" t="s">
        <v>40</v>
      </c>
      <c r="AX605" s="12" t="s">
        <v>80</v>
      </c>
      <c r="AY605" s="230" t="s">
        <v>201</v>
      </c>
    </row>
    <row r="606" spans="2:65" s="12" customFormat="1">
      <c r="B606" s="221"/>
      <c r="C606" s="222"/>
      <c r="D606" s="218" t="s">
        <v>211</v>
      </c>
      <c r="E606" s="223" t="s">
        <v>34</v>
      </c>
      <c r="F606" s="224" t="s">
        <v>739</v>
      </c>
      <c r="G606" s="222"/>
      <c r="H606" s="223" t="s">
        <v>34</v>
      </c>
      <c r="I606" s="225"/>
      <c r="J606" s="222"/>
      <c r="K606" s="222"/>
      <c r="L606" s="226"/>
      <c r="M606" s="227"/>
      <c r="N606" s="228"/>
      <c r="O606" s="228"/>
      <c r="P606" s="228"/>
      <c r="Q606" s="228"/>
      <c r="R606" s="228"/>
      <c r="S606" s="228"/>
      <c r="T606" s="229"/>
      <c r="AT606" s="230" t="s">
        <v>211</v>
      </c>
      <c r="AU606" s="230" t="s">
        <v>87</v>
      </c>
      <c r="AV606" s="12" t="s">
        <v>42</v>
      </c>
      <c r="AW606" s="12" t="s">
        <v>40</v>
      </c>
      <c r="AX606" s="12" t="s">
        <v>80</v>
      </c>
      <c r="AY606" s="230" t="s">
        <v>201</v>
      </c>
    </row>
    <row r="607" spans="2:65" s="13" customFormat="1">
      <c r="B607" s="231"/>
      <c r="C607" s="232"/>
      <c r="D607" s="218" t="s">
        <v>211</v>
      </c>
      <c r="E607" s="233" t="s">
        <v>34</v>
      </c>
      <c r="F607" s="234" t="s">
        <v>740</v>
      </c>
      <c r="G607" s="232"/>
      <c r="H607" s="235">
        <v>0.108</v>
      </c>
      <c r="I607" s="236"/>
      <c r="J607" s="232"/>
      <c r="K607" s="232"/>
      <c r="L607" s="237"/>
      <c r="M607" s="238"/>
      <c r="N607" s="239"/>
      <c r="O607" s="239"/>
      <c r="P607" s="239"/>
      <c r="Q607" s="239"/>
      <c r="R607" s="239"/>
      <c r="S607" s="239"/>
      <c r="T607" s="240"/>
      <c r="AT607" s="241" t="s">
        <v>211</v>
      </c>
      <c r="AU607" s="241" t="s">
        <v>87</v>
      </c>
      <c r="AV607" s="13" t="s">
        <v>87</v>
      </c>
      <c r="AW607" s="13" t="s">
        <v>40</v>
      </c>
      <c r="AX607" s="13" t="s">
        <v>80</v>
      </c>
      <c r="AY607" s="241" t="s">
        <v>201</v>
      </c>
    </row>
    <row r="608" spans="2:65" s="13" customFormat="1">
      <c r="B608" s="231"/>
      <c r="C608" s="232"/>
      <c r="D608" s="218" t="s">
        <v>211</v>
      </c>
      <c r="E608" s="233" t="s">
        <v>34</v>
      </c>
      <c r="F608" s="234" t="s">
        <v>741</v>
      </c>
      <c r="G608" s="232"/>
      <c r="H608" s="235">
        <v>5.6000000000000001E-2</v>
      </c>
      <c r="I608" s="236"/>
      <c r="J608" s="232"/>
      <c r="K608" s="232"/>
      <c r="L608" s="237"/>
      <c r="M608" s="238"/>
      <c r="N608" s="239"/>
      <c r="O608" s="239"/>
      <c r="P608" s="239"/>
      <c r="Q608" s="239"/>
      <c r="R608" s="239"/>
      <c r="S608" s="239"/>
      <c r="T608" s="240"/>
      <c r="AT608" s="241" t="s">
        <v>211</v>
      </c>
      <c r="AU608" s="241" t="s">
        <v>87</v>
      </c>
      <c r="AV608" s="13" t="s">
        <v>87</v>
      </c>
      <c r="AW608" s="13" t="s">
        <v>40</v>
      </c>
      <c r="AX608" s="13" t="s">
        <v>80</v>
      </c>
      <c r="AY608" s="241" t="s">
        <v>201</v>
      </c>
    </row>
    <row r="609" spans="2:65" s="13" customFormat="1">
      <c r="B609" s="231"/>
      <c r="C609" s="232"/>
      <c r="D609" s="218" t="s">
        <v>211</v>
      </c>
      <c r="E609" s="233" t="s">
        <v>34</v>
      </c>
      <c r="F609" s="234" t="s">
        <v>742</v>
      </c>
      <c r="G609" s="232"/>
      <c r="H609" s="235">
        <v>2.5000000000000001E-2</v>
      </c>
      <c r="I609" s="236"/>
      <c r="J609" s="232"/>
      <c r="K609" s="232"/>
      <c r="L609" s="237"/>
      <c r="M609" s="238"/>
      <c r="N609" s="239"/>
      <c r="O609" s="239"/>
      <c r="P609" s="239"/>
      <c r="Q609" s="239"/>
      <c r="R609" s="239"/>
      <c r="S609" s="239"/>
      <c r="T609" s="240"/>
      <c r="AT609" s="241" t="s">
        <v>211</v>
      </c>
      <c r="AU609" s="241" t="s">
        <v>87</v>
      </c>
      <c r="AV609" s="13" t="s">
        <v>87</v>
      </c>
      <c r="AW609" s="13" t="s">
        <v>40</v>
      </c>
      <c r="AX609" s="13" t="s">
        <v>80</v>
      </c>
      <c r="AY609" s="241" t="s">
        <v>201</v>
      </c>
    </row>
    <row r="610" spans="2:65" s="15" customFormat="1">
      <c r="B610" s="253"/>
      <c r="C610" s="254"/>
      <c r="D610" s="218" t="s">
        <v>211</v>
      </c>
      <c r="E610" s="255" t="s">
        <v>34</v>
      </c>
      <c r="F610" s="256" t="s">
        <v>720</v>
      </c>
      <c r="G610" s="254"/>
      <c r="H610" s="257">
        <v>0.189</v>
      </c>
      <c r="I610" s="258"/>
      <c r="J610" s="254"/>
      <c r="K610" s="254"/>
      <c r="L610" s="259"/>
      <c r="M610" s="260"/>
      <c r="N610" s="261"/>
      <c r="O610" s="261"/>
      <c r="P610" s="261"/>
      <c r="Q610" s="261"/>
      <c r="R610" s="261"/>
      <c r="S610" s="261"/>
      <c r="T610" s="262"/>
      <c r="AT610" s="263" t="s">
        <v>211</v>
      </c>
      <c r="AU610" s="263" t="s">
        <v>87</v>
      </c>
      <c r="AV610" s="15" t="s">
        <v>108</v>
      </c>
      <c r="AW610" s="15" t="s">
        <v>40</v>
      </c>
      <c r="AX610" s="15" t="s">
        <v>80</v>
      </c>
      <c r="AY610" s="263" t="s">
        <v>201</v>
      </c>
    </row>
    <row r="611" spans="2:65" s="14" customFormat="1">
      <c r="B611" s="242"/>
      <c r="C611" s="243"/>
      <c r="D611" s="218" t="s">
        <v>211</v>
      </c>
      <c r="E611" s="244" t="s">
        <v>34</v>
      </c>
      <c r="F611" s="245" t="s">
        <v>215</v>
      </c>
      <c r="G611" s="243"/>
      <c r="H611" s="246">
        <v>0.497</v>
      </c>
      <c r="I611" s="247"/>
      <c r="J611" s="243"/>
      <c r="K611" s="243"/>
      <c r="L611" s="248"/>
      <c r="M611" s="249"/>
      <c r="N611" s="250"/>
      <c r="O611" s="250"/>
      <c r="P611" s="250"/>
      <c r="Q611" s="250"/>
      <c r="R611" s="250"/>
      <c r="S611" s="250"/>
      <c r="T611" s="251"/>
      <c r="AT611" s="252" t="s">
        <v>211</v>
      </c>
      <c r="AU611" s="252" t="s">
        <v>87</v>
      </c>
      <c r="AV611" s="14" t="s">
        <v>111</v>
      </c>
      <c r="AW611" s="14" t="s">
        <v>40</v>
      </c>
      <c r="AX611" s="14" t="s">
        <v>42</v>
      </c>
      <c r="AY611" s="252" t="s">
        <v>201</v>
      </c>
    </row>
    <row r="612" spans="2:65" s="1" customFormat="1" ht="38.25" customHeight="1">
      <c r="B612" s="43"/>
      <c r="C612" s="206" t="s">
        <v>743</v>
      </c>
      <c r="D612" s="206" t="s">
        <v>203</v>
      </c>
      <c r="E612" s="207" t="s">
        <v>744</v>
      </c>
      <c r="F612" s="208" t="s">
        <v>745</v>
      </c>
      <c r="G612" s="209" t="s">
        <v>540</v>
      </c>
      <c r="H612" s="210">
        <v>6.8780000000000001</v>
      </c>
      <c r="I612" s="211"/>
      <c r="J612" s="212">
        <f>ROUND(I612*H612,2)</f>
        <v>0</v>
      </c>
      <c r="K612" s="208" t="s">
        <v>207</v>
      </c>
      <c r="L612" s="63"/>
      <c r="M612" s="213" t="s">
        <v>34</v>
      </c>
      <c r="N612" s="214" t="s">
        <v>51</v>
      </c>
      <c r="O612" s="44"/>
      <c r="P612" s="215">
        <f>O612*H612</f>
        <v>0</v>
      </c>
      <c r="Q612" s="215">
        <v>0.21781</v>
      </c>
      <c r="R612" s="215">
        <f>Q612*H612</f>
        <v>1.49809718</v>
      </c>
      <c r="S612" s="215">
        <v>0</v>
      </c>
      <c r="T612" s="216">
        <f>S612*H612</f>
        <v>0</v>
      </c>
      <c r="AR612" s="25" t="s">
        <v>111</v>
      </c>
      <c r="AT612" s="25" t="s">
        <v>203</v>
      </c>
      <c r="AU612" s="25" t="s">
        <v>87</v>
      </c>
      <c r="AY612" s="25" t="s">
        <v>201</v>
      </c>
      <c r="BE612" s="217">
        <f>IF(N612="základní",J612,0)</f>
        <v>0</v>
      </c>
      <c r="BF612" s="217">
        <f>IF(N612="snížená",J612,0)</f>
        <v>0</v>
      </c>
      <c r="BG612" s="217">
        <f>IF(N612="zákl. přenesená",J612,0)</f>
        <v>0</v>
      </c>
      <c r="BH612" s="217">
        <f>IF(N612="sníž. přenesená",J612,0)</f>
        <v>0</v>
      </c>
      <c r="BI612" s="217">
        <f>IF(N612="nulová",J612,0)</f>
        <v>0</v>
      </c>
      <c r="BJ612" s="25" t="s">
        <v>42</v>
      </c>
      <c r="BK612" s="217">
        <f>ROUND(I612*H612,2)</f>
        <v>0</v>
      </c>
      <c r="BL612" s="25" t="s">
        <v>111</v>
      </c>
      <c r="BM612" s="25" t="s">
        <v>746</v>
      </c>
    </row>
    <row r="613" spans="2:65" s="1" customFormat="1" ht="67.5">
      <c r="B613" s="43"/>
      <c r="C613" s="65"/>
      <c r="D613" s="218" t="s">
        <v>209</v>
      </c>
      <c r="E613" s="65"/>
      <c r="F613" s="219" t="s">
        <v>747</v>
      </c>
      <c r="G613" s="65"/>
      <c r="H613" s="65"/>
      <c r="I613" s="175"/>
      <c r="J613" s="65"/>
      <c r="K613" s="65"/>
      <c r="L613" s="63"/>
      <c r="M613" s="220"/>
      <c r="N613" s="44"/>
      <c r="O613" s="44"/>
      <c r="P613" s="44"/>
      <c r="Q613" s="44"/>
      <c r="R613" s="44"/>
      <c r="S613" s="44"/>
      <c r="T613" s="80"/>
      <c r="AT613" s="25" t="s">
        <v>209</v>
      </c>
      <c r="AU613" s="25" t="s">
        <v>87</v>
      </c>
    </row>
    <row r="614" spans="2:65" s="12" customFormat="1">
      <c r="B614" s="221"/>
      <c r="C614" s="222"/>
      <c r="D614" s="218" t="s">
        <v>211</v>
      </c>
      <c r="E614" s="223" t="s">
        <v>34</v>
      </c>
      <c r="F614" s="224" t="s">
        <v>418</v>
      </c>
      <c r="G614" s="222"/>
      <c r="H614" s="223" t="s">
        <v>34</v>
      </c>
      <c r="I614" s="225"/>
      <c r="J614" s="222"/>
      <c r="K614" s="222"/>
      <c r="L614" s="226"/>
      <c r="M614" s="227"/>
      <c r="N614" s="228"/>
      <c r="O614" s="228"/>
      <c r="P614" s="228"/>
      <c r="Q614" s="228"/>
      <c r="R614" s="228"/>
      <c r="S614" s="228"/>
      <c r="T614" s="229"/>
      <c r="AT614" s="230" t="s">
        <v>211</v>
      </c>
      <c r="AU614" s="230" t="s">
        <v>87</v>
      </c>
      <c r="AV614" s="12" t="s">
        <v>42</v>
      </c>
      <c r="AW614" s="12" t="s">
        <v>40</v>
      </c>
      <c r="AX614" s="12" t="s">
        <v>80</v>
      </c>
      <c r="AY614" s="230" t="s">
        <v>201</v>
      </c>
    </row>
    <row r="615" spans="2:65" s="13" customFormat="1">
      <c r="B615" s="231"/>
      <c r="C615" s="232"/>
      <c r="D615" s="218" t="s">
        <v>211</v>
      </c>
      <c r="E615" s="233" t="s">
        <v>34</v>
      </c>
      <c r="F615" s="234" t="s">
        <v>748</v>
      </c>
      <c r="G615" s="232"/>
      <c r="H615" s="235">
        <v>6.8780000000000001</v>
      </c>
      <c r="I615" s="236"/>
      <c r="J615" s="232"/>
      <c r="K615" s="232"/>
      <c r="L615" s="237"/>
      <c r="M615" s="238"/>
      <c r="N615" s="239"/>
      <c r="O615" s="239"/>
      <c r="P615" s="239"/>
      <c r="Q615" s="239"/>
      <c r="R615" s="239"/>
      <c r="S615" s="239"/>
      <c r="T615" s="240"/>
      <c r="AT615" s="241" t="s">
        <v>211</v>
      </c>
      <c r="AU615" s="241" t="s">
        <v>87</v>
      </c>
      <c r="AV615" s="13" t="s">
        <v>87</v>
      </c>
      <c r="AW615" s="13" t="s">
        <v>40</v>
      </c>
      <c r="AX615" s="13" t="s">
        <v>80</v>
      </c>
      <c r="AY615" s="241" t="s">
        <v>201</v>
      </c>
    </row>
    <row r="616" spans="2:65" s="14" customFormat="1">
      <c r="B616" s="242"/>
      <c r="C616" s="243"/>
      <c r="D616" s="218" t="s">
        <v>211</v>
      </c>
      <c r="E616" s="244" t="s">
        <v>34</v>
      </c>
      <c r="F616" s="245" t="s">
        <v>215</v>
      </c>
      <c r="G616" s="243"/>
      <c r="H616" s="246">
        <v>6.8780000000000001</v>
      </c>
      <c r="I616" s="247"/>
      <c r="J616" s="243"/>
      <c r="K616" s="243"/>
      <c r="L616" s="248"/>
      <c r="M616" s="249"/>
      <c r="N616" s="250"/>
      <c r="O616" s="250"/>
      <c r="P616" s="250"/>
      <c r="Q616" s="250"/>
      <c r="R616" s="250"/>
      <c r="S616" s="250"/>
      <c r="T616" s="251"/>
      <c r="AT616" s="252" t="s">
        <v>211</v>
      </c>
      <c r="AU616" s="252" t="s">
        <v>87</v>
      </c>
      <c r="AV616" s="14" t="s">
        <v>111</v>
      </c>
      <c r="AW616" s="14" t="s">
        <v>40</v>
      </c>
      <c r="AX616" s="14" t="s">
        <v>42</v>
      </c>
      <c r="AY616" s="252" t="s">
        <v>201</v>
      </c>
    </row>
    <row r="617" spans="2:65" s="1" customFormat="1" ht="38.25" customHeight="1">
      <c r="B617" s="43"/>
      <c r="C617" s="206" t="s">
        <v>749</v>
      </c>
      <c r="D617" s="206" t="s">
        <v>203</v>
      </c>
      <c r="E617" s="207" t="s">
        <v>750</v>
      </c>
      <c r="F617" s="208" t="s">
        <v>751</v>
      </c>
      <c r="G617" s="209" t="s">
        <v>540</v>
      </c>
      <c r="H617" s="210">
        <v>18</v>
      </c>
      <c r="I617" s="211"/>
      <c r="J617" s="212">
        <f>ROUND(I617*H617,2)</f>
        <v>0</v>
      </c>
      <c r="K617" s="208" t="s">
        <v>207</v>
      </c>
      <c r="L617" s="63"/>
      <c r="M617" s="213" t="s">
        <v>34</v>
      </c>
      <c r="N617" s="214" t="s">
        <v>51</v>
      </c>
      <c r="O617" s="44"/>
      <c r="P617" s="215">
        <f>O617*H617</f>
        <v>0</v>
      </c>
      <c r="Q617" s="215">
        <v>0.18051</v>
      </c>
      <c r="R617" s="215">
        <f>Q617*H617</f>
        <v>3.24918</v>
      </c>
      <c r="S617" s="215">
        <v>0</v>
      </c>
      <c r="T617" s="216">
        <f>S617*H617</f>
        <v>0</v>
      </c>
      <c r="AR617" s="25" t="s">
        <v>111</v>
      </c>
      <c r="AT617" s="25" t="s">
        <v>203</v>
      </c>
      <c r="AU617" s="25" t="s">
        <v>87</v>
      </c>
      <c r="AY617" s="25" t="s">
        <v>201</v>
      </c>
      <c r="BE617" s="217">
        <f>IF(N617="základní",J617,0)</f>
        <v>0</v>
      </c>
      <c r="BF617" s="217">
        <f>IF(N617="snížená",J617,0)</f>
        <v>0</v>
      </c>
      <c r="BG617" s="217">
        <f>IF(N617="zákl. přenesená",J617,0)</f>
        <v>0</v>
      </c>
      <c r="BH617" s="217">
        <f>IF(N617="sníž. přenesená",J617,0)</f>
        <v>0</v>
      </c>
      <c r="BI617" s="217">
        <f>IF(N617="nulová",J617,0)</f>
        <v>0</v>
      </c>
      <c r="BJ617" s="25" t="s">
        <v>42</v>
      </c>
      <c r="BK617" s="217">
        <f>ROUND(I617*H617,2)</f>
        <v>0</v>
      </c>
      <c r="BL617" s="25" t="s">
        <v>111</v>
      </c>
      <c r="BM617" s="25" t="s">
        <v>752</v>
      </c>
    </row>
    <row r="618" spans="2:65" s="1" customFormat="1" ht="67.5">
      <c r="B618" s="43"/>
      <c r="C618" s="65"/>
      <c r="D618" s="218" t="s">
        <v>209</v>
      </c>
      <c r="E618" s="65"/>
      <c r="F618" s="219" t="s">
        <v>747</v>
      </c>
      <c r="G618" s="65"/>
      <c r="H618" s="65"/>
      <c r="I618" s="175"/>
      <c r="J618" s="65"/>
      <c r="K618" s="65"/>
      <c r="L618" s="63"/>
      <c r="M618" s="220"/>
      <c r="N618" s="44"/>
      <c r="O618" s="44"/>
      <c r="P618" s="44"/>
      <c r="Q618" s="44"/>
      <c r="R618" s="44"/>
      <c r="S618" s="44"/>
      <c r="T618" s="80"/>
      <c r="AT618" s="25" t="s">
        <v>209</v>
      </c>
      <c r="AU618" s="25" t="s">
        <v>87</v>
      </c>
    </row>
    <row r="619" spans="2:65" s="12" customFormat="1">
      <c r="B619" s="221"/>
      <c r="C619" s="222"/>
      <c r="D619" s="218" t="s">
        <v>211</v>
      </c>
      <c r="E619" s="223" t="s">
        <v>34</v>
      </c>
      <c r="F619" s="224" t="s">
        <v>418</v>
      </c>
      <c r="G619" s="222"/>
      <c r="H619" s="223" t="s">
        <v>34</v>
      </c>
      <c r="I619" s="225"/>
      <c r="J619" s="222"/>
      <c r="K619" s="222"/>
      <c r="L619" s="226"/>
      <c r="M619" s="227"/>
      <c r="N619" s="228"/>
      <c r="O619" s="228"/>
      <c r="P619" s="228"/>
      <c r="Q619" s="228"/>
      <c r="R619" s="228"/>
      <c r="S619" s="228"/>
      <c r="T619" s="229"/>
      <c r="AT619" s="230" t="s">
        <v>211</v>
      </c>
      <c r="AU619" s="230" t="s">
        <v>87</v>
      </c>
      <c r="AV619" s="12" t="s">
        <v>42</v>
      </c>
      <c r="AW619" s="12" t="s">
        <v>40</v>
      </c>
      <c r="AX619" s="12" t="s">
        <v>80</v>
      </c>
      <c r="AY619" s="230" t="s">
        <v>201</v>
      </c>
    </row>
    <row r="620" spans="2:65" s="13" customFormat="1">
      <c r="B620" s="231"/>
      <c r="C620" s="232"/>
      <c r="D620" s="218" t="s">
        <v>211</v>
      </c>
      <c r="E620" s="233" t="s">
        <v>34</v>
      </c>
      <c r="F620" s="234" t="s">
        <v>753</v>
      </c>
      <c r="G620" s="232"/>
      <c r="H620" s="235">
        <v>18</v>
      </c>
      <c r="I620" s="236"/>
      <c r="J620" s="232"/>
      <c r="K620" s="232"/>
      <c r="L620" s="237"/>
      <c r="M620" s="238"/>
      <c r="N620" s="239"/>
      <c r="O620" s="239"/>
      <c r="P620" s="239"/>
      <c r="Q620" s="239"/>
      <c r="R620" s="239"/>
      <c r="S620" s="239"/>
      <c r="T620" s="240"/>
      <c r="AT620" s="241" t="s">
        <v>211</v>
      </c>
      <c r="AU620" s="241" t="s">
        <v>87</v>
      </c>
      <c r="AV620" s="13" t="s">
        <v>87</v>
      </c>
      <c r="AW620" s="13" t="s">
        <v>40</v>
      </c>
      <c r="AX620" s="13" t="s">
        <v>80</v>
      </c>
      <c r="AY620" s="241" t="s">
        <v>201</v>
      </c>
    </row>
    <row r="621" spans="2:65" s="14" customFormat="1">
      <c r="B621" s="242"/>
      <c r="C621" s="243"/>
      <c r="D621" s="218" t="s">
        <v>211</v>
      </c>
      <c r="E621" s="244" t="s">
        <v>34</v>
      </c>
      <c r="F621" s="245" t="s">
        <v>215</v>
      </c>
      <c r="G621" s="243"/>
      <c r="H621" s="246">
        <v>18</v>
      </c>
      <c r="I621" s="247"/>
      <c r="J621" s="243"/>
      <c r="K621" s="243"/>
      <c r="L621" s="248"/>
      <c r="M621" s="249"/>
      <c r="N621" s="250"/>
      <c r="O621" s="250"/>
      <c r="P621" s="250"/>
      <c r="Q621" s="250"/>
      <c r="R621" s="250"/>
      <c r="S621" s="250"/>
      <c r="T621" s="251"/>
      <c r="AT621" s="252" t="s">
        <v>211</v>
      </c>
      <c r="AU621" s="252" t="s">
        <v>87</v>
      </c>
      <c r="AV621" s="14" t="s">
        <v>111</v>
      </c>
      <c r="AW621" s="14" t="s">
        <v>40</v>
      </c>
      <c r="AX621" s="14" t="s">
        <v>42</v>
      </c>
      <c r="AY621" s="252" t="s">
        <v>201</v>
      </c>
    </row>
    <row r="622" spans="2:65" s="11" customFormat="1" ht="29.85" customHeight="1">
      <c r="B622" s="190"/>
      <c r="C622" s="191"/>
      <c r="D622" s="192" t="s">
        <v>79</v>
      </c>
      <c r="E622" s="204" t="s">
        <v>233</v>
      </c>
      <c r="F622" s="204" t="s">
        <v>754</v>
      </c>
      <c r="G622" s="191"/>
      <c r="H622" s="191"/>
      <c r="I622" s="194"/>
      <c r="J622" s="205">
        <f>BK622</f>
        <v>0</v>
      </c>
      <c r="K622" s="191"/>
      <c r="L622" s="196"/>
      <c r="M622" s="197"/>
      <c r="N622" s="198"/>
      <c r="O622" s="198"/>
      <c r="P622" s="199">
        <f>SUM(P623:P1316)</f>
        <v>0</v>
      </c>
      <c r="Q622" s="198"/>
      <c r="R622" s="199">
        <f>SUM(R623:R1316)</f>
        <v>67.294586690000003</v>
      </c>
      <c r="S622" s="198"/>
      <c r="T622" s="200">
        <f>SUM(T623:T1316)</f>
        <v>0</v>
      </c>
      <c r="AR622" s="201" t="s">
        <v>42</v>
      </c>
      <c r="AT622" s="202" t="s">
        <v>79</v>
      </c>
      <c r="AU622" s="202" t="s">
        <v>42</v>
      </c>
      <c r="AY622" s="201" t="s">
        <v>201</v>
      </c>
      <c r="BK622" s="203">
        <f>SUM(BK623:BK1316)</f>
        <v>0</v>
      </c>
    </row>
    <row r="623" spans="2:65" s="1" customFormat="1" ht="25.5" customHeight="1">
      <c r="B623" s="43"/>
      <c r="C623" s="206" t="s">
        <v>755</v>
      </c>
      <c r="D623" s="206" t="s">
        <v>203</v>
      </c>
      <c r="E623" s="207" t="s">
        <v>756</v>
      </c>
      <c r="F623" s="208" t="s">
        <v>757</v>
      </c>
      <c r="G623" s="209" t="s">
        <v>137</v>
      </c>
      <c r="H623" s="210">
        <v>34.5</v>
      </c>
      <c r="I623" s="211"/>
      <c r="J623" s="212">
        <f>ROUND(I623*H623,2)</f>
        <v>0</v>
      </c>
      <c r="K623" s="208" t="s">
        <v>207</v>
      </c>
      <c r="L623" s="63"/>
      <c r="M623" s="213" t="s">
        <v>34</v>
      </c>
      <c r="N623" s="214" t="s">
        <v>51</v>
      </c>
      <c r="O623" s="44"/>
      <c r="P623" s="215">
        <f>O623*H623</f>
        <v>0</v>
      </c>
      <c r="Q623" s="215">
        <v>0</v>
      </c>
      <c r="R623" s="215">
        <f>Q623*H623</f>
        <v>0</v>
      </c>
      <c r="S623" s="215">
        <v>0</v>
      </c>
      <c r="T623" s="216">
        <f>S623*H623</f>
        <v>0</v>
      </c>
      <c r="AR623" s="25" t="s">
        <v>111</v>
      </c>
      <c r="AT623" s="25" t="s">
        <v>203</v>
      </c>
      <c r="AU623" s="25" t="s">
        <v>87</v>
      </c>
      <c r="AY623" s="25" t="s">
        <v>201</v>
      </c>
      <c r="BE623" s="217">
        <f>IF(N623="základní",J623,0)</f>
        <v>0</v>
      </c>
      <c r="BF623" s="217">
        <f>IF(N623="snížená",J623,0)</f>
        <v>0</v>
      </c>
      <c r="BG623" s="217">
        <f>IF(N623="zákl. přenesená",J623,0)</f>
        <v>0</v>
      </c>
      <c r="BH623" s="217">
        <f>IF(N623="sníž. přenesená",J623,0)</f>
        <v>0</v>
      </c>
      <c r="BI623" s="217">
        <f>IF(N623="nulová",J623,0)</f>
        <v>0</v>
      </c>
      <c r="BJ623" s="25" t="s">
        <v>42</v>
      </c>
      <c r="BK623" s="217">
        <f>ROUND(I623*H623,2)</f>
        <v>0</v>
      </c>
      <c r="BL623" s="25" t="s">
        <v>111</v>
      </c>
      <c r="BM623" s="25" t="s">
        <v>758</v>
      </c>
    </row>
    <row r="624" spans="2:65" s="1" customFormat="1" ht="40.5">
      <c r="B624" s="43"/>
      <c r="C624" s="65"/>
      <c r="D624" s="218" t="s">
        <v>209</v>
      </c>
      <c r="E624" s="65"/>
      <c r="F624" s="219" t="s">
        <v>759</v>
      </c>
      <c r="G624" s="65"/>
      <c r="H624" s="65"/>
      <c r="I624" s="175"/>
      <c r="J624" s="65"/>
      <c r="K624" s="65"/>
      <c r="L624" s="63"/>
      <c r="M624" s="220"/>
      <c r="N624" s="44"/>
      <c r="O624" s="44"/>
      <c r="P624" s="44"/>
      <c r="Q624" s="44"/>
      <c r="R624" s="44"/>
      <c r="S624" s="44"/>
      <c r="T624" s="80"/>
      <c r="AT624" s="25" t="s">
        <v>209</v>
      </c>
      <c r="AU624" s="25" t="s">
        <v>87</v>
      </c>
    </row>
    <row r="625" spans="2:65" s="12" customFormat="1">
      <c r="B625" s="221"/>
      <c r="C625" s="222"/>
      <c r="D625" s="218" t="s">
        <v>211</v>
      </c>
      <c r="E625" s="223" t="s">
        <v>34</v>
      </c>
      <c r="F625" s="224" t="s">
        <v>418</v>
      </c>
      <c r="G625" s="222"/>
      <c r="H625" s="223" t="s">
        <v>34</v>
      </c>
      <c r="I625" s="225"/>
      <c r="J625" s="222"/>
      <c r="K625" s="222"/>
      <c r="L625" s="226"/>
      <c r="M625" s="227"/>
      <c r="N625" s="228"/>
      <c r="O625" s="228"/>
      <c r="P625" s="228"/>
      <c r="Q625" s="228"/>
      <c r="R625" s="228"/>
      <c r="S625" s="228"/>
      <c r="T625" s="229"/>
      <c r="AT625" s="230" t="s">
        <v>211</v>
      </c>
      <c r="AU625" s="230" t="s">
        <v>87</v>
      </c>
      <c r="AV625" s="12" t="s">
        <v>42</v>
      </c>
      <c r="AW625" s="12" t="s">
        <v>40</v>
      </c>
      <c r="AX625" s="12" t="s">
        <v>80</v>
      </c>
      <c r="AY625" s="230" t="s">
        <v>201</v>
      </c>
    </row>
    <row r="626" spans="2:65" s="12" customFormat="1">
      <c r="B626" s="221"/>
      <c r="C626" s="222"/>
      <c r="D626" s="218" t="s">
        <v>211</v>
      </c>
      <c r="E626" s="223" t="s">
        <v>34</v>
      </c>
      <c r="F626" s="224" t="s">
        <v>760</v>
      </c>
      <c r="G626" s="222"/>
      <c r="H626" s="223" t="s">
        <v>34</v>
      </c>
      <c r="I626" s="225"/>
      <c r="J626" s="222"/>
      <c r="K626" s="222"/>
      <c r="L626" s="226"/>
      <c r="M626" s="227"/>
      <c r="N626" s="228"/>
      <c r="O626" s="228"/>
      <c r="P626" s="228"/>
      <c r="Q626" s="228"/>
      <c r="R626" s="228"/>
      <c r="S626" s="228"/>
      <c r="T626" s="229"/>
      <c r="AT626" s="230" t="s">
        <v>211</v>
      </c>
      <c r="AU626" s="230" t="s">
        <v>87</v>
      </c>
      <c r="AV626" s="12" t="s">
        <v>42</v>
      </c>
      <c r="AW626" s="12" t="s">
        <v>40</v>
      </c>
      <c r="AX626" s="12" t="s">
        <v>80</v>
      </c>
      <c r="AY626" s="230" t="s">
        <v>201</v>
      </c>
    </row>
    <row r="627" spans="2:65" s="13" customFormat="1">
      <c r="B627" s="231"/>
      <c r="C627" s="232"/>
      <c r="D627" s="218" t="s">
        <v>211</v>
      </c>
      <c r="E627" s="233" t="s">
        <v>34</v>
      </c>
      <c r="F627" s="234" t="s">
        <v>761</v>
      </c>
      <c r="G627" s="232"/>
      <c r="H627" s="235">
        <v>34.5</v>
      </c>
      <c r="I627" s="236"/>
      <c r="J627" s="232"/>
      <c r="K627" s="232"/>
      <c r="L627" s="237"/>
      <c r="M627" s="238"/>
      <c r="N627" s="239"/>
      <c r="O627" s="239"/>
      <c r="P627" s="239"/>
      <c r="Q627" s="239"/>
      <c r="R627" s="239"/>
      <c r="S627" s="239"/>
      <c r="T627" s="240"/>
      <c r="AT627" s="241" t="s">
        <v>211</v>
      </c>
      <c r="AU627" s="241" t="s">
        <v>87</v>
      </c>
      <c r="AV627" s="13" t="s">
        <v>87</v>
      </c>
      <c r="AW627" s="13" t="s">
        <v>40</v>
      </c>
      <c r="AX627" s="13" t="s">
        <v>80</v>
      </c>
      <c r="AY627" s="241" t="s">
        <v>201</v>
      </c>
    </row>
    <row r="628" spans="2:65" s="14" customFormat="1">
      <c r="B628" s="242"/>
      <c r="C628" s="243"/>
      <c r="D628" s="218" t="s">
        <v>211</v>
      </c>
      <c r="E628" s="244" t="s">
        <v>34</v>
      </c>
      <c r="F628" s="245" t="s">
        <v>215</v>
      </c>
      <c r="G628" s="243"/>
      <c r="H628" s="246">
        <v>34.5</v>
      </c>
      <c r="I628" s="247"/>
      <c r="J628" s="243"/>
      <c r="K628" s="243"/>
      <c r="L628" s="248"/>
      <c r="M628" s="249"/>
      <c r="N628" s="250"/>
      <c r="O628" s="250"/>
      <c r="P628" s="250"/>
      <c r="Q628" s="250"/>
      <c r="R628" s="250"/>
      <c r="S628" s="250"/>
      <c r="T628" s="251"/>
      <c r="AT628" s="252" t="s">
        <v>211</v>
      </c>
      <c r="AU628" s="252" t="s">
        <v>87</v>
      </c>
      <c r="AV628" s="14" t="s">
        <v>111</v>
      </c>
      <c r="AW628" s="14" t="s">
        <v>40</v>
      </c>
      <c r="AX628" s="14" t="s">
        <v>42</v>
      </c>
      <c r="AY628" s="252" t="s">
        <v>201</v>
      </c>
    </row>
    <row r="629" spans="2:65" s="1" customFormat="1" ht="51" customHeight="1">
      <c r="B629" s="43"/>
      <c r="C629" s="206" t="s">
        <v>762</v>
      </c>
      <c r="D629" s="206" t="s">
        <v>203</v>
      </c>
      <c r="E629" s="207" t="s">
        <v>763</v>
      </c>
      <c r="F629" s="208" t="s">
        <v>764</v>
      </c>
      <c r="G629" s="209" t="s">
        <v>137</v>
      </c>
      <c r="H629" s="210">
        <v>34.5</v>
      </c>
      <c r="I629" s="211"/>
      <c r="J629" s="212">
        <f>ROUND(I629*H629,2)</f>
        <v>0</v>
      </c>
      <c r="K629" s="208" t="s">
        <v>207</v>
      </c>
      <c r="L629" s="63"/>
      <c r="M629" s="213" t="s">
        <v>34</v>
      </c>
      <c r="N629" s="214" t="s">
        <v>51</v>
      </c>
      <c r="O629" s="44"/>
      <c r="P629" s="215">
        <f>O629*H629</f>
        <v>0</v>
      </c>
      <c r="Q629" s="215">
        <v>2.0999999999999999E-3</v>
      </c>
      <c r="R629" s="215">
        <f>Q629*H629</f>
        <v>7.2450000000000001E-2</v>
      </c>
      <c r="S629" s="215">
        <v>0</v>
      </c>
      <c r="T629" s="216">
        <f>S629*H629</f>
        <v>0</v>
      </c>
      <c r="AR629" s="25" t="s">
        <v>111</v>
      </c>
      <c r="AT629" s="25" t="s">
        <v>203</v>
      </c>
      <c r="AU629" s="25" t="s">
        <v>87</v>
      </c>
      <c r="AY629" s="25" t="s">
        <v>201</v>
      </c>
      <c r="BE629" s="217">
        <f>IF(N629="základní",J629,0)</f>
        <v>0</v>
      </c>
      <c r="BF629" s="217">
        <f>IF(N629="snížená",J629,0)</f>
        <v>0</v>
      </c>
      <c r="BG629" s="217">
        <f>IF(N629="zákl. přenesená",J629,0)</f>
        <v>0</v>
      </c>
      <c r="BH629" s="217">
        <f>IF(N629="sníž. přenesená",J629,0)</f>
        <v>0</v>
      </c>
      <c r="BI629" s="217">
        <f>IF(N629="nulová",J629,0)</f>
        <v>0</v>
      </c>
      <c r="BJ629" s="25" t="s">
        <v>42</v>
      </c>
      <c r="BK629" s="217">
        <f>ROUND(I629*H629,2)</f>
        <v>0</v>
      </c>
      <c r="BL629" s="25" t="s">
        <v>111</v>
      </c>
      <c r="BM629" s="25" t="s">
        <v>765</v>
      </c>
    </row>
    <row r="630" spans="2:65" s="1" customFormat="1" ht="148.5">
      <c r="B630" s="43"/>
      <c r="C630" s="65"/>
      <c r="D630" s="218" t="s">
        <v>209</v>
      </c>
      <c r="E630" s="65"/>
      <c r="F630" s="219" t="s">
        <v>766</v>
      </c>
      <c r="G630" s="65"/>
      <c r="H630" s="65"/>
      <c r="I630" s="175"/>
      <c r="J630" s="65"/>
      <c r="K630" s="65"/>
      <c r="L630" s="63"/>
      <c r="M630" s="220"/>
      <c r="N630" s="44"/>
      <c r="O630" s="44"/>
      <c r="P630" s="44"/>
      <c r="Q630" s="44"/>
      <c r="R630" s="44"/>
      <c r="S630" s="44"/>
      <c r="T630" s="80"/>
      <c r="AT630" s="25" t="s">
        <v>209</v>
      </c>
      <c r="AU630" s="25" t="s">
        <v>87</v>
      </c>
    </row>
    <row r="631" spans="2:65" s="12" customFormat="1">
      <c r="B631" s="221"/>
      <c r="C631" s="222"/>
      <c r="D631" s="218" t="s">
        <v>211</v>
      </c>
      <c r="E631" s="223" t="s">
        <v>34</v>
      </c>
      <c r="F631" s="224" t="s">
        <v>418</v>
      </c>
      <c r="G631" s="222"/>
      <c r="H631" s="223" t="s">
        <v>34</v>
      </c>
      <c r="I631" s="225"/>
      <c r="J631" s="222"/>
      <c r="K631" s="222"/>
      <c r="L631" s="226"/>
      <c r="M631" s="227"/>
      <c r="N631" s="228"/>
      <c r="O631" s="228"/>
      <c r="P631" s="228"/>
      <c r="Q631" s="228"/>
      <c r="R631" s="228"/>
      <c r="S631" s="228"/>
      <c r="T631" s="229"/>
      <c r="AT631" s="230" t="s">
        <v>211</v>
      </c>
      <c r="AU631" s="230" t="s">
        <v>87</v>
      </c>
      <c r="AV631" s="12" t="s">
        <v>42</v>
      </c>
      <c r="AW631" s="12" t="s">
        <v>40</v>
      </c>
      <c r="AX631" s="12" t="s">
        <v>80</v>
      </c>
      <c r="AY631" s="230" t="s">
        <v>201</v>
      </c>
    </row>
    <row r="632" spans="2:65" s="12" customFormat="1">
      <c r="B632" s="221"/>
      <c r="C632" s="222"/>
      <c r="D632" s="218" t="s">
        <v>211</v>
      </c>
      <c r="E632" s="223" t="s">
        <v>34</v>
      </c>
      <c r="F632" s="224" t="s">
        <v>760</v>
      </c>
      <c r="G632" s="222"/>
      <c r="H632" s="223" t="s">
        <v>34</v>
      </c>
      <c r="I632" s="225"/>
      <c r="J632" s="222"/>
      <c r="K632" s="222"/>
      <c r="L632" s="226"/>
      <c r="M632" s="227"/>
      <c r="N632" s="228"/>
      <c r="O632" s="228"/>
      <c r="P632" s="228"/>
      <c r="Q632" s="228"/>
      <c r="R632" s="228"/>
      <c r="S632" s="228"/>
      <c r="T632" s="229"/>
      <c r="AT632" s="230" t="s">
        <v>211</v>
      </c>
      <c r="AU632" s="230" t="s">
        <v>87</v>
      </c>
      <c r="AV632" s="12" t="s">
        <v>42</v>
      </c>
      <c r="AW632" s="12" t="s">
        <v>40</v>
      </c>
      <c r="AX632" s="12" t="s">
        <v>80</v>
      </c>
      <c r="AY632" s="230" t="s">
        <v>201</v>
      </c>
    </row>
    <row r="633" spans="2:65" s="13" customFormat="1">
      <c r="B633" s="231"/>
      <c r="C633" s="232"/>
      <c r="D633" s="218" t="s">
        <v>211</v>
      </c>
      <c r="E633" s="233" t="s">
        <v>34</v>
      </c>
      <c r="F633" s="234" t="s">
        <v>761</v>
      </c>
      <c r="G633" s="232"/>
      <c r="H633" s="235">
        <v>34.5</v>
      </c>
      <c r="I633" s="236"/>
      <c r="J633" s="232"/>
      <c r="K633" s="232"/>
      <c r="L633" s="237"/>
      <c r="M633" s="238"/>
      <c r="N633" s="239"/>
      <c r="O633" s="239"/>
      <c r="P633" s="239"/>
      <c r="Q633" s="239"/>
      <c r="R633" s="239"/>
      <c r="S633" s="239"/>
      <c r="T633" s="240"/>
      <c r="AT633" s="241" t="s">
        <v>211</v>
      </c>
      <c r="AU633" s="241" t="s">
        <v>87</v>
      </c>
      <c r="AV633" s="13" t="s">
        <v>87</v>
      </c>
      <c r="AW633" s="13" t="s">
        <v>40</v>
      </c>
      <c r="AX633" s="13" t="s">
        <v>80</v>
      </c>
      <c r="AY633" s="241" t="s">
        <v>201</v>
      </c>
    </row>
    <row r="634" spans="2:65" s="14" customFormat="1">
      <c r="B634" s="242"/>
      <c r="C634" s="243"/>
      <c r="D634" s="218" t="s">
        <v>211</v>
      </c>
      <c r="E634" s="244" t="s">
        <v>34</v>
      </c>
      <c r="F634" s="245" t="s">
        <v>215</v>
      </c>
      <c r="G634" s="243"/>
      <c r="H634" s="246">
        <v>34.5</v>
      </c>
      <c r="I634" s="247"/>
      <c r="J634" s="243"/>
      <c r="K634" s="243"/>
      <c r="L634" s="248"/>
      <c r="M634" s="249"/>
      <c r="N634" s="250"/>
      <c r="O634" s="250"/>
      <c r="P634" s="250"/>
      <c r="Q634" s="250"/>
      <c r="R634" s="250"/>
      <c r="S634" s="250"/>
      <c r="T634" s="251"/>
      <c r="AT634" s="252" t="s">
        <v>211</v>
      </c>
      <c r="AU634" s="252" t="s">
        <v>87</v>
      </c>
      <c r="AV634" s="14" t="s">
        <v>111</v>
      </c>
      <c r="AW634" s="14" t="s">
        <v>40</v>
      </c>
      <c r="AX634" s="14" t="s">
        <v>42</v>
      </c>
      <c r="AY634" s="252" t="s">
        <v>201</v>
      </c>
    </row>
    <row r="635" spans="2:65" s="1" customFormat="1" ht="25.5" customHeight="1">
      <c r="B635" s="43"/>
      <c r="C635" s="206" t="s">
        <v>767</v>
      </c>
      <c r="D635" s="206" t="s">
        <v>203</v>
      </c>
      <c r="E635" s="207" t="s">
        <v>768</v>
      </c>
      <c r="F635" s="208" t="s">
        <v>769</v>
      </c>
      <c r="G635" s="209" t="s">
        <v>137</v>
      </c>
      <c r="H635" s="210">
        <v>34.5</v>
      </c>
      <c r="I635" s="211"/>
      <c r="J635" s="212">
        <f>ROUND(I635*H635,2)</f>
        <v>0</v>
      </c>
      <c r="K635" s="208" t="s">
        <v>207</v>
      </c>
      <c r="L635" s="63"/>
      <c r="M635" s="213" t="s">
        <v>34</v>
      </c>
      <c r="N635" s="214" t="s">
        <v>51</v>
      </c>
      <c r="O635" s="44"/>
      <c r="P635" s="215">
        <f>O635*H635</f>
        <v>0</v>
      </c>
      <c r="Q635" s="215">
        <v>1.4E-3</v>
      </c>
      <c r="R635" s="215">
        <f>Q635*H635</f>
        <v>4.8300000000000003E-2</v>
      </c>
      <c r="S635" s="215">
        <v>0</v>
      </c>
      <c r="T635" s="216">
        <f>S635*H635</f>
        <v>0</v>
      </c>
      <c r="AR635" s="25" t="s">
        <v>111</v>
      </c>
      <c r="AT635" s="25" t="s">
        <v>203</v>
      </c>
      <c r="AU635" s="25" t="s">
        <v>87</v>
      </c>
      <c r="AY635" s="25" t="s">
        <v>201</v>
      </c>
      <c r="BE635" s="217">
        <f>IF(N635="základní",J635,0)</f>
        <v>0</v>
      </c>
      <c r="BF635" s="217">
        <f>IF(N635="snížená",J635,0)</f>
        <v>0</v>
      </c>
      <c r="BG635" s="217">
        <f>IF(N635="zákl. přenesená",J635,0)</f>
        <v>0</v>
      </c>
      <c r="BH635" s="217">
        <f>IF(N635="sníž. přenesená",J635,0)</f>
        <v>0</v>
      </c>
      <c r="BI635" s="217">
        <f>IF(N635="nulová",J635,0)</f>
        <v>0</v>
      </c>
      <c r="BJ635" s="25" t="s">
        <v>42</v>
      </c>
      <c r="BK635" s="217">
        <f>ROUND(I635*H635,2)</f>
        <v>0</v>
      </c>
      <c r="BL635" s="25" t="s">
        <v>111</v>
      </c>
      <c r="BM635" s="25" t="s">
        <v>770</v>
      </c>
    </row>
    <row r="636" spans="2:65" s="12" customFormat="1">
      <c r="B636" s="221"/>
      <c r="C636" s="222"/>
      <c r="D636" s="218" t="s">
        <v>211</v>
      </c>
      <c r="E636" s="223" t="s">
        <v>34</v>
      </c>
      <c r="F636" s="224" t="s">
        <v>418</v>
      </c>
      <c r="G636" s="222"/>
      <c r="H636" s="223" t="s">
        <v>34</v>
      </c>
      <c r="I636" s="225"/>
      <c r="J636" s="222"/>
      <c r="K636" s="222"/>
      <c r="L636" s="226"/>
      <c r="M636" s="227"/>
      <c r="N636" s="228"/>
      <c r="O636" s="228"/>
      <c r="P636" s="228"/>
      <c r="Q636" s="228"/>
      <c r="R636" s="228"/>
      <c r="S636" s="228"/>
      <c r="T636" s="229"/>
      <c r="AT636" s="230" t="s">
        <v>211</v>
      </c>
      <c r="AU636" s="230" t="s">
        <v>87</v>
      </c>
      <c r="AV636" s="12" t="s">
        <v>42</v>
      </c>
      <c r="AW636" s="12" t="s">
        <v>40</v>
      </c>
      <c r="AX636" s="12" t="s">
        <v>80</v>
      </c>
      <c r="AY636" s="230" t="s">
        <v>201</v>
      </c>
    </row>
    <row r="637" spans="2:65" s="12" customFormat="1">
      <c r="B637" s="221"/>
      <c r="C637" s="222"/>
      <c r="D637" s="218" t="s">
        <v>211</v>
      </c>
      <c r="E637" s="223" t="s">
        <v>34</v>
      </c>
      <c r="F637" s="224" t="s">
        <v>760</v>
      </c>
      <c r="G637" s="222"/>
      <c r="H637" s="223" t="s">
        <v>34</v>
      </c>
      <c r="I637" s="225"/>
      <c r="J637" s="222"/>
      <c r="K637" s="222"/>
      <c r="L637" s="226"/>
      <c r="M637" s="227"/>
      <c r="N637" s="228"/>
      <c r="O637" s="228"/>
      <c r="P637" s="228"/>
      <c r="Q637" s="228"/>
      <c r="R637" s="228"/>
      <c r="S637" s="228"/>
      <c r="T637" s="229"/>
      <c r="AT637" s="230" t="s">
        <v>211</v>
      </c>
      <c r="AU637" s="230" t="s">
        <v>87</v>
      </c>
      <c r="AV637" s="12" t="s">
        <v>42</v>
      </c>
      <c r="AW637" s="12" t="s">
        <v>40</v>
      </c>
      <c r="AX637" s="12" t="s">
        <v>80</v>
      </c>
      <c r="AY637" s="230" t="s">
        <v>201</v>
      </c>
    </row>
    <row r="638" spans="2:65" s="13" customFormat="1">
      <c r="B638" s="231"/>
      <c r="C638" s="232"/>
      <c r="D638" s="218" t="s">
        <v>211</v>
      </c>
      <c r="E638" s="233" t="s">
        <v>34</v>
      </c>
      <c r="F638" s="234" t="s">
        <v>761</v>
      </c>
      <c r="G638" s="232"/>
      <c r="H638" s="235">
        <v>34.5</v>
      </c>
      <c r="I638" s="236"/>
      <c r="J638" s="232"/>
      <c r="K638" s="232"/>
      <c r="L638" s="237"/>
      <c r="M638" s="238"/>
      <c r="N638" s="239"/>
      <c r="O638" s="239"/>
      <c r="P638" s="239"/>
      <c r="Q638" s="239"/>
      <c r="R638" s="239"/>
      <c r="S638" s="239"/>
      <c r="T638" s="240"/>
      <c r="AT638" s="241" t="s">
        <v>211</v>
      </c>
      <c r="AU638" s="241" t="s">
        <v>87</v>
      </c>
      <c r="AV638" s="13" t="s">
        <v>87</v>
      </c>
      <c r="AW638" s="13" t="s">
        <v>40</v>
      </c>
      <c r="AX638" s="13" t="s">
        <v>80</v>
      </c>
      <c r="AY638" s="241" t="s">
        <v>201</v>
      </c>
    </row>
    <row r="639" spans="2:65" s="14" customFormat="1">
      <c r="B639" s="242"/>
      <c r="C639" s="243"/>
      <c r="D639" s="218" t="s">
        <v>211</v>
      </c>
      <c r="E639" s="244" t="s">
        <v>34</v>
      </c>
      <c r="F639" s="245" t="s">
        <v>215</v>
      </c>
      <c r="G639" s="243"/>
      <c r="H639" s="246">
        <v>34.5</v>
      </c>
      <c r="I639" s="247"/>
      <c r="J639" s="243"/>
      <c r="K639" s="243"/>
      <c r="L639" s="248"/>
      <c r="M639" s="249"/>
      <c r="N639" s="250"/>
      <c r="O639" s="250"/>
      <c r="P639" s="250"/>
      <c r="Q639" s="250"/>
      <c r="R639" s="250"/>
      <c r="S639" s="250"/>
      <c r="T639" s="251"/>
      <c r="AT639" s="252" t="s">
        <v>211</v>
      </c>
      <c r="AU639" s="252" t="s">
        <v>87</v>
      </c>
      <c r="AV639" s="14" t="s">
        <v>111</v>
      </c>
      <c r="AW639" s="14" t="s">
        <v>40</v>
      </c>
      <c r="AX639" s="14" t="s">
        <v>42</v>
      </c>
      <c r="AY639" s="252" t="s">
        <v>201</v>
      </c>
    </row>
    <row r="640" spans="2:65" s="1" customFormat="1" ht="25.5" customHeight="1">
      <c r="B640" s="43"/>
      <c r="C640" s="206" t="s">
        <v>771</v>
      </c>
      <c r="D640" s="206" t="s">
        <v>203</v>
      </c>
      <c r="E640" s="207" t="s">
        <v>772</v>
      </c>
      <c r="F640" s="208" t="s">
        <v>773</v>
      </c>
      <c r="G640" s="209" t="s">
        <v>137</v>
      </c>
      <c r="H640" s="210">
        <v>34.5</v>
      </c>
      <c r="I640" s="211"/>
      <c r="J640" s="212">
        <f>ROUND(I640*H640,2)</f>
        <v>0</v>
      </c>
      <c r="K640" s="208" t="s">
        <v>207</v>
      </c>
      <c r="L640" s="63"/>
      <c r="M640" s="213" t="s">
        <v>34</v>
      </c>
      <c r="N640" s="214" t="s">
        <v>51</v>
      </c>
      <c r="O640" s="44"/>
      <c r="P640" s="215">
        <f>O640*H640</f>
        <v>0</v>
      </c>
      <c r="Q640" s="215">
        <v>3.0000000000000001E-3</v>
      </c>
      <c r="R640" s="215">
        <f>Q640*H640</f>
        <v>0.10350000000000001</v>
      </c>
      <c r="S640" s="215">
        <v>0</v>
      </c>
      <c r="T640" s="216">
        <f>S640*H640</f>
        <v>0</v>
      </c>
      <c r="AR640" s="25" t="s">
        <v>111</v>
      </c>
      <c r="AT640" s="25" t="s">
        <v>203</v>
      </c>
      <c r="AU640" s="25" t="s">
        <v>87</v>
      </c>
      <c r="AY640" s="25" t="s">
        <v>201</v>
      </c>
      <c r="BE640" s="217">
        <f>IF(N640="základní",J640,0)</f>
        <v>0</v>
      </c>
      <c r="BF640" s="217">
        <f>IF(N640="snížená",J640,0)</f>
        <v>0</v>
      </c>
      <c r="BG640" s="217">
        <f>IF(N640="zákl. přenesená",J640,0)</f>
        <v>0</v>
      </c>
      <c r="BH640" s="217">
        <f>IF(N640="sníž. přenesená",J640,0)</f>
        <v>0</v>
      </c>
      <c r="BI640" s="217">
        <f>IF(N640="nulová",J640,0)</f>
        <v>0</v>
      </c>
      <c r="BJ640" s="25" t="s">
        <v>42</v>
      </c>
      <c r="BK640" s="217">
        <f>ROUND(I640*H640,2)</f>
        <v>0</v>
      </c>
      <c r="BL640" s="25" t="s">
        <v>111</v>
      </c>
      <c r="BM640" s="25" t="s">
        <v>774</v>
      </c>
    </row>
    <row r="641" spans="2:65" s="12" customFormat="1">
      <c r="B641" s="221"/>
      <c r="C641" s="222"/>
      <c r="D641" s="218" t="s">
        <v>211</v>
      </c>
      <c r="E641" s="223" t="s">
        <v>34</v>
      </c>
      <c r="F641" s="224" t="s">
        <v>418</v>
      </c>
      <c r="G641" s="222"/>
      <c r="H641" s="223" t="s">
        <v>34</v>
      </c>
      <c r="I641" s="225"/>
      <c r="J641" s="222"/>
      <c r="K641" s="222"/>
      <c r="L641" s="226"/>
      <c r="M641" s="227"/>
      <c r="N641" s="228"/>
      <c r="O641" s="228"/>
      <c r="P641" s="228"/>
      <c r="Q641" s="228"/>
      <c r="R641" s="228"/>
      <c r="S641" s="228"/>
      <c r="T641" s="229"/>
      <c r="AT641" s="230" t="s">
        <v>211</v>
      </c>
      <c r="AU641" s="230" t="s">
        <v>87</v>
      </c>
      <c r="AV641" s="12" t="s">
        <v>42</v>
      </c>
      <c r="AW641" s="12" t="s">
        <v>40</v>
      </c>
      <c r="AX641" s="12" t="s">
        <v>80</v>
      </c>
      <c r="AY641" s="230" t="s">
        <v>201</v>
      </c>
    </row>
    <row r="642" spans="2:65" s="12" customFormat="1">
      <c r="B642" s="221"/>
      <c r="C642" s="222"/>
      <c r="D642" s="218" t="s">
        <v>211</v>
      </c>
      <c r="E642" s="223" t="s">
        <v>34</v>
      </c>
      <c r="F642" s="224" t="s">
        <v>760</v>
      </c>
      <c r="G642" s="222"/>
      <c r="H642" s="223" t="s">
        <v>34</v>
      </c>
      <c r="I642" s="225"/>
      <c r="J642" s="222"/>
      <c r="K642" s="222"/>
      <c r="L642" s="226"/>
      <c r="M642" s="227"/>
      <c r="N642" s="228"/>
      <c r="O642" s="228"/>
      <c r="P642" s="228"/>
      <c r="Q642" s="228"/>
      <c r="R642" s="228"/>
      <c r="S642" s="228"/>
      <c r="T642" s="229"/>
      <c r="AT642" s="230" t="s">
        <v>211</v>
      </c>
      <c r="AU642" s="230" t="s">
        <v>87</v>
      </c>
      <c r="AV642" s="12" t="s">
        <v>42</v>
      </c>
      <c r="AW642" s="12" t="s">
        <v>40</v>
      </c>
      <c r="AX642" s="12" t="s">
        <v>80</v>
      </c>
      <c r="AY642" s="230" t="s">
        <v>201</v>
      </c>
    </row>
    <row r="643" spans="2:65" s="13" customFormat="1">
      <c r="B643" s="231"/>
      <c r="C643" s="232"/>
      <c r="D643" s="218" t="s">
        <v>211</v>
      </c>
      <c r="E643" s="233" t="s">
        <v>34</v>
      </c>
      <c r="F643" s="234" t="s">
        <v>761</v>
      </c>
      <c r="G643" s="232"/>
      <c r="H643" s="235">
        <v>34.5</v>
      </c>
      <c r="I643" s="236"/>
      <c r="J643" s="232"/>
      <c r="K643" s="232"/>
      <c r="L643" s="237"/>
      <c r="M643" s="238"/>
      <c r="N643" s="239"/>
      <c r="O643" s="239"/>
      <c r="P643" s="239"/>
      <c r="Q643" s="239"/>
      <c r="R643" s="239"/>
      <c r="S643" s="239"/>
      <c r="T643" s="240"/>
      <c r="AT643" s="241" t="s">
        <v>211</v>
      </c>
      <c r="AU643" s="241" t="s">
        <v>87</v>
      </c>
      <c r="AV643" s="13" t="s">
        <v>87</v>
      </c>
      <c r="AW643" s="13" t="s">
        <v>40</v>
      </c>
      <c r="AX643" s="13" t="s">
        <v>80</v>
      </c>
      <c r="AY643" s="241" t="s">
        <v>201</v>
      </c>
    </row>
    <row r="644" spans="2:65" s="14" customFormat="1">
      <c r="B644" s="242"/>
      <c r="C644" s="243"/>
      <c r="D644" s="218" t="s">
        <v>211</v>
      </c>
      <c r="E644" s="244" t="s">
        <v>34</v>
      </c>
      <c r="F644" s="245" t="s">
        <v>215</v>
      </c>
      <c r="G644" s="243"/>
      <c r="H644" s="246">
        <v>34.5</v>
      </c>
      <c r="I644" s="247"/>
      <c r="J644" s="243"/>
      <c r="K644" s="243"/>
      <c r="L644" s="248"/>
      <c r="M644" s="249"/>
      <c r="N644" s="250"/>
      <c r="O644" s="250"/>
      <c r="P644" s="250"/>
      <c r="Q644" s="250"/>
      <c r="R644" s="250"/>
      <c r="S644" s="250"/>
      <c r="T644" s="251"/>
      <c r="AT644" s="252" t="s">
        <v>211</v>
      </c>
      <c r="AU644" s="252" t="s">
        <v>87</v>
      </c>
      <c r="AV644" s="14" t="s">
        <v>111</v>
      </c>
      <c r="AW644" s="14" t="s">
        <v>40</v>
      </c>
      <c r="AX644" s="14" t="s">
        <v>42</v>
      </c>
      <c r="AY644" s="252" t="s">
        <v>201</v>
      </c>
    </row>
    <row r="645" spans="2:65" s="1" customFormat="1" ht="25.5" customHeight="1">
      <c r="B645" s="43"/>
      <c r="C645" s="206" t="s">
        <v>775</v>
      </c>
      <c r="D645" s="206" t="s">
        <v>203</v>
      </c>
      <c r="E645" s="207" t="s">
        <v>776</v>
      </c>
      <c r="F645" s="208" t="s">
        <v>777</v>
      </c>
      <c r="G645" s="209" t="s">
        <v>137</v>
      </c>
      <c r="H645" s="210">
        <v>0.22500000000000001</v>
      </c>
      <c r="I645" s="211"/>
      <c r="J645" s="212">
        <f>ROUND(I645*H645,2)</f>
        <v>0</v>
      </c>
      <c r="K645" s="208" t="s">
        <v>207</v>
      </c>
      <c r="L645" s="63"/>
      <c r="M645" s="213" t="s">
        <v>34</v>
      </c>
      <c r="N645" s="214" t="s">
        <v>51</v>
      </c>
      <c r="O645" s="44"/>
      <c r="P645" s="215">
        <f>O645*H645</f>
        <v>0</v>
      </c>
      <c r="Q645" s="215">
        <v>2.0000000000000001E-4</v>
      </c>
      <c r="R645" s="215">
        <f>Q645*H645</f>
        <v>4.5000000000000003E-5</v>
      </c>
      <c r="S645" s="215">
        <v>0</v>
      </c>
      <c r="T645" s="216">
        <f>S645*H645</f>
        <v>0</v>
      </c>
      <c r="AR645" s="25" t="s">
        <v>111</v>
      </c>
      <c r="AT645" s="25" t="s">
        <v>203</v>
      </c>
      <c r="AU645" s="25" t="s">
        <v>87</v>
      </c>
      <c r="AY645" s="25" t="s">
        <v>201</v>
      </c>
      <c r="BE645" s="217">
        <f>IF(N645="základní",J645,0)</f>
        <v>0</v>
      </c>
      <c r="BF645" s="217">
        <f>IF(N645="snížená",J645,0)</f>
        <v>0</v>
      </c>
      <c r="BG645" s="217">
        <f>IF(N645="zákl. přenesená",J645,0)</f>
        <v>0</v>
      </c>
      <c r="BH645" s="217">
        <f>IF(N645="sníž. přenesená",J645,0)</f>
        <v>0</v>
      </c>
      <c r="BI645" s="217">
        <f>IF(N645="nulová",J645,0)</f>
        <v>0</v>
      </c>
      <c r="BJ645" s="25" t="s">
        <v>42</v>
      </c>
      <c r="BK645" s="217">
        <f>ROUND(I645*H645,2)</f>
        <v>0</v>
      </c>
      <c r="BL645" s="25" t="s">
        <v>111</v>
      </c>
      <c r="BM645" s="25" t="s">
        <v>778</v>
      </c>
    </row>
    <row r="646" spans="2:65" s="12" customFormat="1">
      <c r="B646" s="221"/>
      <c r="C646" s="222"/>
      <c r="D646" s="218" t="s">
        <v>211</v>
      </c>
      <c r="E646" s="223" t="s">
        <v>34</v>
      </c>
      <c r="F646" s="224" t="s">
        <v>418</v>
      </c>
      <c r="G646" s="222"/>
      <c r="H646" s="223" t="s">
        <v>34</v>
      </c>
      <c r="I646" s="225"/>
      <c r="J646" s="222"/>
      <c r="K646" s="222"/>
      <c r="L646" s="226"/>
      <c r="M646" s="227"/>
      <c r="N646" s="228"/>
      <c r="O646" s="228"/>
      <c r="P646" s="228"/>
      <c r="Q646" s="228"/>
      <c r="R646" s="228"/>
      <c r="S646" s="228"/>
      <c r="T646" s="229"/>
      <c r="AT646" s="230" t="s">
        <v>211</v>
      </c>
      <c r="AU646" s="230" t="s">
        <v>87</v>
      </c>
      <c r="AV646" s="12" t="s">
        <v>42</v>
      </c>
      <c r="AW646" s="12" t="s">
        <v>40</v>
      </c>
      <c r="AX646" s="12" t="s">
        <v>80</v>
      </c>
      <c r="AY646" s="230" t="s">
        <v>201</v>
      </c>
    </row>
    <row r="647" spans="2:65" s="13" customFormat="1">
      <c r="B647" s="231"/>
      <c r="C647" s="232"/>
      <c r="D647" s="218" t="s">
        <v>211</v>
      </c>
      <c r="E647" s="233" t="s">
        <v>34</v>
      </c>
      <c r="F647" s="234" t="s">
        <v>779</v>
      </c>
      <c r="G647" s="232"/>
      <c r="H647" s="235">
        <v>0.22500000000000001</v>
      </c>
      <c r="I647" s="236"/>
      <c r="J647" s="232"/>
      <c r="K647" s="232"/>
      <c r="L647" s="237"/>
      <c r="M647" s="238"/>
      <c r="N647" s="239"/>
      <c r="O647" s="239"/>
      <c r="P647" s="239"/>
      <c r="Q647" s="239"/>
      <c r="R647" s="239"/>
      <c r="S647" s="239"/>
      <c r="T647" s="240"/>
      <c r="AT647" s="241" t="s">
        <v>211</v>
      </c>
      <c r="AU647" s="241" t="s">
        <v>87</v>
      </c>
      <c r="AV647" s="13" t="s">
        <v>87</v>
      </c>
      <c r="AW647" s="13" t="s">
        <v>40</v>
      </c>
      <c r="AX647" s="13" t="s">
        <v>80</v>
      </c>
      <c r="AY647" s="241" t="s">
        <v>201</v>
      </c>
    </row>
    <row r="648" spans="2:65" s="15" customFormat="1">
      <c r="B648" s="253"/>
      <c r="C648" s="254"/>
      <c r="D648" s="218" t="s">
        <v>211</v>
      </c>
      <c r="E648" s="255" t="s">
        <v>34</v>
      </c>
      <c r="F648" s="256" t="s">
        <v>432</v>
      </c>
      <c r="G648" s="254"/>
      <c r="H648" s="257">
        <v>0.22500000000000001</v>
      </c>
      <c r="I648" s="258"/>
      <c r="J648" s="254"/>
      <c r="K648" s="254"/>
      <c r="L648" s="259"/>
      <c r="M648" s="260"/>
      <c r="N648" s="261"/>
      <c r="O648" s="261"/>
      <c r="P648" s="261"/>
      <c r="Q648" s="261"/>
      <c r="R648" s="261"/>
      <c r="S648" s="261"/>
      <c r="T648" s="262"/>
      <c r="AT648" s="263" t="s">
        <v>211</v>
      </c>
      <c r="AU648" s="263" t="s">
        <v>87</v>
      </c>
      <c r="AV648" s="15" t="s">
        <v>108</v>
      </c>
      <c r="AW648" s="15" t="s">
        <v>40</v>
      </c>
      <c r="AX648" s="15" t="s">
        <v>80</v>
      </c>
      <c r="AY648" s="263" t="s">
        <v>201</v>
      </c>
    </row>
    <row r="649" spans="2:65" s="14" customFormat="1">
      <c r="B649" s="242"/>
      <c r="C649" s="243"/>
      <c r="D649" s="218" t="s">
        <v>211</v>
      </c>
      <c r="E649" s="244" t="s">
        <v>34</v>
      </c>
      <c r="F649" s="245" t="s">
        <v>215</v>
      </c>
      <c r="G649" s="243"/>
      <c r="H649" s="246">
        <v>0.22500000000000001</v>
      </c>
      <c r="I649" s="247"/>
      <c r="J649" s="243"/>
      <c r="K649" s="243"/>
      <c r="L649" s="248"/>
      <c r="M649" s="249"/>
      <c r="N649" s="250"/>
      <c r="O649" s="250"/>
      <c r="P649" s="250"/>
      <c r="Q649" s="250"/>
      <c r="R649" s="250"/>
      <c r="S649" s="250"/>
      <c r="T649" s="251"/>
      <c r="AT649" s="252" t="s">
        <v>211</v>
      </c>
      <c r="AU649" s="252" t="s">
        <v>87</v>
      </c>
      <c r="AV649" s="14" t="s">
        <v>111</v>
      </c>
      <c r="AW649" s="14" t="s">
        <v>40</v>
      </c>
      <c r="AX649" s="14" t="s">
        <v>42</v>
      </c>
      <c r="AY649" s="252" t="s">
        <v>201</v>
      </c>
    </row>
    <row r="650" spans="2:65" s="1" customFormat="1" ht="25.5" customHeight="1">
      <c r="B650" s="43"/>
      <c r="C650" s="206" t="s">
        <v>780</v>
      </c>
      <c r="D650" s="206" t="s">
        <v>203</v>
      </c>
      <c r="E650" s="207" t="s">
        <v>781</v>
      </c>
      <c r="F650" s="208" t="s">
        <v>782</v>
      </c>
      <c r="G650" s="209" t="s">
        <v>137</v>
      </c>
      <c r="H650" s="210">
        <v>1039.2090000000001</v>
      </c>
      <c r="I650" s="211"/>
      <c r="J650" s="212">
        <f>ROUND(I650*H650,2)</f>
        <v>0</v>
      </c>
      <c r="K650" s="208" t="s">
        <v>207</v>
      </c>
      <c r="L650" s="63"/>
      <c r="M650" s="213" t="s">
        <v>34</v>
      </c>
      <c r="N650" s="214" t="s">
        <v>51</v>
      </c>
      <c r="O650" s="44"/>
      <c r="P650" s="215">
        <f>O650*H650</f>
        <v>0</v>
      </c>
      <c r="Q650" s="215">
        <v>7.3499999999999998E-3</v>
      </c>
      <c r="R650" s="215">
        <f>Q650*H650</f>
        <v>7.6381861500000001</v>
      </c>
      <c r="S650" s="215">
        <v>0</v>
      </c>
      <c r="T650" s="216">
        <f>S650*H650</f>
        <v>0</v>
      </c>
      <c r="AR650" s="25" t="s">
        <v>111</v>
      </c>
      <c r="AT650" s="25" t="s">
        <v>203</v>
      </c>
      <c r="AU650" s="25" t="s">
        <v>87</v>
      </c>
      <c r="AY650" s="25" t="s">
        <v>201</v>
      </c>
      <c r="BE650" s="217">
        <f>IF(N650="základní",J650,0)</f>
        <v>0</v>
      </c>
      <c r="BF650" s="217">
        <f>IF(N650="snížená",J650,0)</f>
        <v>0</v>
      </c>
      <c r="BG650" s="217">
        <f>IF(N650="zákl. přenesená",J650,0)</f>
        <v>0</v>
      </c>
      <c r="BH650" s="217">
        <f>IF(N650="sníž. přenesená",J650,0)</f>
        <v>0</v>
      </c>
      <c r="BI650" s="217">
        <f>IF(N650="nulová",J650,0)</f>
        <v>0</v>
      </c>
      <c r="BJ650" s="25" t="s">
        <v>42</v>
      </c>
      <c r="BK650" s="217">
        <f>ROUND(I650*H650,2)</f>
        <v>0</v>
      </c>
      <c r="BL650" s="25" t="s">
        <v>111</v>
      </c>
      <c r="BM650" s="25" t="s">
        <v>783</v>
      </c>
    </row>
    <row r="651" spans="2:65" s="12" customFormat="1">
      <c r="B651" s="221"/>
      <c r="C651" s="222"/>
      <c r="D651" s="218" t="s">
        <v>211</v>
      </c>
      <c r="E651" s="223" t="s">
        <v>34</v>
      </c>
      <c r="F651" s="224" t="s">
        <v>418</v>
      </c>
      <c r="G651" s="222"/>
      <c r="H651" s="223" t="s">
        <v>34</v>
      </c>
      <c r="I651" s="225"/>
      <c r="J651" s="222"/>
      <c r="K651" s="222"/>
      <c r="L651" s="226"/>
      <c r="M651" s="227"/>
      <c r="N651" s="228"/>
      <c r="O651" s="228"/>
      <c r="P651" s="228"/>
      <c r="Q651" s="228"/>
      <c r="R651" s="228"/>
      <c r="S651" s="228"/>
      <c r="T651" s="229"/>
      <c r="AT651" s="230" t="s">
        <v>211</v>
      </c>
      <c r="AU651" s="230" t="s">
        <v>87</v>
      </c>
      <c r="AV651" s="12" t="s">
        <v>42</v>
      </c>
      <c r="AW651" s="12" t="s">
        <v>40</v>
      </c>
      <c r="AX651" s="12" t="s">
        <v>80</v>
      </c>
      <c r="AY651" s="230" t="s">
        <v>201</v>
      </c>
    </row>
    <row r="652" spans="2:65" s="13" customFormat="1">
      <c r="B652" s="231"/>
      <c r="C652" s="232"/>
      <c r="D652" s="218" t="s">
        <v>211</v>
      </c>
      <c r="E652" s="233" t="s">
        <v>34</v>
      </c>
      <c r="F652" s="234" t="s">
        <v>784</v>
      </c>
      <c r="G652" s="232"/>
      <c r="H652" s="235">
        <v>90.971999999999994</v>
      </c>
      <c r="I652" s="236"/>
      <c r="J652" s="232"/>
      <c r="K652" s="232"/>
      <c r="L652" s="237"/>
      <c r="M652" s="238"/>
      <c r="N652" s="239"/>
      <c r="O652" s="239"/>
      <c r="P652" s="239"/>
      <c r="Q652" s="239"/>
      <c r="R652" s="239"/>
      <c r="S652" s="239"/>
      <c r="T652" s="240"/>
      <c r="AT652" s="241" t="s">
        <v>211</v>
      </c>
      <c r="AU652" s="241" t="s">
        <v>87</v>
      </c>
      <c r="AV652" s="13" t="s">
        <v>87</v>
      </c>
      <c r="AW652" s="13" t="s">
        <v>40</v>
      </c>
      <c r="AX652" s="13" t="s">
        <v>80</v>
      </c>
      <c r="AY652" s="241" t="s">
        <v>201</v>
      </c>
    </row>
    <row r="653" spans="2:65" s="13" customFormat="1">
      <c r="B653" s="231"/>
      <c r="C653" s="232"/>
      <c r="D653" s="218" t="s">
        <v>211</v>
      </c>
      <c r="E653" s="233" t="s">
        <v>34</v>
      </c>
      <c r="F653" s="234" t="s">
        <v>785</v>
      </c>
      <c r="G653" s="232"/>
      <c r="H653" s="235">
        <v>34.828000000000003</v>
      </c>
      <c r="I653" s="236"/>
      <c r="J653" s="232"/>
      <c r="K653" s="232"/>
      <c r="L653" s="237"/>
      <c r="M653" s="238"/>
      <c r="N653" s="239"/>
      <c r="O653" s="239"/>
      <c r="P653" s="239"/>
      <c r="Q653" s="239"/>
      <c r="R653" s="239"/>
      <c r="S653" s="239"/>
      <c r="T653" s="240"/>
      <c r="AT653" s="241" t="s">
        <v>211</v>
      </c>
      <c r="AU653" s="241" t="s">
        <v>87</v>
      </c>
      <c r="AV653" s="13" t="s">
        <v>87</v>
      </c>
      <c r="AW653" s="13" t="s">
        <v>40</v>
      </c>
      <c r="AX653" s="13" t="s">
        <v>80</v>
      </c>
      <c r="AY653" s="241" t="s">
        <v>201</v>
      </c>
    </row>
    <row r="654" spans="2:65" s="13" customFormat="1">
      <c r="B654" s="231"/>
      <c r="C654" s="232"/>
      <c r="D654" s="218" t="s">
        <v>211</v>
      </c>
      <c r="E654" s="233" t="s">
        <v>34</v>
      </c>
      <c r="F654" s="234" t="s">
        <v>786</v>
      </c>
      <c r="G654" s="232"/>
      <c r="H654" s="235">
        <v>31.724</v>
      </c>
      <c r="I654" s="236"/>
      <c r="J654" s="232"/>
      <c r="K654" s="232"/>
      <c r="L654" s="237"/>
      <c r="M654" s="238"/>
      <c r="N654" s="239"/>
      <c r="O654" s="239"/>
      <c r="P654" s="239"/>
      <c r="Q654" s="239"/>
      <c r="R654" s="239"/>
      <c r="S654" s="239"/>
      <c r="T654" s="240"/>
      <c r="AT654" s="241" t="s">
        <v>211</v>
      </c>
      <c r="AU654" s="241" t="s">
        <v>87</v>
      </c>
      <c r="AV654" s="13" t="s">
        <v>87</v>
      </c>
      <c r="AW654" s="13" t="s">
        <v>40</v>
      </c>
      <c r="AX654" s="13" t="s">
        <v>80</v>
      </c>
      <c r="AY654" s="241" t="s">
        <v>201</v>
      </c>
    </row>
    <row r="655" spans="2:65" s="13" customFormat="1">
      <c r="B655" s="231"/>
      <c r="C655" s="232"/>
      <c r="D655" s="218" t="s">
        <v>211</v>
      </c>
      <c r="E655" s="233" t="s">
        <v>34</v>
      </c>
      <c r="F655" s="234" t="s">
        <v>787</v>
      </c>
      <c r="G655" s="232"/>
      <c r="H655" s="235">
        <v>39.700000000000003</v>
      </c>
      <c r="I655" s="236"/>
      <c r="J655" s="232"/>
      <c r="K655" s="232"/>
      <c r="L655" s="237"/>
      <c r="M655" s="238"/>
      <c r="N655" s="239"/>
      <c r="O655" s="239"/>
      <c r="P655" s="239"/>
      <c r="Q655" s="239"/>
      <c r="R655" s="239"/>
      <c r="S655" s="239"/>
      <c r="T655" s="240"/>
      <c r="AT655" s="241" t="s">
        <v>211</v>
      </c>
      <c r="AU655" s="241" t="s">
        <v>87</v>
      </c>
      <c r="AV655" s="13" t="s">
        <v>87</v>
      </c>
      <c r="AW655" s="13" t="s">
        <v>40</v>
      </c>
      <c r="AX655" s="13" t="s">
        <v>80</v>
      </c>
      <c r="AY655" s="241" t="s">
        <v>201</v>
      </c>
    </row>
    <row r="656" spans="2:65" s="13" customFormat="1">
      <c r="B656" s="231"/>
      <c r="C656" s="232"/>
      <c r="D656" s="218" t="s">
        <v>211</v>
      </c>
      <c r="E656" s="233" t="s">
        <v>34</v>
      </c>
      <c r="F656" s="234" t="s">
        <v>788</v>
      </c>
      <c r="G656" s="232"/>
      <c r="H656" s="235">
        <v>52.951999999999998</v>
      </c>
      <c r="I656" s="236"/>
      <c r="J656" s="232"/>
      <c r="K656" s="232"/>
      <c r="L656" s="237"/>
      <c r="M656" s="238"/>
      <c r="N656" s="239"/>
      <c r="O656" s="239"/>
      <c r="P656" s="239"/>
      <c r="Q656" s="239"/>
      <c r="R656" s="239"/>
      <c r="S656" s="239"/>
      <c r="T656" s="240"/>
      <c r="AT656" s="241" t="s">
        <v>211</v>
      </c>
      <c r="AU656" s="241" t="s">
        <v>87</v>
      </c>
      <c r="AV656" s="13" t="s">
        <v>87</v>
      </c>
      <c r="AW656" s="13" t="s">
        <v>40</v>
      </c>
      <c r="AX656" s="13" t="s">
        <v>80</v>
      </c>
      <c r="AY656" s="241" t="s">
        <v>201</v>
      </c>
    </row>
    <row r="657" spans="2:51" s="13" customFormat="1">
      <c r="B657" s="231"/>
      <c r="C657" s="232"/>
      <c r="D657" s="218" t="s">
        <v>211</v>
      </c>
      <c r="E657" s="233" t="s">
        <v>34</v>
      </c>
      <c r="F657" s="234" t="s">
        <v>789</v>
      </c>
      <c r="G657" s="232"/>
      <c r="H657" s="235">
        <v>19.827999999999999</v>
      </c>
      <c r="I657" s="236"/>
      <c r="J657" s="232"/>
      <c r="K657" s="232"/>
      <c r="L657" s="237"/>
      <c r="M657" s="238"/>
      <c r="N657" s="239"/>
      <c r="O657" s="239"/>
      <c r="P657" s="239"/>
      <c r="Q657" s="239"/>
      <c r="R657" s="239"/>
      <c r="S657" s="239"/>
      <c r="T657" s="240"/>
      <c r="AT657" s="241" t="s">
        <v>211</v>
      </c>
      <c r="AU657" s="241" t="s">
        <v>87</v>
      </c>
      <c r="AV657" s="13" t="s">
        <v>87</v>
      </c>
      <c r="AW657" s="13" t="s">
        <v>40</v>
      </c>
      <c r="AX657" s="13" t="s">
        <v>80</v>
      </c>
      <c r="AY657" s="241" t="s">
        <v>201</v>
      </c>
    </row>
    <row r="658" spans="2:51" s="13" customFormat="1">
      <c r="B658" s="231"/>
      <c r="C658" s="232"/>
      <c r="D658" s="218" t="s">
        <v>211</v>
      </c>
      <c r="E658" s="233" t="s">
        <v>34</v>
      </c>
      <c r="F658" s="234" t="s">
        <v>790</v>
      </c>
      <c r="G658" s="232"/>
      <c r="H658" s="235">
        <v>40.128</v>
      </c>
      <c r="I658" s="236"/>
      <c r="J658" s="232"/>
      <c r="K658" s="232"/>
      <c r="L658" s="237"/>
      <c r="M658" s="238"/>
      <c r="N658" s="239"/>
      <c r="O658" s="239"/>
      <c r="P658" s="239"/>
      <c r="Q658" s="239"/>
      <c r="R658" s="239"/>
      <c r="S658" s="239"/>
      <c r="T658" s="240"/>
      <c r="AT658" s="241" t="s">
        <v>211</v>
      </c>
      <c r="AU658" s="241" t="s">
        <v>87</v>
      </c>
      <c r="AV658" s="13" t="s">
        <v>87</v>
      </c>
      <c r="AW658" s="13" t="s">
        <v>40</v>
      </c>
      <c r="AX658" s="13" t="s">
        <v>80</v>
      </c>
      <c r="AY658" s="241" t="s">
        <v>201</v>
      </c>
    </row>
    <row r="659" spans="2:51" s="13" customFormat="1">
      <c r="B659" s="231"/>
      <c r="C659" s="232"/>
      <c r="D659" s="218" t="s">
        <v>211</v>
      </c>
      <c r="E659" s="233" t="s">
        <v>34</v>
      </c>
      <c r="F659" s="234" t="s">
        <v>791</v>
      </c>
      <c r="G659" s="232"/>
      <c r="H659" s="235">
        <v>87.86</v>
      </c>
      <c r="I659" s="236"/>
      <c r="J659" s="232"/>
      <c r="K659" s="232"/>
      <c r="L659" s="237"/>
      <c r="M659" s="238"/>
      <c r="N659" s="239"/>
      <c r="O659" s="239"/>
      <c r="P659" s="239"/>
      <c r="Q659" s="239"/>
      <c r="R659" s="239"/>
      <c r="S659" s="239"/>
      <c r="T659" s="240"/>
      <c r="AT659" s="241" t="s">
        <v>211</v>
      </c>
      <c r="AU659" s="241" t="s">
        <v>87</v>
      </c>
      <c r="AV659" s="13" t="s">
        <v>87</v>
      </c>
      <c r="AW659" s="13" t="s">
        <v>40</v>
      </c>
      <c r="AX659" s="13" t="s">
        <v>80</v>
      </c>
      <c r="AY659" s="241" t="s">
        <v>201</v>
      </c>
    </row>
    <row r="660" spans="2:51" s="13" customFormat="1" ht="27">
      <c r="B660" s="231"/>
      <c r="C660" s="232"/>
      <c r="D660" s="218" t="s">
        <v>211</v>
      </c>
      <c r="E660" s="233" t="s">
        <v>34</v>
      </c>
      <c r="F660" s="234" t="s">
        <v>792</v>
      </c>
      <c r="G660" s="232"/>
      <c r="H660" s="235">
        <v>164.74</v>
      </c>
      <c r="I660" s="236"/>
      <c r="J660" s="232"/>
      <c r="K660" s="232"/>
      <c r="L660" s="237"/>
      <c r="M660" s="238"/>
      <c r="N660" s="239"/>
      <c r="O660" s="239"/>
      <c r="P660" s="239"/>
      <c r="Q660" s="239"/>
      <c r="R660" s="239"/>
      <c r="S660" s="239"/>
      <c r="T660" s="240"/>
      <c r="AT660" s="241" t="s">
        <v>211</v>
      </c>
      <c r="AU660" s="241" t="s">
        <v>87</v>
      </c>
      <c r="AV660" s="13" t="s">
        <v>87</v>
      </c>
      <c r="AW660" s="13" t="s">
        <v>40</v>
      </c>
      <c r="AX660" s="13" t="s">
        <v>80</v>
      </c>
      <c r="AY660" s="241" t="s">
        <v>201</v>
      </c>
    </row>
    <row r="661" spans="2:51" s="13" customFormat="1">
      <c r="B661" s="231"/>
      <c r="C661" s="232"/>
      <c r="D661" s="218" t="s">
        <v>211</v>
      </c>
      <c r="E661" s="233" t="s">
        <v>34</v>
      </c>
      <c r="F661" s="234" t="s">
        <v>793</v>
      </c>
      <c r="G661" s="232"/>
      <c r="H661" s="235">
        <v>101.764</v>
      </c>
      <c r="I661" s="236"/>
      <c r="J661" s="232"/>
      <c r="K661" s="232"/>
      <c r="L661" s="237"/>
      <c r="M661" s="238"/>
      <c r="N661" s="239"/>
      <c r="O661" s="239"/>
      <c r="P661" s="239"/>
      <c r="Q661" s="239"/>
      <c r="R661" s="239"/>
      <c r="S661" s="239"/>
      <c r="T661" s="240"/>
      <c r="AT661" s="241" t="s">
        <v>211</v>
      </c>
      <c r="AU661" s="241" t="s">
        <v>87</v>
      </c>
      <c r="AV661" s="13" t="s">
        <v>87</v>
      </c>
      <c r="AW661" s="13" t="s">
        <v>40</v>
      </c>
      <c r="AX661" s="13" t="s">
        <v>80</v>
      </c>
      <c r="AY661" s="241" t="s">
        <v>201</v>
      </c>
    </row>
    <row r="662" spans="2:51" s="13" customFormat="1">
      <c r="B662" s="231"/>
      <c r="C662" s="232"/>
      <c r="D662" s="218" t="s">
        <v>211</v>
      </c>
      <c r="E662" s="233" t="s">
        <v>34</v>
      </c>
      <c r="F662" s="234" t="s">
        <v>794</v>
      </c>
      <c r="G662" s="232"/>
      <c r="H662" s="235">
        <v>38.695999999999998</v>
      </c>
      <c r="I662" s="236"/>
      <c r="J662" s="232"/>
      <c r="K662" s="232"/>
      <c r="L662" s="237"/>
      <c r="M662" s="238"/>
      <c r="N662" s="239"/>
      <c r="O662" s="239"/>
      <c r="P662" s="239"/>
      <c r="Q662" s="239"/>
      <c r="R662" s="239"/>
      <c r="S662" s="239"/>
      <c r="T662" s="240"/>
      <c r="AT662" s="241" t="s">
        <v>211</v>
      </c>
      <c r="AU662" s="241" t="s">
        <v>87</v>
      </c>
      <c r="AV662" s="13" t="s">
        <v>87</v>
      </c>
      <c r="AW662" s="13" t="s">
        <v>40</v>
      </c>
      <c r="AX662" s="13" t="s">
        <v>80</v>
      </c>
      <c r="AY662" s="241" t="s">
        <v>201</v>
      </c>
    </row>
    <row r="663" spans="2:51" s="13" customFormat="1">
      <c r="B663" s="231"/>
      <c r="C663" s="232"/>
      <c r="D663" s="218" t="s">
        <v>211</v>
      </c>
      <c r="E663" s="233" t="s">
        <v>34</v>
      </c>
      <c r="F663" s="234" t="s">
        <v>795</v>
      </c>
      <c r="G663" s="232"/>
      <c r="H663" s="235">
        <v>34.08</v>
      </c>
      <c r="I663" s="236"/>
      <c r="J663" s="232"/>
      <c r="K663" s="232"/>
      <c r="L663" s="237"/>
      <c r="M663" s="238"/>
      <c r="N663" s="239"/>
      <c r="O663" s="239"/>
      <c r="P663" s="239"/>
      <c r="Q663" s="239"/>
      <c r="R663" s="239"/>
      <c r="S663" s="239"/>
      <c r="T663" s="240"/>
      <c r="AT663" s="241" t="s">
        <v>211</v>
      </c>
      <c r="AU663" s="241" t="s">
        <v>87</v>
      </c>
      <c r="AV663" s="13" t="s">
        <v>87</v>
      </c>
      <c r="AW663" s="13" t="s">
        <v>40</v>
      </c>
      <c r="AX663" s="13" t="s">
        <v>80</v>
      </c>
      <c r="AY663" s="241" t="s">
        <v>201</v>
      </c>
    </row>
    <row r="664" spans="2:51" s="13" customFormat="1">
      <c r="B664" s="231"/>
      <c r="C664" s="232"/>
      <c r="D664" s="218" t="s">
        <v>211</v>
      </c>
      <c r="E664" s="233" t="s">
        <v>34</v>
      </c>
      <c r="F664" s="234" t="s">
        <v>796</v>
      </c>
      <c r="G664" s="232"/>
      <c r="H664" s="235">
        <v>33.948</v>
      </c>
      <c r="I664" s="236"/>
      <c r="J664" s="232"/>
      <c r="K664" s="232"/>
      <c r="L664" s="237"/>
      <c r="M664" s="238"/>
      <c r="N664" s="239"/>
      <c r="O664" s="239"/>
      <c r="P664" s="239"/>
      <c r="Q664" s="239"/>
      <c r="R664" s="239"/>
      <c r="S664" s="239"/>
      <c r="T664" s="240"/>
      <c r="AT664" s="241" t="s">
        <v>211</v>
      </c>
      <c r="AU664" s="241" t="s">
        <v>87</v>
      </c>
      <c r="AV664" s="13" t="s">
        <v>87</v>
      </c>
      <c r="AW664" s="13" t="s">
        <v>40</v>
      </c>
      <c r="AX664" s="13" t="s">
        <v>80</v>
      </c>
      <c r="AY664" s="241" t="s">
        <v>201</v>
      </c>
    </row>
    <row r="665" spans="2:51" s="13" customFormat="1">
      <c r="B665" s="231"/>
      <c r="C665" s="232"/>
      <c r="D665" s="218" t="s">
        <v>211</v>
      </c>
      <c r="E665" s="233" t="s">
        <v>34</v>
      </c>
      <c r="F665" s="234" t="s">
        <v>797</v>
      </c>
      <c r="G665" s="232"/>
      <c r="H665" s="235">
        <v>27.672000000000001</v>
      </c>
      <c r="I665" s="236"/>
      <c r="J665" s="232"/>
      <c r="K665" s="232"/>
      <c r="L665" s="237"/>
      <c r="M665" s="238"/>
      <c r="N665" s="239"/>
      <c r="O665" s="239"/>
      <c r="P665" s="239"/>
      <c r="Q665" s="239"/>
      <c r="R665" s="239"/>
      <c r="S665" s="239"/>
      <c r="T665" s="240"/>
      <c r="AT665" s="241" t="s">
        <v>211</v>
      </c>
      <c r="AU665" s="241" t="s">
        <v>87</v>
      </c>
      <c r="AV665" s="13" t="s">
        <v>87</v>
      </c>
      <c r="AW665" s="13" t="s">
        <v>40</v>
      </c>
      <c r="AX665" s="13" t="s">
        <v>80</v>
      </c>
      <c r="AY665" s="241" t="s">
        <v>201</v>
      </c>
    </row>
    <row r="666" spans="2:51" s="13" customFormat="1">
      <c r="B666" s="231"/>
      <c r="C666" s="232"/>
      <c r="D666" s="218" t="s">
        <v>211</v>
      </c>
      <c r="E666" s="233" t="s">
        <v>34</v>
      </c>
      <c r="F666" s="234" t="s">
        <v>798</v>
      </c>
      <c r="G666" s="232"/>
      <c r="H666" s="235">
        <v>52.155999999999999</v>
      </c>
      <c r="I666" s="236"/>
      <c r="J666" s="232"/>
      <c r="K666" s="232"/>
      <c r="L666" s="237"/>
      <c r="M666" s="238"/>
      <c r="N666" s="239"/>
      <c r="O666" s="239"/>
      <c r="P666" s="239"/>
      <c r="Q666" s="239"/>
      <c r="R666" s="239"/>
      <c r="S666" s="239"/>
      <c r="T666" s="240"/>
      <c r="AT666" s="241" t="s">
        <v>211</v>
      </c>
      <c r="AU666" s="241" t="s">
        <v>87</v>
      </c>
      <c r="AV666" s="13" t="s">
        <v>87</v>
      </c>
      <c r="AW666" s="13" t="s">
        <v>40</v>
      </c>
      <c r="AX666" s="13" t="s">
        <v>80</v>
      </c>
      <c r="AY666" s="241" t="s">
        <v>201</v>
      </c>
    </row>
    <row r="667" spans="2:51" s="13" customFormat="1">
      <c r="B667" s="231"/>
      <c r="C667" s="232"/>
      <c r="D667" s="218" t="s">
        <v>211</v>
      </c>
      <c r="E667" s="233" t="s">
        <v>34</v>
      </c>
      <c r="F667" s="234" t="s">
        <v>799</v>
      </c>
      <c r="G667" s="232"/>
      <c r="H667" s="235">
        <v>20.167999999999999</v>
      </c>
      <c r="I667" s="236"/>
      <c r="J667" s="232"/>
      <c r="K667" s="232"/>
      <c r="L667" s="237"/>
      <c r="M667" s="238"/>
      <c r="N667" s="239"/>
      <c r="O667" s="239"/>
      <c r="P667" s="239"/>
      <c r="Q667" s="239"/>
      <c r="R667" s="239"/>
      <c r="S667" s="239"/>
      <c r="T667" s="240"/>
      <c r="AT667" s="241" t="s">
        <v>211</v>
      </c>
      <c r="AU667" s="241" t="s">
        <v>87</v>
      </c>
      <c r="AV667" s="13" t="s">
        <v>87</v>
      </c>
      <c r="AW667" s="13" t="s">
        <v>40</v>
      </c>
      <c r="AX667" s="13" t="s">
        <v>80</v>
      </c>
      <c r="AY667" s="241" t="s">
        <v>201</v>
      </c>
    </row>
    <row r="668" spans="2:51" s="13" customFormat="1">
      <c r="B668" s="231"/>
      <c r="C668" s="232"/>
      <c r="D668" s="218" t="s">
        <v>211</v>
      </c>
      <c r="E668" s="233" t="s">
        <v>34</v>
      </c>
      <c r="F668" s="234" t="s">
        <v>800</v>
      </c>
      <c r="G668" s="232"/>
      <c r="H668" s="235">
        <v>45.847999999999999</v>
      </c>
      <c r="I668" s="236"/>
      <c r="J668" s="232"/>
      <c r="K668" s="232"/>
      <c r="L668" s="237"/>
      <c r="M668" s="238"/>
      <c r="N668" s="239"/>
      <c r="O668" s="239"/>
      <c r="P668" s="239"/>
      <c r="Q668" s="239"/>
      <c r="R668" s="239"/>
      <c r="S668" s="239"/>
      <c r="T668" s="240"/>
      <c r="AT668" s="241" t="s">
        <v>211</v>
      </c>
      <c r="AU668" s="241" t="s">
        <v>87</v>
      </c>
      <c r="AV668" s="13" t="s">
        <v>87</v>
      </c>
      <c r="AW668" s="13" t="s">
        <v>40</v>
      </c>
      <c r="AX668" s="13" t="s">
        <v>80</v>
      </c>
      <c r="AY668" s="241" t="s">
        <v>201</v>
      </c>
    </row>
    <row r="669" spans="2:51" s="13" customFormat="1">
      <c r="B669" s="231"/>
      <c r="C669" s="232"/>
      <c r="D669" s="218" t="s">
        <v>211</v>
      </c>
      <c r="E669" s="233" t="s">
        <v>34</v>
      </c>
      <c r="F669" s="234" t="s">
        <v>801</v>
      </c>
      <c r="G669" s="232"/>
      <c r="H669" s="235">
        <v>23.14</v>
      </c>
      <c r="I669" s="236"/>
      <c r="J669" s="232"/>
      <c r="K669" s="232"/>
      <c r="L669" s="237"/>
      <c r="M669" s="238"/>
      <c r="N669" s="239"/>
      <c r="O669" s="239"/>
      <c r="P669" s="239"/>
      <c r="Q669" s="239"/>
      <c r="R669" s="239"/>
      <c r="S669" s="239"/>
      <c r="T669" s="240"/>
      <c r="AT669" s="241" t="s">
        <v>211</v>
      </c>
      <c r="AU669" s="241" t="s">
        <v>87</v>
      </c>
      <c r="AV669" s="13" t="s">
        <v>87</v>
      </c>
      <c r="AW669" s="13" t="s">
        <v>40</v>
      </c>
      <c r="AX669" s="13" t="s">
        <v>80</v>
      </c>
      <c r="AY669" s="241" t="s">
        <v>201</v>
      </c>
    </row>
    <row r="670" spans="2:51" s="13" customFormat="1">
      <c r="B670" s="231"/>
      <c r="C670" s="232"/>
      <c r="D670" s="218" t="s">
        <v>211</v>
      </c>
      <c r="E670" s="233" t="s">
        <v>34</v>
      </c>
      <c r="F670" s="234" t="s">
        <v>802</v>
      </c>
      <c r="G670" s="232"/>
      <c r="H670" s="235">
        <v>22.923999999999999</v>
      </c>
      <c r="I670" s="236"/>
      <c r="J670" s="232"/>
      <c r="K670" s="232"/>
      <c r="L670" s="237"/>
      <c r="M670" s="238"/>
      <c r="N670" s="239"/>
      <c r="O670" s="239"/>
      <c r="P670" s="239"/>
      <c r="Q670" s="239"/>
      <c r="R670" s="239"/>
      <c r="S670" s="239"/>
      <c r="T670" s="240"/>
      <c r="AT670" s="241" t="s">
        <v>211</v>
      </c>
      <c r="AU670" s="241" t="s">
        <v>87</v>
      </c>
      <c r="AV670" s="13" t="s">
        <v>87</v>
      </c>
      <c r="AW670" s="13" t="s">
        <v>40</v>
      </c>
      <c r="AX670" s="13" t="s">
        <v>80</v>
      </c>
      <c r="AY670" s="241" t="s">
        <v>201</v>
      </c>
    </row>
    <row r="671" spans="2:51" s="13" customFormat="1">
      <c r="B671" s="231"/>
      <c r="C671" s="232"/>
      <c r="D671" s="218" t="s">
        <v>211</v>
      </c>
      <c r="E671" s="233" t="s">
        <v>34</v>
      </c>
      <c r="F671" s="234" t="s">
        <v>803</v>
      </c>
      <c r="G671" s="232"/>
      <c r="H671" s="235">
        <v>26.552</v>
      </c>
      <c r="I671" s="236"/>
      <c r="J671" s="232"/>
      <c r="K671" s="232"/>
      <c r="L671" s="237"/>
      <c r="M671" s="238"/>
      <c r="N671" s="239"/>
      <c r="O671" s="239"/>
      <c r="P671" s="239"/>
      <c r="Q671" s="239"/>
      <c r="R671" s="239"/>
      <c r="S671" s="239"/>
      <c r="T671" s="240"/>
      <c r="AT671" s="241" t="s">
        <v>211</v>
      </c>
      <c r="AU671" s="241" t="s">
        <v>87</v>
      </c>
      <c r="AV671" s="13" t="s">
        <v>87</v>
      </c>
      <c r="AW671" s="13" t="s">
        <v>40</v>
      </c>
      <c r="AX671" s="13" t="s">
        <v>80</v>
      </c>
      <c r="AY671" s="241" t="s">
        <v>201</v>
      </c>
    </row>
    <row r="672" spans="2:51" s="13" customFormat="1">
      <c r="B672" s="231"/>
      <c r="C672" s="232"/>
      <c r="D672" s="218" t="s">
        <v>211</v>
      </c>
      <c r="E672" s="233" t="s">
        <v>34</v>
      </c>
      <c r="F672" s="234" t="s">
        <v>804</v>
      </c>
      <c r="G672" s="232"/>
      <c r="H672" s="235">
        <v>24.76</v>
      </c>
      <c r="I672" s="236"/>
      <c r="J672" s="232"/>
      <c r="K672" s="232"/>
      <c r="L672" s="237"/>
      <c r="M672" s="238"/>
      <c r="N672" s="239"/>
      <c r="O672" s="239"/>
      <c r="P672" s="239"/>
      <c r="Q672" s="239"/>
      <c r="R672" s="239"/>
      <c r="S672" s="239"/>
      <c r="T672" s="240"/>
      <c r="AT672" s="241" t="s">
        <v>211</v>
      </c>
      <c r="AU672" s="241" t="s">
        <v>87</v>
      </c>
      <c r="AV672" s="13" t="s">
        <v>87</v>
      </c>
      <c r="AW672" s="13" t="s">
        <v>40</v>
      </c>
      <c r="AX672" s="13" t="s">
        <v>80</v>
      </c>
      <c r="AY672" s="241" t="s">
        <v>201</v>
      </c>
    </row>
    <row r="673" spans="2:51" s="13" customFormat="1">
      <c r="B673" s="231"/>
      <c r="C673" s="232"/>
      <c r="D673" s="218" t="s">
        <v>211</v>
      </c>
      <c r="E673" s="233" t="s">
        <v>34</v>
      </c>
      <c r="F673" s="234" t="s">
        <v>805</v>
      </c>
      <c r="G673" s="232"/>
      <c r="H673" s="235">
        <v>150.00800000000001</v>
      </c>
      <c r="I673" s="236"/>
      <c r="J673" s="232"/>
      <c r="K673" s="232"/>
      <c r="L673" s="237"/>
      <c r="M673" s="238"/>
      <c r="N673" s="239"/>
      <c r="O673" s="239"/>
      <c r="P673" s="239"/>
      <c r="Q673" s="239"/>
      <c r="R673" s="239"/>
      <c r="S673" s="239"/>
      <c r="T673" s="240"/>
      <c r="AT673" s="241" t="s">
        <v>211</v>
      </c>
      <c r="AU673" s="241" t="s">
        <v>87</v>
      </c>
      <c r="AV673" s="13" t="s">
        <v>87</v>
      </c>
      <c r="AW673" s="13" t="s">
        <v>40</v>
      </c>
      <c r="AX673" s="13" t="s">
        <v>80</v>
      </c>
      <c r="AY673" s="241" t="s">
        <v>201</v>
      </c>
    </row>
    <row r="674" spans="2:51" s="12" customFormat="1">
      <c r="B674" s="221"/>
      <c r="C674" s="222"/>
      <c r="D674" s="218" t="s">
        <v>211</v>
      </c>
      <c r="E674" s="223" t="s">
        <v>34</v>
      </c>
      <c r="F674" s="224" t="s">
        <v>420</v>
      </c>
      <c r="G674" s="222"/>
      <c r="H674" s="223" t="s">
        <v>34</v>
      </c>
      <c r="I674" s="225"/>
      <c r="J674" s="222"/>
      <c r="K674" s="222"/>
      <c r="L674" s="226"/>
      <c r="M674" s="227"/>
      <c r="N674" s="228"/>
      <c r="O674" s="228"/>
      <c r="P674" s="228"/>
      <c r="Q674" s="228"/>
      <c r="R674" s="228"/>
      <c r="S674" s="228"/>
      <c r="T674" s="229"/>
      <c r="AT674" s="230" t="s">
        <v>211</v>
      </c>
      <c r="AU674" s="230" t="s">
        <v>87</v>
      </c>
      <c r="AV674" s="12" t="s">
        <v>42</v>
      </c>
      <c r="AW674" s="12" t="s">
        <v>40</v>
      </c>
      <c r="AX674" s="12" t="s">
        <v>80</v>
      </c>
      <c r="AY674" s="230" t="s">
        <v>201</v>
      </c>
    </row>
    <row r="675" spans="2:51" s="13" customFormat="1">
      <c r="B675" s="231"/>
      <c r="C675" s="232"/>
      <c r="D675" s="218" t="s">
        <v>211</v>
      </c>
      <c r="E675" s="233" t="s">
        <v>34</v>
      </c>
      <c r="F675" s="234" t="s">
        <v>806</v>
      </c>
      <c r="G675" s="232"/>
      <c r="H675" s="235">
        <v>-11.032</v>
      </c>
      <c r="I675" s="236"/>
      <c r="J675" s="232"/>
      <c r="K675" s="232"/>
      <c r="L675" s="237"/>
      <c r="M675" s="238"/>
      <c r="N675" s="239"/>
      <c r="O675" s="239"/>
      <c r="P675" s="239"/>
      <c r="Q675" s="239"/>
      <c r="R675" s="239"/>
      <c r="S675" s="239"/>
      <c r="T675" s="240"/>
      <c r="AT675" s="241" t="s">
        <v>211</v>
      </c>
      <c r="AU675" s="241" t="s">
        <v>87</v>
      </c>
      <c r="AV675" s="13" t="s">
        <v>87</v>
      </c>
      <c r="AW675" s="13" t="s">
        <v>40</v>
      </c>
      <c r="AX675" s="13" t="s">
        <v>80</v>
      </c>
      <c r="AY675" s="241" t="s">
        <v>201</v>
      </c>
    </row>
    <row r="676" spans="2:51" s="13" customFormat="1">
      <c r="B676" s="231"/>
      <c r="C676" s="232"/>
      <c r="D676" s="218" t="s">
        <v>211</v>
      </c>
      <c r="E676" s="233" t="s">
        <v>34</v>
      </c>
      <c r="F676" s="234" t="s">
        <v>807</v>
      </c>
      <c r="G676" s="232"/>
      <c r="H676" s="235">
        <v>-34.671999999999997</v>
      </c>
      <c r="I676" s="236"/>
      <c r="J676" s="232"/>
      <c r="K676" s="232"/>
      <c r="L676" s="237"/>
      <c r="M676" s="238"/>
      <c r="N676" s="239"/>
      <c r="O676" s="239"/>
      <c r="P676" s="239"/>
      <c r="Q676" s="239"/>
      <c r="R676" s="239"/>
      <c r="S676" s="239"/>
      <c r="T676" s="240"/>
      <c r="AT676" s="241" t="s">
        <v>211</v>
      </c>
      <c r="AU676" s="241" t="s">
        <v>87</v>
      </c>
      <c r="AV676" s="13" t="s">
        <v>87</v>
      </c>
      <c r="AW676" s="13" t="s">
        <v>40</v>
      </c>
      <c r="AX676" s="13" t="s">
        <v>80</v>
      </c>
      <c r="AY676" s="241" t="s">
        <v>201</v>
      </c>
    </row>
    <row r="677" spans="2:51" s="13" customFormat="1">
      <c r="B677" s="231"/>
      <c r="C677" s="232"/>
      <c r="D677" s="218" t="s">
        <v>211</v>
      </c>
      <c r="E677" s="233" t="s">
        <v>34</v>
      </c>
      <c r="F677" s="234" t="s">
        <v>808</v>
      </c>
      <c r="G677" s="232"/>
      <c r="H677" s="235">
        <v>-10.638</v>
      </c>
      <c r="I677" s="236"/>
      <c r="J677" s="232"/>
      <c r="K677" s="232"/>
      <c r="L677" s="237"/>
      <c r="M677" s="238"/>
      <c r="N677" s="239"/>
      <c r="O677" s="239"/>
      <c r="P677" s="239"/>
      <c r="Q677" s="239"/>
      <c r="R677" s="239"/>
      <c r="S677" s="239"/>
      <c r="T677" s="240"/>
      <c r="AT677" s="241" t="s">
        <v>211</v>
      </c>
      <c r="AU677" s="241" t="s">
        <v>87</v>
      </c>
      <c r="AV677" s="13" t="s">
        <v>87</v>
      </c>
      <c r="AW677" s="13" t="s">
        <v>40</v>
      </c>
      <c r="AX677" s="13" t="s">
        <v>80</v>
      </c>
      <c r="AY677" s="241" t="s">
        <v>201</v>
      </c>
    </row>
    <row r="678" spans="2:51" s="13" customFormat="1">
      <c r="B678" s="231"/>
      <c r="C678" s="232"/>
      <c r="D678" s="218" t="s">
        <v>211</v>
      </c>
      <c r="E678" s="233" t="s">
        <v>34</v>
      </c>
      <c r="F678" s="234" t="s">
        <v>809</v>
      </c>
      <c r="G678" s="232"/>
      <c r="H678" s="235">
        <v>-4.2</v>
      </c>
      <c r="I678" s="236"/>
      <c r="J678" s="232"/>
      <c r="K678" s="232"/>
      <c r="L678" s="237"/>
      <c r="M678" s="238"/>
      <c r="N678" s="239"/>
      <c r="O678" s="239"/>
      <c r="P678" s="239"/>
      <c r="Q678" s="239"/>
      <c r="R678" s="239"/>
      <c r="S678" s="239"/>
      <c r="T678" s="240"/>
      <c r="AT678" s="241" t="s">
        <v>211</v>
      </c>
      <c r="AU678" s="241" t="s">
        <v>87</v>
      </c>
      <c r="AV678" s="13" t="s">
        <v>87</v>
      </c>
      <c r="AW678" s="13" t="s">
        <v>40</v>
      </c>
      <c r="AX678" s="13" t="s">
        <v>80</v>
      </c>
      <c r="AY678" s="241" t="s">
        <v>201</v>
      </c>
    </row>
    <row r="679" spans="2:51" s="13" customFormat="1">
      <c r="B679" s="231"/>
      <c r="C679" s="232"/>
      <c r="D679" s="218" t="s">
        <v>211</v>
      </c>
      <c r="E679" s="233" t="s">
        <v>34</v>
      </c>
      <c r="F679" s="234" t="s">
        <v>810</v>
      </c>
      <c r="G679" s="232"/>
      <c r="H679" s="235">
        <v>-15.2</v>
      </c>
      <c r="I679" s="236"/>
      <c r="J679" s="232"/>
      <c r="K679" s="232"/>
      <c r="L679" s="237"/>
      <c r="M679" s="238"/>
      <c r="N679" s="239"/>
      <c r="O679" s="239"/>
      <c r="P679" s="239"/>
      <c r="Q679" s="239"/>
      <c r="R679" s="239"/>
      <c r="S679" s="239"/>
      <c r="T679" s="240"/>
      <c r="AT679" s="241" t="s">
        <v>211</v>
      </c>
      <c r="AU679" s="241" t="s">
        <v>87</v>
      </c>
      <c r="AV679" s="13" t="s">
        <v>87</v>
      </c>
      <c r="AW679" s="13" t="s">
        <v>40</v>
      </c>
      <c r="AX679" s="13" t="s">
        <v>80</v>
      </c>
      <c r="AY679" s="241" t="s">
        <v>201</v>
      </c>
    </row>
    <row r="680" spans="2:51" s="13" customFormat="1">
      <c r="B680" s="231"/>
      <c r="C680" s="232"/>
      <c r="D680" s="218" t="s">
        <v>211</v>
      </c>
      <c r="E680" s="233" t="s">
        <v>34</v>
      </c>
      <c r="F680" s="234" t="s">
        <v>811</v>
      </c>
      <c r="G680" s="232"/>
      <c r="H680" s="235">
        <v>-5</v>
      </c>
      <c r="I680" s="236"/>
      <c r="J680" s="232"/>
      <c r="K680" s="232"/>
      <c r="L680" s="237"/>
      <c r="M680" s="238"/>
      <c r="N680" s="239"/>
      <c r="O680" s="239"/>
      <c r="P680" s="239"/>
      <c r="Q680" s="239"/>
      <c r="R680" s="239"/>
      <c r="S680" s="239"/>
      <c r="T680" s="240"/>
      <c r="AT680" s="241" t="s">
        <v>211</v>
      </c>
      <c r="AU680" s="241" t="s">
        <v>87</v>
      </c>
      <c r="AV680" s="13" t="s">
        <v>87</v>
      </c>
      <c r="AW680" s="13" t="s">
        <v>40</v>
      </c>
      <c r="AX680" s="13" t="s">
        <v>80</v>
      </c>
      <c r="AY680" s="241" t="s">
        <v>201</v>
      </c>
    </row>
    <row r="681" spans="2:51" s="13" customFormat="1">
      <c r="B681" s="231"/>
      <c r="C681" s="232"/>
      <c r="D681" s="218" t="s">
        <v>211</v>
      </c>
      <c r="E681" s="233" t="s">
        <v>34</v>
      </c>
      <c r="F681" s="234" t="s">
        <v>422</v>
      </c>
      <c r="G681" s="232"/>
      <c r="H681" s="235">
        <v>-2.5</v>
      </c>
      <c r="I681" s="236"/>
      <c r="J681" s="232"/>
      <c r="K681" s="232"/>
      <c r="L681" s="237"/>
      <c r="M681" s="238"/>
      <c r="N681" s="239"/>
      <c r="O681" s="239"/>
      <c r="P681" s="239"/>
      <c r="Q681" s="239"/>
      <c r="R681" s="239"/>
      <c r="S681" s="239"/>
      <c r="T681" s="240"/>
      <c r="AT681" s="241" t="s">
        <v>211</v>
      </c>
      <c r="AU681" s="241" t="s">
        <v>87</v>
      </c>
      <c r="AV681" s="13" t="s">
        <v>87</v>
      </c>
      <c r="AW681" s="13" t="s">
        <v>40</v>
      </c>
      <c r="AX681" s="13" t="s">
        <v>80</v>
      </c>
      <c r="AY681" s="241" t="s">
        <v>201</v>
      </c>
    </row>
    <row r="682" spans="2:51" s="13" customFormat="1">
      <c r="B682" s="231"/>
      <c r="C682" s="232"/>
      <c r="D682" s="218" t="s">
        <v>211</v>
      </c>
      <c r="E682" s="233" t="s">
        <v>34</v>
      </c>
      <c r="F682" s="234" t="s">
        <v>812</v>
      </c>
      <c r="G682" s="232"/>
      <c r="H682" s="235">
        <v>-7</v>
      </c>
      <c r="I682" s="236"/>
      <c r="J682" s="232"/>
      <c r="K682" s="232"/>
      <c r="L682" s="237"/>
      <c r="M682" s="238"/>
      <c r="N682" s="239"/>
      <c r="O682" s="239"/>
      <c r="P682" s="239"/>
      <c r="Q682" s="239"/>
      <c r="R682" s="239"/>
      <c r="S682" s="239"/>
      <c r="T682" s="240"/>
      <c r="AT682" s="241" t="s">
        <v>211</v>
      </c>
      <c r="AU682" s="241" t="s">
        <v>87</v>
      </c>
      <c r="AV682" s="13" t="s">
        <v>87</v>
      </c>
      <c r="AW682" s="13" t="s">
        <v>40</v>
      </c>
      <c r="AX682" s="13" t="s">
        <v>80</v>
      </c>
      <c r="AY682" s="241" t="s">
        <v>201</v>
      </c>
    </row>
    <row r="683" spans="2:51" s="13" customFormat="1">
      <c r="B683" s="231"/>
      <c r="C683" s="232"/>
      <c r="D683" s="218" t="s">
        <v>211</v>
      </c>
      <c r="E683" s="233" t="s">
        <v>34</v>
      </c>
      <c r="F683" s="234" t="s">
        <v>424</v>
      </c>
      <c r="G683" s="232"/>
      <c r="H683" s="235">
        <v>-4.0999999999999996</v>
      </c>
      <c r="I683" s="236"/>
      <c r="J683" s="232"/>
      <c r="K683" s="232"/>
      <c r="L683" s="237"/>
      <c r="M683" s="238"/>
      <c r="N683" s="239"/>
      <c r="O683" s="239"/>
      <c r="P683" s="239"/>
      <c r="Q683" s="239"/>
      <c r="R683" s="239"/>
      <c r="S683" s="239"/>
      <c r="T683" s="240"/>
      <c r="AT683" s="241" t="s">
        <v>211</v>
      </c>
      <c r="AU683" s="241" t="s">
        <v>87</v>
      </c>
      <c r="AV683" s="13" t="s">
        <v>87</v>
      </c>
      <c r="AW683" s="13" t="s">
        <v>40</v>
      </c>
      <c r="AX683" s="13" t="s">
        <v>80</v>
      </c>
      <c r="AY683" s="241" t="s">
        <v>201</v>
      </c>
    </row>
    <row r="684" spans="2:51" s="13" customFormat="1">
      <c r="B684" s="231"/>
      <c r="C684" s="232"/>
      <c r="D684" s="218" t="s">
        <v>211</v>
      </c>
      <c r="E684" s="233" t="s">
        <v>34</v>
      </c>
      <c r="F684" s="234" t="s">
        <v>813</v>
      </c>
      <c r="G684" s="232"/>
      <c r="H684" s="235">
        <v>-16.8</v>
      </c>
      <c r="I684" s="236"/>
      <c r="J684" s="232"/>
      <c r="K684" s="232"/>
      <c r="L684" s="237"/>
      <c r="M684" s="238"/>
      <c r="N684" s="239"/>
      <c r="O684" s="239"/>
      <c r="P684" s="239"/>
      <c r="Q684" s="239"/>
      <c r="R684" s="239"/>
      <c r="S684" s="239"/>
      <c r="T684" s="240"/>
      <c r="AT684" s="241" t="s">
        <v>211</v>
      </c>
      <c r="AU684" s="241" t="s">
        <v>87</v>
      </c>
      <c r="AV684" s="13" t="s">
        <v>87</v>
      </c>
      <c r="AW684" s="13" t="s">
        <v>40</v>
      </c>
      <c r="AX684" s="13" t="s">
        <v>80</v>
      </c>
      <c r="AY684" s="241" t="s">
        <v>201</v>
      </c>
    </row>
    <row r="685" spans="2:51" s="13" customFormat="1">
      <c r="B685" s="231"/>
      <c r="C685" s="232"/>
      <c r="D685" s="218" t="s">
        <v>211</v>
      </c>
      <c r="E685" s="233" t="s">
        <v>34</v>
      </c>
      <c r="F685" s="234" t="s">
        <v>450</v>
      </c>
      <c r="G685" s="232"/>
      <c r="H685" s="235">
        <v>-5.2</v>
      </c>
      <c r="I685" s="236"/>
      <c r="J685" s="232"/>
      <c r="K685" s="232"/>
      <c r="L685" s="237"/>
      <c r="M685" s="238"/>
      <c r="N685" s="239"/>
      <c r="O685" s="239"/>
      <c r="P685" s="239"/>
      <c r="Q685" s="239"/>
      <c r="R685" s="239"/>
      <c r="S685" s="239"/>
      <c r="T685" s="240"/>
      <c r="AT685" s="241" t="s">
        <v>211</v>
      </c>
      <c r="AU685" s="241" t="s">
        <v>87</v>
      </c>
      <c r="AV685" s="13" t="s">
        <v>87</v>
      </c>
      <c r="AW685" s="13" t="s">
        <v>40</v>
      </c>
      <c r="AX685" s="13" t="s">
        <v>80</v>
      </c>
      <c r="AY685" s="241" t="s">
        <v>201</v>
      </c>
    </row>
    <row r="686" spans="2:51" s="13" customFormat="1">
      <c r="B686" s="231"/>
      <c r="C686" s="232"/>
      <c r="D686" s="218" t="s">
        <v>211</v>
      </c>
      <c r="E686" s="233" t="s">
        <v>34</v>
      </c>
      <c r="F686" s="234" t="s">
        <v>451</v>
      </c>
      <c r="G686" s="232"/>
      <c r="H686" s="235">
        <v>-1.5</v>
      </c>
      <c r="I686" s="236"/>
      <c r="J686" s="232"/>
      <c r="K686" s="232"/>
      <c r="L686" s="237"/>
      <c r="M686" s="238"/>
      <c r="N686" s="239"/>
      <c r="O686" s="239"/>
      <c r="P686" s="239"/>
      <c r="Q686" s="239"/>
      <c r="R686" s="239"/>
      <c r="S686" s="239"/>
      <c r="T686" s="240"/>
      <c r="AT686" s="241" t="s">
        <v>211</v>
      </c>
      <c r="AU686" s="241" t="s">
        <v>87</v>
      </c>
      <c r="AV686" s="13" t="s">
        <v>87</v>
      </c>
      <c r="AW686" s="13" t="s">
        <v>40</v>
      </c>
      <c r="AX686" s="13" t="s">
        <v>80</v>
      </c>
      <c r="AY686" s="241" t="s">
        <v>201</v>
      </c>
    </row>
    <row r="687" spans="2:51" s="13" customFormat="1">
      <c r="B687" s="231"/>
      <c r="C687" s="232"/>
      <c r="D687" s="218" t="s">
        <v>211</v>
      </c>
      <c r="E687" s="233" t="s">
        <v>34</v>
      </c>
      <c r="F687" s="234" t="s">
        <v>452</v>
      </c>
      <c r="G687" s="232"/>
      <c r="H687" s="235">
        <v>-4</v>
      </c>
      <c r="I687" s="236"/>
      <c r="J687" s="232"/>
      <c r="K687" s="232"/>
      <c r="L687" s="237"/>
      <c r="M687" s="238"/>
      <c r="N687" s="239"/>
      <c r="O687" s="239"/>
      <c r="P687" s="239"/>
      <c r="Q687" s="239"/>
      <c r="R687" s="239"/>
      <c r="S687" s="239"/>
      <c r="T687" s="240"/>
      <c r="AT687" s="241" t="s">
        <v>211</v>
      </c>
      <c r="AU687" s="241" t="s">
        <v>87</v>
      </c>
      <c r="AV687" s="13" t="s">
        <v>87</v>
      </c>
      <c r="AW687" s="13" t="s">
        <v>40</v>
      </c>
      <c r="AX687" s="13" t="s">
        <v>80</v>
      </c>
      <c r="AY687" s="241" t="s">
        <v>201</v>
      </c>
    </row>
    <row r="688" spans="2:51" s="13" customFormat="1">
      <c r="B688" s="231"/>
      <c r="C688" s="232"/>
      <c r="D688" s="218" t="s">
        <v>211</v>
      </c>
      <c r="E688" s="233" t="s">
        <v>34</v>
      </c>
      <c r="F688" s="234" t="s">
        <v>814</v>
      </c>
      <c r="G688" s="232"/>
      <c r="H688" s="235">
        <v>-5.5679999999999996</v>
      </c>
      <c r="I688" s="236"/>
      <c r="J688" s="232"/>
      <c r="K688" s="232"/>
      <c r="L688" s="237"/>
      <c r="M688" s="238"/>
      <c r="N688" s="239"/>
      <c r="O688" s="239"/>
      <c r="P688" s="239"/>
      <c r="Q688" s="239"/>
      <c r="R688" s="239"/>
      <c r="S688" s="239"/>
      <c r="T688" s="240"/>
      <c r="AT688" s="241" t="s">
        <v>211</v>
      </c>
      <c r="AU688" s="241" t="s">
        <v>87</v>
      </c>
      <c r="AV688" s="13" t="s">
        <v>87</v>
      </c>
      <c r="AW688" s="13" t="s">
        <v>40</v>
      </c>
      <c r="AX688" s="13" t="s">
        <v>80</v>
      </c>
      <c r="AY688" s="241" t="s">
        <v>201</v>
      </c>
    </row>
    <row r="689" spans="2:51" s="13" customFormat="1">
      <c r="B689" s="231"/>
      <c r="C689" s="232"/>
      <c r="D689" s="218" t="s">
        <v>211</v>
      </c>
      <c r="E689" s="233" t="s">
        <v>34</v>
      </c>
      <c r="F689" s="234" t="s">
        <v>456</v>
      </c>
      <c r="G689" s="232"/>
      <c r="H689" s="235">
        <v>-9.375</v>
      </c>
      <c r="I689" s="236"/>
      <c r="J689" s="232"/>
      <c r="K689" s="232"/>
      <c r="L689" s="237"/>
      <c r="M689" s="238"/>
      <c r="N689" s="239"/>
      <c r="O689" s="239"/>
      <c r="P689" s="239"/>
      <c r="Q689" s="239"/>
      <c r="R689" s="239"/>
      <c r="S689" s="239"/>
      <c r="T689" s="240"/>
      <c r="AT689" s="241" t="s">
        <v>211</v>
      </c>
      <c r="AU689" s="241" t="s">
        <v>87</v>
      </c>
      <c r="AV689" s="13" t="s">
        <v>87</v>
      </c>
      <c r="AW689" s="13" t="s">
        <v>40</v>
      </c>
      <c r="AX689" s="13" t="s">
        <v>80</v>
      </c>
      <c r="AY689" s="241" t="s">
        <v>201</v>
      </c>
    </row>
    <row r="690" spans="2:51" s="13" customFormat="1">
      <c r="B690" s="231"/>
      <c r="C690" s="232"/>
      <c r="D690" s="218" t="s">
        <v>211</v>
      </c>
      <c r="E690" s="233" t="s">
        <v>34</v>
      </c>
      <c r="F690" s="234" t="s">
        <v>457</v>
      </c>
      <c r="G690" s="232"/>
      <c r="H690" s="235">
        <v>-6.75</v>
      </c>
      <c r="I690" s="236"/>
      <c r="J690" s="232"/>
      <c r="K690" s="232"/>
      <c r="L690" s="237"/>
      <c r="M690" s="238"/>
      <c r="N690" s="239"/>
      <c r="O690" s="239"/>
      <c r="P690" s="239"/>
      <c r="Q690" s="239"/>
      <c r="R690" s="239"/>
      <c r="S690" s="239"/>
      <c r="T690" s="240"/>
      <c r="AT690" s="241" t="s">
        <v>211</v>
      </c>
      <c r="AU690" s="241" t="s">
        <v>87</v>
      </c>
      <c r="AV690" s="13" t="s">
        <v>87</v>
      </c>
      <c r="AW690" s="13" t="s">
        <v>40</v>
      </c>
      <c r="AX690" s="13" t="s">
        <v>80</v>
      </c>
      <c r="AY690" s="241" t="s">
        <v>201</v>
      </c>
    </row>
    <row r="691" spans="2:51" s="13" customFormat="1">
      <c r="B691" s="231"/>
      <c r="C691" s="232"/>
      <c r="D691" s="218" t="s">
        <v>211</v>
      </c>
      <c r="E691" s="233" t="s">
        <v>34</v>
      </c>
      <c r="F691" s="234" t="s">
        <v>458</v>
      </c>
      <c r="G691" s="232"/>
      <c r="H691" s="235">
        <v>-3</v>
      </c>
      <c r="I691" s="236"/>
      <c r="J691" s="232"/>
      <c r="K691" s="232"/>
      <c r="L691" s="237"/>
      <c r="M691" s="238"/>
      <c r="N691" s="239"/>
      <c r="O691" s="239"/>
      <c r="P691" s="239"/>
      <c r="Q691" s="239"/>
      <c r="R691" s="239"/>
      <c r="S691" s="239"/>
      <c r="T691" s="240"/>
      <c r="AT691" s="241" t="s">
        <v>211</v>
      </c>
      <c r="AU691" s="241" t="s">
        <v>87</v>
      </c>
      <c r="AV691" s="13" t="s">
        <v>87</v>
      </c>
      <c r="AW691" s="13" t="s">
        <v>40</v>
      </c>
      <c r="AX691" s="13" t="s">
        <v>80</v>
      </c>
      <c r="AY691" s="241" t="s">
        <v>201</v>
      </c>
    </row>
    <row r="692" spans="2:51" s="13" customFormat="1">
      <c r="B692" s="231"/>
      <c r="C692" s="232"/>
      <c r="D692" s="218" t="s">
        <v>211</v>
      </c>
      <c r="E692" s="233" t="s">
        <v>34</v>
      </c>
      <c r="F692" s="234" t="s">
        <v>815</v>
      </c>
      <c r="G692" s="232"/>
      <c r="H692" s="235">
        <v>-2.76</v>
      </c>
      <c r="I692" s="236"/>
      <c r="J692" s="232"/>
      <c r="K692" s="232"/>
      <c r="L692" s="237"/>
      <c r="M692" s="238"/>
      <c r="N692" s="239"/>
      <c r="O692" s="239"/>
      <c r="P692" s="239"/>
      <c r="Q692" s="239"/>
      <c r="R692" s="239"/>
      <c r="S692" s="239"/>
      <c r="T692" s="240"/>
      <c r="AT692" s="241" t="s">
        <v>211</v>
      </c>
      <c r="AU692" s="241" t="s">
        <v>87</v>
      </c>
      <c r="AV692" s="13" t="s">
        <v>87</v>
      </c>
      <c r="AW692" s="13" t="s">
        <v>40</v>
      </c>
      <c r="AX692" s="13" t="s">
        <v>80</v>
      </c>
      <c r="AY692" s="241" t="s">
        <v>201</v>
      </c>
    </row>
    <row r="693" spans="2:51" s="13" customFormat="1">
      <c r="B693" s="231"/>
      <c r="C693" s="232"/>
      <c r="D693" s="218" t="s">
        <v>211</v>
      </c>
      <c r="E693" s="233" t="s">
        <v>34</v>
      </c>
      <c r="F693" s="234" t="s">
        <v>455</v>
      </c>
      <c r="G693" s="232"/>
      <c r="H693" s="235">
        <v>-0.75</v>
      </c>
      <c r="I693" s="236"/>
      <c r="J693" s="232"/>
      <c r="K693" s="232"/>
      <c r="L693" s="237"/>
      <c r="M693" s="238"/>
      <c r="N693" s="239"/>
      <c r="O693" s="239"/>
      <c r="P693" s="239"/>
      <c r="Q693" s="239"/>
      <c r="R693" s="239"/>
      <c r="S693" s="239"/>
      <c r="T693" s="240"/>
      <c r="AT693" s="241" t="s">
        <v>211</v>
      </c>
      <c r="AU693" s="241" t="s">
        <v>87</v>
      </c>
      <c r="AV693" s="13" t="s">
        <v>87</v>
      </c>
      <c r="AW693" s="13" t="s">
        <v>40</v>
      </c>
      <c r="AX693" s="13" t="s">
        <v>80</v>
      </c>
      <c r="AY693" s="241" t="s">
        <v>201</v>
      </c>
    </row>
    <row r="694" spans="2:51" s="12" customFormat="1">
      <c r="B694" s="221"/>
      <c r="C694" s="222"/>
      <c r="D694" s="218" t="s">
        <v>211</v>
      </c>
      <c r="E694" s="223" t="s">
        <v>34</v>
      </c>
      <c r="F694" s="224" t="s">
        <v>816</v>
      </c>
      <c r="G694" s="222"/>
      <c r="H694" s="223" t="s">
        <v>34</v>
      </c>
      <c r="I694" s="225"/>
      <c r="J694" s="222"/>
      <c r="K694" s="222"/>
      <c r="L694" s="226"/>
      <c r="M694" s="227"/>
      <c r="N694" s="228"/>
      <c r="O694" s="228"/>
      <c r="P694" s="228"/>
      <c r="Q694" s="228"/>
      <c r="R694" s="228"/>
      <c r="S694" s="228"/>
      <c r="T694" s="229"/>
      <c r="AT694" s="230" t="s">
        <v>211</v>
      </c>
      <c r="AU694" s="230" t="s">
        <v>87</v>
      </c>
      <c r="AV694" s="12" t="s">
        <v>42</v>
      </c>
      <c r="AW694" s="12" t="s">
        <v>40</v>
      </c>
      <c r="AX694" s="12" t="s">
        <v>80</v>
      </c>
      <c r="AY694" s="230" t="s">
        <v>201</v>
      </c>
    </row>
    <row r="695" spans="2:51" s="13" customFormat="1">
      <c r="B695" s="231"/>
      <c r="C695" s="232"/>
      <c r="D695" s="218" t="s">
        <v>211</v>
      </c>
      <c r="E695" s="233" t="s">
        <v>34</v>
      </c>
      <c r="F695" s="234" t="s">
        <v>817</v>
      </c>
      <c r="G695" s="232"/>
      <c r="H695" s="235">
        <v>2.34</v>
      </c>
      <c r="I695" s="236"/>
      <c r="J695" s="232"/>
      <c r="K695" s="232"/>
      <c r="L695" s="237"/>
      <c r="M695" s="238"/>
      <c r="N695" s="239"/>
      <c r="O695" s="239"/>
      <c r="P695" s="239"/>
      <c r="Q695" s="239"/>
      <c r="R695" s="239"/>
      <c r="S695" s="239"/>
      <c r="T695" s="240"/>
      <c r="AT695" s="241" t="s">
        <v>211</v>
      </c>
      <c r="AU695" s="241" t="s">
        <v>87</v>
      </c>
      <c r="AV695" s="13" t="s">
        <v>87</v>
      </c>
      <c r="AW695" s="13" t="s">
        <v>40</v>
      </c>
      <c r="AX695" s="13" t="s">
        <v>80</v>
      </c>
      <c r="AY695" s="241" t="s">
        <v>201</v>
      </c>
    </row>
    <row r="696" spans="2:51" s="13" customFormat="1">
      <c r="B696" s="231"/>
      <c r="C696" s="232"/>
      <c r="D696" s="218" t="s">
        <v>211</v>
      </c>
      <c r="E696" s="233" t="s">
        <v>34</v>
      </c>
      <c r="F696" s="234" t="s">
        <v>818</v>
      </c>
      <c r="G696" s="232"/>
      <c r="H696" s="235">
        <v>1.575</v>
      </c>
      <c r="I696" s="236"/>
      <c r="J696" s="232"/>
      <c r="K696" s="232"/>
      <c r="L696" s="237"/>
      <c r="M696" s="238"/>
      <c r="N696" s="239"/>
      <c r="O696" s="239"/>
      <c r="P696" s="239"/>
      <c r="Q696" s="239"/>
      <c r="R696" s="239"/>
      <c r="S696" s="239"/>
      <c r="T696" s="240"/>
      <c r="AT696" s="241" t="s">
        <v>211</v>
      </c>
      <c r="AU696" s="241" t="s">
        <v>87</v>
      </c>
      <c r="AV696" s="13" t="s">
        <v>87</v>
      </c>
      <c r="AW696" s="13" t="s">
        <v>40</v>
      </c>
      <c r="AX696" s="13" t="s">
        <v>80</v>
      </c>
      <c r="AY696" s="241" t="s">
        <v>201</v>
      </c>
    </row>
    <row r="697" spans="2:51" s="13" customFormat="1">
      <c r="B697" s="231"/>
      <c r="C697" s="232"/>
      <c r="D697" s="218" t="s">
        <v>211</v>
      </c>
      <c r="E697" s="233" t="s">
        <v>34</v>
      </c>
      <c r="F697" s="234" t="s">
        <v>819</v>
      </c>
      <c r="G697" s="232"/>
      <c r="H697" s="235">
        <v>1.7250000000000001</v>
      </c>
      <c r="I697" s="236"/>
      <c r="J697" s="232"/>
      <c r="K697" s="232"/>
      <c r="L697" s="237"/>
      <c r="M697" s="238"/>
      <c r="N697" s="239"/>
      <c r="O697" s="239"/>
      <c r="P697" s="239"/>
      <c r="Q697" s="239"/>
      <c r="R697" s="239"/>
      <c r="S697" s="239"/>
      <c r="T697" s="240"/>
      <c r="AT697" s="241" t="s">
        <v>211</v>
      </c>
      <c r="AU697" s="241" t="s">
        <v>87</v>
      </c>
      <c r="AV697" s="13" t="s">
        <v>87</v>
      </c>
      <c r="AW697" s="13" t="s">
        <v>40</v>
      </c>
      <c r="AX697" s="13" t="s">
        <v>80</v>
      </c>
      <c r="AY697" s="241" t="s">
        <v>201</v>
      </c>
    </row>
    <row r="698" spans="2:51" s="13" customFormat="1">
      <c r="B698" s="231"/>
      <c r="C698" s="232"/>
      <c r="D698" s="218" t="s">
        <v>211</v>
      </c>
      <c r="E698" s="233" t="s">
        <v>34</v>
      </c>
      <c r="F698" s="234" t="s">
        <v>820</v>
      </c>
      <c r="G698" s="232"/>
      <c r="H698" s="235">
        <v>1.53</v>
      </c>
      <c r="I698" s="236"/>
      <c r="J698" s="232"/>
      <c r="K698" s="232"/>
      <c r="L698" s="237"/>
      <c r="M698" s="238"/>
      <c r="N698" s="239"/>
      <c r="O698" s="239"/>
      <c r="P698" s="239"/>
      <c r="Q698" s="239"/>
      <c r="R698" s="239"/>
      <c r="S698" s="239"/>
      <c r="T698" s="240"/>
      <c r="AT698" s="241" t="s">
        <v>211</v>
      </c>
      <c r="AU698" s="241" t="s">
        <v>87</v>
      </c>
      <c r="AV698" s="13" t="s">
        <v>87</v>
      </c>
      <c r="AW698" s="13" t="s">
        <v>40</v>
      </c>
      <c r="AX698" s="13" t="s">
        <v>80</v>
      </c>
      <c r="AY698" s="241" t="s">
        <v>201</v>
      </c>
    </row>
    <row r="699" spans="2:51" s="13" customFormat="1">
      <c r="B699" s="231"/>
      <c r="C699" s="232"/>
      <c r="D699" s="218" t="s">
        <v>211</v>
      </c>
      <c r="E699" s="233" t="s">
        <v>34</v>
      </c>
      <c r="F699" s="234" t="s">
        <v>821</v>
      </c>
      <c r="G699" s="232"/>
      <c r="H699" s="235">
        <v>0.91900000000000004</v>
      </c>
      <c r="I699" s="236"/>
      <c r="J699" s="232"/>
      <c r="K699" s="232"/>
      <c r="L699" s="237"/>
      <c r="M699" s="238"/>
      <c r="N699" s="239"/>
      <c r="O699" s="239"/>
      <c r="P699" s="239"/>
      <c r="Q699" s="239"/>
      <c r="R699" s="239"/>
      <c r="S699" s="239"/>
      <c r="T699" s="240"/>
      <c r="AT699" s="241" t="s">
        <v>211</v>
      </c>
      <c r="AU699" s="241" t="s">
        <v>87</v>
      </c>
      <c r="AV699" s="13" t="s">
        <v>87</v>
      </c>
      <c r="AW699" s="13" t="s">
        <v>40</v>
      </c>
      <c r="AX699" s="13" t="s">
        <v>80</v>
      </c>
      <c r="AY699" s="241" t="s">
        <v>201</v>
      </c>
    </row>
    <row r="700" spans="2:51" s="13" customFormat="1">
      <c r="B700" s="231"/>
      <c r="C700" s="232"/>
      <c r="D700" s="218" t="s">
        <v>211</v>
      </c>
      <c r="E700" s="233" t="s">
        <v>34</v>
      </c>
      <c r="F700" s="234" t="s">
        <v>822</v>
      </c>
      <c r="G700" s="232"/>
      <c r="H700" s="235">
        <v>2.9049999999999998</v>
      </c>
      <c r="I700" s="236"/>
      <c r="J700" s="232"/>
      <c r="K700" s="232"/>
      <c r="L700" s="237"/>
      <c r="M700" s="238"/>
      <c r="N700" s="239"/>
      <c r="O700" s="239"/>
      <c r="P700" s="239"/>
      <c r="Q700" s="239"/>
      <c r="R700" s="239"/>
      <c r="S700" s="239"/>
      <c r="T700" s="240"/>
      <c r="AT700" s="241" t="s">
        <v>211</v>
      </c>
      <c r="AU700" s="241" t="s">
        <v>87</v>
      </c>
      <c r="AV700" s="13" t="s">
        <v>87</v>
      </c>
      <c r="AW700" s="13" t="s">
        <v>40</v>
      </c>
      <c r="AX700" s="13" t="s">
        <v>80</v>
      </c>
      <c r="AY700" s="241" t="s">
        <v>201</v>
      </c>
    </row>
    <row r="701" spans="2:51" s="13" customFormat="1">
      <c r="B701" s="231"/>
      <c r="C701" s="232"/>
      <c r="D701" s="218" t="s">
        <v>211</v>
      </c>
      <c r="E701" s="233" t="s">
        <v>34</v>
      </c>
      <c r="F701" s="234" t="s">
        <v>823</v>
      </c>
      <c r="G701" s="232"/>
      <c r="H701" s="235">
        <v>1.26</v>
      </c>
      <c r="I701" s="236"/>
      <c r="J701" s="232"/>
      <c r="K701" s="232"/>
      <c r="L701" s="237"/>
      <c r="M701" s="238"/>
      <c r="N701" s="239"/>
      <c r="O701" s="239"/>
      <c r="P701" s="239"/>
      <c r="Q701" s="239"/>
      <c r="R701" s="239"/>
      <c r="S701" s="239"/>
      <c r="T701" s="240"/>
      <c r="AT701" s="241" t="s">
        <v>211</v>
      </c>
      <c r="AU701" s="241" t="s">
        <v>87</v>
      </c>
      <c r="AV701" s="13" t="s">
        <v>87</v>
      </c>
      <c r="AW701" s="13" t="s">
        <v>40</v>
      </c>
      <c r="AX701" s="13" t="s">
        <v>80</v>
      </c>
      <c r="AY701" s="241" t="s">
        <v>201</v>
      </c>
    </row>
    <row r="702" spans="2:51" s="13" customFormat="1">
      <c r="B702" s="231"/>
      <c r="C702" s="232"/>
      <c r="D702" s="218" t="s">
        <v>211</v>
      </c>
      <c r="E702" s="233" t="s">
        <v>34</v>
      </c>
      <c r="F702" s="234" t="s">
        <v>824</v>
      </c>
      <c r="G702" s="232"/>
      <c r="H702" s="235">
        <v>0.83099999999999996</v>
      </c>
      <c r="I702" s="236"/>
      <c r="J702" s="232"/>
      <c r="K702" s="232"/>
      <c r="L702" s="237"/>
      <c r="M702" s="238"/>
      <c r="N702" s="239"/>
      <c r="O702" s="239"/>
      <c r="P702" s="239"/>
      <c r="Q702" s="239"/>
      <c r="R702" s="239"/>
      <c r="S702" s="239"/>
      <c r="T702" s="240"/>
      <c r="AT702" s="241" t="s">
        <v>211</v>
      </c>
      <c r="AU702" s="241" t="s">
        <v>87</v>
      </c>
      <c r="AV702" s="13" t="s">
        <v>87</v>
      </c>
      <c r="AW702" s="13" t="s">
        <v>40</v>
      </c>
      <c r="AX702" s="13" t="s">
        <v>80</v>
      </c>
      <c r="AY702" s="241" t="s">
        <v>201</v>
      </c>
    </row>
    <row r="703" spans="2:51" s="13" customFormat="1">
      <c r="B703" s="231"/>
      <c r="C703" s="232"/>
      <c r="D703" s="218" t="s">
        <v>211</v>
      </c>
      <c r="E703" s="233" t="s">
        <v>34</v>
      </c>
      <c r="F703" s="234" t="s">
        <v>825</v>
      </c>
      <c r="G703" s="232"/>
      <c r="H703" s="235">
        <v>1.05</v>
      </c>
      <c r="I703" s="236"/>
      <c r="J703" s="232"/>
      <c r="K703" s="232"/>
      <c r="L703" s="237"/>
      <c r="M703" s="238"/>
      <c r="N703" s="239"/>
      <c r="O703" s="239"/>
      <c r="P703" s="239"/>
      <c r="Q703" s="239"/>
      <c r="R703" s="239"/>
      <c r="S703" s="239"/>
      <c r="T703" s="240"/>
      <c r="AT703" s="241" t="s">
        <v>211</v>
      </c>
      <c r="AU703" s="241" t="s">
        <v>87</v>
      </c>
      <c r="AV703" s="13" t="s">
        <v>87</v>
      </c>
      <c r="AW703" s="13" t="s">
        <v>40</v>
      </c>
      <c r="AX703" s="13" t="s">
        <v>80</v>
      </c>
      <c r="AY703" s="241" t="s">
        <v>201</v>
      </c>
    </row>
    <row r="704" spans="2:51" s="13" customFormat="1">
      <c r="B704" s="231"/>
      <c r="C704" s="232"/>
      <c r="D704" s="218" t="s">
        <v>211</v>
      </c>
      <c r="E704" s="233" t="s">
        <v>34</v>
      </c>
      <c r="F704" s="234" t="s">
        <v>826</v>
      </c>
      <c r="G704" s="232"/>
      <c r="H704" s="235">
        <v>2.0859999999999999</v>
      </c>
      <c r="I704" s="236"/>
      <c r="J704" s="232"/>
      <c r="K704" s="232"/>
      <c r="L704" s="237"/>
      <c r="M704" s="238"/>
      <c r="N704" s="239"/>
      <c r="O704" s="239"/>
      <c r="P704" s="239"/>
      <c r="Q704" s="239"/>
      <c r="R704" s="239"/>
      <c r="S704" s="239"/>
      <c r="T704" s="240"/>
      <c r="AT704" s="241" t="s">
        <v>211</v>
      </c>
      <c r="AU704" s="241" t="s">
        <v>87</v>
      </c>
      <c r="AV704" s="13" t="s">
        <v>87</v>
      </c>
      <c r="AW704" s="13" t="s">
        <v>40</v>
      </c>
      <c r="AX704" s="13" t="s">
        <v>80</v>
      </c>
      <c r="AY704" s="241" t="s">
        <v>201</v>
      </c>
    </row>
    <row r="705" spans="2:65" s="13" customFormat="1">
      <c r="B705" s="231"/>
      <c r="C705" s="232"/>
      <c r="D705" s="218" t="s">
        <v>211</v>
      </c>
      <c r="E705" s="233" t="s">
        <v>34</v>
      </c>
      <c r="F705" s="234" t="s">
        <v>827</v>
      </c>
      <c r="G705" s="232"/>
      <c r="H705" s="235">
        <v>3.7189999999999999</v>
      </c>
      <c r="I705" s="236"/>
      <c r="J705" s="232"/>
      <c r="K705" s="232"/>
      <c r="L705" s="237"/>
      <c r="M705" s="238"/>
      <c r="N705" s="239"/>
      <c r="O705" s="239"/>
      <c r="P705" s="239"/>
      <c r="Q705" s="239"/>
      <c r="R705" s="239"/>
      <c r="S705" s="239"/>
      <c r="T705" s="240"/>
      <c r="AT705" s="241" t="s">
        <v>211</v>
      </c>
      <c r="AU705" s="241" t="s">
        <v>87</v>
      </c>
      <c r="AV705" s="13" t="s">
        <v>87</v>
      </c>
      <c r="AW705" s="13" t="s">
        <v>40</v>
      </c>
      <c r="AX705" s="13" t="s">
        <v>80</v>
      </c>
      <c r="AY705" s="241" t="s">
        <v>201</v>
      </c>
    </row>
    <row r="706" spans="2:65" s="13" customFormat="1">
      <c r="B706" s="231"/>
      <c r="C706" s="232"/>
      <c r="D706" s="218" t="s">
        <v>211</v>
      </c>
      <c r="E706" s="233" t="s">
        <v>34</v>
      </c>
      <c r="F706" s="234" t="s">
        <v>828</v>
      </c>
      <c r="G706" s="232"/>
      <c r="H706" s="235">
        <v>2.363</v>
      </c>
      <c r="I706" s="236"/>
      <c r="J706" s="232"/>
      <c r="K706" s="232"/>
      <c r="L706" s="237"/>
      <c r="M706" s="238"/>
      <c r="N706" s="239"/>
      <c r="O706" s="239"/>
      <c r="P706" s="239"/>
      <c r="Q706" s="239"/>
      <c r="R706" s="239"/>
      <c r="S706" s="239"/>
      <c r="T706" s="240"/>
      <c r="AT706" s="241" t="s">
        <v>211</v>
      </c>
      <c r="AU706" s="241" t="s">
        <v>87</v>
      </c>
      <c r="AV706" s="13" t="s">
        <v>87</v>
      </c>
      <c r="AW706" s="13" t="s">
        <v>40</v>
      </c>
      <c r="AX706" s="13" t="s">
        <v>80</v>
      </c>
      <c r="AY706" s="241" t="s">
        <v>201</v>
      </c>
    </row>
    <row r="707" spans="2:65" s="13" customFormat="1">
      <c r="B707" s="231"/>
      <c r="C707" s="232"/>
      <c r="D707" s="218" t="s">
        <v>211</v>
      </c>
      <c r="E707" s="233" t="s">
        <v>34</v>
      </c>
      <c r="F707" s="234" t="s">
        <v>829</v>
      </c>
      <c r="G707" s="232"/>
      <c r="H707" s="235">
        <v>0.875</v>
      </c>
      <c r="I707" s="236"/>
      <c r="J707" s="232"/>
      <c r="K707" s="232"/>
      <c r="L707" s="237"/>
      <c r="M707" s="238"/>
      <c r="N707" s="239"/>
      <c r="O707" s="239"/>
      <c r="P707" s="239"/>
      <c r="Q707" s="239"/>
      <c r="R707" s="239"/>
      <c r="S707" s="239"/>
      <c r="T707" s="240"/>
      <c r="AT707" s="241" t="s">
        <v>211</v>
      </c>
      <c r="AU707" s="241" t="s">
        <v>87</v>
      </c>
      <c r="AV707" s="13" t="s">
        <v>87</v>
      </c>
      <c r="AW707" s="13" t="s">
        <v>40</v>
      </c>
      <c r="AX707" s="13" t="s">
        <v>80</v>
      </c>
      <c r="AY707" s="241" t="s">
        <v>201</v>
      </c>
    </row>
    <row r="708" spans="2:65" s="13" customFormat="1">
      <c r="B708" s="231"/>
      <c r="C708" s="232"/>
      <c r="D708" s="218" t="s">
        <v>211</v>
      </c>
      <c r="E708" s="233" t="s">
        <v>34</v>
      </c>
      <c r="F708" s="234" t="s">
        <v>830</v>
      </c>
      <c r="G708" s="232"/>
      <c r="H708" s="235">
        <v>1.0149999999999999</v>
      </c>
      <c r="I708" s="236"/>
      <c r="J708" s="232"/>
      <c r="K708" s="232"/>
      <c r="L708" s="237"/>
      <c r="M708" s="238"/>
      <c r="N708" s="239"/>
      <c r="O708" s="239"/>
      <c r="P708" s="239"/>
      <c r="Q708" s="239"/>
      <c r="R708" s="239"/>
      <c r="S708" s="239"/>
      <c r="T708" s="240"/>
      <c r="AT708" s="241" t="s">
        <v>211</v>
      </c>
      <c r="AU708" s="241" t="s">
        <v>87</v>
      </c>
      <c r="AV708" s="13" t="s">
        <v>87</v>
      </c>
      <c r="AW708" s="13" t="s">
        <v>40</v>
      </c>
      <c r="AX708" s="13" t="s">
        <v>80</v>
      </c>
      <c r="AY708" s="241" t="s">
        <v>201</v>
      </c>
    </row>
    <row r="709" spans="2:65" s="13" customFormat="1">
      <c r="B709" s="231"/>
      <c r="C709" s="232"/>
      <c r="D709" s="218" t="s">
        <v>211</v>
      </c>
      <c r="E709" s="233" t="s">
        <v>34</v>
      </c>
      <c r="F709" s="234" t="s">
        <v>831</v>
      </c>
      <c r="G709" s="232"/>
      <c r="H709" s="235">
        <v>0.61299999999999999</v>
      </c>
      <c r="I709" s="236"/>
      <c r="J709" s="232"/>
      <c r="K709" s="232"/>
      <c r="L709" s="237"/>
      <c r="M709" s="238"/>
      <c r="N709" s="239"/>
      <c r="O709" s="239"/>
      <c r="P709" s="239"/>
      <c r="Q709" s="239"/>
      <c r="R709" s="239"/>
      <c r="S709" s="239"/>
      <c r="T709" s="240"/>
      <c r="AT709" s="241" t="s">
        <v>211</v>
      </c>
      <c r="AU709" s="241" t="s">
        <v>87</v>
      </c>
      <c r="AV709" s="13" t="s">
        <v>87</v>
      </c>
      <c r="AW709" s="13" t="s">
        <v>40</v>
      </c>
      <c r="AX709" s="13" t="s">
        <v>80</v>
      </c>
      <c r="AY709" s="241" t="s">
        <v>201</v>
      </c>
    </row>
    <row r="710" spans="2:65" s="14" customFormat="1">
      <c r="B710" s="242"/>
      <c r="C710" s="243"/>
      <c r="D710" s="218" t="s">
        <v>211</v>
      </c>
      <c r="E710" s="244" t="s">
        <v>34</v>
      </c>
      <c r="F710" s="245" t="s">
        <v>215</v>
      </c>
      <c r="G710" s="243"/>
      <c r="H710" s="246">
        <v>1039.2090000000001</v>
      </c>
      <c r="I710" s="247"/>
      <c r="J710" s="243"/>
      <c r="K710" s="243"/>
      <c r="L710" s="248"/>
      <c r="M710" s="249"/>
      <c r="N710" s="250"/>
      <c r="O710" s="250"/>
      <c r="P710" s="250"/>
      <c r="Q710" s="250"/>
      <c r="R710" s="250"/>
      <c r="S710" s="250"/>
      <c r="T710" s="251"/>
      <c r="AT710" s="252" t="s">
        <v>211</v>
      </c>
      <c r="AU710" s="252" t="s">
        <v>87</v>
      </c>
      <c r="AV710" s="14" t="s">
        <v>111</v>
      </c>
      <c r="AW710" s="14" t="s">
        <v>40</v>
      </c>
      <c r="AX710" s="14" t="s">
        <v>42</v>
      </c>
      <c r="AY710" s="252" t="s">
        <v>201</v>
      </c>
    </row>
    <row r="711" spans="2:65" s="1" customFormat="1" ht="25.5" customHeight="1">
      <c r="B711" s="43"/>
      <c r="C711" s="206" t="s">
        <v>832</v>
      </c>
      <c r="D711" s="206" t="s">
        <v>203</v>
      </c>
      <c r="E711" s="207" t="s">
        <v>833</v>
      </c>
      <c r="F711" s="208" t="s">
        <v>834</v>
      </c>
      <c r="G711" s="209" t="s">
        <v>137</v>
      </c>
      <c r="H711" s="210">
        <v>4.4130000000000003</v>
      </c>
      <c r="I711" s="211"/>
      <c r="J711" s="212">
        <f>ROUND(I711*H711,2)</f>
        <v>0</v>
      </c>
      <c r="K711" s="208" t="s">
        <v>207</v>
      </c>
      <c r="L711" s="63"/>
      <c r="M711" s="213" t="s">
        <v>34</v>
      </c>
      <c r="N711" s="214" t="s">
        <v>51</v>
      </c>
      <c r="O711" s="44"/>
      <c r="P711" s="215">
        <f>O711*H711</f>
        <v>0</v>
      </c>
      <c r="Q711" s="215">
        <v>1.4E-3</v>
      </c>
      <c r="R711" s="215">
        <f>Q711*H711</f>
        <v>6.1782E-3</v>
      </c>
      <c r="S711" s="215">
        <v>0</v>
      </c>
      <c r="T711" s="216">
        <f>S711*H711</f>
        <v>0</v>
      </c>
      <c r="AR711" s="25" t="s">
        <v>111</v>
      </c>
      <c r="AT711" s="25" t="s">
        <v>203</v>
      </c>
      <c r="AU711" s="25" t="s">
        <v>87</v>
      </c>
      <c r="AY711" s="25" t="s">
        <v>201</v>
      </c>
      <c r="BE711" s="217">
        <f>IF(N711="základní",J711,0)</f>
        <v>0</v>
      </c>
      <c r="BF711" s="217">
        <f>IF(N711="snížená",J711,0)</f>
        <v>0</v>
      </c>
      <c r="BG711" s="217">
        <f>IF(N711="zákl. přenesená",J711,0)</f>
        <v>0</v>
      </c>
      <c r="BH711" s="217">
        <f>IF(N711="sníž. přenesená",J711,0)</f>
        <v>0</v>
      </c>
      <c r="BI711" s="217">
        <f>IF(N711="nulová",J711,0)</f>
        <v>0</v>
      </c>
      <c r="BJ711" s="25" t="s">
        <v>42</v>
      </c>
      <c r="BK711" s="217">
        <f>ROUND(I711*H711,2)</f>
        <v>0</v>
      </c>
      <c r="BL711" s="25" t="s">
        <v>111</v>
      </c>
      <c r="BM711" s="25" t="s">
        <v>835</v>
      </c>
    </row>
    <row r="712" spans="2:65" s="12" customFormat="1">
      <c r="B712" s="221"/>
      <c r="C712" s="222"/>
      <c r="D712" s="218" t="s">
        <v>211</v>
      </c>
      <c r="E712" s="223" t="s">
        <v>34</v>
      </c>
      <c r="F712" s="224" t="s">
        <v>462</v>
      </c>
      <c r="G712" s="222"/>
      <c r="H712" s="223" t="s">
        <v>34</v>
      </c>
      <c r="I712" s="225"/>
      <c r="J712" s="222"/>
      <c r="K712" s="222"/>
      <c r="L712" s="226"/>
      <c r="M712" s="227"/>
      <c r="N712" s="228"/>
      <c r="O712" s="228"/>
      <c r="P712" s="228"/>
      <c r="Q712" s="228"/>
      <c r="R712" s="228"/>
      <c r="S712" s="228"/>
      <c r="T712" s="229"/>
      <c r="AT712" s="230" t="s">
        <v>211</v>
      </c>
      <c r="AU712" s="230" t="s">
        <v>87</v>
      </c>
      <c r="AV712" s="12" t="s">
        <v>42</v>
      </c>
      <c r="AW712" s="12" t="s">
        <v>40</v>
      </c>
      <c r="AX712" s="12" t="s">
        <v>80</v>
      </c>
      <c r="AY712" s="230" t="s">
        <v>201</v>
      </c>
    </row>
    <row r="713" spans="2:65" s="13" customFormat="1">
      <c r="B713" s="231"/>
      <c r="C713" s="232"/>
      <c r="D713" s="218" t="s">
        <v>211</v>
      </c>
      <c r="E713" s="233" t="s">
        <v>34</v>
      </c>
      <c r="F713" s="234" t="s">
        <v>836</v>
      </c>
      <c r="G713" s="232"/>
      <c r="H713" s="235">
        <v>4.4130000000000003</v>
      </c>
      <c r="I713" s="236"/>
      <c r="J713" s="232"/>
      <c r="K713" s="232"/>
      <c r="L713" s="237"/>
      <c r="M713" s="238"/>
      <c r="N713" s="239"/>
      <c r="O713" s="239"/>
      <c r="P713" s="239"/>
      <c r="Q713" s="239"/>
      <c r="R713" s="239"/>
      <c r="S713" s="239"/>
      <c r="T713" s="240"/>
      <c r="AT713" s="241" t="s">
        <v>211</v>
      </c>
      <c r="AU713" s="241" t="s">
        <v>87</v>
      </c>
      <c r="AV713" s="13" t="s">
        <v>87</v>
      </c>
      <c r="AW713" s="13" t="s">
        <v>40</v>
      </c>
      <c r="AX713" s="13" t="s">
        <v>80</v>
      </c>
      <c r="AY713" s="241" t="s">
        <v>201</v>
      </c>
    </row>
    <row r="714" spans="2:65" s="14" customFormat="1">
      <c r="B714" s="242"/>
      <c r="C714" s="243"/>
      <c r="D714" s="218" t="s">
        <v>211</v>
      </c>
      <c r="E714" s="244" t="s">
        <v>34</v>
      </c>
      <c r="F714" s="245" t="s">
        <v>215</v>
      </c>
      <c r="G714" s="243"/>
      <c r="H714" s="246">
        <v>4.4130000000000003</v>
      </c>
      <c r="I714" s="247"/>
      <c r="J714" s="243"/>
      <c r="K714" s="243"/>
      <c r="L714" s="248"/>
      <c r="M714" s="249"/>
      <c r="N714" s="250"/>
      <c r="O714" s="250"/>
      <c r="P714" s="250"/>
      <c r="Q714" s="250"/>
      <c r="R714" s="250"/>
      <c r="S714" s="250"/>
      <c r="T714" s="251"/>
      <c r="AT714" s="252" t="s">
        <v>211</v>
      </c>
      <c r="AU714" s="252" t="s">
        <v>87</v>
      </c>
      <c r="AV714" s="14" t="s">
        <v>111</v>
      </c>
      <c r="AW714" s="14" t="s">
        <v>40</v>
      </c>
      <c r="AX714" s="14" t="s">
        <v>42</v>
      </c>
      <c r="AY714" s="252" t="s">
        <v>201</v>
      </c>
    </row>
    <row r="715" spans="2:65" s="1" customFormat="1" ht="25.5" customHeight="1">
      <c r="B715" s="43"/>
      <c r="C715" s="206" t="s">
        <v>837</v>
      </c>
      <c r="D715" s="206" t="s">
        <v>203</v>
      </c>
      <c r="E715" s="207" t="s">
        <v>838</v>
      </c>
      <c r="F715" s="208" t="s">
        <v>839</v>
      </c>
      <c r="G715" s="209" t="s">
        <v>137</v>
      </c>
      <c r="H715" s="210">
        <v>753.81899999999996</v>
      </c>
      <c r="I715" s="211"/>
      <c r="J715" s="212">
        <f>ROUND(I715*H715,2)</f>
        <v>0</v>
      </c>
      <c r="K715" s="208" t="s">
        <v>207</v>
      </c>
      <c r="L715" s="63"/>
      <c r="M715" s="213" t="s">
        <v>34</v>
      </c>
      <c r="N715" s="214" t="s">
        <v>51</v>
      </c>
      <c r="O715" s="44"/>
      <c r="P715" s="215">
        <f>O715*H715</f>
        <v>0</v>
      </c>
      <c r="Q715" s="215">
        <v>2.5999999999999998E-4</v>
      </c>
      <c r="R715" s="215">
        <f>Q715*H715</f>
        <v>0.19599293999999998</v>
      </c>
      <c r="S715" s="215">
        <v>0</v>
      </c>
      <c r="T715" s="216">
        <f>S715*H715</f>
        <v>0</v>
      </c>
      <c r="AR715" s="25" t="s">
        <v>111</v>
      </c>
      <c r="AT715" s="25" t="s">
        <v>203</v>
      </c>
      <c r="AU715" s="25" t="s">
        <v>87</v>
      </c>
      <c r="AY715" s="25" t="s">
        <v>201</v>
      </c>
      <c r="BE715" s="217">
        <f>IF(N715="základní",J715,0)</f>
        <v>0</v>
      </c>
      <c r="BF715" s="217">
        <f>IF(N715="snížená",J715,0)</f>
        <v>0</v>
      </c>
      <c r="BG715" s="217">
        <f>IF(N715="zákl. přenesená",J715,0)</f>
        <v>0</v>
      </c>
      <c r="BH715" s="217">
        <f>IF(N715="sníž. přenesená",J715,0)</f>
        <v>0</v>
      </c>
      <c r="BI715" s="217">
        <f>IF(N715="nulová",J715,0)</f>
        <v>0</v>
      </c>
      <c r="BJ715" s="25" t="s">
        <v>42</v>
      </c>
      <c r="BK715" s="217">
        <f>ROUND(I715*H715,2)</f>
        <v>0</v>
      </c>
      <c r="BL715" s="25" t="s">
        <v>111</v>
      </c>
      <c r="BM715" s="25" t="s">
        <v>840</v>
      </c>
    </row>
    <row r="716" spans="2:65" s="12" customFormat="1">
      <c r="B716" s="221"/>
      <c r="C716" s="222"/>
      <c r="D716" s="218" t="s">
        <v>211</v>
      </c>
      <c r="E716" s="223" t="s">
        <v>34</v>
      </c>
      <c r="F716" s="224" t="s">
        <v>418</v>
      </c>
      <c r="G716" s="222"/>
      <c r="H716" s="223" t="s">
        <v>34</v>
      </c>
      <c r="I716" s="225"/>
      <c r="J716" s="222"/>
      <c r="K716" s="222"/>
      <c r="L716" s="226"/>
      <c r="M716" s="227"/>
      <c r="N716" s="228"/>
      <c r="O716" s="228"/>
      <c r="P716" s="228"/>
      <c r="Q716" s="228"/>
      <c r="R716" s="228"/>
      <c r="S716" s="228"/>
      <c r="T716" s="229"/>
      <c r="AT716" s="230" t="s">
        <v>211</v>
      </c>
      <c r="AU716" s="230" t="s">
        <v>87</v>
      </c>
      <c r="AV716" s="12" t="s">
        <v>42</v>
      </c>
      <c r="AW716" s="12" t="s">
        <v>40</v>
      </c>
      <c r="AX716" s="12" t="s">
        <v>80</v>
      </c>
      <c r="AY716" s="230" t="s">
        <v>201</v>
      </c>
    </row>
    <row r="717" spans="2:65" s="13" customFormat="1">
      <c r="B717" s="231"/>
      <c r="C717" s="232"/>
      <c r="D717" s="218" t="s">
        <v>211</v>
      </c>
      <c r="E717" s="233" t="s">
        <v>34</v>
      </c>
      <c r="F717" s="234" t="s">
        <v>784</v>
      </c>
      <c r="G717" s="232"/>
      <c r="H717" s="235">
        <v>90.971999999999994</v>
      </c>
      <c r="I717" s="236"/>
      <c r="J717" s="232"/>
      <c r="K717" s="232"/>
      <c r="L717" s="237"/>
      <c r="M717" s="238"/>
      <c r="N717" s="239"/>
      <c r="O717" s="239"/>
      <c r="P717" s="239"/>
      <c r="Q717" s="239"/>
      <c r="R717" s="239"/>
      <c r="S717" s="239"/>
      <c r="T717" s="240"/>
      <c r="AT717" s="241" t="s">
        <v>211</v>
      </c>
      <c r="AU717" s="241" t="s">
        <v>87</v>
      </c>
      <c r="AV717" s="13" t="s">
        <v>87</v>
      </c>
      <c r="AW717" s="13" t="s">
        <v>40</v>
      </c>
      <c r="AX717" s="13" t="s">
        <v>80</v>
      </c>
      <c r="AY717" s="241" t="s">
        <v>201</v>
      </c>
    </row>
    <row r="718" spans="2:65" s="13" customFormat="1">
      <c r="B718" s="231"/>
      <c r="C718" s="232"/>
      <c r="D718" s="218" t="s">
        <v>211</v>
      </c>
      <c r="E718" s="233" t="s">
        <v>34</v>
      </c>
      <c r="F718" s="234" t="s">
        <v>785</v>
      </c>
      <c r="G718" s="232"/>
      <c r="H718" s="235">
        <v>34.828000000000003</v>
      </c>
      <c r="I718" s="236"/>
      <c r="J718" s="232"/>
      <c r="K718" s="232"/>
      <c r="L718" s="237"/>
      <c r="M718" s="238"/>
      <c r="N718" s="239"/>
      <c r="O718" s="239"/>
      <c r="P718" s="239"/>
      <c r="Q718" s="239"/>
      <c r="R718" s="239"/>
      <c r="S718" s="239"/>
      <c r="T718" s="240"/>
      <c r="AT718" s="241" t="s">
        <v>211</v>
      </c>
      <c r="AU718" s="241" t="s">
        <v>87</v>
      </c>
      <c r="AV718" s="13" t="s">
        <v>87</v>
      </c>
      <c r="AW718" s="13" t="s">
        <v>40</v>
      </c>
      <c r="AX718" s="13" t="s">
        <v>80</v>
      </c>
      <c r="AY718" s="241" t="s">
        <v>201</v>
      </c>
    </row>
    <row r="719" spans="2:65" s="13" customFormat="1">
      <c r="B719" s="231"/>
      <c r="C719" s="232"/>
      <c r="D719" s="218" t="s">
        <v>211</v>
      </c>
      <c r="E719" s="233" t="s">
        <v>34</v>
      </c>
      <c r="F719" s="234" t="s">
        <v>786</v>
      </c>
      <c r="G719" s="232"/>
      <c r="H719" s="235">
        <v>31.724</v>
      </c>
      <c r="I719" s="236"/>
      <c r="J719" s="232"/>
      <c r="K719" s="232"/>
      <c r="L719" s="237"/>
      <c r="M719" s="238"/>
      <c r="N719" s="239"/>
      <c r="O719" s="239"/>
      <c r="P719" s="239"/>
      <c r="Q719" s="239"/>
      <c r="R719" s="239"/>
      <c r="S719" s="239"/>
      <c r="T719" s="240"/>
      <c r="AT719" s="241" t="s">
        <v>211</v>
      </c>
      <c r="AU719" s="241" t="s">
        <v>87</v>
      </c>
      <c r="AV719" s="13" t="s">
        <v>87</v>
      </c>
      <c r="AW719" s="13" t="s">
        <v>40</v>
      </c>
      <c r="AX719" s="13" t="s">
        <v>80</v>
      </c>
      <c r="AY719" s="241" t="s">
        <v>201</v>
      </c>
    </row>
    <row r="720" spans="2:65" s="13" customFormat="1">
      <c r="B720" s="231"/>
      <c r="C720" s="232"/>
      <c r="D720" s="218" t="s">
        <v>211</v>
      </c>
      <c r="E720" s="233" t="s">
        <v>34</v>
      </c>
      <c r="F720" s="234" t="s">
        <v>787</v>
      </c>
      <c r="G720" s="232"/>
      <c r="H720" s="235">
        <v>39.700000000000003</v>
      </c>
      <c r="I720" s="236"/>
      <c r="J720" s="232"/>
      <c r="K720" s="232"/>
      <c r="L720" s="237"/>
      <c r="M720" s="238"/>
      <c r="N720" s="239"/>
      <c r="O720" s="239"/>
      <c r="P720" s="239"/>
      <c r="Q720" s="239"/>
      <c r="R720" s="239"/>
      <c r="S720" s="239"/>
      <c r="T720" s="240"/>
      <c r="AT720" s="241" t="s">
        <v>211</v>
      </c>
      <c r="AU720" s="241" t="s">
        <v>87</v>
      </c>
      <c r="AV720" s="13" t="s">
        <v>87</v>
      </c>
      <c r="AW720" s="13" t="s">
        <v>40</v>
      </c>
      <c r="AX720" s="13" t="s">
        <v>80</v>
      </c>
      <c r="AY720" s="241" t="s">
        <v>201</v>
      </c>
    </row>
    <row r="721" spans="2:51" s="13" customFormat="1">
      <c r="B721" s="231"/>
      <c r="C721" s="232"/>
      <c r="D721" s="218" t="s">
        <v>211</v>
      </c>
      <c r="E721" s="233" t="s">
        <v>34</v>
      </c>
      <c r="F721" s="234" t="s">
        <v>788</v>
      </c>
      <c r="G721" s="232"/>
      <c r="H721" s="235">
        <v>52.951999999999998</v>
      </c>
      <c r="I721" s="236"/>
      <c r="J721" s="232"/>
      <c r="K721" s="232"/>
      <c r="L721" s="237"/>
      <c r="M721" s="238"/>
      <c r="N721" s="239"/>
      <c r="O721" s="239"/>
      <c r="P721" s="239"/>
      <c r="Q721" s="239"/>
      <c r="R721" s="239"/>
      <c r="S721" s="239"/>
      <c r="T721" s="240"/>
      <c r="AT721" s="241" t="s">
        <v>211</v>
      </c>
      <c r="AU721" s="241" t="s">
        <v>87</v>
      </c>
      <c r="AV721" s="13" t="s">
        <v>87</v>
      </c>
      <c r="AW721" s="13" t="s">
        <v>40</v>
      </c>
      <c r="AX721" s="13" t="s">
        <v>80</v>
      </c>
      <c r="AY721" s="241" t="s">
        <v>201</v>
      </c>
    </row>
    <row r="722" spans="2:51" s="13" customFormat="1">
      <c r="B722" s="231"/>
      <c r="C722" s="232"/>
      <c r="D722" s="218" t="s">
        <v>211</v>
      </c>
      <c r="E722" s="233" t="s">
        <v>34</v>
      </c>
      <c r="F722" s="234" t="s">
        <v>789</v>
      </c>
      <c r="G722" s="232"/>
      <c r="H722" s="235">
        <v>19.827999999999999</v>
      </c>
      <c r="I722" s="236"/>
      <c r="J722" s="232"/>
      <c r="K722" s="232"/>
      <c r="L722" s="237"/>
      <c r="M722" s="238"/>
      <c r="N722" s="239"/>
      <c r="O722" s="239"/>
      <c r="P722" s="239"/>
      <c r="Q722" s="239"/>
      <c r="R722" s="239"/>
      <c r="S722" s="239"/>
      <c r="T722" s="240"/>
      <c r="AT722" s="241" t="s">
        <v>211</v>
      </c>
      <c r="AU722" s="241" t="s">
        <v>87</v>
      </c>
      <c r="AV722" s="13" t="s">
        <v>87</v>
      </c>
      <c r="AW722" s="13" t="s">
        <v>40</v>
      </c>
      <c r="AX722" s="13" t="s">
        <v>80</v>
      </c>
      <c r="AY722" s="241" t="s">
        <v>201</v>
      </c>
    </row>
    <row r="723" spans="2:51" s="13" customFormat="1">
      <c r="B723" s="231"/>
      <c r="C723" s="232"/>
      <c r="D723" s="218" t="s">
        <v>211</v>
      </c>
      <c r="E723" s="233" t="s">
        <v>34</v>
      </c>
      <c r="F723" s="234" t="s">
        <v>790</v>
      </c>
      <c r="G723" s="232"/>
      <c r="H723" s="235">
        <v>40.128</v>
      </c>
      <c r="I723" s="236"/>
      <c r="J723" s="232"/>
      <c r="K723" s="232"/>
      <c r="L723" s="237"/>
      <c r="M723" s="238"/>
      <c r="N723" s="239"/>
      <c r="O723" s="239"/>
      <c r="P723" s="239"/>
      <c r="Q723" s="239"/>
      <c r="R723" s="239"/>
      <c r="S723" s="239"/>
      <c r="T723" s="240"/>
      <c r="AT723" s="241" t="s">
        <v>211</v>
      </c>
      <c r="AU723" s="241" t="s">
        <v>87</v>
      </c>
      <c r="AV723" s="13" t="s">
        <v>87</v>
      </c>
      <c r="AW723" s="13" t="s">
        <v>40</v>
      </c>
      <c r="AX723" s="13" t="s">
        <v>80</v>
      </c>
      <c r="AY723" s="241" t="s">
        <v>201</v>
      </c>
    </row>
    <row r="724" spans="2:51" s="13" customFormat="1">
      <c r="B724" s="231"/>
      <c r="C724" s="232"/>
      <c r="D724" s="218" t="s">
        <v>211</v>
      </c>
      <c r="E724" s="233" t="s">
        <v>34</v>
      </c>
      <c r="F724" s="234" t="s">
        <v>791</v>
      </c>
      <c r="G724" s="232"/>
      <c r="H724" s="235">
        <v>87.86</v>
      </c>
      <c r="I724" s="236"/>
      <c r="J724" s="232"/>
      <c r="K724" s="232"/>
      <c r="L724" s="237"/>
      <c r="M724" s="238"/>
      <c r="N724" s="239"/>
      <c r="O724" s="239"/>
      <c r="P724" s="239"/>
      <c r="Q724" s="239"/>
      <c r="R724" s="239"/>
      <c r="S724" s="239"/>
      <c r="T724" s="240"/>
      <c r="AT724" s="241" t="s">
        <v>211</v>
      </c>
      <c r="AU724" s="241" t="s">
        <v>87</v>
      </c>
      <c r="AV724" s="13" t="s">
        <v>87</v>
      </c>
      <c r="AW724" s="13" t="s">
        <v>40</v>
      </c>
      <c r="AX724" s="13" t="s">
        <v>80</v>
      </c>
      <c r="AY724" s="241" t="s">
        <v>201</v>
      </c>
    </row>
    <row r="725" spans="2:51" s="13" customFormat="1" ht="27">
      <c r="B725" s="231"/>
      <c r="C725" s="232"/>
      <c r="D725" s="218" t="s">
        <v>211</v>
      </c>
      <c r="E725" s="233" t="s">
        <v>34</v>
      </c>
      <c r="F725" s="234" t="s">
        <v>792</v>
      </c>
      <c r="G725" s="232"/>
      <c r="H725" s="235">
        <v>164.74</v>
      </c>
      <c r="I725" s="236"/>
      <c r="J725" s="232"/>
      <c r="K725" s="232"/>
      <c r="L725" s="237"/>
      <c r="M725" s="238"/>
      <c r="N725" s="239"/>
      <c r="O725" s="239"/>
      <c r="P725" s="239"/>
      <c r="Q725" s="239"/>
      <c r="R725" s="239"/>
      <c r="S725" s="239"/>
      <c r="T725" s="240"/>
      <c r="AT725" s="241" t="s">
        <v>211</v>
      </c>
      <c r="AU725" s="241" t="s">
        <v>87</v>
      </c>
      <c r="AV725" s="13" t="s">
        <v>87</v>
      </c>
      <c r="AW725" s="13" t="s">
        <v>40</v>
      </c>
      <c r="AX725" s="13" t="s">
        <v>80</v>
      </c>
      <c r="AY725" s="241" t="s">
        <v>201</v>
      </c>
    </row>
    <row r="726" spans="2:51" s="13" customFormat="1">
      <c r="B726" s="231"/>
      <c r="C726" s="232"/>
      <c r="D726" s="218" t="s">
        <v>211</v>
      </c>
      <c r="E726" s="233" t="s">
        <v>34</v>
      </c>
      <c r="F726" s="234" t="s">
        <v>793</v>
      </c>
      <c r="G726" s="232"/>
      <c r="H726" s="235">
        <v>101.764</v>
      </c>
      <c r="I726" s="236"/>
      <c r="J726" s="232"/>
      <c r="K726" s="232"/>
      <c r="L726" s="237"/>
      <c r="M726" s="238"/>
      <c r="N726" s="239"/>
      <c r="O726" s="239"/>
      <c r="P726" s="239"/>
      <c r="Q726" s="239"/>
      <c r="R726" s="239"/>
      <c r="S726" s="239"/>
      <c r="T726" s="240"/>
      <c r="AT726" s="241" t="s">
        <v>211</v>
      </c>
      <c r="AU726" s="241" t="s">
        <v>87</v>
      </c>
      <c r="AV726" s="13" t="s">
        <v>87</v>
      </c>
      <c r="AW726" s="13" t="s">
        <v>40</v>
      </c>
      <c r="AX726" s="13" t="s">
        <v>80</v>
      </c>
      <c r="AY726" s="241" t="s">
        <v>201</v>
      </c>
    </row>
    <row r="727" spans="2:51" s="13" customFormat="1">
      <c r="B727" s="231"/>
      <c r="C727" s="232"/>
      <c r="D727" s="218" t="s">
        <v>211</v>
      </c>
      <c r="E727" s="233" t="s">
        <v>34</v>
      </c>
      <c r="F727" s="234" t="s">
        <v>794</v>
      </c>
      <c r="G727" s="232"/>
      <c r="H727" s="235">
        <v>38.695999999999998</v>
      </c>
      <c r="I727" s="236"/>
      <c r="J727" s="232"/>
      <c r="K727" s="232"/>
      <c r="L727" s="237"/>
      <c r="M727" s="238"/>
      <c r="N727" s="239"/>
      <c r="O727" s="239"/>
      <c r="P727" s="239"/>
      <c r="Q727" s="239"/>
      <c r="R727" s="239"/>
      <c r="S727" s="239"/>
      <c r="T727" s="240"/>
      <c r="AT727" s="241" t="s">
        <v>211</v>
      </c>
      <c r="AU727" s="241" t="s">
        <v>87</v>
      </c>
      <c r="AV727" s="13" t="s">
        <v>87</v>
      </c>
      <c r="AW727" s="13" t="s">
        <v>40</v>
      </c>
      <c r="AX727" s="13" t="s">
        <v>80</v>
      </c>
      <c r="AY727" s="241" t="s">
        <v>201</v>
      </c>
    </row>
    <row r="728" spans="2:51" s="13" customFormat="1">
      <c r="B728" s="231"/>
      <c r="C728" s="232"/>
      <c r="D728" s="218" t="s">
        <v>211</v>
      </c>
      <c r="E728" s="233" t="s">
        <v>34</v>
      </c>
      <c r="F728" s="234" t="s">
        <v>795</v>
      </c>
      <c r="G728" s="232"/>
      <c r="H728" s="235">
        <v>34.08</v>
      </c>
      <c r="I728" s="236"/>
      <c r="J728" s="232"/>
      <c r="K728" s="232"/>
      <c r="L728" s="237"/>
      <c r="M728" s="238"/>
      <c r="N728" s="239"/>
      <c r="O728" s="239"/>
      <c r="P728" s="239"/>
      <c r="Q728" s="239"/>
      <c r="R728" s="239"/>
      <c r="S728" s="239"/>
      <c r="T728" s="240"/>
      <c r="AT728" s="241" t="s">
        <v>211</v>
      </c>
      <c r="AU728" s="241" t="s">
        <v>87</v>
      </c>
      <c r="AV728" s="13" t="s">
        <v>87</v>
      </c>
      <c r="AW728" s="13" t="s">
        <v>40</v>
      </c>
      <c r="AX728" s="13" t="s">
        <v>80</v>
      </c>
      <c r="AY728" s="241" t="s">
        <v>201</v>
      </c>
    </row>
    <row r="729" spans="2:51" s="13" customFormat="1">
      <c r="B729" s="231"/>
      <c r="C729" s="232"/>
      <c r="D729" s="218" t="s">
        <v>211</v>
      </c>
      <c r="E729" s="233" t="s">
        <v>34</v>
      </c>
      <c r="F729" s="234" t="s">
        <v>796</v>
      </c>
      <c r="G729" s="232"/>
      <c r="H729" s="235">
        <v>33.948</v>
      </c>
      <c r="I729" s="236"/>
      <c r="J729" s="232"/>
      <c r="K729" s="232"/>
      <c r="L729" s="237"/>
      <c r="M729" s="238"/>
      <c r="N729" s="239"/>
      <c r="O729" s="239"/>
      <c r="P729" s="239"/>
      <c r="Q729" s="239"/>
      <c r="R729" s="239"/>
      <c r="S729" s="239"/>
      <c r="T729" s="240"/>
      <c r="AT729" s="241" t="s">
        <v>211</v>
      </c>
      <c r="AU729" s="241" t="s">
        <v>87</v>
      </c>
      <c r="AV729" s="13" t="s">
        <v>87</v>
      </c>
      <c r="AW729" s="13" t="s">
        <v>40</v>
      </c>
      <c r="AX729" s="13" t="s">
        <v>80</v>
      </c>
      <c r="AY729" s="241" t="s">
        <v>201</v>
      </c>
    </row>
    <row r="730" spans="2:51" s="13" customFormat="1">
      <c r="B730" s="231"/>
      <c r="C730" s="232"/>
      <c r="D730" s="218" t="s">
        <v>211</v>
      </c>
      <c r="E730" s="233" t="s">
        <v>34</v>
      </c>
      <c r="F730" s="234" t="s">
        <v>797</v>
      </c>
      <c r="G730" s="232"/>
      <c r="H730" s="235">
        <v>27.672000000000001</v>
      </c>
      <c r="I730" s="236"/>
      <c r="J730" s="232"/>
      <c r="K730" s="232"/>
      <c r="L730" s="237"/>
      <c r="M730" s="238"/>
      <c r="N730" s="239"/>
      <c r="O730" s="239"/>
      <c r="P730" s="239"/>
      <c r="Q730" s="239"/>
      <c r="R730" s="239"/>
      <c r="S730" s="239"/>
      <c r="T730" s="240"/>
      <c r="AT730" s="241" t="s">
        <v>211</v>
      </c>
      <c r="AU730" s="241" t="s">
        <v>87</v>
      </c>
      <c r="AV730" s="13" t="s">
        <v>87</v>
      </c>
      <c r="AW730" s="13" t="s">
        <v>40</v>
      </c>
      <c r="AX730" s="13" t="s">
        <v>80</v>
      </c>
      <c r="AY730" s="241" t="s">
        <v>201</v>
      </c>
    </row>
    <row r="731" spans="2:51" s="13" customFormat="1">
      <c r="B731" s="231"/>
      <c r="C731" s="232"/>
      <c r="D731" s="218" t="s">
        <v>211</v>
      </c>
      <c r="E731" s="233" t="s">
        <v>34</v>
      </c>
      <c r="F731" s="234" t="s">
        <v>798</v>
      </c>
      <c r="G731" s="232"/>
      <c r="H731" s="235">
        <v>52.155999999999999</v>
      </c>
      <c r="I731" s="236"/>
      <c r="J731" s="232"/>
      <c r="K731" s="232"/>
      <c r="L731" s="237"/>
      <c r="M731" s="238"/>
      <c r="N731" s="239"/>
      <c r="O731" s="239"/>
      <c r="P731" s="239"/>
      <c r="Q731" s="239"/>
      <c r="R731" s="239"/>
      <c r="S731" s="239"/>
      <c r="T731" s="240"/>
      <c r="AT731" s="241" t="s">
        <v>211</v>
      </c>
      <c r="AU731" s="241" t="s">
        <v>87</v>
      </c>
      <c r="AV731" s="13" t="s">
        <v>87</v>
      </c>
      <c r="AW731" s="13" t="s">
        <v>40</v>
      </c>
      <c r="AX731" s="13" t="s">
        <v>80</v>
      </c>
      <c r="AY731" s="241" t="s">
        <v>201</v>
      </c>
    </row>
    <row r="732" spans="2:51" s="13" customFormat="1">
      <c r="B732" s="231"/>
      <c r="C732" s="232"/>
      <c r="D732" s="218" t="s">
        <v>211</v>
      </c>
      <c r="E732" s="233" t="s">
        <v>34</v>
      </c>
      <c r="F732" s="234" t="s">
        <v>799</v>
      </c>
      <c r="G732" s="232"/>
      <c r="H732" s="235">
        <v>20.167999999999999</v>
      </c>
      <c r="I732" s="236"/>
      <c r="J732" s="232"/>
      <c r="K732" s="232"/>
      <c r="L732" s="237"/>
      <c r="M732" s="238"/>
      <c r="N732" s="239"/>
      <c r="O732" s="239"/>
      <c r="P732" s="239"/>
      <c r="Q732" s="239"/>
      <c r="R732" s="239"/>
      <c r="S732" s="239"/>
      <c r="T732" s="240"/>
      <c r="AT732" s="241" t="s">
        <v>211</v>
      </c>
      <c r="AU732" s="241" t="s">
        <v>87</v>
      </c>
      <c r="AV732" s="13" t="s">
        <v>87</v>
      </c>
      <c r="AW732" s="13" t="s">
        <v>40</v>
      </c>
      <c r="AX732" s="13" t="s">
        <v>80</v>
      </c>
      <c r="AY732" s="241" t="s">
        <v>201</v>
      </c>
    </row>
    <row r="733" spans="2:51" s="13" customFormat="1">
      <c r="B733" s="231"/>
      <c r="C733" s="232"/>
      <c r="D733" s="218" t="s">
        <v>211</v>
      </c>
      <c r="E733" s="233" t="s">
        <v>34</v>
      </c>
      <c r="F733" s="234" t="s">
        <v>800</v>
      </c>
      <c r="G733" s="232"/>
      <c r="H733" s="235">
        <v>45.847999999999999</v>
      </c>
      <c r="I733" s="236"/>
      <c r="J733" s="232"/>
      <c r="K733" s="232"/>
      <c r="L733" s="237"/>
      <c r="M733" s="238"/>
      <c r="N733" s="239"/>
      <c r="O733" s="239"/>
      <c r="P733" s="239"/>
      <c r="Q733" s="239"/>
      <c r="R733" s="239"/>
      <c r="S733" s="239"/>
      <c r="T733" s="240"/>
      <c r="AT733" s="241" t="s">
        <v>211</v>
      </c>
      <c r="AU733" s="241" t="s">
        <v>87</v>
      </c>
      <c r="AV733" s="13" t="s">
        <v>87</v>
      </c>
      <c r="AW733" s="13" t="s">
        <v>40</v>
      </c>
      <c r="AX733" s="13" t="s">
        <v>80</v>
      </c>
      <c r="AY733" s="241" t="s">
        <v>201</v>
      </c>
    </row>
    <row r="734" spans="2:51" s="13" customFormat="1">
      <c r="B734" s="231"/>
      <c r="C734" s="232"/>
      <c r="D734" s="218" t="s">
        <v>211</v>
      </c>
      <c r="E734" s="233" t="s">
        <v>34</v>
      </c>
      <c r="F734" s="234" t="s">
        <v>801</v>
      </c>
      <c r="G734" s="232"/>
      <c r="H734" s="235">
        <v>23.14</v>
      </c>
      <c r="I734" s="236"/>
      <c r="J734" s="232"/>
      <c r="K734" s="232"/>
      <c r="L734" s="237"/>
      <c r="M734" s="238"/>
      <c r="N734" s="239"/>
      <c r="O734" s="239"/>
      <c r="P734" s="239"/>
      <c r="Q734" s="239"/>
      <c r="R734" s="239"/>
      <c r="S734" s="239"/>
      <c r="T734" s="240"/>
      <c r="AT734" s="241" t="s">
        <v>211</v>
      </c>
      <c r="AU734" s="241" t="s">
        <v>87</v>
      </c>
      <c r="AV734" s="13" t="s">
        <v>87</v>
      </c>
      <c r="AW734" s="13" t="s">
        <v>40</v>
      </c>
      <c r="AX734" s="13" t="s">
        <v>80</v>
      </c>
      <c r="AY734" s="241" t="s">
        <v>201</v>
      </c>
    </row>
    <row r="735" spans="2:51" s="13" customFormat="1">
      <c r="B735" s="231"/>
      <c r="C735" s="232"/>
      <c r="D735" s="218" t="s">
        <v>211</v>
      </c>
      <c r="E735" s="233" t="s">
        <v>34</v>
      </c>
      <c r="F735" s="234" t="s">
        <v>802</v>
      </c>
      <c r="G735" s="232"/>
      <c r="H735" s="235">
        <v>22.923999999999999</v>
      </c>
      <c r="I735" s="236"/>
      <c r="J735" s="232"/>
      <c r="K735" s="232"/>
      <c r="L735" s="237"/>
      <c r="M735" s="238"/>
      <c r="N735" s="239"/>
      <c r="O735" s="239"/>
      <c r="P735" s="239"/>
      <c r="Q735" s="239"/>
      <c r="R735" s="239"/>
      <c r="S735" s="239"/>
      <c r="T735" s="240"/>
      <c r="AT735" s="241" t="s">
        <v>211</v>
      </c>
      <c r="AU735" s="241" t="s">
        <v>87</v>
      </c>
      <c r="AV735" s="13" t="s">
        <v>87</v>
      </c>
      <c r="AW735" s="13" t="s">
        <v>40</v>
      </c>
      <c r="AX735" s="13" t="s">
        <v>80</v>
      </c>
      <c r="AY735" s="241" t="s">
        <v>201</v>
      </c>
    </row>
    <row r="736" spans="2:51" s="13" customFormat="1">
      <c r="B736" s="231"/>
      <c r="C736" s="232"/>
      <c r="D736" s="218" t="s">
        <v>211</v>
      </c>
      <c r="E736" s="233" t="s">
        <v>34</v>
      </c>
      <c r="F736" s="234" t="s">
        <v>803</v>
      </c>
      <c r="G736" s="232"/>
      <c r="H736" s="235">
        <v>26.552</v>
      </c>
      <c r="I736" s="236"/>
      <c r="J736" s="232"/>
      <c r="K736" s="232"/>
      <c r="L736" s="237"/>
      <c r="M736" s="238"/>
      <c r="N736" s="239"/>
      <c r="O736" s="239"/>
      <c r="P736" s="239"/>
      <c r="Q736" s="239"/>
      <c r="R736" s="239"/>
      <c r="S736" s="239"/>
      <c r="T736" s="240"/>
      <c r="AT736" s="241" t="s">
        <v>211</v>
      </c>
      <c r="AU736" s="241" t="s">
        <v>87</v>
      </c>
      <c r="AV736" s="13" t="s">
        <v>87</v>
      </c>
      <c r="AW736" s="13" t="s">
        <v>40</v>
      </c>
      <c r="AX736" s="13" t="s">
        <v>80</v>
      </c>
      <c r="AY736" s="241" t="s">
        <v>201</v>
      </c>
    </row>
    <row r="737" spans="2:51" s="13" customFormat="1">
      <c r="B737" s="231"/>
      <c r="C737" s="232"/>
      <c r="D737" s="218" t="s">
        <v>211</v>
      </c>
      <c r="E737" s="233" t="s">
        <v>34</v>
      </c>
      <c r="F737" s="234" t="s">
        <v>804</v>
      </c>
      <c r="G737" s="232"/>
      <c r="H737" s="235">
        <v>24.76</v>
      </c>
      <c r="I737" s="236"/>
      <c r="J737" s="232"/>
      <c r="K737" s="232"/>
      <c r="L737" s="237"/>
      <c r="M737" s="238"/>
      <c r="N737" s="239"/>
      <c r="O737" s="239"/>
      <c r="P737" s="239"/>
      <c r="Q737" s="239"/>
      <c r="R737" s="239"/>
      <c r="S737" s="239"/>
      <c r="T737" s="240"/>
      <c r="AT737" s="241" t="s">
        <v>211</v>
      </c>
      <c r="AU737" s="241" t="s">
        <v>87</v>
      </c>
      <c r="AV737" s="13" t="s">
        <v>87</v>
      </c>
      <c r="AW737" s="13" t="s">
        <v>40</v>
      </c>
      <c r="AX737" s="13" t="s">
        <v>80</v>
      </c>
      <c r="AY737" s="241" t="s">
        <v>201</v>
      </c>
    </row>
    <row r="738" spans="2:51" s="13" customFormat="1">
      <c r="B738" s="231"/>
      <c r="C738" s="232"/>
      <c r="D738" s="218" t="s">
        <v>211</v>
      </c>
      <c r="E738" s="233" t="s">
        <v>34</v>
      </c>
      <c r="F738" s="234" t="s">
        <v>805</v>
      </c>
      <c r="G738" s="232"/>
      <c r="H738" s="235">
        <v>150.00800000000001</v>
      </c>
      <c r="I738" s="236"/>
      <c r="J738" s="232"/>
      <c r="K738" s="232"/>
      <c r="L738" s="237"/>
      <c r="M738" s="238"/>
      <c r="N738" s="239"/>
      <c r="O738" s="239"/>
      <c r="P738" s="239"/>
      <c r="Q738" s="239"/>
      <c r="R738" s="239"/>
      <c r="S738" s="239"/>
      <c r="T738" s="240"/>
      <c r="AT738" s="241" t="s">
        <v>211</v>
      </c>
      <c r="AU738" s="241" t="s">
        <v>87</v>
      </c>
      <c r="AV738" s="13" t="s">
        <v>87</v>
      </c>
      <c r="AW738" s="13" t="s">
        <v>40</v>
      </c>
      <c r="AX738" s="13" t="s">
        <v>80</v>
      </c>
      <c r="AY738" s="241" t="s">
        <v>201</v>
      </c>
    </row>
    <row r="739" spans="2:51" s="12" customFormat="1">
      <c r="B739" s="221"/>
      <c r="C739" s="222"/>
      <c r="D739" s="218" t="s">
        <v>211</v>
      </c>
      <c r="E739" s="223" t="s">
        <v>34</v>
      </c>
      <c r="F739" s="224" t="s">
        <v>420</v>
      </c>
      <c r="G739" s="222"/>
      <c r="H739" s="223" t="s">
        <v>34</v>
      </c>
      <c r="I739" s="225"/>
      <c r="J739" s="222"/>
      <c r="K739" s="222"/>
      <c r="L739" s="226"/>
      <c r="M739" s="227"/>
      <c r="N739" s="228"/>
      <c r="O739" s="228"/>
      <c r="P739" s="228"/>
      <c r="Q739" s="228"/>
      <c r="R739" s="228"/>
      <c r="S739" s="228"/>
      <c r="T739" s="229"/>
      <c r="AT739" s="230" t="s">
        <v>211</v>
      </c>
      <c r="AU739" s="230" t="s">
        <v>87</v>
      </c>
      <c r="AV739" s="12" t="s">
        <v>42</v>
      </c>
      <c r="AW739" s="12" t="s">
        <v>40</v>
      </c>
      <c r="AX739" s="12" t="s">
        <v>80</v>
      </c>
      <c r="AY739" s="230" t="s">
        <v>201</v>
      </c>
    </row>
    <row r="740" spans="2:51" s="13" customFormat="1">
      <c r="B740" s="231"/>
      <c r="C740" s="232"/>
      <c r="D740" s="218" t="s">
        <v>211</v>
      </c>
      <c r="E740" s="233" t="s">
        <v>34</v>
      </c>
      <c r="F740" s="234" t="s">
        <v>806</v>
      </c>
      <c r="G740" s="232"/>
      <c r="H740" s="235">
        <v>-11.032</v>
      </c>
      <c r="I740" s="236"/>
      <c r="J740" s="232"/>
      <c r="K740" s="232"/>
      <c r="L740" s="237"/>
      <c r="M740" s="238"/>
      <c r="N740" s="239"/>
      <c r="O740" s="239"/>
      <c r="P740" s="239"/>
      <c r="Q740" s="239"/>
      <c r="R740" s="239"/>
      <c r="S740" s="239"/>
      <c r="T740" s="240"/>
      <c r="AT740" s="241" t="s">
        <v>211</v>
      </c>
      <c r="AU740" s="241" t="s">
        <v>87</v>
      </c>
      <c r="AV740" s="13" t="s">
        <v>87</v>
      </c>
      <c r="AW740" s="13" t="s">
        <v>40</v>
      </c>
      <c r="AX740" s="13" t="s">
        <v>80</v>
      </c>
      <c r="AY740" s="241" t="s">
        <v>201</v>
      </c>
    </row>
    <row r="741" spans="2:51" s="13" customFormat="1">
      <c r="B741" s="231"/>
      <c r="C741" s="232"/>
      <c r="D741" s="218" t="s">
        <v>211</v>
      </c>
      <c r="E741" s="233" t="s">
        <v>34</v>
      </c>
      <c r="F741" s="234" t="s">
        <v>807</v>
      </c>
      <c r="G741" s="232"/>
      <c r="H741" s="235">
        <v>-34.671999999999997</v>
      </c>
      <c r="I741" s="236"/>
      <c r="J741" s="232"/>
      <c r="K741" s="232"/>
      <c r="L741" s="237"/>
      <c r="M741" s="238"/>
      <c r="N741" s="239"/>
      <c r="O741" s="239"/>
      <c r="P741" s="239"/>
      <c r="Q741" s="239"/>
      <c r="R741" s="239"/>
      <c r="S741" s="239"/>
      <c r="T741" s="240"/>
      <c r="AT741" s="241" t="s">
        <v>211</v>
      </c>
      <c r="AU741" s="241" t="s">
        <v>87</v>
      </c>
      <c r="AV741" s="13" t="s">
        <v>87</v>
      </c>
      <c r="AW741" s="13" t="s">
        <v>40</v>
      </c>
      <c r="AX741" s="13" t="s">
        <v>80</v>
      </c>
      <c r="AY741" s="241" t="s">
        <v>201</v>
      </c>
    </row>
    <row r="742" spans="2:51" s="13" customFormat="1">
      <c r="B742" s="231"/>
      <c r="C742" s="232"/>
      <c r="D742" s="218" t="s">
        <v>211</v>
      </c>
      <c r="E742" s="233" t="s">
        <v>34</v>
      </c>
      <c r="F742" s="234" t="s">
        <v>808</v>
      </c>
      <c r="G742" s="232"/>
      <c r="H742" s="235">
        <v>-10.638</v>
      </c>
      <c r="I742" s="236"/>
      <c r="J742" s="232"/>
      <c r="K742" s="232"/>
      <c r="L742" s="237"/>
      <c r="M742" s="238"/>
      <c r="N742" s="239"/>
      <c r="O742" s="239"/>
      <c r="P742" s="239"/>
      <c r="Q742" s="239"/>
      <c r="R742" s="239"/>
      <c r="S742" s="239"/>
      <c r="T742" s="240"/>
      <c r="AT742" s="241" t="s">
        <v>211</v>
      </c>
      <c r="AU742" s="241" t="s">
        <v>87</v>
      </c>
      <c r="AV742" s="13" t="s">
        <v>87</v>
      </c>
      <c r="AW742" s="13" t="s">
        <v>40</v>
      </c>
      <c r="AX742" s="13" t="s">
        <v>80</v>
      </c>
      <c r="AY742" s="241" t="s">
        <v>201</v>
      </c>
    </row>
    <row r="743" spans="2:51" s="13" customFormat="1">
      <c r="B743" s="231"/>
      <c r="C743" s="232"/>
      <c r="D743" s="218" t="s">
        <v>211</v>
      </c>
      <c r="E743" s="233" t="s">
        <v>34</v>
      </c>
      <c r="F743" s="234" t="s">
        <v>809</v>
      </c>
      <c r="G743" s="232"/>
      <c r="H743" s="235">
        <v>-4.2</v>
      </c>
      <c r="I743" s="236"/>
      <c r="J743" s="232"/>
      <c r="K743" s="232"/>
      <c r="L743" s="237"/>
      <c r="M743" s="238"/>
      <c r="N743" s="239"/>
      <c r="O743" s="239"/>
      <c r="P743" s="239"/>
      <c r="Q743" s="239"/>
      <c r="R743" s="239"/>
      <c r="S743" s="239"/>
      <c r="T743" s="240"/>
      <c r="AT743" s="241" t="s">
        <v>211</v>
      </c>
      <c r="AU743" s="241" t="s">
        <v>87</v>
      </c>
      <c r="AV743" s="13" t="s">
        <v>87</v>
      </c>
      <c r="AW743" s="13" t="s">
        <v>40</v>
      </c>
      <c r="AX743" s="13" t="s">
        <v>80</v>
      </c>
      <c r="AY743" s="241" t="s">
        <v>201</v>
      </c>
    </row>
    <row r="744" spans="2:51" s="13" customFormat="1">
      <c r="B744" s="231"/>
      <c r="C744" s="232"/>
      <c r="D744" s="218" t="s">
        <v>211</v>
      </c>
      <c r="E744" s="233" t="s">
        <v>34</v>
      </c>
      <c r="F744" s="234" t="s">
        <v>810</v>
      </c>
      <c r="G744" s="232"/>
      <c r="H744" s="235">
        <v>-15.2</v>
      </c>
      <c r="I744" s="236"/>
      <c r="J744" s="232"/>
      <c r="K744" s="232"/>
      <c r="L744" s="237"/>
      <c r="M744" s="238"/>
      <c r="N744" s="239"/>
      <c r="O744" s="239"/>
      <c r="P744" s="239"/>
      <c r="Q744" s="239"/>
      <c r="R744" s="239"/>
      <c r="S744" s="239"/>
      <c r="T744" s="240"/>
      <c r="AT744" s="241" t="s">
        <v>211</v>
      </c>
      <c r="AU744" s="241" t="s">
        <v>87</v>
      </c>
      <c r="AV744" s="13" t="s">
        <v>87</v>
      </c>
      <c r="AW744" s="13" t="s">
        <v>40</v>
      </c>
      <c r="AX744" s="13" t="s">
        <v>80</v>
      </c>
      <c r="AY744" s="241" t="s">
        <v>201</v>
      </c>
    </row>
    <row r="745" spans="2:51" s="13" customFormat="1">
      <c r="B745" s="231"/>
      <c r="C745" s="232"/>
      <c r="D745" s="218" t="s">
        <v>211</v>
      </c>
      <c r="E745" s="233" t="s">
        <v>34</v>
      </c>
      <c r="F745" s="234" t="s">
        <v>811</v>
      </c>
      <c r="G745" s="232"/>
      <c r="H745" s="235">
        <v>-5</v>
      </c>
      <c r="I745" s="236"/>
      <c r="J745" s="232"/>
      <c r="K745" s="232"/>
      <c r="L745" s="237"/>
      <c r="M745" s="238"/>
      <c r="N745" s="239"/>
      <c r="O745" s="239"/>
      <c r="P745" s="239"/>
      <c r="Q745" s="239"/>
      <c r="R745" s="239"/>
      <c r="S745" s="239"/>
      <c r="T745" s="240"/>
      <c r="AT745" s="241" t="s">
        <v>211</v>
      </c>
      <c r="AU745" s="241" t="s">
        <v>87</v>
      </c>
      <c r="AV745" s="13" t="s">
        <v>87</v>
      </c>
      <c r="AW745" s="13" t="s">
        <v>40</v>
      </c>
      <c r="AX745" s="13" t="s">
        <v>80</v>
      </c>
      <c r="AY745" s="241" t="s">
        <v>201</v>
      </c>
    </row>
    <row r="746" spans="2:51" s="13" customFormat="1">
      <c r="B746" s="231"/>
      <c r="C746" s="232"/>
      <c r="D746" s="218" t="s">
        <v>211</v>
      </c>
      <c r="E746" s="233" t="s">
        <v>34</v>
      </c>
      <c r="F746" s="234" t="s">
        <v>422</v>
      </c>
      <c r="G746" s="232"/>
      <c r="H746" s="235">
        <v>-2.5</v>
      </c>
      <c r="I746" s="236"/>
      <c r="J746" s="232"/>
      <c r="K746" s="232"/>
      <c r="L746" s="237"/>
      <c r="M746" s="238"/>
      <c r="N746" s="239"/>
      <c r="O746" s="239"/>
      <c r="P746" s="239"/>
      <c r="Q746" s="239"/>
      <c r="R746" s="239"/>
      <c r="S746" s="239"/>
      <c r="T746" s="240"/>
      <c r="AT746" s="241" t="s">
        <v>211</v>
      </c>
      <c r="AU746" s="241" t="s">
        <v>87</v>
      </c>
      <c r="AV746" s="13" t="s">
        <v>87</v>
      </c>
      <c r="AW746" s="13" t="s">
        <v>40</v>
      </c>
      <c r="AX746" s="13" t="s">
        <v>80</v>
      </c>
      <c r="AY746" s="241" t="s">
        <v>201</v>
      </c>
    </row>
    <row r="747" spans="2:51" s="13" customFormat="1">
      <c r="B747" s="231"/>
      <c r="C747" s="232"/>
      <c r="D747" s="218" t="s">
        <v>211</v>
      </c>
      <c r="E747" s="233" t="s">
        <v>34</v>
      </c>
      <c r="F747" s="234" t="s">
        <v>812</v>
      </c>
      <c r="G747" s="232"/>
      <c r="H747" s="235">
        <v>-7</v>
      </c>
      <c r="I747" s="236"/>
      <c r="J747" s="232"/>
      <c r="K747" s="232"/>
      <c r="L747" s="237"/>
      <c r="M747" s="238"/>
      <c r="N747" s="239"/>
      <c r="O747" s="239"/>
      <c r="P747" s="239"/>
      <c r="Q747" s="239"/>
      <c r="R747" s="239"/>
      <c r="S747" s="239"/>
      <c r="T747" s="240"/>
      <c r="AT747" s="241" t="s">
        <v>211</v>
      </c>
      <c r="AU747" s="241" t="s">
        <v>87</v>
      </c>
      <c r="AV747" s="13" t="s">
        <v>87</v>
      </c>
      <c r="AW747" s="13" t="s">
        <v>40</v>
      </c>
      <c r="AX747" s="13" t="s">
        <v>80</v>
      </c>
      <c r="AY747" s="241" t="s">
        <v>201</v>
      </c>
    </row>
    <row r="748" spans="2:51" s="13" customFormat="1">
      <c r="B748" s="231"/>
      <c r="C748" s="232"/>
      <c r="D748" s="218" t="s">
        <v>211</v>
      </c>
      <c r="E748" s="233" t="s">
        <v>34</v>
      </c>
      <c r="F748" s="234" t="s">
        <v>424</v>
      </c>
      <c r="G748" s="232"/>
      <c r="H748" s="235">
        <v>-4.0999999999999996</v>
      </c>
      <c r="I748" s="236"/>
      <c r="J748" s="232"/>
      <c r="K748" s="232"/>
      <c r="L748" s="237"/>
      <c r="M748" s="238"/>
      <c r="N748" s="239"/>
      <c r="O748" s="239"/>
      <c r="P748" s="239"/>
      <c r="Q748" s="239"/>
      <c r="R748" s="239"/>
      <c r="S748" s="239"/>
      <c r="T748" s="240"/>
      <c r="AT748" s="241" t="s">
        <v>211</v>
      </c>
      <c r="AU748" s="241" t="s">
        <v>87</v>
      </c>
      <c r="AV748" s="13" t="s">
        <v>87</v>
      </c>
      <c r="AW748" s="13" t="s">
        <v>40</v>
      </c>
      <c r="AX748" s="13" t="s">
        <v>80</v>
      </c>
      <c r="AY748" s="241" t="s">
        <v>201</v>
      </c>
    </row>
    <row r="749" spans="2:51" s="13" customFormat="1">
      <c r="B749" s="231"/>
      <c r="C749" s="232"/>
      <c r="D749" s="218" t="s">
        <v>211</v>
      </c>
      <c r="E749" s="233" t="s">
        <v>34</v>
      </c>
      <c r="F749" s="234" t="s">
        <v>813</v>
      </c>
      <c r="G749" s="232"/>
      <c r="H749" s="235">
        <v>-16.8</v>
      </c>
      <c r="I749" s="236"/>
      <c r="J749" s="232"/>
      <c r="K749" s="232"/>
      <c r="L749" s="237"/>
      <c r="M749" s="238"/>
      <c r="N749" s="239"/>
      <c r="O749" s="239"/>
      <c r="P749" s="239"/>
      <c r="Q749" s="239"/>
      <c r="R749" s="239"/>
      <c r="S749" s="239"/>
      <c r="T749" s="240"/>
      <c r="AT749" s="241" t="s">
        <v>211</v>
      </c>
      <c r="AU749" s="241" t="s">
        <v>87</v>
      </c>
      <c r="AV749" s="13" t="s">
        <v>87</v>
      </c>
      <c r="AW749" s="13" t="s">
        <v>40</v>
      </c>
      <c r="AX749" s="13" t="s">
        <v>80</v>
      </c>
      <c r="AY749" s="241" t="s">
        <v>201</v>
      </c>
    </row>
    <row r="750" spans="2:51" s="13" customFormat="1">
      <c r="B750" s="231"/>
      <c r="C750" s="232"/>
      <c r="D750" s="218" t="s">
        <v>211</v>
      </c>
      <c r="E750" s="233" t="s">
        <v>34</v>
      </c>
      <c r="F750" s="234" t="s">
        <v>450</v>
      </c>
      <c r="G750" s="232"/>
      <c r="H750" s="235">
        <v>-5.2</v>
      </c>
      <c r="I750" s="236"/>
      <c r="J750" s="232"/>
      <c r="K750" s="232"/>
      <c r="L750" s="237"/>
      <c r="M750" s="238"/>
      <c r="N750" s="239"/>
      <c r="O750" s="239"/>
      <c r="P750" s="239"/>
      <c r="Q750" s="239"/>
      <c r="R750" s="239"/>
      <c r="S750" s="239"/>
      <c r="T750" s="240"/>
      <c r="AT750" s="241" t="s">
        <v>211</v>
      </c>
      <c r="AU750" s="241" t="s">
        <v>87</v>
      </c>
      <c r="AV750" s="13" t="s">
        <v>87</v>
      </c>
      <c r="AW750" s="13" t="s">
        <v>40</v>
      </c>
      <c r="AX750" s="13" t="s">
        <v>80</v>
      </c>
      <c r="AY750" s="241" t="s">
        <v>201</v>
      </c>
    </row>
    <row r="751" spans="2:51" s="13" customFormat="1">
      <c r="B751" s="231"/>
      <c r="C751" s="232"/>
      <c r="D751" s="218" t="s">
        <v>211</v>
      </c>
      <c r="E751" s="233" t="s">
        <v>34</v>
      </c>
      <c r="F751" s="234" t="s">
        <v>451</v>
      </c>
      <c r="G751" s="232"/>
      <c r="H751" s="235">
        <v>-1.5</v>
      </c>
      <c r="I751" s="236"/>
      <c r="J751" s="232"/>
      <c r="K751" s="232"/>
      <c r="L751" s="237"/>
      <c r="M751" s="238"/>
      <c r="N751" s="239"/>
      <c r="O751" s="239"/>
      <c r="P751" s="239"/>
      <c r="Q751" s="239"/>
      <c r="R751" s="239"/>
      <c r="S751" s="239"/>
      <c r="T751" s="240"/>
      <c r="AT751" s="241" t="s">
        <v>211</v>
      </c>
      <c r="AU751" s="241" t="s">
        <v>87</v>
      </c>
      <c r="AV751" s="13" t="s">
        <v>87</v>
      </c>
      <c r="AW751" s="13" t="s">
        <v>40</v>
      </c>
      <c r="AX751" s="13" t="s">
        <v>80</v>
      </c>
      <c r="AY751" s="241" t="s">
        <v>201</v>
      </c>
    </row>
    <row r="752" spans="2:51" s="13" customFormat="1">
      <c r="B752" s="231"/>
      <c r="C752" s="232"/>
      <c r="D752" s="218" t="s">
        <v>211</v>
      </c>
      <c r="E752" s="233" t="s">
        <v>34</v>
      </c>
      <c r="F752" s="234" t="s">
        <v>452</v>
      </c>
      <c r="G752" s="232"/>
      <c r="H752" s="235">
        <v>-4</v>
      </c>
      <c r="I752" s="236"/>
      <c r="J752" s="232"/>
      <c r="K752" s="232"/>
      <c r="L752" s="237"/>
      <c r="M752" s="238"/>
      <c r="N752" s="239"/>
      <c r="O752" s="239"/>
      <c r="P752" s="239"/>
      <c r="Q752" s="239"/>
      <c r="R752" s="239"/>
      <c r="S752" s="239"/>
      <c r="T752" s="240"/>
      <c r="AT752" s="241" t="s">
        <v>211</v>
      </c>
      <c r="AU752" s="241" t="s">
        <v>87</v>
      </c>
      <c r="AV752" s="13" t="s">
        <v>87</v>
      </c>
      <c r="AW752" s="13" t="s">
        <v>40</v>
      </c>
      <c r="AX752" s="13" t="s">
        <v>80</v>
      </c>
      <c r="AY752" s="241" t="s">
        <v>201</v>
      </c>
    </row>
    <row r="753" spans="2:51" s="13" customFormat="1">
      <c r="B753" s="231"/>
      <c r="C753" s="232"/>
      <c r="D753" s="218" t="s">
        <v>211</v>
      </c>
      <c r="E753" s="233" t="s">
        <v>34</v>
      </c>
      <c r="F753" s="234" t="s">
        <v>814</v>
      </c>
      <c r="G753" s="232"/>
      <c r="H753" s="235">
        <v>-5.5679999999999996</v>
      </c>
      <c r="I753" s="236"/>
      <c r="J753" s="232"/>
      <c r="K753" s="232"/>
      <c r="L753" s="237"/>
      <c r="M753" s="238"/>
      <c r="N753" s="239"/>
      <c r="O753" s="239"/>
      <c r="P753" s="239"/>
      <c r="Q753" s="239"/>
      <c r="R753" s="239"/>
      <c r="S753" s="239"/>
      <c r="T753" s="240"/>
      <c r="AT753" s="241" t="s">
        <v>211</v>
      </c>
      <c r="AU753" s="241" t="s">
        <v>87</v>
      </c>
      <c r="AV753" s="13" t="s">
        <v>87</v>
      </c>
      <c r="AW753" s="13" t="s">
        <v>40</v>
      </c>
      <c r="AX753" s="13" t="s">
        <v>80</v>
      </c>
      <c r="AY753" s="241" t="s">
        <v>201</v>
      </c>
    </row>
    <row r="754" spans="2:51" s="13" customFormat="1">
      <c r="B754" s="231"/>
      <c r="C754" s="232"/>
      <c r="D754" s="218" t="s">
        <v>211</v>
      </c>
      <c r="E754" s="233" t="s">
        <v>34</v>
      </c>
      <c r="F754" s="234" t="s">
        <v>456</v>
      </c>
      <c r="G754" s="232"/>
      <c r="H754" s="235">
        <v>-9.375</v>
      </c>
      <c r="I754" s="236"/>
      <c r="J754" s="232"/>
      <c r="K754" s="232"/>
      <c r="L754" s="237"/>
      <c r="M754" s="238"/>
      <c r="N754" s="239"/>
      <c r="O754" s="239"/>
      <c r="P754" s="239"/>
      <c r="Q754" s="239"/>
      <c r="R754" s="239"/>
      <c r="S754" s="239"/>
      <c r="T754" s="240"/>
      <c r="AT754" s="241" t="s">
        <v>211</v>
      </c>
      <c r="AU754" s="241" t="s">
        <v>87</v>
      </c>
      <c r="AV754" s="13" t="s">
        <v>87</v>
      </c>
      <c r="AW754" s="13" t="s">
        <v>40</v>
      </c>
      <c r="AX754" s="13" t="s">
        <v>80</v>
      </c>
      <c r="AY754" s="241" t="s">
        <v>201</v>
      </c>
    </row>
    <row r="755" spans="2:51" s="13" customFormat="1">
      <c r="B755" s="231"/>
      <c r="C755" s="232"/>
      <c r="D755" s="218" t="s">
        <v>211</v>
      </c>
      <c r="E755" s="233" t="s">
        <v>34</v>
      </c>
      <c r="F755" s="234" t="s">
        <v>457</v>
      </c>
      <c r="G755" s="232"/>
      <c r="H755" s="235">
        <v>-6.75</v>
      </c>
      <c r="I755" s="236"/>
      <c r="J755" s="232"/>
      <c r="K755" s="232"/>
      <c r="L755" s="237"/>
      <c r="M755" s="238"/>
      <c r="N755" s="239"/>
      <c r="O755" s="239"/>
      <c r="P755" s="239"/>
      <c r="Q755" s="239"/>
      <c r="R755" s="239"/>
      <c r="S755" s="239"/>
      <c r="T755" s="240"/>
      <c r="AT755" s="241" t="s">
        <v>211</v>
      </c>
      <c r="AU755" s="241" t="s">
        <v>87</v>
      </c>
      <c r="AV755" s="13" t="s">
        <v>87</v>
      </c>
      <c r="AW755" s="13" t="s">
        <v>40</v>
      </c>
      <c r="AX755" s="13" t="s">
        <v>80</v>
      </c>
      <c r="AY755" s="241" t="s">
        <v>201</v>
      </c>
    </row>
    <row r="756" spans="2:51" s="13" customFormat="1">
      <c r="B756" s="231"/>
      <c r="C756" s="232"/>
      <c r="D756" s="218" t="s">
        <v>211</v>
      </c>
      <c r="E756" s="233" t="s">
        <v>34</v>
      </c>
      <c r="F756" s="234" t="s">
        <v>458</v>
      </c>
      <c r="G756" s="232"/>
      <c r="H756" s="235">
        <v>-3</v>
      </c>
      <c r="I756" s="236"/>
      <c r="J756" s="232"/>
      <c r="K756" s="232"/>
      <c r="L756" s="237"/>
      <c r="M756" s="238"/>
      <c r="N756" s="239"/>
      <c r="O756" s="239"/>
      <c r="P756" s="239"/>
      <c r="Q756" s="239"/>
      <c r="R756" s="239"/>
      <c r="S756" s="239"/>
      <c r="T756" s="240"/>
      <c r="AT756" s="241" t="s">
        <v>211</v>
      </c>
      <c r="AU756" s="241" t="s">
        <v>87</v>
      </c>
      <c r="AV756" s="13" t="s">
        <v>87</v>
      </c>
      <c r="AW756" s="13" t="s">
        <v>40</v>
      </c>
      <c r="AX756" s="13" t="s">
        <v>80</v>
      </c>
      <c r="AY756" s="241" t="s">
        <v>201</v>
      </c>
    </row>
    <row r="757" spans="2:51" s="13" customFormat="1">
      <c r="B757" s="231"/>
      <c r="C757" s="232"/>
      <c r="D757" s="218" t="s">
        <v>211</v>
      </c>
      <c r="E757" s="233" t="s">
        <v>34</v>
      </c>
      <c r="F757" s="234" t="s">
        <v>815</v>
      </c>
      <c r="G757" s="232"/>
      <c r="H757" s="235">
        <v>-2.76</v>
      </c>
      <c r="I757" s="236"/>
      <c r="J757" s="232"/>
      <c r="K757" s="232"/>
      <c r="L757" s="237"/>
      <c r="M757" s="238"/>
      <c r="N757" s="239"/>
      <c r="O757" s="239"/>
      <c r="P757" s="239"/>
      <c r="Q757" s="239"/>
      <c r="R757" s="239"/>
      <c r="S757" s="239"/>
      <c r="T757" s="240"/>
      <c r="AT757" s="241" t="s">
        <v>211</v>
      </c>
      <c r="AU757" s="241" t="s">
        <v>87</v>
      </c>
      <c r="AV757" s="13" t="s">
        <v>87</v>
      </c>
      <c r="AW757" s="13" t="s">
        <v>40</v>
      </c>
      <c r="AX757" s="13" t="s">
        <v>80</v>
      </c>
      <c r="AY757" s="241" t="s">
        <v>201</v>
      </c>
    </row>
    <row r="758" spans="2:51" s="13" customFormat="1">
      <c r="B758" s="231"/>
      <c r="C758" s="232"/>
      <c r="D758" s="218" t="s">
        <v>211</v>
      </c>
      <c r="E758" s="233" t="s">
        <v>34</v>
      </c>
      <c r="F758" s="234" t="s">
        <v>455</v>
      </c>
      <c r="G758" s="232"/>
      <c r="H758" s="235">
        <v>-0.75</v>
      </c>
      <c r="I758" s="236"/>
      <c r="J758" s="232"/>
      <c r="K758" s="232"/>
      <c r="L758" s="237"/>
      <c r="M758" s="238"/>
      <c r="N758" s="239"/>
      <c r="O758" s="239"/>
      <c r="P758" s="239"/>
      <c r="Q758" s="239"/>
      <c r="R758" s="239"/>
      <c r="S758" s="239"/>
      <c r="T758" s="240"/>
      <c r="AT758" s="241" t="s">
        <v>211</v>
      </c>
      <c r="AU758" s="241" t="s">
        <v>87</v>
      </c>
      <c r="AV758" s="13" t="s">
        <v>87</v>
      </c>
      <c r="AW758" s="13" t="s">
        <v>40</v>
      </c>
      <c r="AX758" s="13" t="s">
        <v>80</v>
      </c>
      <c r="AY758" s="241" t="s">
        <v>201</v>
      </c>
    </row>
    <row r="759" spans="2:51" s="12" customFormat="1">
      <c r="B759" s="221"/>
      <c r="C759" s="222"/>
      <c r="D759" s="218" t="s">
        <v>211</v>
      </c>
      <c r="E759" s="223" t="s">
        <v>34</v>
      </c>
      <c r="F759" s="224" t="s">
        <v>816</v>
      </c>
      <c r="G759" s="222"/>
      <c r="H759" s="223" t="s">
        <v>34</v>
      </c>
      <c r="I759" s="225"/>
      <c r="J759" s="222"/>
      <c r="K759" s="222"/>
      <c r="L759" s="226"/>
      <c r="M759" s="227"/>
      <c r="N759" s="228"/>
      <c r="O759" s="228"/>
      <c r="P759" s="228"/>
      <c r="Q759" s="228"/>
      <c r="R759" s="228"/>
      <c r="S759" s="228"/>
      <c r="T759" s="229"/>
      <c r="AT759" s="230" t="s">
        <v>211</v>
      </c>
      <c r="AU759" s="230" t="s">
        <v>87</v>
      </c>
      <c r="AV759" s="12" t="s">
        <v>42</v>
      </c>
      <c r="AW759" s="12" t="s">
        <v>40</v>
      </c>
      <c r="AX759" s="12" t="s">
        <v>80</v>
      </c>
      <c r="AY759" s="230" t="s">
        <v>201</v>
      </c>
    </row>
    <row r="760" spans="2:51" s="13" customFormat="1">
      <c r="B760" s="231"/>
      <c r="C760" s="232"/>
      <c r="D760" s="218" t="s">
        <v>211</v>
      </c>
      <c r="E760" s="233" t="s">
        <v>34</v>
      </c>
      <c r="F760" s="234" t="s">
        <v>817</v>
      </c>
      <c r="G760" s="232"/>
      <c r="H760" s="235">
        <v>2.34</v>
      </c>
      <c r="I760" s="236"/>
      <c r="J760" s="232"/>
      <c r="K760" s="232"/>
      <c r="L760" s="237"/>
      <c r="M760" s="238"/>
      <c r="N760" s="239"/>
      <c r="O760" s="239"/>
      <c r="P760" s="239"/>
      <c r="Q760" s="239"/>
      <c r="R760" s="239"/>
      <c r="S760" s="239"/>
      <c r="T760" s="240"/>
      <c r="AT760" s="241" t="s">
        <v>211</v>
      </c>
      <c r="AU760" s="241" t="s">
        <v>87</v>
      </c>
      <c r="AV760" s="13" t="s">
        <v>87</v>
      </c>
      <c r="AW760" s="13" t="s">
        <v>40</v>
      </c>
      <c r="AX760" s="13" t="s">
        <v>80</v>
      </c>
      <c r="AY760" s="241" t="s">
        <v>201</v>
      </c>
    </row>
    <row r="761" spans="2:51" s="13" customFormat="1">
      <c r="B761" s="231"/>
      <c r="C761" s="232"/>
      <c r="D761" s="218" t="s">
        <v>211</v>
      </c>
      <c r="E761" s="233" t="s">
        <v>34</v>
      </c>
      <c r="F761" s="234" t="s">
        <v>818</v>
      </c>
      <c r="G761" s="232"/>
      <c r="H761" s="235">
        <v>1.575</v>
      </c>
      <c r="I761" s="236"/>
      <c r="J761" s="232"/>
      <c r="K761" s="232"/>
      <c r="L761" s="237"/>
      <c r="M761" s="238"/>
      <c r="N761" s="239"/>
      <c r="O761" s="239"/>
      <c r="P761" s="239"/>
      <c r="Q761" s="239"/>
      <c r="R761" s="239"/>
      <c r="S761" s="239"/>
      <c r="T761" s="240"/>
      <c r="AT761" s="241" t="s">
        <v>211</v>
      </c>
      <c r="AU761" s="241" t="s">
        <v>87</v>
      </c>
      <c r="AV761" s="13" t="s">
        <v>87</v>
      </c>
      <c r="AW761" s="13" t="s">
        <v>40</v>
      </c>
      <c r="AX761" s="13" t="s">
        <v>80</v>
      </c>
      <c r="AY761" s="241" t="s">
        <v>201</v>
      </c>
    </row>
    <row r="762" spans="2:51" s="13" customFormat="1">
      <c r="B762" s="231"/>
      <c r="C762" s="232"/>
      <c r="D762" s="218" t="s">
        <v>211</v>
      </c>
      <c r="E762" s="233" t="s">
        <v>34</v>
      </c>
      <c r="F762" s="234" t="s">
        <v>819</v>
      </c>
      <c r="G762" s="232"/>
      <c r="H762" s="235">
        <v>1.7250000000000001</v>
      </c>
      <c r="I762" s="236"/>
      <c r="J762" s="232"/>
      <c r="K762" s="232"/>
      <c r="L762" s="237"/>
      <c r="M762" s="238"/>
      <c r="N762" s="239"/>
      <c r="O762" s="239"/>
      <c r="P762" s="239"/>
      <c r="Q762" s="239"/>
      <c r="R762" s="239"/>
      <c r="S762" s="239"/>
      <c r="T762" s="240"/>
      <c r="AT762" s="241" t="s">
        <v>211</v>
      </c>
      <c r="AU762" s="241" t="s">
        <v>87</v>
      </c>
      <c r="AV762" s="13" t="s">
        <v>87</v>
      </c>
      <c r="AW762" s="13" t="s">
        <v>40</v>
      </c>
      <c r="AX762" s="13" t="s">
        <v>80</v>
      </c>
      <c r="AY762" s="241" t="s">
        <v>201</v>
      </c>
    </row>
    <row r="763" spans="2:51" s="13" customFormat="1">
      <c r="B763" s="231"/>
      <c r="C763" s="232"/>
      <c r="D763" s="218" t="s">
        <v>211</v>
      </c>
      <c r="E763" s="233" t="s">
        <v>34</v>
      </c>
      <c r="F763" s="234" t="s">
        <v>820</v>
      </c>
      <c r="G763" s="232"/>
      <c r="H763" s="235">
        <v>1.53</v>
      </c>
      <c r="I763" s="236"/>
      <c r="J763" s="232"/>
      <c r="K763" s="232"/>
      <c r="L763" s="237"/>
      <c r="M763" s="238"/>
      <c r="N763" s="239"/>
      <c r="O763" s="239"/>
      <c r="P763" s="239"/>
      <c r="Q763" s="239"/>
      <c r="R763" s="239"/>
      <c r="S763" s="239"/>
      <c r="T763" s="240"/>
      <c r="AT763" s="241" t="s">
        <v>211</v>
      </c>
      <c r="AU763" s="241" t="s">
        <v>87</v>
      </c>
      <c r="AV763" s="13" t="s">
        <v>87</v>
      </c>
      <c r="AW763" s="13" t="s">
        <v>40</v>
      </c>
      <c r="AX763" s="13" t="s">
        <v>80</v>
      </c>
      <c r="AY763" s="241" t="s">
        <v>201</v>
      </c>
    </row>
    <row r="764" spans="2:51" s="13" customFormat="1">
      <c r="B764" s="231"/>
      <c r="C764" s="232"/>
      <c r="D764" s="218" t="s">
        <v>211</v>
      </c>
      <c r="E764" s="233" t="s">
        <v>34</v>
      </c>
      <c r="F764" s="234" t="s">
        <v>821</v>
      </c>
      <c r="G764" s="232"/>
      <c r="H764" s="235">
        <v>0.91900000000000004</v>
      </c>
      <c r="I764" s="236"/>
      <c r="J764" s="232"/>
      <c r="K764" s="232"/>
      <c r="L764" s="237"/>
      <c r="M764" s="238"/>
      <c r="N764" s="239"/>
      <c r="O764" s="239"/>
      <c r="P764" s="239"/>
      <c r="Q764" s="239"/>
      <c r="R764" s="239"/>
      <c r="S764" s="239"/>
      <c r="T764" s="240"/>
      <c r="AT764" s="241" t="s">
        <v>211</v>
      </c>
      <c r="AU764" s="241" t="s">
        <v>87</v>
      </c>
      <c r="AV764" s="13" t="s">
        <v>87</v>
      </c>
      <c r="AW764" s="13" t="s">
        <v>40</v>
      </c>
      <c r="AX764" s="13" t="s">
        <v>80</v>
      </c>
      <c r="AY764" s="241" t="s">
        <v>201</v>
      </c>
    </row>
    <row r="765" spans="2:51" s="13" customFormat="1">
      <c r="B765" s="231"/>
      <c r="C765" s="232"/>
      <c r="D765" s="218" t="s">
        <v>211</v>
      </c>
      <c r="E765" s="233" t="s">
        <v>34</v>
      </c>
      <c r="F765" s="234" t="s">
        <v>822</v>
      </c>
      <c r="G765" s="232"/>
      <c r="H765" s="235">
        <v>2.9049999999999998</v>
      </c>
      <c r="I765" s="236"/>
      <c r="J765" s="232"/>
      <c r="K765" s="232"/>
      <c r="L765" s="237"/>
      <c r="M765" s="238"/>
      <c r="N765" s="239"/>
      <c r="O765" s="239"/>
      <c r="P765" s="239"/>
      <c r="Q765" s="239"/>
      <c r="R765" s="239"/>
      <c r="S765" s="239"/>
      <c r="T765" s="240"/>
      <c r="AT765" s="241" t="s">
        <v>211</v>
      </c>
      <c r="AU765" s="241" t="s">
        <v>87</v>
      </c>
      <c r="AV765" s="13" t="s">
        <v>87</v>
      </c>
      <c r="AW765" s="13" t="s">
        <v>40</v>
      </c>
      <c r="AX765" s="13" t="s">
        <v>80</v>
      </c>
      <c r="AY765" s="241" t="s">
        <v>201</v>
      </c>
    </row>
    <row r="766" spans="2:51" s="13" customFormat="1">
      <c r="B766" s="231"/>
      <c r="C766" s="232"/>
      <c r="D766" s="218" t="s">
        <v>211</v>
      </c>
      <c r="E766" s="233" t="s">
        <v>34</v>
      </c>
      <c r="F766" s="234" t="s">
        <v>823</v>
      </c>
      <c r="G766" s="232"/>
      <c r="H766" s="235">
        <v>1.26</v>
      </c>
      <c r="I766" s="236"/>
      <c r="J766" s="232"/>
      <c r="K766" s="232"/>
      <c r="L766" s="237"/>
      <c r="M766" s="238"/>
      <c r="N766" s="239"/>
      <c r="O766" s="239"/>
      <c r="P766" s="239"/>
      <c r="Q766" s="239"/>
      <c r="R766" s="239"/>
      <c r="S766" s="239"/>
      <c r="T766" s="240"/>
      <c r="AT766" s="241" t="s">
        <v>211</v>
      </c>
      <c r="AU766" s="241" t="s">
        <v>87</v>
      </c>
      <c r="AV766" s="13" t="s">
        <v>87</v>
      </c>
      <c r="AW766" s="13" t="s">
        <v>40</v>
      </c>
      <c r="AX766" s="13" t="s">
        <v>80</v>
      </c>
      <c r="AY766" s="241" t="s">
        <v>201</v>
      </c>
    </row>
    <row r="767" spans="2:51" s="13" customFormat="1">
      <c r="B767" s="231"/>
      <c r="C767" s="232"/>
      <c r="D767" s="218" t="s">
        <v>211</v>
      </c>
      <c r="E767" s="233" t="s">
        <v>34</v>
      </c>
      <c r="F767" s="234" t="s">
        <v>824</v>
      </c>
      <c r="G767" s="232"/>
      <c r="H767" s="235">
        <v>0.83099999999999996</v>
      </c>
      <c r="I767" s="236"/>
      <c r="J767" s="232"/>
      <c r="K767" s="232"/>
      <c r="L767" s="237"/>
      <c r="M767" s="238"/>
      <c r="N767" s="239"/>
      <c r="O767" s="239"/>
      <c r="P767" s="239"/>
      <c r="Q767" s="239"/>
      <c r="R767" s="239"/>
      <c r="S767" s="239"/>
      <c r="T767" s="240"/>
      <c r="AT767" s="241" t="s">
        <v>211</v>
      </c>
      <c r="AU767" s="241" t="s">
        <v>87</v>
      </c>
      <c r="AV767" s="13" t="s">
        <v>87</v>
      </c>
      <c r="AW767" s="13" t="s">
        <v>40</v>
      </c>
      <c r="AX767" s="13" t="s">
        <v>80</v>
      </c>
      <c r="AY767" s="241" t="s">
        <v>201</v>
      </c>
    </row>
    <row r="768" spans="2:51" s="13" customFormat="1">
      <c r="B768" s="231"/>
      <c r="C768" s="232"/>
      <c r="D768" s="218" t="s">
        <v>211</v>
      </c>
      <c r="E768" s="233" t="s">
        <v>34</v>
      </c>
      <c r="F768" s="234" t="s">
        <v>825</v>
      </c>
      <c r="G768" s="232"/>
      <c r="H768" s="235">
        <v>1.05</v>
      </c>
      <c r="I768" s="236"/>
      <c r="J768" s="232"/>
      <c r="K768" s="232"/>
      <c r="L768" s="237"/>
      <c r="M768" s="238"/>
      <c r="N768" s="239"/>
      <c r="O768" s="239"/>
      <c r="P768" s="239"/>
      <c r="Q768" s="239"/>
      <c r="R768" s="239"/>
      <c r="S768" s="239"/>
      <c r="T768" s="240"/>
      <c r="AT768" s="241" t="s">
        <v>211</v>
      </c>
      <c r="AU768" s="241" t="s">
        <v>87</v>
      </c>
      <c r="AV768" s="13" t="s">
        <v>87</v>
      </c>
      <c r="AW768" s="13" t="s">
        <v>40</v>
      </c>
      <c r="AX768" s="13" t="s">
        <v>80</v>
      </c>
      <c r="AY768" s="241" t="s">
        <v>201</v>
      </c>
    </row>
    <row r="769" spans="2:65" s="13" customFormat="1">
      <c r="B769" s="231"/>
      <c r="C769" s="232"/>
      <c r="D769" s="218" t="s">
        <v>211</v>
      </c>
      <c r="E769" s="233" t="s">
        <v>34</v>
      </c>
      <c r="F769" s="234" t="s">
        <v>826</v>
      </c>
      <c r="G769" s="232"/>
      <c r="H769" s="235">
        <v>2.0859999999999999</v>
      </c>
      <c r="I769" s="236"/>
      <c r="J769" s="232"/>
      <c r="K769" s="232"/>
      <c r="L769" s="237"/>
      <c r="M769" s="238"/>
      <c r="N769" s="239"/>
      <c r="O769" s="239"/>
      <c r="P769" s="239"/>
      <c r="Q769" s="239"/>
      <c r="R769" s="239"/>
      <c r="S769" s="239"/>
      <c r="T769" s="240"/>
      <c r="AT769" s="241" t="s">
        <v>211</v>
      </c>
      <c r="AU769" s="241" t="s">
        <v>87</v>
      </c>
      <c r="AV769" s="13" t="s">
        <v>87</v>
      </c>
      <c r="AW769" s="13" t="s">
        <v>40</v>
      </c>
      <c r="AX769" s="13" t="s">
        <v>80</v>
      </c>
      <c r="AY769" s="241" t="s">
        <v>201</v>
      </c>
    </row>
    <row r="770" spans="2:65" s="13" customFormat="1">
      <c r="B770" s="231"/>
      <c r="C770" s="232"/>
      <c r="D770" s="218" t="s">
        <v>211</v>
      </c>
      <c r="E770" s="233" t="s">
        <v>34</v>
      </c>
      <c r="F770" s="234" t="s">
        <v>827</v>
      </c>
      <c r="G770" s="232"/>
      <c r="H770" s="235">
        <v>3.7189999999999999</v>
      </c>
      <c r="I770" s="236"/>
      <c r="J770" s="232"/>
      <c r="K770" s="232"/>
      <c r="L770" s="237"/>
      <c r="M770" s="238"/>
      <c r="N770" s="239"/>
      <c r="O770" s="239"/>
      <c r="P770" s="239"/>
      <c r="Q770" s="239"/>
      <c r="R770" s="239"/>
      <c r="S770" s="239"/>
      <c r="T770" s="240"/>
      <c r="AT770" s="241" t="s">
        <v>211</v>
      </c>
      <c r="AU770" s="241" t="s">
        <v>87</v>
      </c>
      <c r="AV770" s="13" t="s">
        <v>87</v>
      </c>
      <c r="AW770" s="13" t="s">
        <v>40</v>
      </c>
      <c r="AX770" s="13" t="s">
        <v>80</v>
      </c>
      <c r="AY770" s="241" t="s">
        <v>201</v>
      </c>
    </row>
    <row r="771" spans="2:65" s="13" customFormat="1">
      <c r="B771" s="231"/>
      <c r="C771" s="232"/>
      <c r="D771" s="218" t="s">
        <v>211</v>
      </c>
      <c r="E771" s="233" t="s">
        <v>34</v>
      </c>
      <c r="F771" s="234" t="s">
        <v>828</v>
      </c>
      <c r="G771" s="232"/>
      <c r="H771" s="235">
        <v>2.363</v>
      </c>
      <c r="I771" s="236"/>
      <c r="J771" s="232"/>
      <c r="K771" s="232"/>
      <c r="L771" s="237"/>
      <c r="M771" s="238"/>
      <c r="N771" s="239"/>
      <c r="O771" s="239"/>
      <c r="P771" s="239"/>
      <c r="Q771" s="239"/>
      <c r="R771" s="239"/>
      <c r="S771" s="239"/>
      <c r="T771" s="240"/>
      <c r="AT771" s="241" t="s">
        <v>211</v>
      </c>
      <c r="AU771" s="241" t="s">
        <v>87</v>
      </c>
      <c r="AV771" s="13" t="s">
        <v>87</v>
      </c>
      <c r="AW771" s="13" t="s">
        <v>40</v>
      </c>
      <c r="AX771" s="13" t="s">
        <v>80</v>
      </c>
      <c r="AY771" s="241" t="s">
        <v>201</v>
      </c>
    </row>
    <row r="772" spans="2:65" s="13" customFormat="1">
      <c r="B772" s="231"/>
      <c r="C772" s="232"/>
      <c r="D772" s="218" t="s">
        <v>211</v>
      </c>
      <c r="E772" s="233" t="s">
        <v>34</v>
      </c>
      <c r="F772" s="234" t="s">
        <v>829</v>
      </c>
      <c r="G772" s="232"/>
      <c r="H772" s="235">
        <v>0.875</v>
      </c>
      <c r="I772" s="236"/>
      <c r="J772" s="232"/>
      <c r="K772" s="232"/>
      <c r="L772" s="237"/>
      <c r="M772" s="238"/>
      <c r="N772" s="239"/>
      <c r="O772" s="239"/>
      <c r="P772" s="239"/>
      <c r="Q772" s="239"/>
      <c r="R772" s="239"/>
      <c r="S772" s="239"/>
      <c r="T772" s="240"/>
      <c r="AT772" s="241" t="s">
        <v>211</v>
      </c>
      <c r="AU772" s="241" t="s">
        <v>87</v>
      </c>
      <c r="AV772" s="13" t="s">
        <v>87</v>
      </c>
      <c r="AW772" s="13" t="s">
        <v>40</v>
      </c>
      <c r="AX772" s="13" t="s">
        <v>80</v>
      </c>
      <c r="AY772" s="241" t="s">
        <v>201</v>
      </c>
    </row>
    <row r="773" spans="2:65" s="13" customFormat="1">
      <c r="B773" s="231"/>
      <c r="C773" s="232"/>
      <c r="D773" s="218" t="s">
        <v>211</v>
      </c>
      <c r="E773" s="233" t="s">
        <v>34</v>
      </c>
      <c r="F773" s="234" t="s">
        <v>830</v>
      </c>
      <c r="G773" s="232"/>
      <c r="H773" s="235">
        <v>1.0149999999999999</v>
      </c>
      <c r="I773" s="236"/>
      <c r="J773" s="232"/>
      <c r="K773" s="232"/>
      <c r="L773" s="237"/>
      <c r="M773" s="238"/>
      <c r="N773" s="239"/>
      <c r="O773" s="239"/>
      <c r="P773" s="239"/>
      <c r="Q773" s="239"/>
      <c r="R773" s="239"/>
      <c r="S773" s="239"/>
      <c r="T773" s="240"/>
      <c r="AT773" s="241" t="s">
        <v>211</v>
      </c>
      <c r="AU773" s="241" t="s">
        <v>87</v>
      </c>
      <c r="AV773" s="13" t="s">
        <v>87</v>
      </c>
      <c r="AW773" s="13" t="s">
        <v>40</v>
      </c>
      <c r="AX773" s="13" t="s">
        <v>80</v>
      </c>
      <c r="AY773" s="241" t="s">
        <v>201</v>
      </c>
    </row>
    <row r="774" spans="2:65" s="13" customFormat="1">
      <c r="B774" s="231"/>
      <c r="C774" s="232"/>
      <c r="D774" s="218" t="s">
        <v>211</v>
      </c>
      <c r="E774" s="233" t="s">
        <v>34</v>
      </c>
      <c r="F774" s="234" t="s">
        <v>831</v>
      </c>
      <c r="G774" s="232"/>
      <c r="H774" s="235">
        <v>0.61299999999999999</v>
      </c>
      <c r="I774" s="236"/>
      <c r="J774" s="232"/>
      <c r="K774" s="232"/>
      <c r="L774" s="237"/>
      <c r="M774" s="238"/>
      <c r="N774" s="239"/>
      <c r="O774" s="239"/>
      <c r="P774" s="239"/>
      <c r="Q774" s="239"/>
      <c r="R774" s="239"/>
      <c r="S774" s="239"/>
      <c r="T774" s="240"/>
      <c r="AT774" s="241" t="s">
        <v>211</v>
      </c>
      <c r="AU774" s="241" t="s">
        <v>87</v>
      </c>
      <c r="AV774" s="13" t="s">
        <v>87</v>
      </c>
      <c r="AW774" s="13" t="s">
        <v>40</v>
      </c>
      <c r="AX774" s="13" t="s">
        <v>80</v>
      </c>
      <c r="AY774" s="241" t="s">
        <v>201</v>
      </c>
    </row>
    <row r="775" spans="2:65" s="13" customFormat="1">
      <c r="B775" s="231"/>
      <c r="C775" s="232"/>
      <c r="D775" s="218" t="s">
        <v>211</v>
      </c>
      <c r="E775" s="233" t="s">
        <v>34</v>
      </c>
      <c r="F775" s="234" t="s">
        <v>841</v>
      </c>
      <c r="G775" s="232"/>
      <c r="H775" s="235">
        <v>-285.39</v>
      </c>
      <c r="I775" s="236"/>
      <c r="J775" s="232"/>
      <c r="K775" s="232"/>
      <c r="L775" s="237"/>
      <c r="M775" s="238"/>
      <c r="N775" s="239"/>
      <c r="O775" s="239"/>
      <c r="P775" s="239"/>
      <c r="Q775" s="239"/>
      <c r="R775" s="239"/>
      <c r="S775" s="239"/>
      <c r="T775" s="240"/>
      <c r="AT775" s="241" t="s">
        <v>211</v>
      </c>
      <c r="AU775" s="241" t="s">
        <v>87</v>
      </c>
      <c r="AV775" s="13" t="s">
        <v>87</v>
      </c>
      <c r="AW775" s="13" t="s">
        <v>40</v>
      </c>
      <c r="AX775" s="13" t="s">
        <v>80</v>
      </c>
      <c r="AY775" s="241" t="s">
        <v>201</v>
      </c>
    </row>
    <row r="776" spans="2:65" s="14" customFormat="1">
      <c r="B776" s="242"/>
      <c r="C776" s="243"/>
      <c r="D776" s="218" t="s">
        <v>211</v>
      </c>
      <c r="E776" s="244" t="s">
        <v>34</v>
      </c>
      <c r="F776" s="245" t="s">
        <v>215</v>
      </c>
      <c r="G776" s="243"/>
      <c r="H776" s="246">
        <v>753.81899999999996</v>
      </c>
      <c r="I776" s="247"/>
      <c r="J776" s="243"/>
      <c r="K776" s="243"/>
      <c r="L776" s="248"/>
      <c r="M776" s="249"/>
      <c r="N776" s="250"/>
      <c r="O776" s="250"/>
      <c r="P776" s="250"/>
      <c r="Q776" s="250"/>
      <c r="R776" s="250"/>
      <c r="S776" s="250"/>
      <c r="T776" s="251"/>
      <c r="AT776" s="252" t="s">
        <v>211</v>
      </c>
      <c r="AU776" s="252" t="s">
        <v>87</v>
      </c>
      <c r="AV776" s="14" t="s">
        <v>111</v>
      </c>
      <c r="AW776" s="14" t="s">
        <v>40</v>
      </c>
      <c r="AX776" s="14" t="s">
        <v>42</v>
      </c>
      <c r="AY776" s="252" t="s">
        <v>201</v>
      </c>
    </row>
    <row r="777" spans="2:65" s="1" customFormat="1" ht="25.5" customHeight="1">
      <c r="B777" s="43"/>
      <c r="C777" s="206" t="s">
        <v>842</v>
      </c>
      <c r="D777" s="206" t="s">
        <v>203</v>
      </c>
      <c r="E777" s="207" t="s">
        <v>843</v>
      </c>
      <c r="F777" s="208" t="s">
        <v>844</v>
      </c>
      <c r="G777" s="209" t="s">
        <v>137</v>
      </c>
      <c r="H777" s="210">
        <v>3.6</v>
      </c>
      <c r="I777" s="211"/>
      <c r="J777" s="212">
        <f>ROUND(I777*H777,2)</f>
        <v>0</v>
      </c>
      <c r="K777" s="208" t="s">
        <v>207</v>
      </c>
      <c r="L777" s="63"/>
      <c r="M777" s="213" t="s">
        <v>34</v>
      </c>
      <c r="N777" s="214" t="s">
        <v>51</v>
      </c>
      <c r="O777" s="44"/>
      <c r="P777" s="215">
        <f>O777*H777</f>
        <v>0</v>
      </c>
      <c r="Q777" s="215">
        <v>2.0480000000000002E-2</v>
      </c>
      <c r="R777" s="215">
        <f>Q777*H777</f>
        <v>7.3728000000000002E-2</v>
      </c>
      <c r="S777" s="215">
        <v>0</v>
      </c>
      <c r="T777" s="216">
        <f>S777*H777</f>
        <v>0</v>
      </c>
      <c r="AR777" s="25" t="s">
        <v>111</v>
      </c>
      <c r="AT777" s="25" t="s">
        <v>203</v>
      </c>
      <c r="AU777" s="25" t="s">
        <v>87</v>
      </c>
      <c r="AY777" s="25" t="s">
        <v>201</v>
      </c>
      <c r="BE777" s="217">
        <f>IF(N777="základní",J777,0)</f>
        <v>0</v>
      </c>
      <c r="BF777" s="217">
        <f>IF(N777="snížená",J777,0)</f>
        <v>0</v>
      </c>
      <c r="BG777" s="217">
        <f>IF(N777="zákl. přenesená",J777,0)</f>
        <v>0</v>
      </c>
      <c r="BH777" s="217">
        <f>IF(N777="sníž. přenesená",J777,0)</f>
        <v>0</v>
      </c>
      <c r="BI777" s="217">
        <f>IF(N777="nulová",J777,0)</f>
        <v>0</v>
      </c>
      <c r="BJ777" s="25" t="s">
        <v>42</v>
      </c>
      <c r="BK777" s="217">
        <f>ROUND(I777*H777,2)</f>
        <v>0</v>
      </c>
      <c r="BL777" s="25" t="s">
        <v>111</v>
      </c>
      <c r="BM777" s="25" t="s">
        <v>845</v>
      </c>
    </row>
    <row r="778" spans="2:65" s="1" customFormat="1" ht="121.5">
      <c r="B778" s="43"/>
      <c r="C778" s="65"/>
      <c r="D778" s="218" t="s">
        <v>209</v>
      </c>
      <c r="E778" s="65"/>
      <c r="F778" s="219" t="s">
        <v>846</v>
      </c>
      <c r="G778" s="65"/>
      <c r="H778" s="65"/>
      <c r="I778" s="175"/>
      <c r="J778" s="65"/>
      <c r="K778" s="65"/>
      <c r="L778" s="63"/>
      <c r="M778" s="220"/>
      <c r="N778" s="44"/>
      <c r="O778" s="44"/>
      <c r="P778" s="44"/>
      <c r="Q778" s="44"/>
      <c r="R778" s="44"/>
      <c r="S778" s="44"/>
      <c r="T778" s="80"/>
      <c r="AT778" s="25" t="s">
        <v>209</v>
      </c>
      <c r="AU778" s="25" t="s">
        <v>87</v>
      </c>
    </row>
    <row r="779" spans="2:65" s="12" customFormat="1">
      <c r="B779" s="221"/>
      <c r="C779" s="222"/>
      <c r="D779" s="218" t="s">
        <v>211</v>
      </c>
      <c r="E779" s="223" t="s">
        <v>34</v>
      </c>
      <c r="F779" s="224" t="s">
        <v>418</v>
      </c>
      <c r="G779" s="222"/>
      <c r="H779" s="223" t="s">
        <v>34</v>
      </c>
      <c r="I779" s="225"/>
      <c r="J779" s="222"/>
      <c r="K779" s="222"/>
      <c r="L779" s="226"/>
      <c r="M779" s="227"/>
      <c r="N779" s="228"/>
      <c r="O779" s="228"/>
      <c r="P779" s="228"/>
      <c r="Q779" s="228"/>
      <c r="R779" s="228"/>
      <c r="S779" s="228"/>
      <c r="T779" s="229"/>
      <c r="AT779" s="230" t="s">
        <v>211</v>
      </c>
      <c r="AU779" s="230" t="s">
        <v>87</v>
      </c>
      <c r="AV779" s="12" t="s">
        <v>42</v>
      </c>
      <c r="AW779" s="12" t="s">
        <v>40</v>
      </c>
      <c r="AX779" s="12" t="s">
        <v>80</v>
      </c>
      <c r="AY779" s="230" t="s">
        <v>201</v>
      </c>
    </row>
    <row r="780" spans="2:65" s="13" customFormat="1">
      <c r="B780" s="231"/>
      <c r="C780" s="232"/>
      <c r="D780" s="218" t="s">
        <v>211</v>
      </c>
      <c r="E780" s="233" t="s">
        <v>34</v>
      </c>
      <c r="F780" s="234" t="s">
        <v>847</v>
      </c>
      <c r="G780" s="232"/>
      <c r="H780" s="235">
        <v>3.6</v>
      </c>
      <c r="I780" s="236"/>
      <c r="J780" s="232"/>
      <c r="K780" s="232"/>
      <c r="L780" s="237"/>
      <c r="M780" s="238"/>
      <c r="N780" s="239"/>
      <c r="O780" s="239"/>
      <c r="P780" s="239"/>
      <c r="Q780" s="239"/>
      <c r="R780" s="239"/>
      <c r="S780" s="239"/>
      <c r="T780" s="240"/>
      <c r="AT780" s="241" t="s">
        <v>211</v>
      </c>
      <c r="AU780" s="241" t="s">
        <v>87</v>
      </c>
      <c r="AV780" s="13" t="s">
        <v>87</v>
      </c>
      <c r="AW780" s="13" t="s">
        <v>40</v>
      </c>
      <c r="AX780" s="13" t="s">
        <v>80</v>
      </c>
      <c r="AY780" s="241" t="s">
        <v>201</v>
      </c>
    </row>
    <row r="781" spans="2:65" s="14" customFormat="1">
      <c r="B781" s="242"/>
      <c r="C781" s="243"/>
      <c r="D781" s="218" t="s">
        <v>211</v>
      </c>
      <c r="E781" s="244" t="s">
        <v>34</v>
      </c>
      <c r="F781" s="245" t="s">
        <v>215</v>
      </c>
      <c r="G781" s="243"/>
      <c r="H781" s="246">
        <v>3.6</v>
      </c>
      <c r="I781" s="247"/>
      <c r="J781" s="243"/>
      <c r="K781" s="243"/>
      <c r="L781" s="248"/>
      <c r="M781" s="249"/>
      <c r="N781" s="250"/>
      <c r="O781" s="250"/>
      <c r="P781" s="250"/>
      <c r="Q781" s="250"/>
      <c r="R781" s="250"/>
      <c r="S781" s="250"/>
      <c r="T781" s="251"/>
      <c r="AT781" s="252" t="s">
        <v>211</v>
      </c>
      <c r="AU781" s="252" t="s">
        <v>87</v>
      </c>
      <c r="AV781" s="14" t="s">
        <v>111</v>
      </c>
      <c r="AW781" s="14" t="s">
        <v>40</v>
      </c>
      <c r="AX781" s="14" t="s">
        <v>42</v>
      </c>
      <c r="AY781" s="252" t="s">
        <v>201</v>
      </c>
    </row>
    <row r="782" spans="2:65" s="1" customFormat="1" ht="38.25" customHeight="1">
      <c r="B782" s="43"/>
      <c r="C782" s="206" t="s">
        <v>848</v>
      </c>
      <c r="D782" s="206" t="s">
        <v>203</v>
      </c>
      <c r="E782" s="207" t="s">
        <v>849</v>
      </c>
      <c r="F782" s="208" t="s">
        <v>850</v>
      </c>
      <c r="G782" s="209" t="s">
        <v>137</v>
      </c>
      <c r="H782" s="210">
        <v>28.8</v>
      </c>
      <c r="I782" s="211"/>
      <c r="J782" s="212">
        <f>ROUND(I782*H782,2)</f>
        <v>0</v>
      </c>
      <c r="K782" s="208" t="s">
        <v>207</v>
      </c>
      <c r="L782" s="63"/>
      <c r="M782" s="213" t="s">
        <v>34</v>
      </c>
      <c r="N782" s="214" t="s">
        <v>51</v>
      </c>
      <c r="O782" s="44"/>
      <c r="P782" s="215">
        <f>O782*H782</f>
        <v>0</v>
      </c>
      <c r="Q782" s="215">
        <v>7.9000000000000008E-3</v>
      </c>
      <c r="R782" s="215">
        <f>Q782*H782</f>
        <v>0.22752000000000003</v>
      </c>
      <c r="S782" s="215">
        <v>0</v>
      </c>
      <c r="T782" s="216">
        <f>S782*H782</f>
        <v>0</v>
      </c>
      <c r="AR782" s="25" t="s">
        <v>111</v>
      </c>
      <c r="AT782" s="25" t="s">
        <v>203</v>
      </c>
      <c r="AU782" s="25" t="s">
        <v>87</v>
      </c>
      <c r="AY782" s="25" t="s">
        <v>201</v>
      </c>
      <c r="BE782" s="217">
        <f>IF(N782="základní",J782,0)</f>
        <v>0</v>
      </c>
      <c r="BF782" s="217">
        <f>IF(N782="snížená",J782,0)</f>
        <v>0</v>
      </c>
      <c r="BG782" s="217">
        <f>IF(N782="zákl. přenesená",J782,0)</f>
        <v>0</v>
      </c>
      <c r="BH782" s="217">
        <f>IF(N782="sníž. přenesená",J782,0)</f>
        <v>0</v>
      </c>
      <c r="BI782" s="217">
        <f>IF(N782="nulová",J782,0)</f>
        <v>0</v>
      </c>
      <c r="BJ782" s="25" t="s">
        <v>42</v>
      </c>
      <c r="BK782" s="217">
        <f>ROUND(I782*H782,2)</f>
        <v>0</v>
      </c>
      <c r="BL782" s="25" t="s">
        <v>111</v>
      </c>
      <c r="BM782" s="25" t="s">
        <v>851</v>
      </c>
    </row>
    <row r="783" spans="2:65" s="1" customFormat="1" ht="121.5">
      <c r="B783" s="43"/>
      <c r="C783" s="65"/>
      <c r="D783" s="218" t="s">
        <v>209</v>
      </c>
      <c r="E783" s="65"/>
      <c r="F783" s="219" t="s">
        <v>846</v>
      </c>
      <c r="G783" s="65"/>
      <c r="H783" s="65"/>
      <c r="I783" s="175"/>
      <c r="J783" s="65"/>
      <c r="K783" s="65"/>
      <c r="L783" s="63"/>
      <c r="M783" s="220"/>
      <c r="N783" s="44"/>
      <c r="O783" s="44"/>
      <c r="P783" s="44"/>
      <c r="Q783" s="44"/>
      <c r="R783" s="44"/>
      <c r="S783" s="44"/>
      <c r="T783" s="80"/>
      <c r="AT783" s="25" t="s">
        <v>209</v>
      </c>
      <c r="AU783" s="25" t="s">
        <v>87</v>
      </c>
    </row>
    <row r="784" spans="2:65" s="12" customFormat="1">
      <c r="B784" s="221"/>
      <c r="C784" s="222"/>
      <c r="D784" s="218" t="s">
        <v>211</v>
      </c>
      <c r="E784" s="223" t="s">
        <v>34</v>
      </c>
      <c r="F784" s="224" t="s">
        <v>418</v>
      </c>
      <c r="G784" s="222"/>
      <c r="H784" s="223" t="s">
        <v>34</v>
      </c>
      <c r="I784" s="225"/>
      <c r="J784" s="222"/>
      <c r="K784" s="222"/>
      <c r="L784" s="226"/>
      <c r="M784" s="227"/>
      <c r="N784" s="228"/>
      <c r="O784" s="228"/>
      <c r="P784" s="228"/>
      <c r="Q784" s="228"/>
      <c r="R784" s="228"/>
      <c r="S784" s="228"/>
      <c r="T784" s="229"/>
      <c r="AT784" s="230" t="s">
        <v>211</v>
      </c>
      <c r="AU784" s="230" t="s">
        <v>87</v>
      </c>
      <c r="AV784" s="12" t="s">
        <v>42</v>
      </c>
      <c r="AW784" s="12" t="s">
        <v>40</v>
      </c>
      <c r="AX784" s="12" t="s">
        <v>80</v>
      </c>
      <c r="AY784" s="230" t="s">
        <v>201</v>
      </c>
    </row>
    <row r="785" spans="2:65" s="13" customFormat="1">
      <c r="B785" s="231"/>
      <c r="C785" s="232"/>
      <c r="D785" s="218" t="s">
        <v>211</v>
      </c>
      <c r="E785" s="233" t="s">
        <v>34</v>
      </c>
      <c r="F785" s="234" t="s">
        <v>852</v>
      </c>
      <c r="G785" s="232"/>
      <c r="H785" s="235">
        <v>28.8</v>
      </c>
      <c r="I785" s="236"/>
      <c r="J785" s="232"/>
      <c r="K785" s="232"/>
      <c r="L785" s="237"/>
      <c r="M785" s="238"/>
      <c r="N785" s="239"/>
      <c r="O785" s="239"/>
      <c r="P785" s="239"/>
      <c r="Q785" s="239"/>
      <c r="R785" s="239"/>
      <c r="S785" s="239"/>
      <c r="T785" s="240"/>
      <c r="AT785" s="241" t="s">
        <v>211</v>
      </c>
      <c r="AU785" s="241" t="s">
        <v>87</v>
      </c>
      <c r="AV785" s="13" t="s">
        <v>87</v>
      </c>
      <c r="AW785" s="13" t="s">
        <v>40</v>
      </c>
      <c r="AX785" s="13" t="s">
        <v>80</v>
      </c>
      <c r="AY785" s="241" t="s">
        <v>201</v>
      </c>
    </row>
    <row r="786" spans="2:65" s="14" customFormat="1">
      <c r="B786" s="242"/>
      <c r="C786" s="243"/>
      <c r="D786" s="218" t="s">
        <v>211</v>
      </c>
      <c r="E786" s="244" t="s">
        <v>34</v>
      </c>
      <c r="F786" s="245" t="s">
        <v>215</v>
      </c>
      <c r="G786" s="243"/>
      <c r="H786" s="246">
        <v>28.8</v>
      </c>
      <c r="I786" s="247"/>
      <c r="J786" s="243"/>
      <c r="K786" s="243"/>
      <c r="L786" s="248"/>
      <c r="M786" s="249"/>
      <c r="N786" s="250"/>
      <c r="O786" s="250"/>
      <c r="P786" s="250"/>
      <c r="Q786" s="250"/>
      <c r="R786" s="250"/>
      <c r="S786" s="250"/>
      <c r="T786" s="251"/>
      <c r="AT786" s="252" t="s">
        <v>211</v>
      </c>
      <c r="AU786" s="252" t="s">
        <v>87</v>
      </c>
      <c r="AV786" s="14" t="s">
        <v>111</v>
      </c>
      <c r="AW786" s="14" t="s">
        <v>40</v>
      </c>
      <c r="AX786" s="14" t="s">
        <v>42</v>
      </c>
      <c r="AY786" s="252" t="s">
        <v>201</v>
      </c>
    </row>
    <row r="787" spans="2:65" s="1" customFormat="1" ht="25.5" customHeight="1">
      <c r="B787" s="43"/>
      <c r="C787" s="206" t="s">
        <v>853</v>
      </c>
      <c r="D787" s="206" t="s">
        <v>203</v>
      </c>
      <c r="E787" s="207" t="s">
        <v>854</v>
      </c>
      <c r="F787" s="208" t="s">
        <v>855</v>
      </c>
      <c r="G787" s="209" t="s">
        <v>137</v>
      </c>
      <c r="H787" s="210">
        <v>0.22500000000000001</v>
      </c>
      <c r="I787" s="211"/>
      <c r="J787" s="212">
        <f>ROUND(I787*H787,2)</f>
        <v>0</v>
      </c>
      <c r="K787" s="208" t="s">
        <v>207</v>
      </c>
      <c r="L787" s="63"/>
      <c r="M787" s="213" t="s">
        <v>34</v>
      </c>
      <c r="N787" s="214" t="s">
        <v>51</v>
      </c>
      <c r="O787" s="44"/>
      <c r="P787" s="215">
        <f>O787*H787</f>
        <v>0</v>
      </c>
      <c r="Q787" s="215">
        <v>4.3800000000000002E-3</v>
      </c>
      <c r="R787" s="215">
        <f>Q787*H787</f>
        <v>9.8550000000000005E-4</v>
      </c>
      <c r="S787" s="215">
        <v>0</v>
      </c>
      <c r="T787" s="216">
        <f>S787*H787</f>
        <v>0</v>
      </c>
      <c r="AR787" s="25" t="s">
        <v>111</v>
      </c>
      <c r="AT787" s="25" t="s">
        <v>203</v>
      </c>
      <c r="AU787" s="25" t="s">
        <v>87</v>
      </c>
      <c r="AY787" s="25" t="s">
        <v>201</v>
      </c>
      <c r="BE787" s="217">
        <f>IF(N787="základní",J787,0)</f>
        <v>0</v>
      </c>
      <c r="BF787" s="217">
        <f>IF(N787="snížená",J787,0)</f>
        <v>0</v>
      </c>
      <c r="BG787" s="217">
        <f>IF(N787="zákl. přenesená",J787,0)</f>
        <v>0</v>
      </c>
      <c r="BH787" s="217">
        <f>IF(N787="sníž. přenesená",J787,0)</f>
        <v>0</v>
      </c>
      <c r="BI787" s="217">
        <f>IF(N787="nulová",J787,0)</f>
        <v>0</v>
      </c>
      <c r="BJ787" s="25" t="s">
        <v>42</v>
      </c>
      <c r="BK787" s="217">
        <f>ROUND(I787*H787,2)</f>
        <v>0</v>
      </c>
      <c r="BL787" s="25" t="s">
        <v>111</v>
      </c>
      <c r="BM787" s="25" t="s">
        <v>856</v>
      </c>
    </row>
    <row r="788" spans="2:65" s="1" customFormat="1" ht="27">
      <c r="B788" s="43"/>
      <c r="C788" s="65"/>
      <c r="D788" s="218" t="s">
        <v>209</v>
      </c>
      <c r="E788" s="65"/>
      <c r="F788" s="219" t="s">
        <v>857</v>
      </c>
      <c r="G788" s="65"/>
      <c r="H788" s="65"/>
      <c r="I788" s="175"/>
      <c r="J788" s="65"/>
      <c r="K788" s="65"/>
      <c r="L788" s="63"/>
      <c r="M788" s="220"/>
      <c r="N788" s="44"/>
      <c r="O788" s="44"/>
      <c r="P788" s="44"/>
      <c r="Q788" s="44"/>
      <c r="R788" s="44"/>
      <c r="S788" s="44"/>
      <c r="T788" s="80"/>
      <c r="AT788" s="25" t="s">
        <v>209</v>
      </c>
      <c r="AU788" s="25" t="s">
        <v>87</v>
      </c>
    </row>
    <row r="789" spans="2:65" s="12" customFormat="1">
      <c r="B789" s="221"/>
      <c r="C789" s="222"/>
      <c r="D789" s="218" t="s">
        <v>211</v>
      </c>
      <c r="E789" s="223" t="s">
        <v>34</v>
      </c>
      <c r="F789" s="224" t="s">
        <v>418</v>
      </c>
      <c r="G789" s="222"/>
      <c r="H789" s="223" t="s">
        <v>34</v>
      </c>
      <c r="I789" s="225"/>
      <c r="J789" s="222"/>
      <c r="K789" s="222"/>
      <c r="L789" s="226"/>
      <c r="M789" s="227"/>
      <c r="N789" s="228"/>
      <c r="O789" s="228"/>
      <c r="P789" s="228"/>
      <c r="Q789" s="228"/>
      <c r="R789" s="228"/>
      <c r="S789" s="228"/>
      <c r="T789" s="229"/>
      <c r="AT789" s="230" t="s">
        <v>211</v>
      </c>
      <c r="AU789" s="230" t="s">
        <v>87</v>
      </c>
      <c r="AV789" s="12" t="s">
        <v>42</v>
      </c>
      <c r="AW789" s="12" t="s">
        <v>40</v>
      </c>
      <c r="AX789" s="12" t="s">
        <v>80</v>
      </c>
      <c r="AY789" s="230" t="s">
        <v>201</v>
      </c>
    </row>
    <row r="790" spans="2:65" s="13" customFormat="1">
      <c r="B790" s="231"/>
      <c r="C790" s="232"/>
      <c r="D790" s="218" t="s">
        <v>211</v>
      </c>
      <c r="E790" s="233" t="s">
        <v>34</v>
      </c>
      <c r="F790" s="234" t="s">
        <v>779</v>
      </c>
      <c r="G790" s="232"/>
      <c r="H790" s="235">
        <v>0.22500000000000001</v>
      </c>
      <c r="I790" s="236"/>
      <c r="J790" s="232"/>
      <c r="K790" s="232"/>
      <c r="L790" s="237"/>
      <c r="M790" s="238"/>
      <c r="N790" s="239"/>
      <c r="O790" s="239"/>
      <c r="P790" s="239"/>
      <c r="Q790" s="239"/>
      <c r="R790" s="239"/>
      <c r="S790" s="239"/>
      <c r="T790" s="240"/>
      <c r="AT790" s="241" t="s">
        <v>211</v>
      </c>
      <c r="AU790" s="241" t="s">
        <v>87</v>
      </c>
      <c r="AV790" s="13" t="s">
        <v>87</v>
      </c>
      <c r="AW790" s="13" t="s">
        <v>40</v>
      </c>
      <c r="AX790" s="13" t="s">
        <v>80</v>
      </c>
      <c r="AY790" s="241" t="s">
        <v>201</v>
      </c>
    </row>
    <row r="791" spans="2:65" s="15" customFormat="1">
      <c r="B791" s="253"/>
      <c r="C791" s="254"/>
      <c r="D791" s="218" t="s">
        <v>211</v>
      </c>
      <c r="E791" s="255" t="s">
        <v>34</v>
      </c>
      <c r="F791" s="256" t="s">
        <v>432</v>
      </c>
      <c r="G791" s="254"/>
      <c r="H791" s="257">
        <v>0.22500000000000001</v>
      </c>
      <c r="I791" s="258"/>
      <c r="J791" s="254"/>
      <c r="K791" s="254"/>
      <c r="L791" s="259"/>
      <c r="M791" s="260"/>
      <c r="N791" s="261"/>
      <c r="O791" s="261"/>
      <c r="P791" s="261"/>
      <c r="Q791" s="261"/>
      <c r="R791" s="261"/>
      <c r="S791" s="261"/>
      <c r="T791" s="262"/>
      <c r="AT791" s="263" t="s">
        <v>211</v>
      </c>
      <c r="AU791" s="263" t="s">
        <v>87</v>
      </c>
      <c r="AV791" s="15" t="s">
        <v>108</v>
      </c>
      <c r="AW791" s="15" t="s">
        <v>40</v>
      </c>
      <c r="AX791" s="15" t="s">
        <v>80</v>
      </c>
      <c r="AY791" s="263" t="s">
        <v>201</v>
      </c>
    </row>
    <row r="792" spans="2:65" s="14" customFormat="1">
      <c r="B792" s="242"/>
      <c r="C792" s="243"/>
      <c r="D792" s="218" t="s">
        <v>211</v>
      </c>
      <c r="E792" s="244" t="s">
        <v>34</v>
      </c>
      <c r="F792" s="245" t="s">
        <v>215</v>
      </c>
      <c r="G792" s="243"/>
      <c r="H792" s="246">
        <v>0.22500000000000001</v>
      </c>
      <c r="I792" s="247"/>
      <c r="J792" s="243"/>
      <c r="K792" s="243"/>
      <c r="L792" s="248"/>
      <c r="M792" s="249"/>
      <c r="N792" s="250"/>
      <c r="O792" s="250"/>
      <c r="P792" s="250"/>
      <c r="Q792" s="250"/>
      <c r="R792" s="250"/>
      <c r="S792" s="250"/>
      <c r="T792" s="251"/>
      <c r="AT792" s="252" t="s">
        <v>211</v>
      </c>
      <c r="AU792" s="252" t="s">
        <v>87</v>
      </c>
      <c r="AV792" s="14" t="s">
        <v>111</v>
      </c>
      <c r="AW792" s="14" t="s">
        <v>40</v>
      </c>
      <c r="AX792" s="14" t="s">
        <v>42</v>
      </c>
      <c r="AY792" s="252" t="s">
        <v>201</v>
      </c>
    </row>
    <row r="793" spans="2:65" s="1" customFormat="1" ht="25.5" customHeight="1">
      <c r="B793" s="43"/>
      <c r="C793" s="206" t="s">
        <v>858</v>
      </c>
      <c r="D793" s="206" t="s">
        <v>203</v>
      </c>
      <c r="E793" s="207" t="s">
        <v>859</v>
      </c>
      <c r="F793" s="208" t="s">
        <v>860</v>
      </c>
      <c r="G793" s="209" t="s">
        <v>137</v>
      </c>
      <c r="H793" s="210">
        <v>753.81899999999996</v>
      </c>
      <c r="I793" s="211"/>
      <c r="J793" s="212">
        <f>ROUND(I793*H793,2)</f>
        <v>0</v>
      </c>
      <c r="K793" s="208" t="s">
        <v>207</v>
      </c>
      <c r="L793" s="63"/>
      <c r="M793" s="213" t="s">
        <v>34</v>
      </c>
      <c r="N793" s="214" t="s">
        <v>51</v>
      </c>
      <c r="O793" s="44"/>
      <c r="P793" s="215">
        <f>O793*H793</f>
        <v>0</v>
      </c>
      <c r="Q793" s="215">
        <v>3.0000000000000001E-3</v>
      </c>
      <c r="R793" s="215">
        <f>Q793*H793</f>
        <v>2.2614570000000001</v>
      </c>
      <c r="S793" s="215">
        <v>0</v>
      </c>
      <c r="T793" s="216">
        <f>S793*H793</f>
        <v>0</v>
      </c>
      <c r="AR793" s="25" t="s">
        <v>111</v>
      </c>
      <c r="AT793" s="25" t="s">
        <v>203</v>
      </c>
      <c r="AU793" s="25" t="s">
        <v>87</v>
      </c>
      <c r="AY793" s="25" t="s">
        <v>201</v>
      </c>
      <c r="BE793" s="217">
        <f>IF(N793="základní",J793,0)</f>
        <v>0</v>
      </c>
      <c r="BF793" s="217">
        <f>IF(N793="snížená",J793,0)</f>
        <v>0</v>
      </c>
      <c r="BG793" s="217">
        <f>IF(N793="zákl. přenesená",J793,0)</f>
        <v>0</v>
      </c>
      <c r="BH793" s="217">
        <f>IF(N793="sníž. přenesená",J793,0)</f>
        <v>0</v>
      </c>
      <c r="BI793" s="217">
        <f>IF(N793="nulová",J793,0)</f>
        <v>0</v>
      </c>
      <c r="BJ793" s="25" t="s">
        <v>42</v>
      </c>
      <c r="BK793" s="217">
        <f>ROUND(I793*H793,2)</f>
        <v>0</v>
      </c>
      <c r="BL793" s="25" t="s">
        <v>111</v>
      </c>
      <c r="BM793" s="25" t="s">
        <v>861</v>
      </c>
    </row>
    <row r="794" spans="2:65" s="12" customFormat="1">
      <c r="B794" s="221"/>
      <c r="C794" s="222"/>
      <c r="D794" s="218" t="s">
        <v>211</v>
      </c>
      <c r="E794" s="223" t="s">
        <v>34</v>
      </c>
      <c r="F794" s="224" t="s">
        <v>418</v>
      </c>
      <c r="G794" s="222"/>
      <c r="H794" s="223" t="s">
        <v>34</v>
      </c>
      <c r="I794" s="225"/>
      <c r="J794" s="222"/>
      <c r="K794" s="222"/>
      <c r="L794" s="226"/>
      <c r="M794" s="227"/>
      <c r="N794" s="228"/>
      <c r="O794" s="228"/>
      <c r="P794" s="228"/>
      <c r="Q794" s="228"/>
      <c r="R794" s="228"/>
      <c r="S794" s="228"/>
      <c r="T794" s="229"/>
      <c r="AT794" s="230" t="s">
        <v>211</v>
      </c>
      <c r="AU794" s="230" t="s">
        <v>87</v>
      </c>
      <c r="AV794" s="12" t="s">
        <v>42</v>
      </c>
      <c r="AW794" s="12" t="s">
        <v>40</v>
      </c>
      <c r="AX794" s="12" t="s">
        <v>80</v>
      </c>
      <c r="AY794" s="230" t="s">
        <v>201</v>
      </c>
    </row>
    <row r="795" spans="2:65" s="13" customFormat="1">
      <c r="B795" s="231"/>
      <c r="C795" s="232"/>
      <c r="D795" s="218" t="s">
        <v>211</v>
      </c>
      <c r="E795" s="233" t="s">
        <v>34</v>
      </c>
      <c r="F795" s="234" t="s">
        <v>784</v>
      </c>
      <c r="G795" s="232"/>
      <c r="H795" s="235">
        <v>90.971999999999994</v>
      </c>
      <c r="I795" s="236"/>
      <c r="J795" s="232"/>
      <c r="K795" s="232"/>
      <c r="L795" s="237"/>
      <c r="M795" s="238"/>
      <c r="N795" s="239"/>
      <c r="O795" s="239"/>
      <c r="P795" s="239"/>
      <c r="Q795" s="239"/>
      <c r="R795" s="239"/>
      <c r="S795" s="239"/>
      <c r="T795" s="240"/>
      <c r="AT795" s="241" t="s">
        <v>211</v>
      </c>
      <c r="AU795" s="241" t="s">
        <v>87</v>
      </c>
      <c r="AV795" s="13" t="s">
        <v>87</v>
      </c>
      <c r="AW795" s="13" t="s">
        <v>40</v>
      </c>
      <c r="AX795" s="13" t="s">
        <v>80</v>
      </c>
      <c r="AY795" s="241" t="s">
        <v>201</v>
      </c>
    </row>
    <row r="796" spans="2:65" s="13" customFormat="1">
      <c r="B796" s="231"/>
      <c r="C796" s="232"/>
      <c r="D796" s="218" t="s">
        <v>211</v>
      </c>
      <c r="E796" s="233" t="s">
        <v>34</v>
      </c>
      <c r="F796" s="234" t="s">
        <v>785</v>
      </c>
      <c r="G796" s="232"/>
      <c r="H796" s="235">
        <v>34.828000000000003</v>
      </c>
      <c r="I796" s="236"/>
      <c r="J796" s="232"/>
      <c r="K796" s="232"/>
      <c r="L796" s="237"/>
      <c r="M796" s="238"/>
      <c r="N796" s="239"/>
      <c r="O796" s="239"/>
      <c r="P796" s="239"/>
      <c r="Q796" s="239"/>
      <c r="R796" s="239"/>
      <c r="S796" s="239"/>
      <c r="T796" s="240"/>
      <c r="AT796" s="241" t="s">
        <v>211</v>
      </c>
      <c r="AU796" s="241" t="s">
        <v>87</v>
      </c>
      <c r="AV796" s="13" t="s">
        <v>87</v>
      </c>
      <c r="AW796" s="13" t="s">
        <v>40</v>
      </c>
      <c r="AX796" s="13" t="s">
        <v>80</v>
      </c>
      <c r="AY796" s="241" t="s">
        <v>201</v>
      </c>
    </row>
    <row r="797" spans="2:65" s="13" customFormat="1">
      <c r="B797" s="231"/>
      <c r="C797" s="232"/>
      <c r="D797" s="218" t="s">
        <v>211</v>
      </c>
      <c r="E797" s="233" t="s">
        <v>34</v>
      </c>
      <c r="F797" s="234" t="s">
        <v>786</v>
      </c>
      <c r="G797" s="232"/>
      <c r="H797" s="235">
        <v>31.724</v>
      </c>
      <c r="I797" s="236"/>
      <c r="J797" s="232"/>
      <c r="K797" s="232"/>
      <c r="L797" s="237"/>
      <c r="M797" s="238"/>
      <c r="N797" s="239"/>
      <c r="O797" s="239"/>
      <c r="P797" s="239"/>
      <c r="Q797" s="239"/>
      <c r="R797" s="239"/>
      <c r="S797" s="239"/>
      <c r="T797" s="240"/>
      <c r="AT797" s="241" t="s">
        <v>211</v>
      </c>
      <c r="AU797" s="241" t="s">
        <v>87</v>
      </c>
      <c r="AV797" s="13" t="s">
        <v>87</v>
      </c>
      <c r="AW797" s="13" t="s">
        <v>40</v>
      </c>
      <c r="AX797" s="13" t="s">
        <v>80</v>
      </c>
      <c r="AY797" s="241" t="s">
        <v>201</v>
      </c>
    </row>
    <row r="798" spans="2:65" s="13" customFormat="1">
      <c r="B798" s="231"/>
      <c r="C798" s="232"/>
      <c r="D798" s="218" t="s">
        <v>211</v>
      </c>
      <c r="E798" s="233" t="s">
        <v>34</v>
      </c>
      <c r="F798" s="234" t="s">
        <v>787</v>
      </c>
      <c r="G798" s="232"/>
      <c r="H798" s="235">
        <v>39.700000000000003</v>
      </c>
      <c r="I798" s="236"/>
      <c r="J798" s="232"/>
      <c r="K798" s="232"/>
      <c r="L798" s="237"/>
      <c r="M798" s="238"/>
      <c r="N798" s="239"/>
      <c r="O798" s="239"/>
      <c r="P798" s="239"/>
      <c r="Q798" s="239"/>
      <c r="R798" s="239"/>
      <c r="S798" s="239"/>
      <c r="T798" s="240"/>
      <c r="AT798" s="241" t="s">
        <v>211</v>
      </c>
      <c r="AU798" s="241" t="s">
        <v>87</v>
      </c>
      <c r="AV798" s="13" t="s">
        <v>87</v>
      </c>
      <c r="AW798" s="13" t="s">
        <v>40</v>
      </c>
      <c r="AX798" s="13" t="s">
        <v>80</v>
      </c>
      <c r="AY798" s="241" t="s">
        <v>201</v>
      </c>
    </row>
    <row r="799" spans="2:65" s="13" customFormat="1">
      <c r="B799" s="231"/>
      <c r="C799" s="232"/>
      <c r="D799" s="218" t="s">
        <v>211</v>
      </c>
      <c r="E799" s="233" t="s">
        <v>34</v>
      </c>
      <c r="F799" s="234" t="s">
        <v>788</v>
      </c>
      <c r="G799" s="232"/>
      <c r="H799" s="235">
        <v>52.951999999999998</v>
      </c>
      <c r="I799" s="236"/>
      <c r="J799" s="232"/>
      <c r="K799" s="232"/>
      <c r="L799" s="237"/>
      <c r="M799" s="238"/>
      <c r="N799" s="239"/>
      <c r="O799" s="239"/>
      <c r="P799" s="239"/>
      <c r="Q799" s="239"/>
      <c r="R799" s="239"/>
      <c r="S799" s="239"/>
      <c r="T799" s="240"/>
      <c r="AT799" s="241" t="s">
        <v>211</v>
      </c>
      <c r="AU799" s="241" t="s">
        <v>87</v>
      </c>
      <c r="AV799" s="13" t="s">
        <v>87</v>
      </c>
      <c r="AW799" s="13" t="s">
        <v>40</v>
      </c>
      <c r="AX799" s="13" t="s">
        <v>80</v>
      </c>
      <c r="AY799" s="241" t="s">
        <v>201</v>
      </c>
    </row>
    <row r="800" spans="2:65" s="13" customFormat="1">
      <c r="B800" s="231"/>
      <c r="C800" s="232"/>
      <c r="D800" s="218" t="s">
        <v>211</v>
      </c>
      <c r="E800" s="233" t="s">
        <v>34</v>
      </c>
      <c r="F800" s="234" t="s">
        <v>789</v>
      </c>
      <c r="G800" s="232"/>
      <c r="H800" s="235">
        <v>19.827999999999999</v>
      </c>
      <c r="I800" s="236"/>
      <c r="J800" s="232"/>
      <c r="K800" s="232"/>
      <c r="L800" s="237"/>
      <c r="M800" s="238"/>
      <c r="N800" s="239"/>
      <c r="O800" s="239"/>
      <c r="P800" s="239"/>
      <c r="Q800" s="239"/>
      <c r="R800" s="239"/>
      <c r="S800" s="239"/>
      <c r="T800" s="240"/>
      <c r="AT800" s="241" t="s">
        <v>211</v>
      </c>
      <c r="AU800" s="241" t="s">
        <v>87</v>
      </c>
      <c r="AV800" s="13" t="s">
        <v>87</v>
      </c>
      <c r="AW800" s="13" t="s">
        <v>40</v>
      </c>
      <c r="AX800" s="13" t="s">
        <v>80</v>
      </c>
      <c r="AY800" s="241" t="s">
        <v>201</v>
      </c>
    </row>
    <row r="801" spans="2:51" s="13" customFormat="1">
      <c r="B801" s="231"/>
      <c r="C801" s="232"/>
      <c r="D801" s="218" t="s">
        <v>211</v>
      </c>
      <c r="E801" s="233" t="s">
        <v>34</v>
      </c>
      <c r="F801" s="234" t="s">
        <v>790</v>
      </c>
      <c r="G801" s="232"/>
      <c r="H801" s="235">
        <v>40.128</v>
      </c>
      <c r="I801" s="236"/>
      <c r="J801" s="232"/>
      <c r="K801" s="232"/>
      <c r="L801" s="237"/>
      <c r="M801" s="238"/>
      <c r="N801" s="239"/>
      <c r="O801" s="239"/>
      <c r="P801" s="239"/>
      <c r="Q801" s="239"/>
      <c r="R801" s="239"/>
      <c r="S801" s="239"/>
      <c r="T801" s="240"/>
      <c r="AT801" s="241" t="s">
        <v>211</v>
      </c>
      <c r="AU801" s="241" t="s">
        <v>87</v>
      </c>
      <c r="AV801" s="13" t="s">
        <v>87</v>
      </c>
      <c r="AW801" s="13" t="s">
        <v>40</v>
      </c>
      <c r="AX801" s="13" t="s">
        <v>80</v>
      </c>
      <c r="AY801" s="241" t="s">
        <v>201</v>
      </c>
    </row>
    <row r="802" spans="2:51" s="13" customFormat="1">
      <c r="B802" s="231"/>
      <c r="C802" s="232"/>
      <c r="D802" s="218" t="s">
        <v>211</v>
      </c>
      <c r="E802" s="233" t="s">
        <v>34</v>
      </c>
      <c r="F802" s="234" t="s">
        <v>791</v>
      </c>
      <c r="G802" s="232"/>
      <c r="H802" s="235">
        <v>87.86</v>
      </c>
      <c r="I802" s="236"/>
      <c r="J802" s="232"/>
      <c r="K802" s="232"/>
      <c r="L802" s="237"/>
      <c r="M802" s="238"/>
      <c r="N802" s="239"/>
      <c r="O802" s="239"/>
      <c r="P802" s="239"/>
      <c r="Q802" s="239"/>
      <c r="R802" s="239"/>
      <c r="S802" s="239"/>
      <c r="T802" s="240"/>
      <c r="AT802" s="241" t="s">
        <v>211</v>
      </c>
      <c r="AU802" s="241" t="s">
        <v>87</v>
      </c>
      <c r="AV802" s="13" t="s">
        <v>87</v>
      </c>
      <c r="AW802" s="13" t="s">
        <v>40</v>
      </c>
      <c r="AX802" s="13" t="s">
        <v>80</v>
      </c>
      <c r="AY802" s="241" t="s">
        <v>201</v>
      </c>
    </row>
    <row r="803" spans="2:51" s="13" customFormat="1" ht="27">
      <c r="B803" s="231"/>
      <c r="C803" s="232"/>
      <c r="D803" s="218" t="s">
        <v>211</v>
      </c>
      <c r="E803" s="233" t="s">
        <v>34</v>
      </c>
      <c r="F803" s="234" t="s">
        <v>792</v>
      </c>
      <c r="G803" s="232"/>
      <c r="H803" s="235">
        <v>164.74</v>
      </c>
      <c r="I803" s="236"/>
      <c r="J803" s="232"/>
      <c r="K803" s="232"/>
      <c r="L803" s="237"/>
      <c r="M803" s="238"/>
      <c r="N803" s="239"/>
      <c r="O803" s="239"/>
      <c r="P803" s="239"/>
      <c r="Q803" s="239"/>
      <c r="R803" s="239"/>
      <c r="S803" s="239"/>
      <c r="T803" s="240"/>
      <c r="AT803" s="241" t="s">
        <v>211</v>
      </c>
      <c r="AU803" s="241" t="s">
        <v>87</v>
      </c>
      <c r="AV803" s="13" t="s">
        <v>87</v>
      </c>
      <c r="AW803" s="13" t="s">
        <v>40</v>
      </c>
      <c r="AX803" s="13" t="s">
        <v>80</v>
      </c>
      <c r="AY803" s="241" t="s">
        <v>201</v>
      </c>
    </row>
    <row r="804" spans="2:51" s="13" customFormat="1">
      <c r="B804" s="231"/>
      <c r="C804" s="232"/>
      <c r="D804" s="218" t="s">
        <v>211</v>
      </c>
      <c r="E804" s="233" t="s">
        <v>34</v>
      </c>
      <c r="F804" s="234" t="s">
        <v>793</v>
      </c>
      <c r="G804" s="232"/>
      <c r="H804" s="235">
        <v>101.764</v>
      </c>
      <c r="I804" s="236"/>
      <c r="J804" s="232"/>
      <c r="K804" s="232"/>
      <c r="L804" s="237"/>
      <c r="M804" s="238"/>
      <c r="N804" s="239"/>
      <c r="O804" s="239"/>
      <c r="P804" s="239"/>
      <c r="Q804" s="239"/>
      <c r="R804" s="239"/>
      <c r="S804" s="239"/>
      <c r="T804" s="240"/>
      <c r="AT804" s="241" t="s">
        <v>211</v>
      </c>
      <c r="AU804" s="241" t="s">
        <v>87</v>
      </c>
      <c r="AV804" s="13" t="s">
        <v>87</v>
      </c>
      <c r="AW804" s="13" t="s">
        <v>40</v>
      </c>
      <c r="AX804" s="13" t="s">
        <v>80</v>
      </c>
      <c r="AY804" s="241" t="s">
        <v>201</v>
      </c>
    </row>
    <row r="805" spans="2:51" s="13" customFormat="1">
      <c r="B805" s="231"/>
      <c r="C805" s="232"/>
      <c r="D805" s="218" t="s">
        <v>211</v>
      </c>
      <c r="E805" s="233" t="s">
        <v>34</v>
      </c>
      <c r="F805" s="234" t="s">
        <v>794</v>
      </c>
      <c r="G805" s="232"/>
      <c r="H805" s="235">
        <v>38.695999999999998</v>
      </c>
      <c r="I805" s="236"/>
      <c r="J805" s="232"/>
      <c r="K805" s="232"/>
      <c r="L805" s="237"/>
      <c r="M805" s="238"/>
      <c r="N805" s="239"/>
      <c r="O805" s="239"/>
      <c r="P805" s="239"/>
      <c r="Q805" s="239"/>
      <c r="R805" s="239"/>
      <c r="S805" s="239"/>
      <c r="T805" s="240"/>
      <c r="AT805" s="241" t="s">
        <v>211</v>
      </c>
      <c r="AU805" s="241" t="s">
        <v>87</v>
      </c>
      <c r="AV805" s="13" t="s">
        <v>87</v>
      </c>
      <c r="AW805" s="13" t="s">
        <v>40</v>
      </c>
      <c r="AX805" s="13" t="s">
        <v>80</v>
      </c>
      <c r="AY805" s="241" t="s">
        <v>201</v>
      </c>
    </row>
    <row r="806" spans="2:51" s="13" customFormat="1">
      <c r="B806" s="231"/>
      <c r="C806" s="232"/>
      <c r="D806" s="218" t="s">
        <v>211</v>
      </c>
      <c r="E806" s="233" t="s">
        <v>34</v>
      </c>
      <c r="F806" s="234" t="s">
        <v>795</v>
      </c>
      <c r="G806" s="232"/>
      <c r="H806" s="235">
        <v>34.08</v>
      </c>
      <c r="I806" s="236"/>
      <c r="J806" s="232"/>
      <c r="K806" s="232"/>
      <c r="L806" s="237"/>
      <c r="M806" s="238"/>
      <c r="N806" s="239"/>
      <c r="O806" s="239"/>
      <c r="P806" s="239"/>
      <c r="Q806" s="239"/>
      <c r="R806" s="239"/>
      <c r="S806" s="239"/>
      <c r="T806" s="240"/>
      <c r="AT806" s="241" t="s">
        <v>211</v>
      </c>
      <c r="AU806" s="241" t="s">
        <v>87</v>
      </c>
      <c r="AV806" s="13" t="s">
        <v>87</v>
      </c>
      <c r="AW806" s="13" t="s">
        <v>40</v>
      </c>
      <c r="AX806" s="13" t="s">
        <v>80</v>
      </c>
      <c r="AY806" s="241" t="s">
        <v>201</v>
      </c>
    </row>
    <row r="807" spans="2:51" s="13" customFormat="1">
      <c r="B807" s="231"/>
      <c r="C807" s="232"/>
      <c r="D807" s="218" t="s">
        <v>211</v>
      </c>
      <c r="E807" s="233" t="s">
        <v>34</v>
      </c>
      <c r="F807" s="234" t="s">
        <v>796</v>
      </c>
      <c r="G807" s="232"/>
      <c r="H807" s="235">
        <v>33.948</v>
      </c>
      <c r="I807" s="236"/>
      <c r="J807" s="232"/>
      <c r="K807" s="232"/>
      <c r="L807" s="237"/>
      <c r="M807" s="238"/>
      <c r="N807" s="239"/>
      <c r="O807" s="239"/>
      <c r="P807" s="239"/>
      <c r="Q807" s="239"/>
      <c r="R807" s="239"/>
      <c r="S807" s="239"/>
      <c r="T807" s="240"/>
      <c r="AT807" s="241" t="s">
        <v>211</v>
      </c>
      <c r="AU807" s="241" t="s">
        <v>87</v>
      </c>
      <c r="AV807" s="13" t="s">
        <v>87</v>
      </c>
      <c r="AW807" s="13" t="s">
        <v>40</v>
      </c>
      <c r="AX807" s="13" t="s">
        <v>80</v>
      </c>
      <c r="AY807" s="241" t="s">
        <v>201</v>
      </c>
    </row>
    <row r="808" spans="2:51" s="13" customFormat="1">
      <c r="B808" s="231"/>
      <c r="C808" s="232"/>
      <c r="D808" s="218" t="s">
        <v>211</v>
      </c>
      <c r="E808" s="233" t="s">
        <v>34</v>
      </c>
      <c r="F808" s="234" t="s">
        <v>797</v>
      </c>
      <c r="G808" s="232"/>
      <c r="H808" s="235">
        <v>27.672000000000001</v>
      </c>
      <c r="I808" s="236"/>
      <c r="J808" s="232"/>
      <c r="K808" s="232"/>
      <c r="L808" s="237"/>
      <c r="M808" s="238"/>
      <c r="N808" s="239"/>
      <c r="O808" s="239"/>
      <c r="P808" s="239"/>
      <c r="Q808" s="239"/>
      <c r="R808" s="239"/>
      <c r="S808" s="239"/>
      <c r="T808" s="240"/>
      <c r="AT808" s="241" t="s">
        <v>211</v>
      </c>
      <c r="AU808" s="241" t="s">
        <v>87</v>
      </c>
      <c r="AV808" s="13" t="s">
        <v>87</v>
      </c>
      <c r="AW808" s="13" t="s">
        <v>40</v>
      </c>
      <c r="AX808" s="13" t="s">
        <v>80</v>
      </c>
      <c r="AY808" s="241" t="s">
        <v>201</v>
      </c>
    </row>
    <row r="809" spans="2:51" s="13" customFormat="1">
      <c r="B809" s="231"/>
      <c r="C809" s="232"/>
      <c r="D809" s="218" t="s">
        <v>211</v>
      </c>
      <c r="E809" s="233" t="s">
        <v>34</v>
      </c>
      <c r="F809" s="234" t="s">
        <v>798</v>
      </c>
      <c r="G809" s="232"/>
      <c r="H809" s="235">
        <v>52.155999999999999</v>
      </c>
      <c r="I809" s="236"/>
      <c r="J809" s="232"/>
      <c r="K809" s="232"/>
      <c r="L809" s="237"/>
      <c r="M809" s="238"/>
      <c r="N809" s="239"/>
      <c r="O809" s="239"/>
      <c r="P809" s="239"/>
      <c r="Q809" s="239"/>
      <c r="R809" s="239"/>
      <c r="S809" s="239"/>
      <c r="T809" s="240"/>
      <c r="AT809" s="241" t="s">
        <v>211</v>
      </c>
      <c r="AU809" s="241" t="s">
        <v>87</v>
      </c>
      <c r="AV809" s="13" t="s">
        <v>87</v>
      </c>
      <c r="AW809" s="13" t="s">
        <v>40</v>
      </c>
      <c r="AX809" s="13" t="s">
        <v>80</v>
      </c>
      <c r="AY809" s="241" t="s">
        <v>201</v>
      </c>
    </row>
    <row r="810" spans="2:51" s="13" customFormat="1">
      <c r="B810" s="231"/>
      <c r="C810" s="232"/>
      <c r="D810" s="218" t="s">
        <v>211</v>
      </c>
      <c r="E810" s="233" t="s">
        <v>34</v>
      </c>
      <c r="F810" s="234" t="s">
        <v>799</v>
      </c>
      <c r="G810" s="232"/>
      <c r="H810" s="235">
        <v>20.167999999999999</v>
      </c>
      <c r="I810" s="236"/>
      <c r="J810" s="232"/>
      <c r="K810" s="232"/>
      <c r="L810" s="237"/>
      <c r="M810" s="238"/>
      <c r="N810" s="239"/>
      <c r="O810" s="239"/>
      <c r="P810" s="239"/>
      <c r="Q810" s="239"/>
      <c r="R810" s="239"/>
      <c r="S810" s="239"/>
      <c r="T810" s="240"/>
      <c r="AT810" s="241" t="s">
        <v>211</v>
      </c>
      <c r="AU810" s="241" t="s">
        <v>87</v>
      </c>
      <c r="AV810" s="13" t="s">
        <v>87</v>
      </c>
      <c r="AW810" s="13" t="s">
        <v>40</v>
      </c>
      <c r="AX810" s="13" t="s">
        <v>80</v>
      </c>
      <c r="AY810" s="241" t="s">
        <v>201</v>
      </c>
    </row>
    <row r="811" spans="2:51" s="13" customFormat="1">
      <c r="B811" s="231"/>
      <c r="C811" s="232"/>
      <c r="D811" s="218" t="s">
        <v>211</v>
      </c>
      <c r="E811" s="233" t="s">
        <v>34</v>
      </c>
      <c r="F811" s="234" t="s">
        <v>800</v>
      </c>
      <c r="G811" s="232"/>
      <c r="H811" s="235">
        <v>45.847999999999999</v>
      </c>
      <c r="I811" s="236"/>
      <c r="J811" s="232"/>
      <c r="K811" s="232"/>
      <c r="L811" s="237"/>
      <c r="M811" s="238"/>
      <c r="N811" s="239"/>
      <c r="O811" s="239"/>
      <c r="P811" s="239"/>
      <c r="Q811" s="239"/>
      <c r="R811" s="239"/>
      <c r="S811" s="239"/>
      <c r="T811" s="240"/>
      <c r="AT811" s="241" t="s">
        <v>211</v>
      </c>
      <c r="AU811" s="241" t="s">
        <v>87</v>
      </c>
      <c r="AV811" s="13" t="s">
        <v>87</v>
      </c>
      <c r="AW811" s="13" t="s">
        <v>40</v>
      </c>
      <c r="AX811" s="13" t="s">
        <v>80</v>
      </c>
      <c r="AY811" s="241" t="s">
        <v>201</v>
      </c>
    </row>
    <row r="812" spans="2:51" s="13" customFormat="1">
      <c r="B812" s="231"/>
      <c r="C812" s="232"/>
      <c r="D812" s="218" t="s">
        <v>211</v>
      </c>
      <c r="E812" s="233" t="s">
        <v>34</v>
      </c>
      <c r="F812" s="234" t="s">
        <v>801</v>
      </c>
      <c r="G812" s="232"/>
      <c r="H812" s="235">
        <v>23.14</v>
      </c>
      <c r="I812" s="236"/>
      <c r="J812" s="232"/>
      <c r="K812" s="232"/>
      <c r="L812" s="237"/>
      <c r="M812" s="238"/>
      <c r="N812" s="239"/>
      <c r="O812" s="239"/>
      <c r="P812" s="239"/>
      <c r="Q812" s="239"/>
      <c r="R812" s="239"/>
      <c r="S812" s="239"/>
      <c r="T812" s="240"/>
      <c r="AT812" s="241" t="s">
        <v>211</v>
      </c>
      <c r="AU812" s="241" t="s">
        <v>87</v>
      </c>
      <c r="AV812" s="13" t="s">
        <v>87</v>
      </c>
      <c r="AW812" s="13" t="s">
        <v>40</v>
      </c>
      <c r="AX812" s="13" t="s">
        <v>80</v>
      </c>
      <c r="AY812" s="241" t="s">
        <v>201</v>
      </c>
    </row>
    <row r="813" spans="2:51" s="13" customFormat="1">
      <c r="B813" s="231"/>
      <c r="C813" s="232"/>
      <c r="D813" s="218" t="s">
        <v>211</v>
      </c>
      <c r="E813" s="233" t="s">
        <v>34</v>
      </c>
      <c r="F813" s="234" t="s">
        <v>802</v>
      </c>
      <c r="G813" s="232"/>
      <c r="H813" s="235">
        <v>22.923999999999999</v>
      </c>
      <c r="I813" s="236"/>
      <c r="J813" s="232"/>
      <c r="K813" s="232"/>
      <c r="L813" s="237"/>
      <c r="M813" s="238"/>
      <c r="N813" s="239"/>
      <c r="O813" s="239"/>
      <c r="P813" s="239"/>
      <c r="Q813" s="239"/>
      <c r="R813" s="239"/>
      <c r="S813" s="239"/>
      <c r="T813" s="240"/>
      <c r="AT813" s="241" t="s">
        <v>211</v>
      </c>
      <c r="AU813" s="241" t="s">
        <v>87</v>
      </c>
      <c r="AV813" s="13" t="s">
        <v>87</v>
      </c>
      <c r="AW813" s="13" t="s">
        <v>40</v>
      </c>
      <c r="AX813" s="13" t="s">
        <v>80</v>
      </c>
      <c r="AY813" s="241" t="s">
        <v>201</v>
      </c>
    </row>
    <row r="814" spans="2:51" s="13" customFormat="1">
      <c r="B814" s="231"/>
      <c r="C814" s="232"/>
      <c r="D814" s="218" t="s">
        <v>211</v>
      </c>
      <c r="E814" s="233" t="s">
        <v>34</v>
      </c>
      <c r="F814" s="234" t="s">
        <v>803</v>
      </c>
      <c r="G814" s="232"/>
      <c r="H814" s="235">
        <v>26.552</v>
      </c>
      <c r="I814" s="236"/>
      <c r="J814" s="232"/>
      <c r="K814" s="232"/>
      <c r="L814" s="237"/>
      <c r="M814" s="238"/>
      <c r="N814" s="239"/>
      <c r="O814" s="239"/>
      <c r="P814" s="239"/>
      <c r="Q814" s="239"/>
      <c r="R814" s="239"/>
      <c r="S814" s="239"/>
      <c r="T814" s="240"/>
      <c r="AT814" s="241" t="s">
        <v>211</v>
      </c>
      <c r="AU814" s="241" t="s">
        <v>87</v>
      </c>
      <c r="AV814" s="13" t="s">
        <v>87</v>
      </c>
      <c r="AW814" s="13" t="s">
        <v>40</v>
      </c>
      <c r="AX814" s="13" t="s">
        <v>80</v>
      </c>
      <c r="AY814" s="241" t="s">
        <v>201</v>
      </c>
    </row>
    <row r="815" spans="2:51" s="13" customFormat="1">
      <c r="B815" s="231"/>
      <c r="C815" s="232"/>
      <c r="D815" s="218" t="s">
        <v>211</v>
      </c>
      <c r="E815" s="233" t="s">
        <v>34</v>
      </c>
      <c r="F815" s="234" t="s">
        <v>804</v>
      </c>
      <c r="G815" s="232"/>
      <c r="H815" s="235">
        <v>24.76</v>
      </c>
      <c r="I815" s="236"/>
      <c r="J815" s="232"/>
      <c r="K815" s="232"/>
      <c r="L815" s="237"/>
      <c r="M815" s="238"/>
      <c r="N815" s="239"/>
      <c r="O815" s="239"/>
      <c r="P815" s="239"/>
      <c r="Q815" s="239"/>
      <c r="R815" s="239"/>
      <c r="S815" s="239"/>
      <c r="T815" s="240"/>
      <c r="AT815" s="241" t="s">
        <v>211</v>
      </c>
      <c r="AU815" s="241" t="s">
        <v>87</v>
      </c>
      <c r="AV815" s="13" t="s">
        <v>87</v>
      </c>
      <c r="AW815" s="13" t="s">
        <v>40</v>
      </c>
      <c r="AX815" s="13" t="s">
        <v>80</v>
      </c>
      <c r="AY815" s="241" t="s">
        <v>201</v>
      </c>
    </row>
    <row r="816" spans="2:51" s="13" customFormat="1">
      <c r="B816" s="231"/>
      <c r="C816" s="232"/>
      <c r="D816" s="218" t="s">
        <v>211</v>
      </c>
      <c r="E816" s="233" t="s">
        <v>34</v>
      </c>
      <c r="F816" s="234" t="s">
        <v>805</v>
      </c>
      <c r="G816" s="232"/>
      <c r="H816" s="235">
        <v>150.00800000000001</v>
      </c>
      <c r="I816" s="236"/>
      <c r="J816" s="232"/>
      <c r="K816" s="232"/>
      <c r="L816" s="237"/>
      <c r="M816" s="238"/>
      <c r="N816" s="239"/>
      <c r="O816" s="239"/>
      <c r="P816" s="239"/>
      <c r="Q816" s="239"/>
      <c r="R816" s="239"/>
      <c r="S816" s="239"/>
      <c r="T816" s="240"/>
      <c r="AT816" s="241" t="s">
        <v>211</v>
      </c>
      <c r="AU816" s="241" t="s">
        <v>87</v>
      </c>
      <c r="AV816" s="13" t="s">
        <v>87</v>
      </c>
      <c r="AW816" s="13" t="s">
        <v>40</v>
      </c>
      <c r="AX816" s="13" t="s">
        <v>80</v>
      </c>
      <c r="AY816" s="241" t="s">
        <v>201</v>
      </c>
    </row>
    <row r="817" spans="2:51" s="12" customFormat="1">
      <c r="B817" s="221"/>
      <c r="C817" s="222"/>
      <c r="D817" s="218" t="s">
        <v>211</v>
      </c>
      <c r="E817" s="223" t="s">
        <v>34</v>
      </c>
      <c r="F817" s="224" t="s">
        <v>420</v>
      </c>
      <c r="G817" s="222"/>
      <c r="H817" s="223" t="s">
        <v>34</v>
      </c>
      <c r="I817" s="225"/>
      <c r="J817" s="222"/>
      <c r="K817" s="222"/>
      <c r="L817" s="226"/>
      <c r="M817" s="227"/>
      <c r="N817" s="228"/>
      <c r="O817" s="228"/>
      <c r="P817" s="228"/>
      <c r="Q817" s="228"/>
      <c r="R817" s="228"/>
      <c r="S817" s="228"/>
      <c r="T817" s="229"/>
      <c r="AT817" s="230" t="s">
        <v>211</v>
      </c>
      <c r="AU817" s="230" t="s">
        <v>87</v>
      </c>
      <c r="AV817" s="12" t="s">
        <v>42</v>
      </c>
      <c r="AW817" s="12" t="s">
        <v>40</v>
      </c>
      <c r="AX817" s="12" t="s">
        <v>80</v>
      </c>
      <c r="AY817" s="230" t="s">
        <v>201</v>
      </c>
    </row>
    <row r="818" spans="2:51" s="13" customFormat="1">
      <c r="B818" s="231"/>
      <c r="C818" s="232"/>
      <c r="D818" s="218" t="s">
        <v>211</v>
      </c>
      <c r="E818" s="233" t="s">
        <v>34</v>
      </c>
      <c r="F818" s="234" t="s">
        <v>806</v>
      </c>
      <c r="G818" s="232"/>
      <c r="H818" s="235">
        <v>-11.032</v>
      </c>
      <c r="I818" s="236"/>
      <c r="J818" s="232"/>
      <c r="K818" s="232"/>
      <c r="L818" s="237"/>
      <c r="M818" s="238"/>
      <c r="N818" s="239"/>
      <c r="O818" s="239"/>
      <c r="P818" s="239"/>
      <c r="Q818" s="239"/>
      <c r="R818" s="239"/>
      <c r="S818" s="239"/>
      <c r="T818" s="240"/>
      <c r="AT818" s="241" t="s">
        <v>211</v>
      </c>
      <c r="AU818" s="241" t="s">
        <v>87</v>
      </c>
      <c r="AV818" s="13" t="s">
        <v>87</v>
      </c>
      <c r="AW818" s="13" t="s">
        <v>40</v>
      </c>
      <c r="AX818" s="13" t="s">
        <v>80</v>
      </c>
      <c r="AY818" s="241" t="s">
        <v>201</v>
      </c>
    </row>
    <row r="819" spans="2:51" s="13" customFormat="1">
      <c r="B819" s="231"/>
      <c r="C819" s="232"/>
      <c r="D819" s="218" t="s">
        <v>211</v>
      </c>
      <c r="E819" s="233" t="s">
        <v>34</v>
      </c>
      <c r="F819" s="234" t="s">
        <v>807</v>
      </c>
      <c r="G819" s="232"/>
      <c r="H819" s="235">
        <v>-34.671999999999997</v>
      </c>
      <c r="I819" s="236"/>
      <c r="J819" s="232"/>
      <c r="K819" s="232"/>
      <c r="L819" s="237"/>
      <c r="M819" s="238"/>
      <c r="N819" s="239"/>
      <c r="O819" s="239"/>
      <c r="P819" s="239"/>
      <c r="Q819" s="239"/>
      <c r="R819" s="239"/>
      <c r="S819" s="239"/>
      <c r="T819" s="240"/>
      <c r="AT819" s="241" t="s">
        <v>211</v>
      </c>
      <c r="AU819" s="241" t="s">
        <v>87</v>
      </c>
      <c r="AV819" s="13" t="s">
        <v>87</v>
      </c>
      <c r="AW819" s="13" t="s">
        <v>40</v>
      </c>
      <c r="AX819" s="13" t="s">
        <v>80</v>
      </c>
      <c r="AY819" s="241" t="s">
        <v>201</v>
      </c>
    </row>
    <row r="820" spans="2:51" s="13" customFormat="1">
      <c r="B820" s="231"/>
      <c r="C820" s="232"/>
      <c r="D820" s="218" t="s">
        <v>211</v>
      </c>
      <c r="E820" s="233" t="s">
        <v>34</v>
      </c>
      <c r="F820" s="234" t="s">
        <v>808</v>
      </c>
      <c r="G820" s="232"/>
      <c r="H820" s="235">
        <v>-10.638</v>
      </c>
      <c r="I820" s="236"/>
      <c r="J820" s="232"/>
      <c r="K820" s="232"/>
      <c r="L820" s="237"/>
      <c r="M820" s="238"/>
      <c r="N820" s="239"/>
      <c r="O820" s="239"/>
      <c r="P820" s="239"/>
      <c r="Q820" s="239"/>
      <c r="R820" s="239"/>
      <c r="S820" s="239"/>
      <c r="T820" s="240"/>
      <c r="AT820" s="241" t="s">
        <v>211</v>
      </c>
      <c r="AU820" s="241" t="s">
        <v>87</v>
      </c>
      <c r="AV820" s="13" t="s">
        <v>87</v>
      </c>
      <c r="AW820" s="13" t="s">
        <v>40</v>
      </c>
      <c r="AX820" s="13" t="s">
        <v>80</v>
      </c>
      <c r="AY820" s="241" t="s">
        <v>201</v>
      </c>
    </row>
    <row r="821" spans="2:51" s="13" customFormat="1">
      <c r="B821" s="231"/>
      <c r="C821" s="232"/>
      <c r="D821" s="218" t="s">
        <v>211</v>
      </c>
      <c r="E821" s="233" t="s">
        <v>34</v>
      </c>
      <c r="F821" s="234" t="s">
        <v>809</v>
      </c>
      <c r="G821" s="232"/>
      <c r="H821" s="235">
        <v>-4.2</v>
      </c>
      <c r="I821" s="236"/>
      <c r="J821" s="232"/>
      <c r="K821" s="232"/>
      <c r="L821" s="237"/>
      <c r="M821" s="238"/>
      <c r="N821" s="239"/>
      <c r="O821" s="239"/>
      <c r="P821" s="239"/>
      <c r="Q821" s="239"/>
      <c r="R821" s="239"/>
      <c r="S821" s="239"/>
      <c r="T821" s="240"/>
      <c r="AT821" s="241" t="s">
        <v>211</v>
      </c>
      <c r="AU821" s="241" t="s">
        <v>87</v>
      </c>
      <c r="AV821" s="13" t="s">
        <v>87</v>
      </c>
      <c r="AW821" s="13" t="s">
        <v>40</v>
      </c>
      <c r="AX821" s="13" t="s">
        <v>80</v>
      </c>
      <c r="AY821" s="241" t="s">
        <v>201</v>
      </c>
    </row>
    <row r="822" spans="2:51" s="13" customFormat="1">
      <c r="B822" s="231"/>
      <c r="C822" s="232"/>
      <c r="D822" s="218" t="s">
        <v>211</v>
      </c>
      <c r="E822" s="233" t="s">
        <v>34</v>
      </c>
      <c r="F822" s="234" t="s">
        <v>810</v>
      </c>
      <c r="G822" s="232"/>
      <c r="H822" s="235">
        <v>-15.2</v>
      </c>
      <c r="I822" s="236"/>
      <c r="J822" s="232"/>
      <c r="K822" s="232"/>
      <c r="L822" s="237"/>
      <c r="M822" s="238"/>
      <c r="N822" s="239"/>
      <c r="O822" s="239"/>
      <c r="P822" s="239"/>
      <c r="Q822" s="239"/>
      <c r="R822" s="239"/>
      <c r="S822" s="239"/>
      <c r="T822" s="240"/>
      <c r="AT822" s="241" t="s">
        <v>211</v>
      </c>
      <c r="AU822" s="241" t="s">
        <v>87</v>
      </c>
      <c r="AV822" s="13" t="s">
        <v>87</v>
      </c>
      <c r="AW822" s="13" t="s">
        <v>40</v>
      </c>
      <c r="AX822" s="13" t="s">
        <v>80</v>
      </c>
      <c r="AY822" s="241" t="s">
        <v>201</v>
      </c>
    </row>
    <row r="823" spans="2:51" s="13" customFormat="1">
      <c r="B823" s="231"/>
      <c r="C823" s="232"/>
      <c r="D823" s="218" t="s">
        <v>211</v>
      </c>
      <c r="E823" s="233" t="s">
        <v>34</v>
      </c>
      <c r="F823" s="234" t="s">
        <v>811</v>
      </c>
      <c r="G823" s="232"/>
      <c r="H823" s="235">
        <v>-5</v>
      </c>
      <c r="I823" s="236"/>
      <c r="J823" s="232"/>
      <c r="K823" s="232"/>
      <c r="L823" s="237"/>
      <c r="M823" s="238"/>
      <c r="N823" s="239"/>
      <c r="O823" s="239"/>
      <c r="P823" s="239"/>
      <c r="Q823" s="239"/>
      <c r="R823" s="239"/>
      <c r="S823" s="239"/>
      <c r="T823" s="240"/>
      <c r="AT823" s="241" t="s">
        <v>211</v>
      </c>
      <c r="AU823" s="241" t="s">
        <v>87</v>
      </c>
      <c r="AV823" s="13" t="s">
        <v>87</v>
      </c>
      <c r="AW823" s="13" t="s">
        <v>40</v>
      </c>
      <c r="AX823" s="13" t="s">
        <v>80</v>
      </c>
      <c r="AY823" s="241" t="s">
        <v>201</v>
      </c>
    </row>
    <row r="824" spans="2:51" s="13" customFormat="1">
      <c r="B824" s="231"/>
      <c r="C824" s="232"/>
      <c r="D824" s="218" t="s">
        <v>211</v>
      </c>
      <c r="E824" s="233" t="s">
        <v>34</v>
      </c>
      <c r="F824" s="234" t="s">
        <v>422</v>
      </c>
      <c r="G824" s="232"/>
      <c r="H824" s="235">
        <v>-2.5</v>
      </c>
      <c r="I824" s="236"/>
      <c r="J824" s="232"/>
      <c r="K824" s="232"/>
      <c r="L824" s="237"/>
      <c r="M824" s="238"/>
      <c r="N824" s="239"/>
      <c r="O824" s="239"/>
      <c r="P824" s="239"/>
      <c r="Q824" s="239"/>
      <c r="R824" s="239"/>
      <c r="S824" s="239"/>
      <c r="T824" s="240"/>
      <c r="AT824" s="241" t="s">
        <v>211</v>
      </c>
      <c r="AU824" s="241" t="s">
        <v>87</v>
      </c>
      <c r="AV824" s="13" t="s">
        <v>87</v>
      </c>
      <c r="AW824" s="13" t="s">
        <v>40</v>
      </c>
      <c r="AX824" s="13" t="s">
        <v>80</v>
      </c>
      <c r="AY824" s="241" t="s">
        <v>201</v>
      </c>
    </row>
    <row r="825" spans="2:51" s="13" customFormat="1">
      <c r="B825" s="231"/>
      <c r="C825" s="232"/>
      <c r="D825" s="218" t="s">
        <v>211</v>
      </c>
      <c r="E825" s="233" t="s">
        <v>34</v>
      </c>
      <c r="F825" s="234" t="s">
        <v>812</v>
      </c>
      <c r="G825" s="232"/>
      <c r="H825" s="235">
        <v>-7</v>
      </c>
      <c r="I825" s="236"/>
      <c r="J825" s="232"/>
      <c r="K825" s="232"/>
      <c r="L825" s="237"/>
      <c r="M825" s="238"/>
      <c r="N825" s="239"/>
      <c r="O825" s="239"/>
      <c r="P825" s="239"/>
      <c r="Q825" s="239"/>
      <c r="R825" s="239"/>
      <c r="S825" s="239"/>
      <c r="T825" s="240"/>
      <c r="AT825" s="241" t="s">
        <v>211</v>
      </c>
      <c r="AU825" s="241" t="s">
        <v>87</v>
      </c>
      <c r="AV825" s="13" t="s">
        <v>87</v>
      </c>
      <c r="AW825" s="13" t="s">
        <v>40</v>
      </c>
      <c r="AX825" s="13" t="s">
        <v>80</v>
      </c>
      <c r="AY825" s="241" t="s">
        <v>201</v>
      </c>
    </row>
    <row r="826" spans="2:51" s="13" customFormat="1">
      <c r="B826" s="231"/>
      <c r="C826" s="232"/>
      <c r="D826" s="218" t="s">
        <v>211</v>
      </c>
      <c r="E826" s="233" t="s">
        <v>34</v>
      </c>
      <c r="F826" s="234" t="s">
        <v>424</v>
      </c>
      <c r="G826" s="232"/>
      <c r="H826" s="235">
        <v>-4.0999999999999996</v>
      </c>
      <c r="I826" s="236"/>
      <c r="J826" s="232"/>
      <c r="K826" s="232"/>
      <c r="L826" s="237"/>
      <c r="M826" s="238"/>
      <c r="N826" s="239"/>
      <c r="O826" s="239"/>
      <c r="P826" s="239"/>
      <c r="Q826" s="239"/>
      <c r="R826" s="239"/>
      <c r="S826" s="239"/>
      <c r="T826" s="240"/>
      <c r="AT826" s="241" t="s">
        <v>211</v>
      </c>
      <c r="AU826" s="241" t="s">
        <v>87</v>
      </c>
      <c r="AV826" s="13" t="s">
        <v>87</v>
      </c>
      <c r="AW826" s="13" t="s">
        <v>40</v>
      </c>
      <c r="AX826" s="13" t="s">
        <v>80</v>
      </c>
      <c r="AY826" s="241" t="s">
        <v>201</v>
      </c>
    </row>
    <row r="827" spans="2:51" s="13" customFormat="1">
      <c r="B827" s="231"/>
      <c r="C827" s="232"/>
      <c r="D827" s="218" t="s">
        <v>211</v>
      </c>
      <c r="E827" s="233" t="s">
        <v>34</v>
      </c>
      <c r="F827" s="234" t="s">
        <v>813</v>
      </c>
      <c r="G827" s="232"/>
      <c r="H827" s="235">
        <v>-16.8</v>
      </c>
      <c r="I827" s="236"/>
      <c r="J827" s="232"/>
      <c r="K827" s="232"/>
      <c r="L827" s="237"/>
      <c r="M827" s="238"/>
      <c r="N827" s="239"/>
      <c r="O827" s="239"/>
      <c r="P827" s="239"/>
      <c r="Q827" s="239"/>
      <c r="R827" s="239"/>
      <c r="S827" s="239"/>
      <c r="T827" s="240"/>
      <c r="AT827" s="241" t="s">
        <v>211</v>
      </c>
      <c r="AU827" s="241" t="s">
        <v>87</v>
      </c>
      <c r="AV827" s="13" t="s">
        <v>87</v>
      </c>
      <c r="AW827" s="13" t="s">
        <v>40</v>
      </c>
      <c r="AX827" s="13" t="s">
        <v>80</v>
      </c>
      <c r="AY827" s="241" t="s">
        <v>201</v>
      </c>
    </row>
    <row r="828" spans="2:51" s="13" customFormat="1">
      <c r="B828" s="231"/>
      <c r="C828" s="232"/>
      <c r="D828" s="218" t="s">
        <v>211</v>
      </c>
      <c r="E828" s="233" t="s">
        <v>34</v>
      </c>
      <c r="F828" s="234" t="s">
        <v>450</v>
      </c>
      <c r="G828" s="232"/>
      <c r="H828" s="235">
        <v>-5.2</v>
      </c>
      <c r="I828" s="236"/>
      <c r="J828" s="232"/>
      <c r="K828" s="232"/>
      <c r="L828" s="237"/>
      <c r="M828" s="238"/>
      <c r="N828" s="239"/>
      <c r="O828" s="239"/>
      <c r="P828" s="239"/>
      <c r="Q828" s="239"/>
      <c r="R828" s="239"/>
      <c r="S828" s="239"/>
      <c r="T828" s="240"/>
      <c r="AT828" s="241" t="s">
        <v>211</v>
      </c>
      <c r="AU828" s="241" t="s">
        <v>87</v>
      </c>
      <c r="AV828" s="13" t="s">
        <v>87</v>
      </c>
      <c r="AW828" s="13" t="s">
        <v>40</v>
      </c>
      <c r="AX828" s="13" t="s">
        <v>80</v>
      </c>
      <c r="AY828" s="241" t="s">
        <v>201</v>
      </c>
    </row>
    <row r="829" spans="2:51" s="13" customFormat="1">
      <c r="B829" s="231"/>
      <c r="C829" s="232"/>
      <c r="D829" s="218" t="s">
        <v>211</v>
      </c>
      <c r="E829" s="233" t="s">
        <v>34</v>
      </c>
      <c r="F829" s="234" t="s">
        <v>451</v>
      </c>
      <c r="G829" s="232"/>
      <c r="H829" s="235">
        <v>-1.5</v>
      </c>
      <c r="I829" s="236"/>
      <c r="J829" s="232"/>
      <c r="K829" s="232"/>
      <c r="L829" s="237"/>
      <c r="M829" s="238"/>
      <c r="N829" s="239"/>
      <c r="O829" s="239"/>
      <c r="P829" s="239"/>
      <c r="Q829" s="239"/>
      <c r="R829" s="239"/>
      <c r="S829" s="239"/>
      <c r="T829" s="240"/>
      <c r="AT829" s="241" t="s">
        <v>211</v>
      </c>
      <c r="AU829" s="241" t="s">
        <v>87</v>
      </c>
      <c r="AV829" s="13" t="s">
        <v>87</v>
      </c>
      <c r="AW829" s="13" t="s">
        <v>40</v>
      </c>
      <c r="AX829" s="13" t="s">
        <v>80</v>
      </c>
      <c r="AY829" s="241" t="s">
        <v>201</v>
      </c>
    </row>
    <row r="830" spans="2:51" s="13" customFormat="1">
      <c r="B830" s="231"/>
      <c r="C830" s="232"/>
      <c r="D830" s="218" t="s">
        <v>211</v>
      </c>
      <c r="E830" s="233" t="s">
        <v>34</v>
      </c>
      <c r="F830" s="234" t="s">
        <v>452</v>
      </c>
      <c r="G830" s="232"/>
      <c r="H830" s="235">
        <v>-4</v>
      </c>
      <c r="I830" s="236"/>
      <c r="J830" s="232"/>
      <c r="K830" s="232"/>
      <c r="L830" s="237"/>
      <c r="M830" s="238"/>
      <c r="N830" s="239"/>
      <c r="O830" s="239"/>
      <c r="P830" s="239"/>
      <c r="Q830" s="239"/>
      <c r="R830" s="239"/>
      <c r="S830" s="239"/>
      <c r="T830" s="240"/>
      <c r="AT830" s="241" t="s">
        <v>211</v>
      </c>
      <c r="AU830" s="241" t="s">
        <v>87</v>
      </c>
      <c r="AV830" s="13" t="s">
        <v>87</v>
      </c>
      <c r="AW830" s="13" t="s">
        <v>40</v>
      </c>
      <c r="AX830" s="13" t="s">
        <v>80</v>
      </c>
      <c r="AY830" s="241" t="s">
        <v>201</v>
      </c>
    </row>
    <row r="831" spans="2:51" s="13" customFormat="1">
      <c r="B831" s="231"/>
      <c r="C831" s="232"/>
      <c r="D831" s="218" t="s">
        <v>211</v>
      </c>
      <c r="E831" s="233" t="s">
        <v>34</v>
      </c>
      <c r="F831" s="234" t="s">
        <v>814</v>
      </c>
      <c r="G831" s="232"/>
      <c r="H831" s="235">
        <v>-5.5679999999999996</v>
      </c>
      <c r="I831" s="236"/>
      <c r="J831" s="232"/>
      <c r="K831" s="232"/>
      <c r="L831" s="237"/>
      <c r="M831" s="238"/>
      <c r="N831" s="239"/>
      <c r="O831" s="239"/>
      <c r="P831" s="239"/>
      <c r="Q831" s="239"/>
      <c r="R831" s="239"/>
      <c r="S831" s="239"/>
      <c r="T831" s="240"/>
      <c r="AT831" s="241" t="s">
        <v>211</v>
      </c>
      <c r="AU831" s="241" t="s">
        <v>87</v>
      </c>
      <c r="AV831" s="13" t="s">
        <v>87</v>
      </c>
      <c r="AW831" s="13" t="s">
        <v>40</v>
      </c>
      <c r="AX831" s="13" t="s">
        <v>80</v>
      </c>
      <c r="AY831" s="241" t="s">
        <v>201</v>
      </c>
    </row>
    <row r="832" spans="2:51" s="13" customFormat="1">
      <c r="B832" s="231"/>
      <c r="C832" s="232"/>
      <c r="D832" s="218" t="s">
        <v>211</v>
      </c>
      <c r="E832" s="233" t="s">
        <v>34</v>
      </c>
      <c r="F832" s="234" t="s">
        <v>456</v>
      </c>
      <c r="G832" s="232"/>
      <c r="H832" s="235">
        <v>-9.375</v>
      </c>
      <c r="I832" s="236"/>
      <c r="J832" s="232"/>
      <c r="K832" s="232"/>
      <c r="L832" s="237"/>
      <c r="M832" s="238"/>
      <c r="N832" s="239"/>
      <c r="O832" s="239"/>
      <c r="P832" s="239"/>
      <c r="Q832" s="239"/>
      <c r="R832" s="239"/>
      <c r="S832" s="239"/>
      <c r="T832" s="240"/>
      <c r="AT832" s="241" t="s">
        <v>211</v>
      </c>
      <c r="AU832" s="241" t="s">
        <v>87</v>
      </c>
      <c r="AV832" s="13" t="s">
        <v>87</v>
      </c>
      <c r="AW832" s="13" t="s">
        <v>40</v>
      </c>
      <c r="AX832" s="13" t="s">
        <v>80</v>
      </c>
      <c r="AY832" s="241" t="s">
        <v>201</v>
      </c>
    </row>
    <row r="833" spans="2:51" s="13" customFormat="1">
      <c r="B833" s="231"/>
      <c r="C833" s="232"/>
      <c r="D833" s="218" t="s">
        <v>211</v>
      </c>
      <c r="E833" s="233" t="s">
        <v>34</v>
      </c>
      <c r="F833" s="234" t="s">
        <v>457</v>
      </c>
      <c r="G833" s="232"/>
      <c r="H833" s="235">
        <v>-6.75</v>
      </c>
      <c r="I833" s="236"/>
      <c r="J833" s="232"/>
      <c r="K833" s="232"/>
      <c r="L833" s="237"/>
      <c r="M833" s="238"/>
      <c r="N833" s="239"/>
      <c r="O833" s="239"/>
      <c r="P833" s="239"/>
      <c r="Q833" s="239"/>
      <c r="R833" s="239"/>
      <c r="S833" s="239"/>
      <c r="T833" s="240"/>
      <c r="AT833" s="241" t="s">
        <v>211</v>
      </c>
      <c r="AU833" s="241" t="s">
        <v>87</v>
      </c>
      <c r="AV833" s="13" t="s">
        <v>87</v>
      </c>
      <c r="AW833" s="13" t="s">
        <v>40</v>
      </c>
      <c r="AX833" s="13" t="s">
        <v>80</v>
      </c>
      <c r="AY833" s="241" t="s">
        <v>201</v>
      </c>
    </row>
    <row r="834" spans="2:51" s="13" customFormat="1">
      <c r="B834" s="231"/>
      <c r="C834" s="232"/>
      <c r="D834" s="218" t="s">
        <v>211</v>
      </c>
      <c r="E834" s="233" t="s">
        <v>34</v>
      </c>
      <c r="F834" s="234" t="s">
        <v>458</v>
      </c>
      <c r="G834" s="232"/>
      <c r="H834" s="235">
        <v>-3</v>
      </c>
      <c r="I834" s="236"/>
      <c r="J834" s="232"/>
      <c r="K834" s="232"/>
      <c r="L834" s="237"/>
      <c r="M834" s="238"/>
      <c r="N834" s="239"/>
      <c r="O834" s="239"/>
      <c r="P834" s="239"/>
      <c r="Q834" s="239"/>
      <c r="R834" s="239"/>
      <c r="S834" s="239"/>
      <c r="T834" s="240"/>
      <c r="AT834" s="241" t="s">
        <v>211</v>
      </c>
      <c r="AU834" s="241" t="s">
        <v>87</v>
      </c>
      <c r="AV834" s="13" t="s">
        <v>87</v>
      </c>
      <c r="AW834" s="13" t="s">
        <v>40</v>
      </c>
      <c r="AX834" s="13" t="s">
        <v>80</v>
      </c>
      <c r="AY834" s="241" t="s">
        <v>201</v>
      </c>
    </row>
    <row r="835" spans="2:51" s="13" customFormat="1">
      <c r="B835" s="231"/>
      <c r="C835" s="232"/>
      <c r="D835" s="218" t="s">
        <v>211</v>
      </c>
      <c r="E835" s="233" t="s">
        <v>34</v>
      </c>
      <c r="F835" s="234" t="s">
        <v>815</v>
      </c>
      <c r="G835" s="232"/>
      <c r="H835" s="235">
        <v>-2.76</v>
      </c>
      <c r="I835" s="236"/>
      <c r="J835" s="232"/>
      <c r="K835" s="232"/>
      <c r="L835" s="237"/>
      <c r="M835" s="238"/>
      <c r="N835" s="239"/>
      <c r="O835" s="239"/>
      <c r="P835" s="239"/>
      <c r="Q835" s="239"/>
      <c r="R835" s="239"/>
      <c r="S835" s="239"/>
      <c r="T835" s="240"/>
      <c r="AT835" s="241" t="s">
        <v>211</v>
      </c>
      <c r="AU835" s="241" t="s">
        <v>87</v>
      </c>
      <c r="AV835" s="13" t="s">
        <v>87</v>
      </c>
      <c r="AW835" s="13" t="s">
        <v>40</v>
      </c>
      <c r="AX835" s="13" t="s">
        <v>80</v>
      </c>
      <c r="AY835" s="241" t="s">
        <v>201</v>
      </c>
    </row>
    <row r="836" spans="2:51" s="13" customFormat="1">
      <c r="B836" s="231"/>
      <c r="C836" s="232"/>
      <c r="D836" s="218" t="s">
        <v>211</v>
      </c>
      <c r="E836" s="233" t="s">
        <v>34</v>
      </c>
      <c r="F836" s="234" t="s">
        <v>455</v>
      </c>
      <c r="G836" s="232"/>
      <c r="H836" s="235">
        <v>-0.75</v>
      </c>
      <c r="I836" s="236"/>
      <c r="J836" s="232"/>
      <c r="K836" s="232"/>
      <c r="L836" s="237"/>
      <c r="M836" s="238"/>
      <c r="N836" s="239"/>
      <c r="O836" s="239"/>
      <c r="P836" s="239"/>
      <c r="Q836" s="239"/>
      <c r="R836" s="239"/>
      <c r="S836" s="239"/>
      <c r="T836" s="240"/>
      <c r="AT836" s="241" t="s">
        <v>211</v>
      </c>
      <c r="AU836" s="241" t="s">
        <v>87</v>
      </c>
      <c r="AV836" s="13" t="s">
        <v>87</v>
      </c>
      <c r="AW836" s="13" t="s">
        <v>40</v>
      </c>
      <c r="AX836" s="13" t="s">
        <v>80</v>
      </c>
      <c r="AY836" s="241" t="s">
        <v>201</v>
      </c>
    </row>
    <row r="837" spans="2:51" s="12" customFormat="1">
      <c r="B837" s="221"/>
      <c r="C837" s="222"/>
      <c r="D837" s="218" t="s">
        <v>211</v>
      </c>
      <c r="E837" s="223" t="s">
        <v>34</v>
      </c>
      <c r="F837" s="224" t="s">
        <v>816</v>
      </c>
      <c r="G837" s="222"/>
      <c r="H837" s="223" t="s">
        <v>34</v>
      </c>
      <c r="I837" s="225"/>
      <c r="J837" s="222"/>
      <c r="K837" s="222"/>
      <c r="L837" s="226"/>
      <c r="M837" s="227"/>
      <c r="N837" s="228"/>
      <c r="O837" s="228"/>
      <c r="P837" s="228"/>
      <c r="Q837" s="228"/>
      <c r="R837" s="228"/>
      <c r="S837" s="228"/>
      <c r="T837" s="229"/>
      <c r="AT837" s="230" t="s">
        <v>211</v>
      </c>
      <c r="AU837" s="230" t="s">
        <v>87</v>
      </c>
      <c r="AV837" s="12" t="s">
        <v>42</v>
      </c>
      <c r="AW837" s="12" t="s">
        <v>40</v>
      </c>
      <c r="AX837" s="12" t="s">
        <v>80</v>
      </c>
      <c r="AY837" s="230" t="s">
        <v>201</v>
      </c>
    </row>
    <row r="838" spans="2:51" s="13" customFormat="1">
      <c r="B838" s="231"/>
      <c r="C838" s="232"/>
      <c r="D838" s="218" t="s">
        <v>211</v>
      </c>
      <c r="E838" s="233" t="s">
        <v>34</v>
      </c>
      <c r="F838" s="234" t="s">
        <v>817</v>
      </c>
      <c r="G838" s="232"/>
      <c r="H838" s="235">
        <v>2.34</v>
      </c>
      <c r="I838" s="236"/>
      <c r="J838" s="232"/>
      <c r="K838" s="232"/>
      <c r="L838" s="237"/>
      <c r="M838" s="238"/>
      <c r="N838" s="239"/>
      <c r="O838" s="239"/>
      <c r="P838" s="239"/>
      <c r="Q838" s="239"/>
      <c r="R838" s="239"/>
      <c r="S838" s="239"/>
      <c r="T838" s="240"/>
      <c r="AT838" s="241" t="s">
        <v>211</v>
      </c>
      <c r="AU838" s="241" t="s">
        <v>87</v>
      </c>
      <c r="AV838" s="13" t="s">
        <v>87</v>
      </c>
      <c r="AW838" s="13" t="s">
        <v>40</v>
      </c>
      <c r="AX838" s="13" t="s">
        <v>80</v>
      </c>
      <c r="AY838" s="241" t="s">
        <v>201</v>
      </c>
    </row>
    <row r="839" spans="2:51" s="13" customFormat="1">
      <c r="B839" s="231"/>
      <c r="C839" s="232"/>
      <c r="D839" s="218" t="s">
        <v>211</v>
      </c>
      <c r="E839" s="233" t="s">
        <v>34</v>
      </c>
      <c r="F839" s="234" t="s">
        <v>818</v>
      </c>
      <c r="G839" s="232"/>
      <c r="H839" s="235">
        <v>1.575</v>
      </c>
      <c r="I839" s="236"/>
      <c r="J839" s="232"/>
      <c r="K839" s="232"/>
      <c r="L839" s="237"/>
      <c r="M839" s="238"/>
      <c r="N839" s="239"/>
      <c r="O839" s="239"/>
      <c r="P839" s="239"/>
      <c r="Q839" s="239"/>
      <c r="R839" s="239"/>
      <c r="S839" s="239"/>
      <c r="T839" s="240"/>
      <c r="AT839" s="241" t="s">
        <v>211</v>
      </c>
      <c r="AU839" s="241" t="s">
        <v>87</v>
      </c>
      <c r="AV839" s="13" t="s">
        <v>87</v>
      </c>
      <c r="AW839" s="13" t="s">
        <v>40</v>
      </c>
      <c r="AX839" s="13" t="s">
        <v>80</v>
      </c>
      <c r="AY839" s="241" t="s">
        <v>201</v>
      </c>
    </row>
    <row r="840" spans="2:51" s="13" customFormat="1">
      <c r="B840" s="231"/>
      <c r="C840" s="232"/>
      <c r="D840" s="218" t="s">
        <v>211</v>
      </c>
      <c r="E840" s="233" t="s">
        <v>34</v>
      </c>
      <c r="F840" s="234" t="s">
        <v>819</v>
      </c>
      <c r="G840" s="232"/>
      <c r="H840" s="235">
        <v>1.7250000000000001</v>
      </c>
      <c r="I840" s="236"/>
      <c r="J840" s="232"/>
      <c r="K840" s="232"/>
      <c r="L840" s="237"/>
      <c r="M840" s="238"/>
      <c r="N840" s="239"/>
      <c r="O840" s="239"/>
      <c r="P840" s="239"/>
      <c r="Q840" s="239"/>
      <c r="R840" s="239"/>
      <c r="S840" s="239"/>
      <c r="T840" s="240"/>
      <c r="AT840" s="241" t="s">
        <v>211</v>
      </c>
      <c r="AU840" s="241" t="s">
        <v>87</v>
      </c>
      <c r="AV840" s="13" t="s">
        <v>87</v>
      </c>
      <c r="AW840" s="13" t="s">
        <v>40</v>
      </c>
      <c r="AX840" s="13" t="s">
        <v>80</v>
      </c>
      <c r="AY840" s="241" t="s">
        <v>201</v>
      </c>
    </row>
    <row r="841" spans="2:51" s="13" customFormat="1">
      <c r="B841" s="231"/>
      <c r="C841" s="232"/>
      <c r="D841" s="218" t="s">
        <v>211</v>
      </c>
      <c r="E841" s="233" t="s">
        <v>34</v>
      </c>
      <c r="F841" s="234" t="s">
        <v>820</v>
      </c>
      <c r="G841" s="232"/>
      <c r="H841" s="235">
        <v>1.53</v>
      </c>
      <c r="I841" s="236"/>
      <c r="J841" s="232"/>
      <c r="K841" s="232"/>
      <c r="L841" s="237"/>
      <c r="M841" s="238"/>
      <c r="N841" s="239"/>
      <c r="O841" s="239"/>
      <c r="P841" s="239"/>
      <c r="Q841" s="239"/>
      <c r="R841" s="239"/>
      <c r="S841" s="239"/>
      <c r="T841" s="240"/>
      <c r="AT841" s="241" t="s">
        <v>211</v>
      </c>
      <c r="AU841" s="241" t="s">
        <v>87</v>
      </c>
      <c r="AV841" s="13" t="s">
        <v>87</v>
      </c>
      <c r="AW841" s="13" t="s">
        <v>40</v>
      </c>
      <c r="AX841" s="13" t="s">
        <v>80</v>
      </c>
      <c r="AY841" s="241" t="s">
        <v>201</v>
      </c>
    </row>
    <row r="842" spans="2:51" s="13" customFormat="1">
      <c r="B842" s="231"/>
      <c r="C842" s="232"/>
      <c r="D842" s="218" t="s">
        <v>211</v>
      </c>
      <c r="E842" s="233" t="s">
        <v>34</v>
      </c>
      <c r="F842" s="234" t="s">
        <v>821</v>
      </c>
      <c r="G842" s="232"/>
      <c r="H842" s="235">
        <v>0.91900000000000004</v>
      </c>
      <c r="I842" s="236"/>
      <c r="J842" s="232"/>
      <c r="K842" s="232"/>
      <c r="L842" s="237"/>
      <c r="M842" s="238"/>
      <c r="N842" s="239"/>
      <c r="O842" s="239"/>
      <c r="P842" s="239"/>
      <c r="Q842" s="239"/>
      <c r="R842" s="239"/>
      <c r="S842" s="239"/>
      <c r="T842" s="240"/>
      <c r="AT842" s="241" t="s">
        <v>211</v>
      </c>
      <c r="AU842" s="241" t="s">
        <v>87</v>
      </c>
      <c r="AV842" s="13" t="s">
        <v>87</v>
      </c>
      <c r="AW842" s="13" t="s">
        <v>40</v>
      </c>
      <c r="AX842" s="13" t="s">
        <v>80</v>
      </c>
      <c r="AY842" s="241" t="s">
        <v>201</v>
      </c>
    </row>
    <row r="843" spans="2:51" s="13" customFormat="1">
      <c r="B843" s="231"/>
      <c r="C843" s="232"/>
      <c r="D843" s="218" t="s">
        <v>211</v>
      </c>
      <c r="E843" s="233" t="s">
        <v>34</v>
      </c>
      <c r="F843" s="234" t="s">
        <v>822</v>
      </c>
      <c r="G843" s="232"/>
      <c r="H843" s="235">
        <v>2.9049999999999998</v>
      </c>
      <c r="I843" s="236"/>
      <c r="J843" s="232"/>
      <c r="K843" s="232"/>
      <c r="L843" s="237"/>
      <c r="M843" s="238"/>
      <c r="N843" s="239"/>
      <c r="O843" s="239"/>
      <c r="P843" s="239"/>
      <c r="Q843" s="239"/>
      <c r="R843" s="239"/>
      <c r="S843" s="239"/>
      <c r="T843" s="240"/>
      <c r="AT843" s="241" t="s">
        <v>211</v>
      </c>
      <c r="AU843" s="241" t="s">
        <v>87</v>
      </c>
      <c r="AV843" s="13" t="s">
        <v>87</v>
      </c>
      <c r="AW843" s="13" t="s">
        <v>40</v>
      </c>
      <c r="AX843" s="13" t="s">
        <v>80</v>
      </c>
      <c r="AY843" s="241" t="s">
        <v>201</v>
      </c>
    </row>
    <row r="844" spans="2:51" s="13" customFormat="1">
      <c r="B844" s="231"/>
      <c r="C844" s="232"/>
      <c r="D844" s="218" t="s">
        <v>211</v>
      </c>
      <c r="E844" s="233" t="s">
        <v>34</v>
      </c>
      <c r="F844" s="234" t="s">
        <v>823</v>
      </c>
      <c r="G844" s="232"/>
      <c r="H844" s="235">
        <v>1.26</v>
      </c>
      <c r="I844" s="236"/>
      <c r="J844" s="232"/>
      <c r="K844" s="232"/>
      <c r="L844" s="237"/>
      <c r="M844" s="238"/>
      <c r="N844" s="239"/>
      <c r="O844" s="239"/>
      <c r="P844" s="239"/>
      <c r="Q844" s="239"/>
      <c r="R844" s="239"/>
      <c r="S844" s="239"/>
      <c r="T844" s="240"/>
      <c r="AT844" s="241" t="s">
        <v>211</v>
      </c>
      <c r="AU844" s="241" t="s">
        <v>87</v>
      </c>
      <c r="AV844" s="13" t="s">
        <v>87</v>
      </c>
      <c r="AW844" s="13" t="s">
        <v>40</v>
      </c>
      <c r="AX844" s="13" t="s">
        <v>80</v>
      </c>
      <c r="AY844" s="241" t="s">
        <v>201</v>
      </c>
    </row>
    <row r="845" spans="2:51" s="13" customFormat="1">
      <c r="B845" s="231"/>
      <c r="C845" s="232"/>
      <c r="D845" s="218" t="s">
        <v>211</v>
      </c>
      <c r="E845" s="233" t="s">
        <v>34</v>
      </c>
      <c r="F845" s="234" t="s">
        <v>824</v>
      </c>
      <c r="G845" s="232"/>
      <c r="H845" s="235">
        <v>0.83099999999999996</v>
      </c>
      <c r="I845" s="236"/>
      <c r="J845" s="232"/>
      <c r="K845" s="232"/>
      <c r="L845" s="237"/>
      <c r="M845" s="238"/>
      <c r="N845" s="239"/>
      <c r="O845" s="239"/>
      <c r="P845" s="239"/>
      <c r="Q845" s="239"/>
      <c r="R845" s="239"/>
      <c r="S845" s="239"/>
      <c r="T845" s="240"/>
      <c r="AT845" s="241" t="s">
        <v>211</v>
      </c>
      <c r="AU845" s="241" t="s">
        <v>87</v>
      </c>
      <c r="AV845" s="13" t="s">
        <v>87</v>
      </c>
      <c r="AW845" s="13" t="s">
        <v>40</v>
      </c>
      <c r="AX845" s="13" t="s">
        <v>80</v>
      </c>
      <c r="AY845" s="241" t="s">
        <v>201</v>
      </c>
    </row>
    <row r="846" spans="2:51" s="13" customFormat="1">
      <c r="B846" s="231"/>
      <c r="C846" s="232"/>
      <c r="D846" s="218" t="s">
        <v>211</v>
      </c>
      <c r="E846" s="233" t="s">
        <v>34</v>
      </c>
      <c r="F846" s="234" t="s">
        <v>825</v>
      </c>
      <c r="G846" s="232"/>
      <c r="H846" s="235">
        <v>1.05</v>
      </c>
      <c r="I846" s="236"/>
      <c r="J846" s="232"/>
      <c r="K846" s="232"/>
      <c r="L846" s="237"/>
      <c r="M846" s="238"/>
      <c r="N846" s="239"/>
      <c r="O846" s="239"/>
      <c r="P846" s="239"/>
      <c r="Q846" s="239"/>
      <c r="R846" s="239"/>
      <c r="S846" s="239"/>
      <c r="T846" s="240"/>
      <c r="AT846" s="241" t="s">
        <v>211</v>
      </c>
      <c r="AU846" s="241" t="s">
        <v>87</v>
      </c>
      <c r="AV846" s="13" t="s">
        <v>87</v>
      </c>
      <c r="AW846" s="13" t="s">
        <v>40</v>
      </c>
      <c r="AX846" s="13" t="s">
        <v>80</v>
      </c>
      <c r="AY846" s="241" t="s">
        <v>201</v>
      </c>
    </row>
    <row r="847" spans="2:51" s="13" customFormat="1">
      <c r="B847" s="231"/>
      <c r="C847" s="232"/>
      <c r="D847" s="218" t="s">
        <v>211</v>
      </c>
      <c r="E847" s="233" t="s">
        <v>34</v>
      </c>
      <c r="F847" s="234" t="s">
        <v>826</v>
      </c>
      <c r="G847" s="232"/>
      <c r="H847" s="235">
        <v>2.0859999999999999</v>
      </c>
      <c r="I847" s="236"/>
      <c r="J847" s="232"/>
      <c r="K847" s="232"/>
      <c r="L847" s="237"/>
      <c r="M847" s="238"/>
      <c r="N847" s="239"/>
      <c r="O847" s="239"/>
      <c r="P847" s="239"/>
      <c r="Q847" s="239"/>
      <c r="R847" s="239"/>
      <c r="S847" s="239"/>
      <c r="T847" s="240"/>
      <c r="AT847" s="241" t="s">
        <v>211</v>
      </c>
      <c r="AU847" s="241" t="s">
        <v>87</v>
      </c>
      <c r="AV847" s="13" t="s">
        <v>87</v>
      </c>
      <c r="AW847" s="13" t="s">
        <v>40</v>
      </c>
      <c r="AX847" s="13" t="s">
        <v>80</v>
      </c>
      <c r="AY847" s="241" t="s">
        <v>201</v>
      </c>
    </row>
    <row r="848" spans="2:51" s="13" customFormat="1">
      <c r="B848" s="231"/>
      <c r="C848" s="232"/>
      <c r="D848" s="218" t="s">
        <v>211</v>
      </c>
      <c r="E848" s="233" t="s">
        <v>34</v>
      </c>
      <c r="F848" s="234" t="s">
        <v>827</v>
      </c>
      <c r="G848" s="232"/>
      <c r="H848" s="235">
        <v>3.7189999999999999</v>
      </c>
      <c r="I848" s="236"/>
      <c r="J848" s="232"/>
      <c r="K848" s="232"/>
      <c r="L848" s="237"/>
      <c r="M848" s="238"/>
      <c r="N848" s="239"/>
      <c r="O848" s="239"/>
      <c r="P848" s="239"/>
      <c r="Q848" s="239"/>
      <c r="R848" s="239"/>
      <c r="S848" s="239"/>
      <c r="T848" s="240"/>
      <c r="AT848" s="241" t="s">
        <v>211</v>
      </c>
      <c r="AU848" s="241" t="s">
        <v>87</v>
      </c>
      <c r="AV848" s="13" t="s">
        <v>87</v>
      </c>
      <c r="AW848" s="13" t="s">
        <v>40</v>
      </c>
      <c r="AX848" s="13" t="s">
        <v>80</v>
      </c>
      <c r="AY848" s="241" t="s">
        <v>201</v>
      </c>
    </row>
    <row r="849" spans="2:65" s="13" customFormat="1">
      <c r="B849" s="231"/>
      <c r="C849" s="232"/>
      <c r="D849" s="218" t="s">
        <v>211</v>
      </c>
      <c r="E849" s="233" t="s">
        <v>34</v>
      </c>
      <c r="F849" s="234" t="s">
        <v>828</v>
      </c>
      <c r="G849" s="232"/>
      <c r="H849" s="235">
        <v>2.363</v>
      </c>
      <c r="I849" s="236"/>
      <c r="J849" s="232"/>
      <c r="K849" s="232"/>
      <c r="L849" s="237"/>
      <c r="M849" s="238"/>
      <c r="N849" s="239"/>
      <c r="O849" s="239"/>
      <c r="P849" s="239"/>
      <c r="Q849" s="239"/>
      <c r="R849" s="239"/>
      <c r="S849" s="239"/>
      <c r="T849" s="240"/>
      <c r="AT849" s="241" t="s">
        <v>211</v>
      </c>
      <c r="AU849" s="241" t="s">
        <v>87</v>
      </c>
      <c r="AV849" s="13" t="s">
        <v>87</v>
      </c>
      <c r="AW849" s="13" t="s">
        <v>40</v>
      </c>
      <c r="AX849" s="13" t="s">
        <v>80</v>
      </c>
      <c r="AY849" s="241" t="s">
        <v>201</v>
      </c>
    </row>
    <row r="850" spans="2:65" s="13" customFormat="1">
      <c r="B850" s="231"/>
      <c r="C850" s="232"/>
      <c r="D850" s="218" t="s">
        <v>211</v>
      </c>
      <c r="E850" s="233" t="s">
        <v>34</v>
      </c>
      <c r="F850" s="234" t="s">
        <v>829</v>
      </c>
      <c r="G850" s="232"/>
      <c r="H850" s="235">
        <v>0.875</v>
      </c>
      <c r="I850" s="236"/>
      <c r="J850" s="232"/>
      <c r="K850" s="232"/>
      <c r="L850" s="237"/>
      <c r="M850" s="238"/>
      <c r="N850" s="239"/>
      <c r="O850" s="239"/>
      <c r="P850" s="239"/>
      <c r="Q850" s="239"/>
      <c r="R850" s="239"/>
      <c r="S850" s="239"/>
      <c r="T850" s="240"/>
      <c r="AT850" s="241" t="s">
        <v>211</v>
      </c>
      <c r="AU850" s="241" t="s">
        <v>87</v>
      </c>
      <c r="AV850" s="13" t="s">
        <v>87</v>
      </c>
      <c r="AW850" s="13" t="s">
        <v>40</v>
      </c>
      <c r="AX850" s="13" t="s">
        <v>80</v>
      </c>
      <c r="AY850" s="241" t="s">
        <v>201</v>
      </c>
    </row>
    <row r="851" spans="2:65" s="13" customFormat="1">
      <c r="B851" s="231"/>
      <c r="C851" s="232"/>
      <c r="D851" s="218" t="s">
        <v>211</v>
      </c>
      <c r="E851" s="233" t="s">
        <v>34</v>
      </c>
      <c r="F851" s="234" t="s">
        <v>830</v>
      </c>
      <c r="G851" s="232"/>
      <c r="H851" s="235">
        <v>1.0149999999999999</v>
      </c>
      <c r="I851" s="236"/>
      <c r="J851" s="232"/>
      <c r="K851" s="232"/>
      <c r="L851" s="237"/>
      <c r="M851" s="238"/>
      <c r="N851" s="239"/>
      <c r="O851" s="239"/>
      <c r="P851" s="239"/>
      <c r="Q851" s="239"/>
      <c r="R851" s="239"/>
      <c r="S851" s="239"/>
      <c r="T851" s="240"/>
      <c r="AT851" s="241" t="s">
        <v>211</v>
      </c>
      <c r="AU851" s="241" t="s">
        <v>87</v>
      </c>
      <c r="AV851" s="13" t="s">
        <v>87</v>
      </c>
      <c r="AW851" s="13" t="s">
        <v>40</v>
      </c>
      <c r="AX851" s="13" t="s">
        <v>80</v>
      </c>
      <c r="AY851" s="241" t="s">
        <v>201</v>
      </c>
    </row>
    <row r="852" spans="2:65" s="13" customFormat="1">
      <c r="B852" s="231"/>
      <c r="C852" s="232"/>
      <c r="D852" s="218" t="s">
        <v>211</v>
      </c>
      <c r="E852" s="233" t="s">
        <v>34</v>
      </c>
      <c r="F852" s="234" t="s">
        <v>831</v>
      </c>
      <c r="G852" s="232"/>
      <c r="H852" s="235">
        <v>0.61299999999999999</v>
      </c>
      <c r="I852" s="236"/>
      <c r="J852" s="232"/>
      <c r="K852" s="232"/>
      <c r="L852" s="237"/>
      <c r="M852" s="238"/>
      <c r="N852" s="239"/>
      <c r="O852" s="239"/>
      <c r="P852" s="239"/>
      <c r="Q852" s="239"/>
      <c r="R852" s="239"/>
      <c r="S852" s="239"/>
      <c r="T852" s="240"/>
      <c r="AT852" s="241" t="s">
        <v>211</v>
      </c>
      <c r="AU852" s="241" t="s">
        <v>87</v>
      </c>
      <c r="AV852" s="13" t="s">
        <v>87</v>
      </c>
      <c r="AW852" s="13" t="s">
        <v>40</v>
      </c>
      <c r="AX852" s="13" t="s">
        <v>80</v>
      </c>
      <c r="AY852" s="241" t="s">
        <v>201</v>
      </c>
    </row>
    <row r="853" spans="2:65" s="13" customFormat="1">
      <c r="B853" s="231"/>
      <c r="C853" s="232"/>
      <c r="D853" s="218" t="s">
        <v>211</v>
      </c>
      <c r="E853" s="233" t="s">
        <v>34</v>
      </c>
      <c r="F853" s="234" t="s">
        <v>841</v>
      </c>
      <c r="G853" s="232"/>
      <c r="H853" s="235">
        <v>-285.39</v>
      </c>
      <c r="I853" s="236"/>
      <c r="J853" s="232"/>
      <c r="K853" s="232"/>
      <c r="L853" s="237"/>
      <c r="M853" s="238"/>
      <c r="N853" s="239"/>
      <c r="O853" s="239"/>
      <c r="P853" s="239"/>
      <c r="Q853" s="239"/>
      <c r="R853" s="239"/>
      <c r="S853" s="239"/>
      <c r="T853" s="240"/>
      <c r="AT853" s="241" t="s">
        <v>211</v>
      </c>
      <c r="AU853" s="241" t="s">
        <v>87</v>
      </c>
      <c r="AV853" s="13" t="s">
        <v>87</v>
      </c>
      <c r="AW853" s="13" t="s">
        <v>40</v>
      </c>
      <c r="AX853" s="13" t="s">
        <v>80</v>
      </c>
      <c r="AY853" s="241" t="s">
        <v>201</v>
      </c>
    </row>
    <row r="854" spans="2:65" s="14" customFormat="1">
      <c r="B854" s="242"/>
      <c r="C854" s="243"/>
      <c r="D854" s="218" t="s">
        <v>211</v>
      </c>
      <c r="E854" s="244" t="s">
        <v>34</v>
      </c>
      <c r="F854" s="245" t="s">
        <v>215</v>
      </c>
      <c r="G854" s="243"/>
      <c r="H854" s="246">
        <v>753.81899999999996</v>
      </c>
      <c r="I854" s="247"/>
      <c r="J854" s="243"/>
      <c r="K854" s="243"/>
      <c r="L854" s="248"/>
      <c r="M854" s="249"/>
      <c r="N854" s="250"/>
      <c r="O854" s="250"/>
      <c r="P854" s="250"/>
      <c r="Q854" s="250"/>
      <c r="R854" s="250"/>
      <c r="S854" s="250"/>
      <c r="T854" s="251"/>
      <c r="AT854" s="252" t="s">
        <v>211</v>
      </c>
      <c r="AU854" s="252" t="s">
        <v>87</v>
      </c>
      <c r="AV854" s="14" t="s">
        <v>111</v>
      </c>
      <c r="AW854" s="14" t="s">
        <v>40</v>
      </c>
      <c r="AX854" s="14" t="s">
        <v>42</v>
      </c>
      <c r="AY854" s="252" t="s">
        <v>201</v>
      </c>
    </row>
    <row r="855" spans="2:65" s="1" customFormat="1" ht="25.5" customHeight="1">
      <c r="B855" s="43"/>
      <c r="C855" s="206" t="s">
        <v>862</v>
      </c>
      <c r="D855" s="206" t="s">
        <v>203</v>
      </c>
      <c r="E855" s="207" t="s">
        <v>863</v>
      </c>
      <c r="F855" s="208" t="s">
        <v>864</v>
      </c>
      <c r="G855" s="209" t="s">
        <v>137</v>
      </c>
      <c r="H855" s="210">
        <v>753.81899999999996</v>
      </c>
      <c r="I855" s="211"/>
      <c r="J855" s="212">
        <f>ROUND(I855*H855,2)</f>
        <v>0</v>
      </c>
      <c r="K855" s="208" t="s">
        <v>207</v>
      </c>
      <c r="L855" s="63"/>
      <c r="M855" s="213" t="s">
        <v>34</v>
      </c>
      <c r="N855" s="214" t="s">
        <v>51</v>
      </c>
      <c r="O855" s="44"/>
      <c r="P855" s="215">
        <f>O855*H855</f>
        <v>0</v>
      </c>
      <c r="Q855" s="215">
        <v>1.54E-2</v>
      </c>
      <c r="R855" s="215">
        <f>Q855*H855</f>
        <v>11.6088126</v>
      </c>
      <c r="S855" s="215">
        <v>0</v>
      </c>
      <c r="T855" s="216">
        <f>S855*H855</f>
        <v>0</v>
      </c>
      <c r="AR855" s="25" t="s">
        <v>111</v>
      </c>
      <c r="AT855" s="25" t="s">
        <v>203</v>
      </c>
      <c r="AU855" s="25" t="s">
        <v>87</v>
      </c>
      <c r="AY855" s="25" t="s">
        <v>201</v>
      </c>
      <c r="BE855" s="217">
        <f>IF(N855="základní",J855,0)</f>
        <v>0</v>
      </c>
      <c r="BF855" s="217">
        <f>IF(N855="snížená",J855,0)</f>
        <v>0</v>
      </c>
      <c r="BG855" s="217">
        <f>IF(N855="zákl. přenesená",J855,0)</f>
        <v>0</v>
      </c>
      <c r="BH855" s="217">
        <f>IF(N855="sníž. přenesená",J855,0)</f>
        <v>0</v>
      </c>
      <c r="BI855" s="217">
        <f>IF(N855="nulová",J855,0)</f>
        <v>0</v>
      </c>
      <c r="BJ855" s="25" t="s">
        <v>42</v>
      </c>
      <c r="BK855" s="217">
        <f>ROUND(I855*H855,2)</f>
        <v>0</v>
      </c>
      <c r="BL855" s="25" t="s">
        <v>111</v>
      </c>
      <c r="BM855" s="25" t="s">
        <v>865</v>
      </c>
    </row>
    <row r="856" spans="2:65" s="1" customFormat="1" ht="67.5">
      <c r="B856" s="43"/>
      <c r="C856" s="65"/>
      <c r="D856" s="218" t="s">
        <v>209</v>
      </c>
      <c r="E856" s="65"/>
      <c r="F856" s="219" t="s">
        <v>866</v>
      </c>
      <c r="G856" s="65"/>
      <c r="H856" s="65"/>
      <c r="I856" s="175"/>
      <c r="J856" s="65"/>
      <c r="K856" s="65"/>
      <c r="L856" s="63"/>
      <c r="M856" s="220"/>
      <c r="N856" s="44"/>
      <c r="O856" s="44"/>
      <c r="P856" s="44"/>
      <c r="Q856" s="44"/>
      <c r="R856" s="44"/>
      <c r="S856" s="44"/>
      <c r="T856" s="80"/>
      <c r="AT856" s="25" t="s">
        <v>209</v>
      </c>
      <c r="AU856" s="25" t="s">
        <v>87</v>
      </c>
    </row>
    <row r="857" spans="2:65" s="12" customFormat="1">
      <c r="B857" s="221"/>
      <c r="C857" s="222"/>
      <c r="D857" s="218" t="s">
        <v>211</v>
      </c>
      <c r="E857" s="223" t="s">
        <v>34</v>
      </c>
      <c r="F857" s="224" t="s">
        <v>418</v>
      </c>
      <c r="G857" s="222"/>
      <c r="H857" s="223" t="s">
        <v>34</v>
      </c>
      <c r="I857" s="225"/>
      <c r="J857" s="222"/>
      <c r="K857" s="222"/>
      <c r="L857" s="226"/>
      <c r="M857" s="227"/>
      <c r="N857" s="228"/>
      <c r="O857" s="228"/>
      <c r="P857" s="228"/>
      <c r="Q857" s="228"/>
      <c r="R857" s="228"/>
      <c r="S857" s="228"/>
      <c r="T857" s="229"/>
      <c r="AT857" s="230" t="s">
        <v>211</v>
      </c>
      <c r="AU857" s="230" t="s">
        <v>87</v>
      </c>
      <c r="AV857" s="12" t="s">
        <v>42</v>
      </c>
      <c r="AW857" s="12" t="s">
        <v>40</v>
      </c>
      <c r="AX857" s="12" t="s">
        <v>80</v>
      </c>
      <c r="AY857" s="230" t="s">
        <v>201</v>
      </c>
    </row>
    <row r="858" spans="2:65" s="13" customFormat="1">
      <c r="B858" s="231"/>
      <c r="C858" s="232"/>
      <c r="D858" s="218" t="s">
        <v>211</v>
      </c>
      <c r="E858" s="233" t="s">
        <v>34</v>
      </c>
      <c r="F858" s="234" t="s">
        <v>784</v>
      </c>
      <c r="G858" s="232"/>
      <c r="H858" s="235">
        <v>90.971999999999994</v>
      </c>
      <c r="I858" s="236"/>
      <c r="J858" s="232"/>
      <c r="K858" s="232"/>
      <c r="L858" s="237"/>
      <c r="M858" s="238"/>
      <c r="N858" s="239"/>
      <c r="O858" s="239"/>
      <c r="P858" s="239"/>
      <c r="Q858" s="239"/>
      <c r="R858" s="239"/>
      <c r="S858" s="239"/>
      <c r="T858" s="240"/>
      <c r="AT858" s="241" t="s">
        <v>211</v>
      </c>
      <c r="AU858" s="241" t="s">
        <v>87</v>
      </c>
      <c r="AV858" s="13" t="s">
        <v>87</v>
      </c>
      <c r="AW858" s="13" t="s">
        <v>40</v>
      </c>
      <c r="AX858" s="13" t="s">
        <v>80</v>
      </c>
      <c r="AY858" s="241" t="s">
        <v>201</v>
      </c>
    </row>
    <row r="859" spans="2:65" s="13" customFormat="1">
      <c r="B859" s="231"/>
      <c r="C859" s="232"/>
      <c r="D859" s="218" t="s">
        <v>211</v>
      </c>
      <c r="E859" s="233" t="s">
        <v>34</v>
      </c>
      <c r="F859" s="234" t="s">
        <v>785</v>
      </c>
      <c r="G859" s="232"/>
      <c r="H859" s="235">
        <v>34.828000000000003</v>
      </c>
      <c r="I859" s="236"/>
      <c r="J859" s="232"/>
      <c r="K859" s="232"/>
      <c r="L859" s="237"/>
      <c r="M859" s="238"/>
      <c r="N859" s="239"/>
      <c r="O859" s="239"/>
      <c r="P859" s="239"/>
      <c r="Q859" s="239"/>
      <c r="R859" s="239"/>
      <c r="S859" s="239"/>
      <c r="T859" s="240"/>
      <c r="AT859" s="241" t="s">
        <v>211</v>
      </c>
      <c r="AU859" s="241" t="s">
        <v>87</v>
      </c>
      <c r="AV859" s="13" t="s">
        <v>87</v>
      </c>
      <c r="AW859" s="13" t="s">
        <v>40</v>
      </c>
      <c r="AX859" s="13" t="s">
        <v>80</v>
      </c>
      <c r="AY859" s="241" t="s">
        <v>201</v>
      </c>
    </row>
    <row r="860" spans="2:65" s="13" customFormat="1">
      <c r="B860" s="231"/>
      <c r="C860" s="232"/>
      <c r="D860" s="218" t="s">
        <v>211</v>
      </c>
      <c r="E860" s="233" t="s">
        <v>34</v>
      </c>
      <c r="F860" s="234" t="s">
        <v>786</v>
      </c>
      <c r="G860" s="232"/>
      <c r="H860" s="235">
        <v>31.724</v>
      </c>
      <c r="I860" s="236"/>
      <c r="J860" s="232"/>
      <c r="K860" s="232"/>
      <c r="L860" s="237"/>
      <c r="M860" s="238"/>
      <c r="N860" s="239"/>
      <c r="O860" s="239"/>
      <c r="P860" s="239"/>
      <c r="Q860" s="239"/>
      <c r="R860" s="239"/>
      <c r="S860" s="239"/>
      <c r="T860" s="240"/>
      <c r="AT860" s="241" t="s">
        <v>211</v>
      </c>
      <c r="AU860" s="241" t="s">
        <v>87</v>
      </c>
      <c r="AV860" s="13" t="s">
        <v>87</v>
      </c>
      <c r="AW860" s="13" t="s">
        <v>40</v>
      </c>
      <c r="AX860" s="13" t="s">
        <v>80</v>
      </c>
      <c r="AY860" s="241" t="s">
        <v>201</v>
      </c>
    </row>
    <row r="861" spans="2:65" s="13" customFormat="1">
      <c r="B861" s="231"/>
      <c r="C861" s="232"/>
      <c r="D861" s="218" t="s">
        <v>211</v>
      </c>
      <c r="E861" s="233" t="s">
        <v>34</v>
      </c>
      <c r="F861" s="234" t="s">
        <v>787</v>
      </c>
      <c r="G861" s="232"/>
      <c r="H861" s="235">
        <v>39.700000000000003</v>
      </c>
      <c r="I861" s="236"/>
      <c r="J861" s="232"/>
      <c r="K861" s="232"/>
      <c r="L861" s="237"/>
      <c r="M861" s="238"/>
      <c r="N861" s="239"/>
      <c r="O861" s="239"/>
      <c r="P861" s="239"/>
      <c r="Q861" s="239"/>
      <c r="R861" s="239"/>
      <c r="S861" s="239"/>
      <c r="T861" s="240"/>
      <c r="AT861" s="241" t="s">
        <v>211</v>
      </c>
      <c r="AU861" s="241" t="s">
        <v>87</v>
      </c>
      <c r="AV861" s="13" t="s">
        <v>87</v>
      </c>
      <c r="AW861" s="13" t="s">
        <v>40</v>
      </c>
      <c r="AX861" s="13" t="s">
        <v>80</v>
      </c>
      <c r="AY861" s="241" t="s">
        <v>201</v>
      </c>
    </row>
    <row r="862" spans="2:65" s="13" customFormat="1">
      <c r="B862" s="231"/>
      <c r="C862" s="232"/>
      <c r="D862" s="218" t="s">
        <v>211</v>
      </c>
      <c r="E862" s="233" t="s">
        <v>34</v>
      </c>
      <c r="F862" s="234" t="s">
        <v>788</v>
      </c>
      <c r="G862" s="232"/>
      <c r="H862" s="235">
        <v>52.951999999999998</v>
      </c>
      <c r="I862" s="236"/>
      <c r="J862" s="232"/>
      <c r="K862" s="232"/>
      <c r="L862" s="237"/>
      <c r="M862" s="238"/>
      <c r="N862" s="239"/>
      <c r="O862" s="239"/>
      <c r="P862" s="239"/>
      <c r="Q862" s="239"/>
      <c r="R862" s="239"/>
      <c r="S862" s="239"/>
      <c r="T862" s="240"/>
      <c r="AT862" s="241" t="s">
        <v>211</v>
      </c>
      <c r="AU862" s="241" t="s">
        <v>87</v>
      </c>
      <c r="AV862" s="13" t="s">
        <v>87</v>
      </c>
      <c r="AW862" s="13" t="s">
        <v>40</v>
      </c>
      <c r="AX862" s="13" t="s">
        <v>80</v>
      </c>
      <c r="AY862" s="241" t="s">
        <v>201</v>
      </c>
    </row>
    <row r="863" spans="2:65" s="13" customFormat="1">
      <c r="B863" s="231"/>
      <c r="C863" s="232"/>
      <c r="D863" s="218" t="s">
        <v>211</v>
      </c>
      <c r="E863" s="233" t="s">
        <v>34</v>
      </c>
      <c r="F863" s="234" t="s">
        <v>789</v>
      </c>
      <c r="G863" s="232"/>
      <c r="H863" s="235">
        <v>19.827999999999999</v>
      </c>
      <c r="I863" s="236"/>
      <c r="J863" s="232"/>
      <c r="K863" s="232"/>
      <c r="L863" s="237"/>
      <c r="M863" s="238"/>
      <c r="N863" s="239"/>
      <c r="O863" s="239"/>
      <c r="P863" s="239"/>
      <c r="Q863" s="239"/>
      <c r="R863" s="239"/>
      <c r="S863" s="239"/>
      <c r="T863" s="240"/>
      <c r="AT863" s="241" t="s">
        <v>211</v>
      </c>
      <c r="AU863" s="241" t="s">
        <v>87</v>
      </c>
      <c r="AV863" s="13" t="s">
        <v>87</v>
      </c>
      <c r="AW863" s="13" t="s">
        <v>40</v>
      </c>
      <c r="AX863" s="13" t="s">
        <v>80</v>
      </c>
      <c r="AY863" s="241" t="s">
        <v>201</v>
      </c>
    </row>
    <row r="864" spans="2:65" s="13" customFormat="1">
      <c r="B864" s="231"/>
      <c r="C864" s="232"/>
      <c r="D864" s="218" t="s">
        <v>211</v>
      </c>
      <c r="E864" s="233" t="s">
        <v>34</v>
      </c>
      <c r="F864" s="234" t="s">
        <v>790</v>
      </c>
      <c r="G864" s="232"/>
      <c r="H864" s="235">
        <v>40.128</v>
      </c>
      <c r="I864" s="236"/>
      <c r="J864" s="232"/>
      <c r="K864" s="232"/>
      <c r="L864" s="237"/>
      <c r="M864" s="238"/>
      <c r="N864" s="239"/>
      <c r="O864" s="239"/>
      <c r="P864" s="239"/>
      <c r="Q864" s="239"/>
      <c r="R864" s="239"/>
      <c r="S864" s="239"/>
      <c r="T864" s="240"/>
      <c r="AT864" s="241" t="s">
        <v>211</v>
      </c>
      <c r="AU864" s="241" t="s">
        <v>87</v>
      </c>
      <c r="AV864" s="13" t="s">
        <v>87</v>
      </c>
      <c r="AW864" s="13" t="s">
        <v>40</v>
      </c>
      <c r="AX864" s="13" t="s">
        <v>80</v>
      </c>
      <c r="AY864" s="241" t="s">
        <v>201</v>
      </c>
    </row>
    <row r="865" spans="2:51" s="13" customFormat="1">
      <c r="B865" s="231"/>
      <c r="C865" s="232"/>
      <c r="D865" s="218" t="s">
        <v>211</v>
      </c>
      <c r="E865" s="233" t="s">
        <v>34</v>
      </c>
      <c r="F865" s="234" t="s">
        <v>791</v>
      </c>
      <c r="G865" s="232"/>
      <c r="H865" s="235">
        <v>87.86</v>
      </c>
      <c r="I865" s="236"/>
      <c r="J865" s="232"/>
      <c r="K865" s="232"/>
      <c r="L865" s="237"/>
      <c r="M865" s="238"/>
      <c r="N865" s="239"/>
      <c r="O865" s="239"/>
      <c r="P865" s="239"/>
      <c r="Q865" s="239"/>
      <c r="R865" s="239"/>
      <c r="S865" s="239"/>
      <c r="T865" s="240"/>
      <c r="AT865" s="241" t="s">
        <v>211</v>
      </c>
      <c r="AU865" s="241" t="s">
        <v>87</v>
      </c>
      <c r="AV865" s="13" t="s">
        <v>87</v>
      </c>
      <c r="AW865" s="13" t="s">
        <v>40</v>
      </c>
      <c r="AX865" s="13" t="s">
        <v>80</v>
      </c>
      <c r="AY865" s="241" t="s">
        <v>201</v>
      </c>
    </row>
    <row r="866" spans="2:51" s="13" customFormat="1" ht="27">
      <c r="B866" s="231"/>
      <c r="C866" s="232"/>
      <c r="D866" s="218" t="s">
        <v>211</v>
      </c>
      <c r="E866" s="233" t="s">
        <v>34</v>
      </c>
      <c r="F866" s="234" t="s">
        <v>792</v>
      </c>
      <c r="G866" s="232"/>
      <c r="H866" s="235">
        <v>164.74</v>
      </c>
      <c r="I866" s="236"/>
      <c r="J866" s="232"/>
      <c r="K866" s="232"/>
      <c r="L866" s="237"/>
      <c r="M866" s="238"/>
      <c r="N866" s="239"/>
      <c r="O866" s="239"/>
      <c r="P866" s="239"/>
      <c r="Q866" s="239"/>
      <c r="R866" s="239"/>
      <c r="S866" s="239"/>
      <c r="T866" s="240"/>
      <c r="AT866" s="241" t="s">
        <v>211</v>
      </c>
      <c r="AU866" s="241" t="s">
        <v>87</v>
      </c>
      <c r="AV866" s="13" t="s">
        <v>87</v>
      </c>
      <c r="AW866" s="13" t="s">
        <v>40</v>
      </c>
      <c r="AX866" s="13" t="s">
        <v>80</v>
      </c>
      <c r="AY866" s="241" t="s">
        <v>201</v>
      </c>
    </row>
    <row r="867" spans="2:51" s="13" customFormat="1">
      <c r="B867" s="231"/>
      <c r="C867" s="232"/>
      <c r="D867" s="218" t="s">
        <v>211</v>
      </c>
      <c r="E867" s="233" t="s">
        <v>34</v>
      </c>
      <c r="F867" s="234" t="s">
        <v>793</v>
      </c>
      <c r="G867" s="232"/>
      <c r="H867" s="235">
        <v>101.764</v>
      </c>
      <c r="I867" s="236"/>
      <c r="J867" s="232"/>
      <c r="K867" s="232"/>
      <c r="L867" s="237"/>
      <c r="M867" s="238"/>
      <c r="N867" s="239"/>
      <c r="O867" s="239"/>
      <c r="P867" s="239"/>
      <c r="Q867" s="239"/>
      <c r="R867" s="239"/>
      <c r="S867" s="239"/>
      <c r="T867" s="240"/>
      <c r="AT867" s="241" t="s">
        <v>211</v>
      </c>
      <c r="AU867" s="241" t="s">
        <v>87</v>
      </c>
      <c r="AV867" s="13" t="s">
        <v>87</v>
      </c>
      <c r="AW867" s="13" t="s">
        <v>40</v>
      </c>
      <c r="AX867" s="13" t="s">
        <v>80</v>
      </c>
      <c r="AY867" s="241" t="s">
        <v>201</v>
      </c>
    </row>
    <row r="868" spans="2:51" s="13" customFormat="1">
      <c r="B868" s="231"/>
      <c r="C868" s="232"/>
      <c r="D868" s="218" t="s">
        <v>211</v>
      </c>
      <c r="E868" s="233" t="s">
        <v>34</v>
      </c>
      <c r="F868" s="234" t="s">
        <v>794</v>
      </c>
      <c r="G868" s="232"/>
      <c r="H868" s="235">
        <v>38.695999999999998</v>
      </c>
      <c r="I868" s="236"/>
      <c r="J868" s="232"/>
      <c r="K868" s="232"/>
      <c r="L868" s="237"/>
      <c r="M868" s="238"/>
      <c r="N868" s="239"/>
      <c r="O868" s="239"/>
      <c r="P868" s="239"/>
      <c r="Q868" s="239"/>
      <c r="R868" s="239"/>
      <c r="S868" s="239"/>
      <c r="T868" s="240"/>
      <c r="AT868" s="241" t="s">
        <v>211</v>
      </c>
      <c r="AU868" s="241" t="s">
        <v>87</v>
      </c>
      <c r="AV868" s="13" t="s">
        <v>87</v>
      </c>
      <c r="AW868" s="13" t="s">
        <v>40</v>
      </c>
      <c r="AX868" s="13" t="s">
        <v>80</v>
      </c>
      <c r="AY868" s="241" t="s">
        <v>201</v>
      </c>
    </row>
    <row r="869" spans="2:51" s="13" customFormat="1">
      <c r="B869" s="231"/>
      <c r="C869" s="232"/>
      <c r="D869" s="218" t="s">
        <v>211</v>
      </c>
      <c r="E869" s="233" t="s">
        <v>34</v>
      </c>
      <c r="F869" s="234" t="s">
        <v>795</v>
      </c>
      <c r="G869" s="232"/>
      <c r="H869" s="235">
        <v>34.08</v>
      </c>
      <c r="I869" s="236"/>
      <c r="J869" s="232"/>
      <c r="K869" s="232"/>
      <c r="L869" s="237"/>
      <c r="M869" s="238"/>
      <c r="N869" s="239"/>
      <c r="O869" s="239"/>
      <c r="P869" s="239"/>
      <c r="Q869" s="239"/>
      <c r="R869" s="239"/>
      <c r="S869" s="239"/>
      <c r="T869" s="240"/>
      <c r="AT869" s="241" t="s">
        <v>211</v>
      </c>
      <c r="AU869" s="241" t="s">
        <v>87</v>
      </c>
      <c r="AV869" s="13" t="s">
        <v>87</v>
      </c>
      <c r="AW869" s="13" t="s">
        <v>40</v>
      </c>
      <c r="AX869" s="13" t="s">
        <v>80</v>
      </c>
      <c r="AY869" s="241" t="s">
        <v>201</v>
      </c>
    </row>
    <row r="870" spans="2:51" s="13" customFormat="1">
      <c r="B870" s="231"/>
      <c r="C870" s="232"/>
      <c r="D870" s="218" t="s">
        <v>211</v>
      </c>
      <c r="E870" s="233" t="s">
        <v>34</v>
      </c>
      <c r="F870" s="234" t="s">
        <v>796</v>
      </c>
      <c r="G870" s="232"/>
      <c r="H870" s="235">
        <v>33.948</v>
      </c>
      <c r="I870" s="236"/>
      <c r="J870" s="232"/>
      <c r="K870" s="232"/>
      <c r="L870" s="237"/>
      <c r="M870" s="238"/>
      <c r="N870" s="239"/>
      <c r="O870" s="239"/>
      <c r="P870" s="239"/>
      <c r="Q870" s="239"/>
      <c r="R870" s="239"/>
      <c r="S870" s="239"/>
      <c r="T870" s="240"/>
      <c r="AT870" s="241" t="s">
        <v>211</v>
      </c>
      <c r="AU870" s="241" t="s">
        <v>87</v>
      </c>
      <c r="AV870" s="13" t="s">
        <v>87</v>
      </c>
      <c r="AW870" s="13" t="s">
        <v>40</v>
      </c>
      <c r="AX870" s="13" t="s">
        <v>80</v>
      </c>
      <c r="AY870" s="241" t="s">
        <v>201</v>
      </c>
    </row>
    <row r="871" spans="2:51" s="13" customFormat="1">
      <c r="B871" s="231"/>
      <c r="C871" s="232"/>
      <c r="D871" s="218" t="s">
        <v>211</v>
      </c>
      <c r="E871" s="233" t="s">
        <v>34</v>
      </c>
      <c r="F871" s="234" t="s">
        <v>797</v>
      </c>
      <c r="G871" s="232"/>
      <c r="H871" s="235">
        <v>27.672000000000001</v>
      </c>
      <c r="I871" s="236"/>
      <c r="J871" s="232"/>
      <c r="K871" s="232"/>
      <c r="L871" s="237"/>
      <c r="M871" s="238"/>
      <c r="N871" s="239"/>
      <c r="O871" s="239"/>
      <c r="P871" s="239"/>
      <c r="Q871" s="239"/>
      <c r="R871" s="239"/>
      <c r="S871" s="239"/>
      <c r="T871" s="240"/>
      <c r="AT871" s="241" t="s">
        <v>211</v>
      </c>
      <c r="AU871" s="241" t="s">
        <v>87</v>
      </c>
      <c r="AV871" s="13" t="s">
        <v>87</v>
      </c>
      <c r="AW871" s="13" t="s">
        <v>40</v>
      </c>
      <c r="AX871" s="13" t="s">
        <v>80</v>
      </c>
      <c r="AY871" s="241" t="s">
        <v>201</v>
      </c>
    </row>
    <row r="872" spans="2:51" s="13" customFormat="1">
      <c r="B872" s="231"/>
      <c r="C872" s="232"/>
      <c r="D872" s="218" t="s">
        <v>211</v>
      </c>
      <c r="E872" s="233" t="s">
        <v>34</v>
      </c>
      <c r="F872" s="234" t="s">
        <v>798</v>
      </c>
      <c r="G872" s="232"/>
      <c r="H872" s="235">
        <v>52.155999999999999</v>
      </c>
      <c r="I872" s="236"/>
      <c r="J872" s="232"/>
      <c r="K872" s="232"/>
      <c r="L872" s="237"/>
      <c r="M872" s="238"/>
      <c r="N872" s="239"/>
      <c r="O872" s="239"/>
      <c r="P872" s="239"/>
      <c r="Q872" s="239"/>
      <c r="R872" s="239"/>
      <c r="S872" s="239"/>
      <c r="T872" s="240"/>
      <c r="AT872" s="241" t="s">
        <v>211</v>
      </c>
      <c r="AU872" s="241" t="s">
        <v>87</v>
      </c>
      <c r="AV872" s="13" t="s">
        <v>87</v>
      </c>
      <c r="AW872" s="13" t="s">
        <v>40</v>
      </c>
      <c r="AX872" s="13" t="s">
        <v>80</v>
      </c>
      <c r="AY872" s="241" t="s">
        <v>201</v>
      </c>
    </row>
    <row r="873" spans="2:51" s="13" customFormat="1">
      <c r="B873" s="231"/>
      <c r="C873" s="232"/>
      <c r="D873" s="218" t="s">
        <v>211</v>
      </c>
      <c r="E873" s="233" t="s">
        <v>34</v>
      </c>
      <c r="F873" s="234" t="s">
        <v>799</v>
      </c>
      <c r="G873" s="232"/>
      <c r="H873" s="235">
        <v>20.167999999999999</v>
      </c>
      <c r="I873" s="236"/>
      <c r="J873" s="232"/>
      <c r="K873" s="232"/>
      <c r="L873" s="237"/>
      <c r="M873" s="238"/>
      <c r="N873" s="239"/>
      <c r="O873" s="239"/>
      <c r="P873" s="239"/>
      <c r="Q873" s="239"/>
      <c r="R873" s="239"/>
      <c r="S873" s="239"/>
      <c r="T873" s="240"/>
      <c r="AT873" s="241" t="s">
        <v>211</v>
      </c>
      <c r="AU873" s="241" t="s">
        <v>87</v>
      </c>
      <c r="AV873" s="13" t="s">
        <v>87</v>
      </c>
      <c r="AW873" s="13" t="s">
        <v>40</v>
      </c>
      <c r="AX873" s="13" t="s">
        <v>80</v>
      </c>
      <c r="AY873" s="241" t="s">
        <v>201</v>
      </c>
    </row>
    <row r="874" spans="2:51" s="13" customFormat="1">
      <c r="B874" s="231"/>
      <c r="C874" s="232"/>
      <c r="D874" s="218" t="s">
        <v>211</v>
      </c>
      <c r="E874" s="233" t="s">
        <v>34</v>
      </c>
      <c r="F874" s="234" t="s">
        <v>800</v>
      </c>
      <c r="G874" s="232"/>
      <c r="H874" s="235">
        <v>45.847999999999999</v>
      </c>
      <c r="I874" s="236"/>
      <c r="J874" s="232"/>
      <c r="K874" s="232"/>
      <c r="L874" s="237"/>
      <c r="M874" s="238"/>
      <c r="N874" s="239"/>
      <c r="O874" s="239"/>
      <c r="P874" s="239"/>
      <c r="Q874" s="239"/>
      <c r="R874" s="239"/>
      <c r="S874" s="239"/>
      <c r="T874" s="240"/>
      <c r="AT874" s="241" t="s">
        <v>211</v>
      </c>
      <c r="AU874" s="241" t="s">
        <v>87</v>
      </c>
      <c r="AV874" s="13" t="s">
        <v>87</v>
      </c>
      <c r="AW874" s="13" t="s">
        <v>40</v>
      </c>
      <c r="AX874" s="13" t="s">
        <v>80</v>
      </c>
      <c r="AY874" s="241" t="s">
        <v>201</v>
      </c>
    </row>
    <row r="875" spans="2:51" s="13" customFormat="1">
      <c r="B875" s="231"/>
      <c r="C875" s="232"/>
      <c r="D875" s="218" t="s">
        <v>211</v>
      </c>
      <c r="E875" s="233" t="s">
        <v>34</v>
      </c>
      <c r="F875" s="234" t="s">
        <v>801</v>
      </c>
      <c r="G875" s="232"/>
      <c r="H875" s="235">
        <v>23.14</v>
      </c>
      <c r="I875" s="236"/>
      <c r="J875" s="232"/>
      <c r="K875" s="232"/>
      <c r="L875" s="237"/>
      <c r="M875" s="238"/>
      <c r="N875" s="239"/>
      <c r="O875" s="239"/>
      <c r="P875" s="239"/>
      <c r="Q875" s="239"/>
      <c r="R875" s="239"/>
      <c r="S875" s="239"/>
      <c r="T875" s="240"/>
      <c r="AT875" s="241" t="s">
        <v>211</v>
      </c>
      <c r="AU875" s="241" t="s">
        <v>87</v>
      </c>
      <c r="AV875" s="13" t="s">
        <v>87</v>
      </c>
      <c r="AW875" s="13" t="s">
        <v>40</v>
      </c>
      <c r="AX875" s="13" t="s">
        <v>80</v>
      </c>
      <c r="AY875" s="241" t="s">
        <v>201</v>
      </c>
    </row>
    <row r="876" spans="2:51" s="13" customFormat="1">
      <c r="B876" s="231"/>
      <c r="C876" s="232"/>
      <c r="D876" s="218" t="s">
        <v>211</v>
      </c>
      <c r="E876" s="233" t="s">
        <v>34</v>
      </c>
      <c r="F876" s="234" t="s">
        <v>802</v>
      </c>
      <c r="G876" s="232"/>
      <c r="H876" s="235">
        <v>22.923999999999999</v>
      </c>
      <c r="I876" s="236"/>
      <c r="J876" s="232"/>
      <c r="K876" s="232"/>
      <c r="L876" s="237"/>
      <c r="M876" s="238"/>
      <c r="N876" s="239"/>
      <c r="O876" s="239"/>
      <c r="P876" s="239"/>
      <c r="Q876" s="239"/>
      <c r="R876" s="239"/>
      <c r="S876" s="239"/>
      <c r="T876" s="240"/>
      <c r="AT876" s="241" t="s">
        <v>211</v>
      </c>
      <c r="AU876" s="241" t="s">
        <v>87</v>
      </c>
      <c r="AV876" s="13" t="s">
        <v>87</v>
      </c>
      <c r="AW876" s="13" t="s">
        <v>40</v>
      </c>
      <c r="AX876" s="13" t="s">
        <v>80</v>
      </c>
      <c r="AY876" s="241" t="s">
        <v>201</v>
      </c>
    </row>
    <row r="877" spans="2:51" s="13" customFormat="1">
      <c r="B877" s="231"/>
      <c r="C877" s="232"/>
      <c r="D877" s="218" t="s">
        <v>211</v>
      </c>
      <c r="E877" s="233" t="s">
        <v>34</v>
      </c>
      <c r="F877" s="234" t="s">
        <v>803</v>
      </c>
      <c r="G877" s="232"/>
      <c r="H877" s="235">
        <v>26.552</v>
      </c>
      <c r="I877" s="236"/>
      <c r="J877" s="232"/>
      <c r="K877" s="232"/>
      <c r="L877" s="237"/>
      <c r="M877" s="238"/>
      <c r="N877" s="239"/>
      <c r="O877" s="239"/>
      <c r="P877" s="239"/>
      <c r="Q877" s="239"/>
      <c r="R877" s="239"/>
      <c r="S877" s="239"/>
      <c r="T877" s="240"/>
      <c r="AT877" s="241" t="s">
        <v>211</v>
      </c>
      <c r="AU877" s="241" t="s">
        <v>87</v>
      </c>
      <c r="AV877" s="13" t="s">
        <v>87</v>
      </c>
      <c r="AW877" s="13" t="s">
        <v>40</v>
      </c>
      <c r="AX877" s="13" t="s">
        <v>80</v>
      </c>
      <c r="AY877" s="241" t="s">
        <v>201</v>
      </c>
    </row>
    <row r="878" spans="2:51" s="13" customFormat="1">
      <c r="B878" s="231"/>
      <c r="C878" s="232"/>
      <c r="D878" s="218" t="s">
        <v>211</v>
      </c>
      <c r="E878" s="233" t="s">
        <v>34</v>
      </c>
      <c r="F878" s="234" t="s">
        <v>804</v>
      </c>
      <c r="G878" s="232"/>
      <c r="H878" s="235">
        <v>24.76</v>
      </c>
      <c r="I878" s="236"/>
      <c r="J878" s="232"/>
      <c r="K878" s="232"/>
      <c r="L878" s="237"/>
      <c r="M878" s="238"/>
      <c r="N878" s="239"/>
      <c r="O878" s="239"/>
      <c r="P878" s="239"/>
      <c r="Q878" s="239"/>
      <c r="R878" s="239"/>
      <c r="S878" s="239"/>
      <c r="T878" s="240"/>
      <c r="AT878" s="241" t="s">
        <v>211</v>
      </c>
      <c r="AU878" s="241" t="s">
        <v>87</v>
      </c>
      <c r="AV878" s="13" t="s">
        <v>87</v>
      </c>
      <c r="AW878" s="13" t="s">
        <v>40</v>
      </c>
      <c r="AX878" s="13" t="s">
        <v>80</v>
      </c>
      <c r="AY878" s="241" t="s">
        <v>201</v>
      </c>
    </row>
    <row r="879" spans="2:51" s="13" customFormat="1">
      <c r="B879" s="231"/>
      <c r="C879" s="232"/>
      <c r="D879" s="218" t="s">
        <v>211</v>
      </c>
      <c r="E879" s="233" t="s">
        <v>34</v>
      </c>
      <c r="F879" s="234" t="s">
        <v>805</v>
      </c>
      <c r="G879" s="232"/>
      <c r="H879" s="235">
        <v>150.00800000000001</v>
      </c>
      <c r="I879" s="236"/>
      <c r="J879" s="232"/>
      <c r="K879" s="232"/>
      <c r="L879" s="237"/>
      <c r="M879" s="238"/>
      <c r="N879" s="239"/>
      <c r="O879" s="239"/>
      <c r="P879" s="239"/>
      <c r="Q879" s="239"/>
      <c r="R879" s="239"/>
      <c r="S879" s="239"/>
      <c r="T879" s="240"/>
      <c r="AT879" s="241" t="s">
        <v>211</v>
      </c>
      <c r="AU879" s="241" t="s">
        <v>87</v>
      </c>
      <c r="AV879" s="13" t="s">
        <v>87</v>
      </c>
      <c r="AW879" s="13" t="s">
        <v>40</v>
      </c>
      <c r="AX879" s="13" t="s">
        <v>80</v>
      </c>
      <c r="AY879" s="241" t="s">
        <v>201</v>
      </c>
    </row>
    <row r="880" spans="2:51" s="12" customFormat="1">
      <c r="B880" s="221"/>
      <c r="C880" s="222"/>
      <c r="D880" s="218" t="s">
        <v>211</v>
      </c>
      <c r="E880" s="223" t="s">
        <v>34</v>
      </c>
      <c r="F880" s="224" t="s">
        <v>420</v>
      </c>
      <c r="G880" s="222"/>
      <c r="H880" s="223" t="s">
        <v>34</v>
      </c>
      <c r="I880" s="225"/>
      <c r="J880" s="222"/>
      <c r="K880" s="222"/>
      <c r="L880" s="226"/>
      <c r="M880" s="227"/>
      <c r="N880" s="228"/>
      <c r="O880" s="228"/>
      <c r="P880" s="228"/>
      <c r="Q880" s="228"/>
      <c r="R880" s="228"/>
      <c r="S880" s="228"/>
      <c r="T880" s="229"/>
      <c r="AT880" s="230" t="s">
        <v>211</v>
      </c>
      <c r="AU880" s="230" t="s">
        <v>87</v>
      </c>
      <c r="AV880" s="12" t="s">
        <v>42</v>
      </c>
      <c r="AW880" s="12" t="s">
        <v>40</v>
      </c>
      <c r="AX880" s="12" t="s">
        <v>80</v>
      </c>
      <c r="AY880" s="230" t="s">
        <v>201</v>
      </c>
    </row>
    <row r="881" spans="2:51" s="13" customFormat="1">
      <c r="B881" s="231"/>
      <c r="C881" s="232"/>
      <c r="D881" s="218" t="s">
        <v>211</v>
      </c>
      <c r="E881" s="233" t="s">
        <v>34</v>
      </c>
      <c r="F881" s="234" t="s">
        <v>806</v>
      </c>
      <c r="G881" s="232"/>
      <c r="H881" s="235">
        <v>-11.032</v>
      </c>
      <c r="I881" s="236"/>
      <c r="J881" s="232"/>
      <c r="K881" s="232"/>
      <c r="L881" s="237"/>
      <c r="M881" s="238"/>
      <c r="N881" s="239"/>
      <c r="O881" s="239"/>
      <c r="P881" s="239"/>
      <c r="Q881" s="239"/>
      <c r="R881" s="239"/>
      <c r="S881" s="239"/>
      <c r="T881" s="240"/>
      <c r="AT881" s="241" t="s">
        <v>211</v>
      </c>
      <c r="AU881" s="241" t="s">
        <v>87</v>
      </c>
      <c r="AV881" s="13" t="s">
        <v>87</v>
      </c>
      <c r="AW881" s="13" t="s">
        <v>40</v>
      </c>
      <c r="AX881" s="13" t="s">
        <v>80</v>
      </c>
      <c r="AY881" s="241" t="s">
        <v>201</v>
      </c>
    </row>
    <row r="882" spans="2:51" s="13" customFormat="1">
      <c r="B882" s="231"/>
      <c r="C882" s="232"/>
      <c r="D882" s="218" t="s">
        <v>211</v>
      </c>
      <c r="E882" s="233" t="s">
        <v>34</v>
      </c>
      <c r="F882" s="234" t="s">
        <v>807</v>
      </c>
      <c r="G882" s="232"/>
      <c r="H882" s="235">
        <v>-34.671999999999997</v>
      </c>
      <c r="I882" s="236"/>
      <c r="J882" s="232"/>
      <c r="K882" s="232"/>
      <c r="L882" s="237"/>
      <c r="M882" s="238"/>
      <c r="N882" s="239"/>
      <c r="O882" s="239"/>
      <c r="P882" s="239"/>
      <c r="Q882" s="239"/>
      <c r="R882" s="239"/>
      <c r="S882" s="239"/>
      <c r="T882" s="240"/>
      <c r="AT882" s="241" t="s">
        <v>211</v>
      </c>
      <c r="AU882" s="241" t="s">
        <v>87</v>
      </c>
      <c r="AV882" s="13" t="s">
        <v>87</v>
      </c>
      <c r="AW882" s="13" t="s">
        <v>40</v>
      </c>
      <c r="AX882" s="13" t="s">
        <v>80</v>
      </c>
      <c r="AY882" s="241" t="s">
        <v>201</v>
      </c>
    </row>
    <row r="883" spans="2:51" s="13" customFormat="1">
      <c r="B883" s="231"/>
      <c r="C883" s="232"/>
      <c r="D883" s="218" t="s">
        <v>211</v>
      </c>
      <c r="E883" s="233" t="s">
        <v>34</v>
      </c>
      <c r="F883" s="234" t="s">
        <v>808</v>
      </c>
      <c r="G883" s="232"/>
      <c r="H883" s="235">
        <v>-10.638</v>
      </c>
      <c r="I883" s="236"/>
      <c r="J883" s="232"/>
      <c r="K883" s="232"/>
      <c r="L883" s="237"/>
      <c r="M883" s="238"/>
      <c r="N883" s="239"/>
      <c r="O883" s="239"/>
      <c r="P883" s="239"/>
      <c r="Q883" s="239"/>
      <c r="R883" s="239"/>
      <c r="S883" s="239"/>
      <c r="T883" s="240"/>
      <c r="AT883" s="241" t="s">
        <v>211</v>
      </c>
      <c r="AU883" s="241" t="s">
        <v>87</v>
      </c>
      <c r="AV883" s="13" t="s">
        <v>87</v>
      </c>
      <c r="AW883" s="13" t="s">
        <v>40</v>
      </c>
      <c r="AX883" s="13" t="s">
        <v>80</v>
      </c>
      <c r="AY883" s="241" t="s">
        <v>201</v>
      </c>
    </row>
    <row r="884" spans="2:51" s="13" customFormat="1">
      <c r="B884" s="231"/>
      <c r="C884" s="232"/>
      <c r="D884" s="218" t="s">
        <v>211</v>
      </c>
      <c r="E884" s="233" t="s">
        <v>34</v>
      </c>
      <c r="F884" s="234" t="s">
        <v>809</v>
      </c>
      <c r="G884" s="232"/>
      <c r="H884" s="235">
        <v>-4.2</v>
      </c>
      <c r="I884" s="236"/>
      <c r="J884" s="232"/>
      <c r="K884" s="232"/>
      <c r="L884" s="237"/>
      <c r="M884" s="238"/>
      <c r="N884" s="239"/>
      <c r="O884" s="239"/>
      <c r="P884" s="239"/>
      <c r="Q884" s="239"/>
      <c r="R884" s="239"/>
      <c r="S884" s="239"/>
      <c r="T884" s="240"/>
      <c r="AT884" s="241" t="s">
        <v>211</v>
      </c>
      <c r="AU884" s="241" t="s">
        <v>87</v>
      </c>
      <c r="AV884" s="13" t="s">
        <v>87</v>
      </c>
      <c r="AW884" s="13" t="s">
        <v>40</v>
      </c>
      <c r="AX884" s="13" t="s">
        <v>80</v>
      </c>
      <c r="AY884" s="241" t="s">
        <v>201</v>
      </c>
    </row>
    <row r="885" spans="2:51" s="13" customFormat="1">
      <c r="B885" s="231"/>
      <c r="C885" s="232"/>
      <c r="D885" s="218" t="s">
        <v>211</v>
      </c>
      <c r="E885" s="233" t="s">
        <v>34</v>
      </c>
      <c r="F885" s="234" t="s">
        <v>810</v>
      </c>
      <c r="G885" s="232"/>
      <c r="H885" s="235">
        <v>-15.2</v>
      </c>
      <c r="I885" s="236"/>
      <c r="J885" s="232"/>
      <c r="K885" s="232"/>
      <c r="L885" s="237"/>
      <c r="M885" s="238"/>
      <c r="N885" s="239"/>
      <c r="O885" s="239"/>
      <c r="P885" s="239"/>
      <c r="Q885" s="239"/>
      <c r="R885" s="239"/>
      <c r="S885" s="239"/>
      <c r="T885" s="240"/>
      <c r="AT885" s="241" t="s">
        <v>211</v>
      </c>
      <c r="AU885" s="241" t="s">
        <v>87</v>
      </c>
      <c r="AV885" s="13" t="s">
        <v>87</v>
      </c>
      <c r="AW885" s="13" t="s">
        <v>40</v>
      </c>
      <c r="AX885" s="13" t="s">
        <v>80</v>
      </c>
      <c r="AY885" s="241" t="s">
        <v>201</v>
      </c>
    </row>
    <row r="886" spans="2:51" s="13" customFormat="1">
      <c r="B886" s="231"/>
      <c r="C886" s="232"/>
      <c r="D886" s="218" t="s">
        <v>211</v>
      </c>
      <c r="E886" s="233" t="s">
        <v>34</v>
      </c>
      <c r="F886" s="234" t="s">
        <v>811</v>
      </c>
      <c r="G886" s="232"/>
      <c r="H886" s="235">
        <v>-5</v>
      </c>
      <c r="I886" s="236"/>
      <c r="J886" s="232"/>
      <c r="K886" s="232"/>
      <c r="L886" s="237"/>
      <c r="M886" s="238"/>
      <c r="N886" s="239"/>
      <c r="O886" s="239"/>
      <c r="P886" s="239"/>
      <c r="Q886" s="239"/>
      <c r="R886" s="239"/>
      <c r="S886" s="239"/>
      <c r="T886" s="240"/>
      <c r="AT886" s="241" t="s">
        <v>211</v>
      </c>
      <c r="AU886" s="241" t="s">
        <v>87</v>
      </c>
      <c r="AV886" s="13" t="s">
        <v>87</v>
      </c>
      <c r="AW886" s="13" t="s">
        <v>40</v>
      </c>
      <c r="AX886" s="13" t="s">
        <v>80</v>
      </c>
      <c r="AY886" s="241" t="s">
        <v>201</v>
      </c>
    </row>
    <row r="887" spans="2:51" s="13" customFormat="1">
      <c r="B887" s="231"/>
      <c r="C887" s="232"/>
      <c r="D887" s="218" t="s">
        <v>211</v>
      </c>
      <c r="E887" s="233" t="s">
        <v>34</v>
      </c>
      <c r="F887" s="234" t="s">
        <v>422</v>
      </c>
      <c r="G887" s="232"/>
      <c r="H887" s="235">
        <v>-2.5</v>
      </c>
      <c r="I887" s="236"/>
      <c r="J887" s="232"/>
      <c r="K887" s="232"/>
      <c r="L887" s="237"/>
      <c r="M887" s="238"/>
      <c r="N887" s="239"/>
      <c r="O887" s="239"/>
      <c r="P887" s="239"/>
      <c r="Q887" s="239"/>
      <c r="R887" s="239"/>
      <c r="S887" s="239"/>
      <c r="T887" s="240"/>
      <c r="AT887" s="241" t="s">
        <v>211</v>
      </c>
      <c r="AU887" s="241" t="s">
        <v>87</v>
      </c>
      <c r="AV887" s="13" t="s">
        <v>87</v>
      </c>
      <c r="AW887" s="13" t="s">
        <v>40</v>
      </c>
      <c r="AX887" s="13" t="s">
        <v>80</v>
      </c>
      <c r="AY887" s="241" t="s">
        <v>201</v>
      </c>
    </row>
    <row r="888" spans="2:51" s="13" customFormat="1">
      <c r="B888" s="231"/>
      <c r="C888" s="232"/>
      <c r="D888" s="218" t="s">
        <v>211</v>
      </c>
      <c r="E888" s="233" t="s">
        <v>34</v>
      </c>
      <c r="F888" s="234" t="s">
        <v>812</v>
      </c>
      <c r="G888" s="232"/>
      <c r="H888" s="235">
        <v>-7</v>
      </c>
      <c r="I888" s="236"/>
      <c r="J888" s="232"/>
      <c r="K888" s="232"/>
      <c r="L888" s="237"/>
      <c r="M888" s="238"/>
      <c r="N888" s="239"/>
      <c r="O888" s="239"/>
      <c r="P888" s="239"/>
      <c r="Q888" s="239"/>
      <c r="R888" s="239"/>
      <c r="S888" s="239"/>
      <c r="T888" s="240"/>
      <c r="AT888" s="241" t="s">
        <v>211</v>
      </c>
      <c r="AU888" s="241" t="s">
        <v>87</v>
      </c>
      <c r="AV888" s="13" t="s">
        <v>87</v>
      </c>
      <c r="AW888" s="13" t="s">
        <v>40</v>
      </c>
      <c r="AX888" s="13" t="s">
        <v>80</v>
      </c>
      <c r="AY888" s="241" t="s">
        <v>201</v>
      </c>
    </row>
    <row r="889" spans="2:51" s="13" customFormat="1">
      <c r="B889" s="231"/>
      <c r="C889" s="232"/>
      <c r="D889" s="218" t="s">
        <v>211</v>
      </c>
      <c r="E889" s="233" t="s">
        <v>34</v>
      </c>
      <c r="F889" s="234" t="s">
        <v>424</v>
      </c>
      <c r="G889" s="232"/>
      <c r="H889" s="235">
        <v>-4.0999999999999996</v>
      </c>
      <c r="I889" s="236"/>
      <c r="J889" s="232"/>
      <c r="K889" s="232"/>
      <c r="L889" s="237"/>
      <c r="M889" s="238"/>
      <c r="N889" s="239"/>
      <c r="O889" s="239"/>
      <c r="P889" s="239"/>
      <c r="Q889" s="239"/>
      <c r="R889" s="239"/>
      <c r="S889" s="239"/>
      <c r="T889" s="240"/>
      <c r="AT889" s="241" t="s">
        <v>211</v>
      </c>
      <c r="AU889" s="241" t="s">
        <v>87</v>
      </c>
      <c r="AV889" s="13" t="s">
        <v>87</v>
      </c>
      <c r="AW889" s="13" t="s">
        <v>40</v>
      </c>
      <c r="AX889" s="13" t="s">
        <v>80</v>
      </c>
      <c r="AY889" s="241" t="s">
        <v>201</v>
      </c>
    </row>
    <row r="890" spans="2:51" s="13" customFormat="1">
      <c r="B890" s="231"/>
      <c r="C890" s="232"/>
      <c r="D890" s="218" t="s">
        <v>211</v>
      </c>
      <c r="E890" s="233" t="s">
        <v>34</v>
      </c>
      <c r="F890" s="234" t="s">
        <v>813</v>
      </c>
      <c r="G890" s="232"/>
      <c r="H890" s="235">
        <v>-16.8</v>
      </c>
      <c r="I890" s="236"/>
      <c r="J890" s="232"/>
      <c r="K890" s="232"/>
      <c r="L890" s="237"/>
      <c r="M890" s="238"/>
      <c r="N890" s="239"/>
      <c r="O890" s="239"/>
      <c r="P890" s="239"/>
      <c r="Q890" s="239"/>
      <c r="R890" s="239"/>
      <c r="S890" s="239"/>
      <c r="T890" s="240"/>
      <c r="AT890" s="241" t="s">
        <v>211</v>
      </c>
      <c r="AU890" s="241" t="s">
        <v>87</v>
      </c>
      <c r="AV890" s="13" t="s">
        <v>87</v>
      </c>
      <c r="AW890" s="13" t="s">
        <v>40</v>
      </c>
      <c r="AX890" s="13" t="s">
        <v>80</v>
      </c>
      <c r="AY890" s="241" t="s">
        <v>201</v>
      </c>
    </row>
    <row r="891" spans="2:51" s="13" customFormat="1">
      <c r="B891" s="231"/>
      <c r="C891" s="232"/>
      <c r="D891" s="218" t="s">
        <v>211</v>
      </c>
      <c r="E891" s="233" t="s">
        <v>34</v>
      </c>
      <c r="F891" s="234" t="s">
        <v>450</v>
      </c>
      <c r="G891" s="232"/>
      <c r="H891" s="235">
        <v>-5.2</v>
      </c>
      <c r="I891" s="236"/>
      <c r="J891" s="232"/>
      <c r="K891" s="232"/>
      <c r="L891" s="237"/>
      <c r="M891" s="238"/>
      <c r="N891" s="239"/>
      <c r="O891" s="239"/>
      <c r="P891" s="239"/>
      <c r="Q891" s="239"/>
      <c r="R891" s="239"/>
      <c r="S891" s="239"/>
      <c r="T891" s="240"/>
      <c r="AT891" s="241" t="s">
        <v>211</v>
      </c>
      <c r="AU891" s="241" t="s">
        <v>87</v>
      </c>
      <c r="AV891" s="13" t="s">
        <v>87</v>
      </c>
      <c r="AW891" s="13" t="s">
        <v>40</v>
      </c>
      <c r="AX891" s="13" t="s">
        <v>80</v>
      </c>
      <c r="AY891" s="241" t="s">
        <v>201</v>
      </c>
    </row>
    <row r="892" spans="2:51" s="13" customFormat="1">
      <c r="B892" s="231"/>
      <c r="C892" s="232"/>
      <c r="D892" s="218" t="s">
        <v>211</v>
      </c>
      <c r="E892" s="233" t="s">
        <v>34</v>
      </c>
      <c r="F892" s="234" t="s">
        <v>451</v>
      </c>
      <c r="G892" s="232"/>
      <c r="H892" s="235">
        <v>-1.5</v>
      </c>
      <c r="I892" s="236"/>
      <c r="J892" s="232"/>
      <c r="K892" s="232"/>
      <c r="L892" s="237"/>
      <c r="M892" s="238"/>
      <c r="N892" s="239"/>
      <c r="O892" s="239"/>
      <c r="P892" s="239"/>
      <c r="Q892" s="239"/>
      <c r="R892" s="239"/>
      <c r="S892" s="239"/>
      <c r="T892" s="240"/>
      <c r="AT892" s="241" t="s">
        <v>211</v>
      </c>
      <c r="AU892" s="241" t="s">
        <v>87</v>
      </c>
      <c r="AV892" s="13" t="s">
        <v>87</v>
      </c>
      <c r="AW892" s="13" t="s">
        <v>40</v>
      </c>
      <c r="AX892" s="13" t="s">
        <v>80</v>
      </c>
      <c r="AY892" s="241" t="s">
        <v>201</v>
      </c>
    </row>
    <row r="893" spans="2:51" s="13" customFormat="1">
      <c r="B893" s="231"/>
      <c r="C893" s="232"/>
      <c r="D893" s="218" t="s">
        <v>211</v>
      </c>
      <c r="E893" s="233" t="s">
        <v>34</v>
      </c>
      <c r="F893" s="234" t="s">
        <v>452</v>
      </c>
      <c r="G893" s="232"/>
      <c r="H893" s="235">
        <v>-4</v>
      </c>
      <c r="I893" s="236"/>
      <c r="J893" s="232"/>
      <c r="K893" s="232"/>
      <c r="L893" s="237"/>
      <c r="M893" s="238"/>
      <c r="N893" s="239"/>
      <c r="O893" s="239"/>
      <c r="P893" s="239"/>
      <c r="Q893" s="239"/>
      <c r="R893" s="239"/>
      <c r="S893" s="239"/>
      <c r="T893" s="240"/>
      <c r="AT893" s="241" t="s">
        <v>211</v>
      </c>
      <c r="AU893" s="241" t="s">
        <v>87</v>
      </c>
      <c r="AV893" s="13" t="s">
        <v>87</v>
      </c>
      <c r="AW893" s="13" t="s">
        <v>40</v>
      </c>
      <c r="AX893" s="13" t="s">
        <v>80</v>
      </c>
      <c r="AY893" s="241" t="s">
        <v>201</v>
      </c>
    </row>
    <row r="894" spans="2:51" s="13" customFormat="1">
      <c r="B894" s="231"/>
      <c r="C894" s="232"/>
      <c r="D894" s="218" t="s">
        <v>211</v>
      </c>
      <c r="E894" s="233" t="s">
        <v>34</v>
      </c>
      <c r="F894" s="234" t="s">
        <v>814</v>
      </c>
      <c r="G894" s="232"/>
      <c r="H894" s="235">
        <v>-5.5679999999999996</v>
      </c>
      <c r="I894" s="236"/>
      <c r="J894" s="232"/>
      <c r="K894" s="232"/>
      <c r="L894" s="237"/>
      <c r="M894" s="238"/>
      <c r="N894" s="239"/>
      <c r="O894" s="239"/>
      <c r="P894" s="239"/>
      <c r="Q894" s="239"/>
      <c r="R894" s="239"/>
      <c r="S894" s="239"/>
      <c r="T894" s="240"/>
      <c r="AT894" s="241" t="s">
        <v>211</v>
      </c>
      <c r="AU894" s="241" t="s">
        <v>87</v>
      </c>
      <c r="AV894" s="13" t="s">
        <v>87</v>
      </c>
      <c r="AW894" s="13" t="s">
        <v>40</v>
      </c>
      <c r="AX894" s="13" t="s">
        <v>80</v>
      </c>
      <c r="AY894" s="241" t="s">
        <v>201</v>
      </c>
    </row>
    <row r="895" spans="2:51" s="13" customFormat="1">
      <c r="B895" s="231"/>
      <c r="C895" s="232"/>
      <c r="D895" s="218" t="s">
        <v>211</v>
      </c>
      <c r="E895" s="233" t="s">
        <v>34</v>
      </c>
      <c r="F895" s="234" t="s">
        <v>456</v>
      </c>
      <c r="G895" s="232"/>
      <c r="H895" s="235">
        <v>-9.375</v>
      </c>
      <c r="I895" s="236"/>
      <c r="J895" s="232"/>
      <c r="K895" s="232"/>
      <c r="L895" s="237"/>
      <c r="M895" s="238"/>
      <c r="N895" s="239"/>
      <c r="O895" s="239"/>
      <c r="P895" s="239"/>
      <c r="Q895" s="239"/>
      <c r="R895" s="239"/>
      <c r="S895" s="239"/>
      <c r="T895" s="240"/>
      <c r="AT895" s="241" t="s">
        <v>211</v>
      </c>
      <c r="AU895" s="241" t="s">
        <v>87</v>
      </c>
      <c r="AV895" s="13" t="s">
        <v>87</v>
      </c>
      <c r="AW895" s="13" t="s">
        <v>40</v>
      </c>
      <c r="AX895" s="13" t="s">
        <v>80</v>
      </c>
      <c r="AY895" s="241" t="s">
        <v>201</v>
      </c>
    </row>
    <row r="896" spans="2:51" s="13" customFormat="1">
      <c r="B896" s="231"/>
      <c r="C896" s="232"/>
      <c r="D896" s="218" t="s">
        <v>211</v>
      </c>
      <c r="E896" s="233" t="s">
        <v>34</v>
      </c>
      <c r="F896" s="234" t="s">
        <v>457</v>
      </c>
      <c r="G896" s="232"/>
      <c r="H896" s="235">
        <v>-6.75</v>
      </c>
      <c r="I896" s="236"/>
      <c r="J896" s="232"/>
      <c r="K896" s="232"/>
      <c r="L896" s="237"/>
      <c r="M896" s="238"/>
      <c r="N896" s="239"/>
      <c r="O896" s="239"/>
      <c r="P896" s="239"/>
      <c r="Q896" s="239"/>
      <c r="R896" s="239"/>
      <c r="S896" s="239"/>
      <c r="T896" s="240"/>
      <c r="AT896" s="241" t="s">
        <v>211</v>
      </c>
      <c r="AU896" s="241" t="s">
        <v>87</v>
      </c>
      <c r="AV896" s="13" t="s">
        <v>87</v>
      </c>
      <c r="AW896" s="13" t="s">
        <v>40</v>
      </c>
      <c r="AX896" s="13" t="s">
        <v>80</v>
      </c>
      <c r="AY896" s="241" t="s">
        <v>201</v>
      </c>
    </row>
    <row r="897" spans="2:51" s="13" customFormat="1">
      <c r="B897" s="231"/>
      <c r="C897" s="232"/>
      <c r="D897" s="218" t="s">
        <v>211</v>
      </c>
      <c r="E897" s="233" t="s">
        <v>34</v>
      </c>
      <c r="F897" s="234" t="s">
        <v>458</v>
      </c>
      <c r="G897" s="232"/>
      <c r="H897" s="235">
        <v>-3</v>
      </c>
      <c r="I897" s="236"/>
      <c r="J897" s="232"/>
      <c r="K897" s="232"/>
      <c r="L897" s="237"/>
      <c r="M897" s="238"/>
      <c r="N897" s="239"/>
      <c r="O897" s="239"/>
      <c r="P897" s="239"/>
      <c r="Q897" s="239"/>
      <c r="R897" s="239"/>
      <c r="S897" s="239"/>
      <c r="T897" s="240"/>
      <c r="AT897" s="241" t="s">
        <v>211</v>
      </c>
      <c r="AU897" s="241" t="s">
        <v>87</v>
      </c>
      <c r="AV897" s="13" t="s">
        <v>87</v>
      </c>
      <c r="AW897" s="13" t="s">
        <v>40</v>
      </c>
      <c r="AX897" s="13" t="s">
        <v>80</v>
      </c>
      <c r="AY897" s="241" t="s">
        <v>201</v>
      </c>
    </row>
    <row r="898" spans="2:51" s="13" customFormat="1">
      <c r="B898" s="231"/>
      <c r="C898" s="232"/>
      <c r="D898" s="218" t="s">
        <v>211</v>
      </c>
      <c r="E898" s="233" t="s">
        <v>34</v>
      </c>
      <c r="F898" s="234" t="s">
        <v>815</v>
      </c>
      <c r="G898" s="232"/>
      <c r="H898" s="235">
        <v>-2.76</v>
      </c>
      <c r="I898" s="236"/>
      <c r="J898" s="232"/>
      <c r="K898" s="232"/>
      <c r="L898" s="237"/>
      <c r="M898" s="238"/>
      <c r="N898" s="239"/>
      <c r="O898" s="239"/>
      <c r="P898" s="239"/>
      <c r="Q898" s="239"/>
      <c r="R898" s="239"/>
      <c r="S898" s="239"/>
      <c r="T898" s="240"/>
      <c r="AT898" s="241" t="s">
        <v>211</v>
      </c>
      <c r="AU898" s="241" t="s">
        <v>87</v>
      </c>
      <c r="AV898" s="13" t="s">
        <v>87</v>
      </c>
      <c r="AW898" s="13" t="s">
        <v>40</v>
      </c>
      <c r="AX898" s="13" t="s">
        <v>80</v>
      </c>
      <c r="AY898" s="241" t="s">
        <v>201</v>
      </c>
    </row>
    <row r="899" spans="2:51" s="13" customFormat="1">
      <c r="B899" s="231"/>
      <c r="C899" s="232"/>
      <c r="D899" s="218" t="s">
        <v>211</v>
      </c>
      <c r="E899" s="233" t="s">
        <v>34</v>
      </c>
      <c r="F899" s="234" t="s">
        <v>455</v>
      </c>
      <c r="G899" s="232"/>
      <c r="H899" s="235">
        <v>-0.75</v>
      </c>
      <c r="I899" s="236"/>
      <c r="J899" s="232"/>
      <c r="K899" s="232"/>
      <c r="L899" s="237"/>
      <c r="M899" s="238"/>
      <c r="N899" s="239"/>
      <c r="O899" s="239"/>
      <c r="P899" s="239"/>
      <c r="Q899" s="239"/>
      <c r="R899" s="239"/>
      <c r="S899" s="239"/>
      <c r="T899" s="240"/>
      <c r="AT899" s="241" t="s">
        <v>211</v>
      </c>
      <c r="AU899" s="241" t="s">
        <v>87</v>
      </c>
      <c r="AV899" s="13" t="s">
        <v>87</v>
      </c>
      <c r="AW899" s="13" t="s">
        <v>40</v>
      </c>
      <c r="AX899" s="13" t="s">
        <v>80</v>
      </c>
      <c r="AY899" s="241" t="s">
        <v>201</v>
      </c>
    </row>
    <row r="900" spans="2:51" s="12" customFormat="1">
      <c r="B900" s="221"/>
      <c r="C900" s="222"/>
      <c r="D900" s="218" t="s">
        <v>211</v>
      </c>
      <c r="E900" s="223" t="s">
        <v>34</v>
      </c>
      <c r="F900" s="224" t="s">
        <v>816</v>
      </c>
      <c r="G900" s="222"/>
      <c r="H900" s="223" t="s">
        <v>34</v>
      </c>
      <c r="I900" s="225"/>
      <c r="J900" s="222"/>
      <c r="K900" s="222"/>
      <c r="L900" s="226"/>
      <c r="M900" s="227"/>
      <c r="N900" s="228"/>
      <c r="O900" s="228"/>
      <c r="P900" s="228"/>
      <c r="Q900" s="228"/>
      <c r="R900" s="228"/>
      <c r="S900" s="228"/>
      <c r="T900" s="229"/>
      <c r="AT900" s="230" t="s">
        <v>211</v>
      </c>
      <c r="AU900" s="230" t="s">
        <v>87</v>
      </c>
      <c r="AV900" s="12" t="s">
        <v>42</v>
      </c>
      <c r="AW900" s="12" t="s">
        <v>40</v>
      </c>
      <c r="AX900" s="12" t="s">
        <v>80</v>
      </c>
      <c r="AY900" s="230" t="s">
        <v>201</v>
      </c>
    </row>
    <row r="901" spans="2:51" s="13" customFormat="1">
      <c r="B901" s="231"/>
      <c r="C901" s="232"/>
      <c r="D901" s="218" t="s">
        <v>211</v>
      </c>
      <c r="E901" s="233" t="s">
        <v>34</v>
      </c>
      <c r="F901" s="234" t="s">
        <v>817</v>
      </c>
      <c r="G901" s="232"/>
      <c r="H901" s="235">
        <v>2.34</v>
      </c>
      <c r="I901" s="236"/>
      <c r="J901" s="232"/>
      <c r="K901" s="232"/>
      <c r="L901" s="237"/>
      <c r="M901" s="238"/>
      <c r="N901" s="239"/>
      <c r="O901" s="239"/>
      <c r="P901" s="239"/>
      <c r="Q901" s="239"/>
      <c r="R901" s="239"/>
      <c r="S901" s="239"/>
      <c r="T901" s="240"/>
      <c r="AT901" s="241" t="s">
        <v>211</v>
      </c>
      <c r="AU901" s="241" t="s">
        <v>87</v>
      </c>
      <c r="AV901" s="13" t="s">
        <v>87</v>
      </c>
      <c r="AW901" s="13" t="s">
        <v>40</v>
      </c>
      <c r="AX901" s="13" t="s">
        <v>80</v>
      </c>
      <c r="AY901" s="241" t="s">
        <v>201</v>
      </c>
    </row>
    <row r="902" spans="2:51" s="13" customFormat="1">
      <c r="B902" s="231"/>
      <c r="C902" s="232"/>
      <c r="D902" s="218" t="s">
        <v>211</v>
      </c>
      <c r="E902" s="233" t="s">
        <v>34</v>
      </c>
      <c r="F902" s="234" t="s">
        <v>818</v>
      </c>
      <c r="G902" s="232"/>
      <c r="H902" s="235">
        <v>1.575</v>
      </c>
      <c r="I902" s="236"/>
      <c r="J902" s="232"/>
      <c r="K902" s="232"/>
      <c r="L902" s="237"/>
      <c r="M902" s="238"/>
      <c r="N902" s="239"/>
      <c r="O902" s="239"/>
      <c r="P902" s="239"/>
      <c r="Q902" s="239"/>
      <c r="R902" s="239"/>
      <c r="S902" s="239"/>
      <c r="T902" s="240"/>
      <c r="AT902" s="241" t="s">
        <v>211</v>
      </c>
      <c r="AU902" s="241" t="s">
        <v>87</v>
      </c>
      <c r="AV902" s="13" t="s">
        <v>87</v>
      </c>
      <c r="AW902" s="13" t="s">
        <v>40</v>
      </c>
      <c r="AX902" s="13" t="s">
        <v>80</v>
      </c>
      <c r="AY902" s="241" t="s">
        <v>201</v>
      </c>
    </row>
    <row r="903" spans="2:51" s="13" customFormat="1">
      <c r="B903" s="231"/>
      <c r="C903" s="232"/>
      <c r="D903" s="218" t="s">
        <v>211</v>
      </c>
      <c r="E903" s="233" t="s">
        <v>34</v>
      </c>
      <c r="F903" s="234" t="s">
        <v>819</v>
      </c>
      <c r="G903" s="232"/>
      <c r="H903" s="235">
        <v>1.7250000000000001</v>
      </c>
      <c r="I903" s="236"/>
      <c r="J903" s="232"/>
      <c r="K903" s="232"/>
      <c r="L903" s="237"/>
      <c r="M903" s="238"/>
      <c r="N903" s="239"/>
      <c r="O903" s="239"/>
      <c r="P903" s="239"/>
      <c r="Q903" s="239"/>
      <c r="R903" s="239"/>
      <c r="S903" s="239"/>
      <c r="T903" s="240"/>
      <c r="AT903" s="241" t="s">
        <v>211</v>
      </c>
      <c r="AU903" s="241" t="s">
        <v>87</v>
      </c>
      <c r="AV903" s="13" t="s">
        <v>87</v>
      </c>
      <c r="AW903" s="13" t="s">
        <v>40</v>
      </c>
      <c r="AX903" s="13" t="s">
        <v>80</v>
      </c>
      <c r="AY903" s="241" t="s">
        <v>201</v>
      </c>
    </row>
    <row r="904" spans="2:51" s="13" customFormat="1">
      <c r="B904" s="231"/>
      <c r="C904" s="232"/>
      <c r="D904" s="218" t="s">
        <v>211</v>
      </c>
      <c r="E904" s="233" t="s">
        <v>34</v>
      </c>
      <c r="F904" s="234" t="s">
        <v>820</v>
      </c>
      <c r="G904" s="232"/>
      <c r="H904" s="235">
        <v>1.53</v>
      </c>
      <c r="I904" s="236"/>
      <c r="J904" s="232"/>
      <c r="K904" s="232"/>
      <c r="L904" s="237"/>
      <c r="M904" s="238"/>
      <c r="N904" s="239"/>
      <c r="O904" s="239"/>
      <c r="P904" s="239"/>
      <c r="Q904" s="239"/>
      <c r="R904" s="239"/>
      <c r="S904" s="239"/>
      <c r="T904" s="240"/>
      <c r="AT904" s="241" t="s">
        <v>211</v>
      </c>
      <c r="AU904" s="241" t="s">
        <v>87</v>
      </c>
      <c r="AV904" s="13" t="s">
        <v>87</v>
      </c>
      <c r="AW904" s="13" t="s">
        <v>40</v>
      </c>
      <c r="AX904" s="13" t="s">
        <v>80</v>
      </c>
      <c r="AY904" s="241" t="s">
        <v>201</v>
      </c>
    </row>
    <row r="905" spans="2:51" s="13" customFormat="1">
      <c r="B905" s="231"/>
      <c r="C905" s="232"/>
      <c r="D905" s="218" t="s">
        <v>211</v>
      </c>
      <c r="E905" s="233" t="s">
        <v>34</v>
      </c>
      <c r="F905" s="234" t="s">
        <v>821</v>
      </c>
      <c r="G905" s="232"/>
      <c r="H905" s="235">
        <v>0.91900000000000004</v>
      </c>
      <c r="I905" s="236"/>
      <c r="J905" s="232"/>
      <c r="K905" s="232"/>
      <c r="L905" s="237"/>
      <c r="M905" s="238"/>
      <c r="N905" s="239"/>
      <c r="O905" s="239"/>
      <c r="P905" s="239"/>
      <c r="Q905" s="239"/>
      <c r="R905" s="239"/>
      <c r="S905" s="239"/>
      <c r="T905" s="240"/>
      <c r="AT905" s="241" t="s">
        <v>211</v>
      </c>
      <c r="AU905" s="241" t="s">
        <v>87</v>
      </c>
      <c r="AV905" s="13" t="s">
        <v>87</v>
      </c>
      <c r="AW905" s="13" t="s">
        <v>40</v>
      </c>
      <c r="AX905" s="13" t="s">
        <v>80</v>
      </c>
      <c r="AY905" s="241" t="s">
        <v>201</v>
      </c>
    </row>
    <row r="906" spans="2:51" s="13" customFormat="1">
      <c r="B906" s="231"/>
      <c r="C906" s="232"/>
      <c r="D906" s="218" t="s">
        <v>211</v>
      </c>
      <c r="E906" s="233" t="s">
        <v>34</v>
      </c>
      <c r="F906" s="234" t="s">
        <v>822</v>
      </c>
      <c r="G906" s="232"/>
      <c r="H906" s="235">
        <v>2.9049999999999998</v>
      </c>
      <c r="I906" s="236"/>
      <c r="J906" s="232"/>
      <c r="K906" s="232"/>
      <c r="L906" s="237"/>
      <c r="M906" s="238"/>
      <c r="N906" s="239"/>
      <c r="O906" s="239"/>
      <c r="P906" s="239"/>
      <c r="Q906" s="239"/>
      <c r="R906" s="239"/>
      <c r="S906" s="239"/>
      <c r="T906" s="240"/>
      <c r="AT906" s="241" t="s">
        <v>211</v>
      </c>
      <c r="AU906" s="241" t="s">
        <v>87</v>
      </c>
      <c r="AV906" s="13" t="s">
        <v>87</v>
      </c>
      <c r="AW906" s="13" t="s">
        <v>40</v>
      </c>
      <c r="AX906" s="13" t="s">
        <v>80</v>
      </c>
      <c r="AY906" s="241" t="s">
        <v>201</v>
      </c>
    </row>
    <row r="907" spans="2:51" s="13" customFormat="1">
      <c r="B907" s="231"/>
      <c r="C907" s="232"/>
      <c r="D907" s="218" t="s">
        <v>211</v>
      </c>
      <c r="E907" s="233" t="s">
        <v>34</v>
      </c>
      <c r="F907" s="234" t="s">
        <v>823</v>
      </c>
      <c r="G907" s="232"/>
      <c r="H907" s="235">
        <v>1.26</v>
      </c>
      <c r="I907" s="236"/>
      <c r="J907" s="232"/>
      <c r="K907" s="232"/>
      <c r="L907" s="237"/>
      <c r="M907" s="238"/>
      <c r="N907" s="239"/>
      <c r="O907" s="239"/>
      <c r="P907" s="239"/>
      <c r="Q907" s="239"/>
      <c r="R907" s="239"/>
      <c r="S907" s="239"/>
      <c r="T907" s="240"/>
      <c r="AT907" s="241" t="s">
        <v>211</v>
      </c>
      <c r="AU907" s="241" t="s">
        <v>87</v>
      </c>
      <c r="AV907" s="13" t="s">
        <v>87</v>
      </c>
      <c r="AW907" s="13" t="s">
        <v>40</v>
      </c>
      <c r="AX907" s="13" t="s">
        <v>80</v>
      </c>
      <c r="AY907" s="241" t="s">
        <v>201</v>
      </c>
    </row>
    <row r="908" spans="2:51" s="13" customFormat="1">
      <c r="B908" s="231"/>
      <c r="C908" s="232"/>
      <c r="D908" s="218" t="s">
        <v>211</v>
      </c>
      <c r="E908" s="233" t="s">
        <v>34</v>
      </c>
      <c r="F908" s="234" t="s">
        <v>824</v>
      </c>
      <c r="G908" s="232"/>
      <c r="H908" s="235">
        <v>0.83099999999999996</v>
      </c>
      <c r="I908" s="236"/>
      <c r="J908" s="232"/>
      <c r="K908" s="232"/>
      <c r="L908" s="237"/>
      <c r="M908" s="238"/>
      <c r="N908" s="239"/>
      <c r="O908" s="239"/>
      <c r="P908" s="239"/>
      <c r="Q908" s="239"/>
      <c r="R908" s="239"/>
      <c r="S908" s="239"/>
      <c r="T908" s="240"/>
      <c r="AT908" s="241" t="s">
        <v>211</v>
      </c>
      <c r="AU908" s="241" t="s">
        <v>87</v>
      </c>
      <c r="AV908" s="13" t="s">
        <v>87</v>
      </c>
      <c r="AW908" s="13" t="s">
        <v>40</v>
      </c>
      <c r="AX908" s="13" t="s">
        <v>80</v>
      </c>
      <c r="AY908" s="241" t="s">
        <v>201</v>
      </c>
    </row>
    <row r="909" spans="2:51" s="13" customFormat="1">
      <c r="B909" s="231"/>
      <c r="C909" s="232"/>
      <c r="D909" s="218" t="s">
        <v>211</v>
      </c>
      <c r="E909" s="233" t="s">
        <v>34</v>
      </c>
      <c r="F909" s="234" t="s">
        <v>825</v>
      </c>
      <c r="G909" s="232"/>
      <c r="H909" s="235">
        <v>1.05</v>
      </c>
      <c r="I909" s="236"/>
      <c r="J909" s="232"/>
      <c r="K909" s="232"/>
      <c r="L909" s="237"/>
      <c r="M909" s="238"/>
      <c r="N909" s="239"/>
      <c r="O909" s="239"/>
      <c r="P909" s="239"/>
      <c r="Q909" s="239"/>
      <c r="R909" s="239"/>
      <c r="S909" s="239"/>
      <c r="T909" s="240"/>
      <c r="AT909" s="241" t="s">
        <v>211</v>
      </c>
      <c r="AU909" s="241" t="s">
        <v>87</v>
      </c>
      <c r="AV909" s="13" t="s">
        <v>87</v>
      </c>
      <c r="AW909" s="13" t="s">
        <v>40</v>
      </c>
      <c r="AX909" s="13" t="s">
        <v>80</v>
      </c>
      <c r="AY909" s="241" t="s">
        <v>201</v>
      </c>
    </row>
    <row r="910" spans="2:51" s="13" customFormat="1">
      <c r="B910" s="231"/>
      <c r="C910" s="232"/>
      <c r="D910" s="218" t="s">
        <v>211</v>
      </c>
      <c r="E910" s="233" t="s">
        <v>34</v>
      </c>
      <c r="F910" s="234" t="s">
        <v>826</v>
      </c>
      <c r="G910" s="232"/>
      <c r="H910" s="235">
        <v>2.0859999999999999</v>
      </c>
      <c r="I910" s="236"/>
      <c r="J910" s="232"/>
      <c r="K910" s="232"/>
      <c r="L910" s="237"/>
      <c r="M910" s="238"/>
      <c r="N910" s="239"/>
      <c r="O910" s="239"/>
      <c r="P910" s="239"/>
      <c r="Q910" s="239"/>
      <c r="R910" s="239"/>
      <c r="S910" s="239"/>
      <c r="T910" s="240"/>
      <c r="AT910" s="241" t="s">
        <v>211</v>
      </c>
      <c r="AU910" s="241" t="s">
        <v>87</v>
      </c>
      <c r="AV910" s="13" t="s">
        <v>87</v>
      </c>
      <c r="AW910" s="13" t="s">
        <v>40</v>
      </c>
      <c r="AX910" s="13" t="s">
        <v>80</v>
      </c>
      <c r="AY910" s="241" t="s">
        <v>201</v>
      </c>
    </row>
    <row r="911" spans="2:51" s="13" customFormat="1">
      <c r="B911" s="231"/>
      <c r="C911" s="232"/>
      <c r="D911" s="218" t="s">
        <v>211</v>
      </c>
      <c r="E911" s="233" t="s">
        <v>34</v>
      </c>
      <c r="F911" s="234" t="s">
        <v>827</v>
      </c>
      <c r="G911" s="232"/>
      <c r="H911" s="235">
        <v>3.7189999999999999</v>
      </c>
      <c r="I911" s="236"/>
      <c r="J911" s="232"/>
      <c r="K911" s="232"/>
      <c r="L911" s="237"/>
      <c r="M911" s="238"/>
      <c r="N911" s="239"/>
      <c r="O911" s="239"/>
      <c r="P911" s="239"/>
      <c r="Q911" s="239"/>
      <c r="R911" s="239"/>
      <c r="S911" s="239"/>
      <c r="T911" s="240"/>
      <c r="AT911" s="241" t="s">
        <v>211</v>
      </c>
      <c r="AU911" s="241" t="s">
        <v>87</v>
      </c>
      <c r="AV911" s="13" t="s">
        <v>87</v>
      </c>
      <c r="AW911" s="13" t="s">
        <v>40</v>
      </c>
      <c r="AX911" s="13" t="s">
        <v>80</v>
      </c>
      <c r="AY911" s="241" t="s">
        <v>201</v>
      </c>
    </row>
    <row r="912" spans="2:51" s="13" customFormat="1">
      <c r="B912" s="231"/>
      <c r="C912" s="232"/>
      <c r="D912" s="218" t="s">
        <v>211</v>
      </c>
      <c r="E912" s="233" t="s">
        <v>34</v>
      </c>
      <c r="F912" s="234" t="s">
        <v>828</v>
      </c>
      <c r="G912" s="232"/>
      <c r="H912" s="235">
        <v>2.363</v>
      </c>
      <c r="I912" s="236"/>
      <c r="J912" s="232"/>
      <c r="K912" s="232"/>
      <c r="L912" s="237"/>
      <c r="M912" s="238"/>
      <c r="N912" s="239"/>
      <c r="O912" s="239"/>
      <c r="P912" s="239"/>
      <c r="Q912" s="239"/>
      <c r="R912" s="239"/>
      <c r="S912" s="239"/>
      <c r="T912" s="240"/>
      <c r="AT912" s="241" t="s">
        <v>211</v>
      </c>
      <c r="AU912" s="241" t="s">
        <v>87</v>
      </c>
      <c r="AV912" s="13" t="s">
        <v>87</v>
      </c>
      <c r="AW912" s="13" t="s">
        <v>40</v>
      </c>
      <c r="AX912" s="13" t="s">
        <v>80</v>
      </c>
      <c r="AY912" s="241" t="s">
        <v>201</v>
      </c>
    </row>
    <row r="913" spans="2:65" s="13" customFormat="1">
      <c r="B913" s="231"/>
      <c r="C913" s="232"/>
      <c r="D913" s="218" t="s">
        <v>211</v>
      </c>
      <c r="E913" s="233" t="s">
        <v>34</v>
      </c>
      <c r="F913" s="234" t="s">
        <v>829</v>
      </c>
      <c r="G913" s="232"/>
      <c r="H913" s="235">
        <v>0.875</v>
      </c>
      <c r="I913" s="236"/>
      <c r="J913" s="232"/>
      <c r="K913" s="232"/>
      <c r="L913" s="237"/>
      <c r="M913" s="238"/>
      <c r="N913" s="239"/>
      <c r="O913" s="239"/>
      <c r="P913" s="239"/>
      <c r="Q913" s="239"/>
      <c r="R913" s="239"/>
      <c r="S913" s="239"/>
      <c r="T913" s="240"/>
      <c r="AT913" s="241" t="s">
        <v>211</v>
      </c>
      <c r="AU913" s="241" t="s">
        <v>87</v>
      </c>
      <c r="AV913" s="13" t="s">
        <v>87</v>
      </c>
      <c r="AW913" s="13" t="s">
        <v>40</v>
      </c>
      <c r="AX913" s="13" t="s">
        <v>80</v>
      </c>
      <c r="AY913" s="241" t="s">
        <v>201</v>
      </c>
    </row>
    <row r="914" spans="2:65" s="13" customFormat="1">
      <c r="B914" s="231"/>
      <c r="C914" s="232"/>
      <c r="D914" s="218" t="s">
        <v>211</v>
      </c>
      <c r="E914" s="233" t="s">
        <v>34</v>
      </c>
      <c r="F914" s="234" t="s">
        <v>830</v>
      </c>
      <c r="G914" s="232"/>
      <c r="H914" s="235">
        <v>1.0149999999999999</v>
      </c>
      <c r="I914" s="236"/>
      <c r="J914" s="232"/>
      <c r="K914" s="232"/>
      <c r="L914" s="237"/>
      <c r="M914" s="238"/>
      <c r="N914" s="239"/>
      <c r="O914" s="239"/>
      <c r="P914" s="239"/>
      <c r="Q914" s="239"/>
      <c r="R914" s="239"/>
      <c r="S914" s="239"/>
      <c r="T914" s="240"/>
      <c r="AT914" s="241" t="s">
        <v>211</v>
      </c>
      <c r="AU914" s="241" t="s">
        <v>87</v>
      </c>
      <c r="AV914" s="13" t="s">
        <v>87</v>
      </c>
      <c r="AW914" s="13" t="s">
        <v>40</v>
      </c>
      <c r="AX914" s="13" t="s">
        <v>80</v>
      </c>
      <c r="AY914" s="241" t="s">
        <v>201</v>
      </c>
    </row>
    <row r="915" spans="2:65" s="13" customFormat="1">
      <c r="B915" s="231"/>
      <c r="C915" s="232"/>
      <c r="D915" s="218" t="s">
        <v>211</v>
      </c>
      <c r="E915" s="233" t="s">
        <v>34</v>
      </c>
      <c r="F915" s="234" t="s">
        <v>831</v>
      </c>
      <c r="G915" s="232"/>
      <c r="H915" s="235">
        <v>0.61299999999999999</v>
      </c>
      <c r="I915" s="236"/>
      <c r="J915" s="232"/>
      <c r="K915" s="232"/>
      <c r="L915" s="237"/>
      <c r="M915" s="238"/>
      <c r="N915" s="239"/>
      <c r="O915" s="239"/>
      <c r="P915" s="239"/>
      <c r="Q915" s="239"/>
      <c r="R915" s="239"/>
      <c r="S915" s="239"/>
      <c r="T915" s="240"/>
      <c r="AT915" s="241" t="s">
        <v>211</v>
      </c>
      <c r="AU915" s="241" t="s">
        <v>87</v>
      </c>
      <c r="AV915" s="13" t="s">
        <v>87</v>
      </c>
      <c r="AW915" s="13" t="s">
        <v>40</v>
      </c>
      <c r="AX915" s="13" t="s">
        <v>80</v>
      </c>
      <c r="AY915" s="241" t="s">
        <v>201</v>
      </c>
    </row>
    <row r="916" spans="2:65" s="13" customFormat="1">
      <c r="B916" s="231"/>
      <c r="C916" s="232"/>
      <c r="D916" s="218" t="s">
        <v>211</v>
      </c>
      <c r="E916" s="233" t="s">
        <v>34</v>
      </c>
      <c r="F916" s="234" t="s">
        <v>867</v>
      </c>
      <c r="G916" s="232"/>
      <c r="H916" s="235">
        <v>-285.39</v>
      </c>
      <c r="I916" s="236"/>
      <c r="J916" s="232"/>
      <c r="K916" s="232"/>
      <c r="L916" s="237"/>
      <c r="M916" s="238"/>
      <c r="N916" s="239"/>
      <c r="O916" s="239"/>
      <c r="P916" s="239"/>
      <c r="Q916" s="239"/>
      <c r="R916" s="239"/>
      <c r="S916" s="239"/>
      <c r="T916" s="240"/>
      <c r="AT916" s="241" t="s">
        <v>211</v>
      </c>
      <c r="AU916" s="241" t="s">
        <v>87</v>
      </c>
      <c r="AV916" s="13" t="s">
        <v>87</v>
      </c>
      <c r="AW916" s="13" t="s">
        <v>40</v>
      </c>
      <c r="AX916" s="13" t="s">
        <v>80</v>
      </c>
      <c r="AY916" s="241" t="s">
        <v>201</v>
      </c>
    </row>
    <row r="917" spans="2:65" s="14" customFormat="1">
      <c r="B917" s="242"/>
      <c r="C917" s="243"/>
      <c r="D917" s="218" t="s">
        <v>211</v>
      </c>
      <c r="E917" s="244" t="s">
        <v>34</v>
      </c>
      <c r="F917" s="245" t="s">
        <v>215</v>
      </c>
      <c r="G917" s="243"/>
      <c r="H917" s="246">
        <v>753.81899999999996</v>
      </c>
      <c r="I917" s="247"/>
      <c r="J917" s="243"/>
      <c r="K917" s="243"/>
      <c r="L917" s="248"/>
      <c r="M917" s="249"/>
      <c r="N917" s="250"/>
      <c r="O917" s="250"/>
      <c r="P917" s="250"/>
      <c r="Q917" s="250"/>
      <c r="R917" s="250"/>
      <c r="S917" s="250"/>
      <c r="T917" s="251"/>
      <c r="AT917" s="252" t="s">
        <v>211</v>
      </c>
      <c r="AU917" s="252" t="s">
        <v>87</v>
      </c>
      <c r="AV917" s="14" t="s">
        <v>111</v>
      </c>
      <c r="AW917" s="14" t="s">
        <v>40</v>
      </c>
      <c r="AX917" s="14" t="s">
        <v>42</v>
      </c>
      <c r="AY917" s="252" t="s">
        <v>201</v>
      </c>
    </row>
    <row r="918" spans="2:65" s="1" customFormat="1" ht="25.5" customHeight="1">
      <c r="B918" s="43"/>
      <c r="C918" s="206" t="s">
        <v>868</v>
      </c>
      <c r="D918" s="206" t="s">
        <v>203</v>
      </c>
      <c r="E918" s="207" t="s">
        <v>869</v>
      </c>
      <c r="F918" s="208" t="s">
        <v>870</v>
      </c>
      <c r="G918" s="209" t="s">
        <v>137</v>
      </c>
      <c r="H918" s="210">
        <v>285.39</v>
      </c>
      <c r="I918" s="211"/>
      <c r="J918" s="212">
        <f>ROUND(I918*H918,2)</f>
        <v>0</v>
      </c>
      <c r="K918" s="208" t="s">
        <v>207</v>
      </c>
      <c r="L918" s="63"/>
      <c r="M918" s="213" t="s">
        <v>34</v>
      </c>
      <c r="N918" s="214" t="s">
        <v>51</v>
      </c>
      <c r="O918" s="44"/>
      <c r="P918" s="215">
        <f>O918*H918</f>
        <v>0</v>
      </c>
      <c r="Q918" s="215">
        <v>2.1000000000000001E-2</v>
      </c>
      <c r="R918" s="215">
        <f>Q918*H918</f>
        <v>5.9931900000000002</v>
      </c>
      <c r="S918" s="215">
        <v>0</v>
      </c>
      <c r="T918" s="216">
        <f>S918*H918</f>
        <v>0</v>
      </c>
      <c r="AR918" s="25" t="s">
        <v>111</v>
      </c>
      <c r="AT918" s="25" t="s">
        <v>203</v>
      </c>
      <c r="AU918" s="25" t="s">
        <v>87</v>
      </c>
      <c r="AY918" s="25" t="s">
        <v>201</v>
      </c>
      <c r="BE918" s="217">
        <f>IF(N918="základní",J918,0)</f>
        <v>0</v>
      </c>
      <c r="BF918" s="217">
        <f>IF(N918="snížená",J918,0)</f>
        <v>0</v>
      </c>
      <c r="BG918" s="217">
        <f>IF(N918="zákl. přenesená",J918,0)</f>
        <v>0</v>
      </c>
      <c r="BH918" s="217">
        <f>IF(N918="sníž. přenesená",J918,0)</f>
        <v>0</v>
      </c>
      <c r="BI918" s="217">
        <f>IF(N918="nulová",J918,0)</f>
        <v>0</v>
      </c>
      <c r="BJ918" s="25" t="s">
        <v>42</v>
      </c>
      <c r="BK918" s="217">
        <f>ROUND(I918*H918,2)</f>
        <v>0</v>
      </c>
      <c r="BL918" s="25" t="s">
        <v>111</v>
      </c>
      <c r="BM918" s="25" t="s">
        <v>871</v>
      </c>
    </row>
    <row r="919" spans="2:65" s="1" customFormat="1" ht="67.5">
      <c r="B919" s="43"/>
      <c r="C919" s="65"/>
      <c r="D919" s="218" t="s">
        <v>209</v>
      </c>
      <c r="E919" s="65"/>
      <c r="F919" s="219" t="s">
        <v>872</v>
      </c>
      <c r="G919" s="65"/>
      <c r="H919" s="65"/>
      <c r="I919" s="175"/>
      <c r="J919" s="65"/>
      <c r="K919" s="65"/>
      <c r="L919" s="63"/>
      <c r="M919" s="220"/>
      <c r="N919" s="44"/>
      <c r="O919" s="44"/>
      <c r="P919" s="44"/>
      <c r="Q919" s="44"/>
      <c r="R919" s="44"/>
      <c r="S919" s="44"/>
      <c r="T919" s="80"/>
      <c r="AT919" s="25" t="s">
        <v>209</v>
      </c>
      <c r="AU919" s="25" t="s">
        <v>87</v>
      </c>
    </row>
    <row r="920" spans="2:65" s="12" customFormat="1">
      <c r="B920" s="221"/>
      <c r="C920" s="222"/>
      <c r="D920" s="218" t="s">
        <v>211</v>
      </c>
      <c r="E920" s="223" t="s">
        <v>34</v>
      </c>
      <c r="F920" s="224" t="s">
        <v>418</v>
      </c>
      <c r="G920" s="222"/>
      <c r="H920" s="223" t="s">
        <v>34</v>
      </c>
      <c r="I920" s="225"/>
      <c r="J920" s="222"/>
      <c r="K920" s="222"/>
      <c r="L920" s="226"/>
      <c r="M920" s="227"/>
      <c r="N920" s="228"/>
      <c r="O920" s="228"/>
      <c r="P920" s="228"/>
      <c r="Q920" s="228"/>
      <c r="R920" s="228"/>
      <c r="S920" s="228"/>
      <c r="T920" s="229"/>
      <c r="AT920" s="230" t="s">
        <v>211</v>
      </c>
      <c r="AU920" s="230" t="s">
        <v>87</v>
      </c>
      <c r="AV920" s="12" t="s">
        <v>42</v>
      </c>
      <c r="AW920" s="12" t="s">
        <v>40</v>
      </c>
      <c r="AX920" s="12" t="s">
        <v>80</v>
      </c>
      <c r="AY920" s="230" t="s">
        <v>201</v>
      </c>
    </row>
    <row r="921" spans="2:65" s="13" customFormat="1">
      <c r="B921" s="231"/>
      <c r="C921" s="232"/>
      <c r="D921" s="218" t="s">
        <v>211</v>
      </c>
      <c r="E921" s="233" t="s">
        <v>34</v>
      </c>
      <c r="F921" s="234" t="s">
        <v>873</v>
      </c>
      <c r="G921" s="232"/>
      <c r="H921" s="235">
        <v>15.778</v>
      </c>
      <c r="I921" s="236"/>
      <c r="J921" s="232"/>
      <c r="K921" s="232"/>
      <c r="L921" s="237"/>
      <c r="M921" s="238"/>
      <c r="N921" s="239"/>
      <c r="O921" s="239"/>
      <c r="P921" s="239"/>
      <c r="Q921" s="239"/>
      <c r="R921" s="239"/>
      <c r="S921" s="239"/>
      <c r="T921" s="240"/>
      <c r="AT921" s="241" t="s">
        <v>211</v>
      </c>
      <c r="AU921" s="241" t="s">
        <v>87</v>
      </c>
      <c r="AV921" s="13" t="s">
        <v>87</v>
      </c>
      <c r="AW921" s="13" t="s">
        <v>40</v>
      </c>
      <c r="AX921" s="13" t="s">
        <v>80</v>
      </c>
      <c r="AY921" s="241" t="s">
        <v>201</v>
      </c>
    </row>
    <row r="922" spans="2:65" s="13" customFormat="1">
      <c r="B922" s="231"/>
      <c r="C922" s="232"/>
      <c r="D922" s="218" t="s">
        <v>211</v>
      </c>
      <c r="E922" s="233" t="s">
        <v>34</v>
      </c>
      <c r="F922" s="234" t="s">
        <v>874</v>
      </c>
      <c r="G922" s="232"/>
      <c r="H922" s="235">
        <v>19.736000000000001</v>
      </c>
      <c r="I922" s="236"/>
      <c r="J922" s="232"/>
      <c r="K922" s="232"/>
      <c r="L922" s="237"/>
      <c r="M922" s="238"/>
      <c r="N922" s="239"/>
      <c r="O922" s="239"/>
      <c r="P922" s="239"/>
      <c r="Q922" s="239"/>
      <c r="R922" s="239"/>
      <c r="S922" s="239"/>
      <c r="T922" s="240"/>
      <c r="AT922" s="241" t="s">
        <v>211</v>
      </c>
      <c r="AU922" s="241" t="s">
        <v>87</v>
      </c>
      <c r="AV922" s="13" t="s">
        <v>87</v>
      </c>
      <c r="AW922" s="13" t="s">
        <v>40</v>
      </c>
      <c r="AX922" s="13" t="s">
        <v>80</v>
      </c>
      <c r="AY922" s="241" t="s">
        <v>201</v>
      </c>
    </row>
    <row r="923" spans="2:65" s="13" customFormat="1">
      <c r="B923" s="231"/>
      <c r="C923" s="232"/>
      <c r="D923" s="218" t="s">
        <v>211</v>
      </c>
      <c r="E923" s="233" t="s">
        <v>34</v>
      </c>
      <c r="F923" s="234" t="s">
        <v>875</v>
      </c>
      <c r="G923" s="232"/>
      <c r="H923" s="235">
        <v>26.501999999999999</v>
      </c>
      <c r="I923" s="236"/>
      <c r="J923" s="232"/>
      <c r="K923" s="232"/>
      <c r="L923" s="237"/>
      <c r="M923" s="238"/>
      <c r="N923" s="239"/>
      <c r="O923" s="239"/>
      <c r="P923" s="239"/>
      <c r="Q923" s="239"/>
      <c r="R923" s="239"/>
      <c r="S923" s="239"/>
      <c r="T923" s="240"/>
      <c r="AT923" s="241" t="s">
        <v>211</v>
      </c>
      <c r="AU923" s="241" t="s">
        <v>87</v>
      </c>
      <c r="AV923" s="13" t="s">
        <v>87</v>
      </c>
      <c r="AW923" s="13" t="s">
        <v>40</v>
      </c>
      <c r="AX923" s="13" t="s">
        <v>80</v>
      </c>
      <c r="AY923" s="241" t="s">
        <v>201</v>
      </c>
    </row>
    <row r="924" spans="2:65" s="13" customFormat="1">
      <c r="B924" s="231"/>
      <c r="C924" s="232"/>
      <c r="D924" s="218" t="s">
        <v>211</v>
      </c>
      <c r="E924" s="233" t="s">
        <v>34</v>
      </c>
      <c r="F924" s="234" t="s">
        <v>876</v>
      </c>
      <c r="G924" s="232"/>
      <c r="H924" s="235">
        <v>9.8759999999999994</v>
      </c>
      <c r="I924" s="236"/>
      <c r="J924" s="232"/>
      <c r="K924" s="232"/>
      <c r="L924" s="237"/>
      <c r="M924" s="238"/>
      <c r="N924" s="239"/>
      <c r="O924" s="239"/>
      <c r="P924" s="239"/>
      <c r="Q924" s="239"/>
      <c r="R924" s="239"/>
      <c r="S924" s="239"/>
      <c r="T924" s="240"/>
      <c r="AT924" s="241" t="s">
        <v>211</v>
      </c>
      <c r="AU924" s="241" t="s">
        <v>87</v>
      </c>
      <c r="AV924" s="13" t="s">
        <v>87</v>
      </c>
      <c r="AW924" s="13" t="s">
        <v>40</v>
      </c>
      <c r="AX924" s="13" t="s">
        <v>80</v>
      </c>
      <c r="AY924" s="241" t="s">
        <v>201</v>
      </c>
    </row>
    <row r="925" spans="2:65" s="13" customFormat="1">
      <c r="B925" s="231"/>
      <c r="C925" s="232"/>
      <c r="D925" s="218" t="s">
        <v>211</v>
      </c>
      <c r="E925" s="233" t="s">
        <v>34</v>
      </c>
      <c r="F925" s="234" t="s">
        <v>877</v>
      </c>
      <c r="G925" s="232"/>
      <c r="H925" s="235">
        <v>19.436</v>
      </c>
      <c r="I925" s="236"/>
      <c r="J925" s="232"/>
      <c r="K925" s="232"/>
      <c r="L925" s="237"/>
      <c r="M925" s="238"/>
      <c r="N925" s="239"/>
      <c r="O925" s="239"/>
      <c r="P925" s="239"/>
      <c r="Q925" s="239"/>
      <c r="R925" s="239"/>
      <c r="S925" s="239"/>
      <c r="T925" s="240"/>
      <c r="AT925" s="241" t="s">
        <v>211</v>
      </c>
      <c r="AU925" s="241" t="s">
        <v>87</v>
      </c>
      <c r="AV925" s="13" t="s">
        <v>87</v>
      </c>
      <c r="AW925" s="13" t="s">
        <v>40</v>
      </c>
      <c r="AX925" s="13" t="s">
        <v>80</v>
      </c>
      <c r="AY925" s="241" t="s">
        <v>201</v>
      </c>
    </row>
    <row r="926" spans="2:65" s="13" customFormat="1">
      <c r="B926" s="231"/>
      <c r="C926" s="232"/>
      <c r="D926" s="218" t="s">
        <v>211</v>
      </c>
      <c r="E926" s="233" t="s">
        <v>34</v>
      </c>
      <c r="F926" s="234" t="s">
        <v>878</v>
      </c>
      <c r="G926" s="232"/>
      <c r="H926" s="235">
        <v>16.995999999999999</v>
      </c>
      <c r="I926" s="236"/>
      <c r="J926" s="232"/>
      <c r="K926" s="232"/>
      <c r="L926" s="237"/>
      <c r="M926" s="238"/>
      <c r="N926" s="239"/>
      <c r="O926" s="239"/>
      <c r="P926" s="239"/>
      <c r="Q926" s="239"/>
      <c r="R926" s="239"/>
      <c r="S926" s="239"/>
      <c r="T926" s="240"/>
      <c r="AT926" s="241" t="s">
        <v>211</v>
      </c>
      <c r="AU926" s="241" t="s">
        <v>87</v>
      </c>
      <c r="AV926" s="13" t="s">
        <v>87</v>
      </c>
      <c r="AW926" s="13" t="s">
        <v>40</v>
      </c>
      <c r="AX926" s="13" t="s">
        <v>80</v>
      </c>
      <c r="AY926" s="241" t="s">
        <v>201</v>
      </c>
    </row>
    <row r="927" spans="2:65" s="13" customFormat="1">
      <c r="B927" s="231"/>
      <c r="C927" s="232"/>
      <c r="D927" s="218" t="s">
        <v>211</v>
      </c>
      <c r="E927" s="233" t="s">
        <v>34</v>
      </c>
      <c r="F927" s="234" t="s">
        <v>879</v>
      </c>
      <c r="G927" s="232"/>
      <c r="H927" s="235">
        <v>16.98</v>
      </c>
      <c r="I927" s="236"/>
      <c r="J927" s="232"/>
      <c r="K927" s="232"/>
      <c r="L927" s="237"/>
      <c r="M927" s="238"/>
      <c r="N927" s="239"/>
      <c r="O927" s="239"/>
      <c r="P927" s="239"/>
      <c r="Q927" s="239"/>
      <c r="R927" s="239"/>
      <c r="S927" s="239"/>
      <c r="T927" s="240"/>
      <c r="AT927" s="241" t="s">
        <v>211</v>
      </c>
      <c r="AU927" s="241" t="s">
        <v>87</v>
      </c>
      <c r="AV927" s="13" t="s">
        <v>87</v>
      </c>
      <c r="AW927" s="13" t="s">
        <v>40</v>
      </c>
      <c r="AX927" s="13" t="s">
        <v>80</v>
      </c>
      <c r="AY927" s="241" t="s">
        <v>201</v>
      </c>
    </row>
    <row r="928" spans="2:65" s="13" customFormat="1">
      <c r="B928" s="231"/>
      <c r="C928" s="232"/>
      <c r="D928" s="218" t="s">
        <v>211</v>
      </c>
      <c r="E928" s="233" t="s">
        <v>34</v>
      </c>
      <c r="F928" s="234" t="s">
        <v>880</v>
      </c>
      <c r="G928" s="232"/>
      <c r="H928" s="235">
        <v>13.836</v>
      </c>
      <c r="I928" s="236"/>
      <c r="J928" s="232"/>
      <c r="K928" s="232"/>
      <c r="L928" s="237"/>
      <c r="M928" s="238"/>
      <c r="N928" s="239"/>
      <c r="O928" s="239"/>
      <c r="P928" s="239"/>
      <c r="Q928" s="239"/>
      <c r="R928" s="239"/>
      <c r="S928" s="239"/>
      <c r="T928" s="240"/>
      <c r="AT928" s="241" t="s">
        <v>211</v>
      </c>
      <c r="AU928" s="241" t="s">
        <v>87</v>
      </c>
      <c r="AV928" s="13" t="s">
        <v>87</v>
      </c>
      <c r="AW928" s="13" t="s">
        <v>40</v>
      </c>
      <c r="AX928" s="13" t="s">
        <v>80</v>
      </c>
      <c r="AY928" s="241" t="s">
        <v>201</v>
      </c>
    </row>
    <row r="929" spans="2:51" s="13" customFormat="1">
      <c r="B929" s="231"/>
      <c r="C929" s="232"/>
      <c r="D929" s="218" t="s">
        <v>211</v>
      </c>
      <c r="E929" s="233" t="s">
        <v>34</v>
      </c>
      <c r="F929" s="234" t="s">
        <v>881</v>
      </c>
      <c r="G929" s="232"/>
      <c r="H929" s="235">
        <v>25.972000000000001</v>
      </c>
      <c r="I929" s="236"/>
      <c r="J929" s="232"/>
      <c r="K929" s="232"/>
      <c r="L929" s="237"/>
      <c r="M929" s="238"/>
      <c r="N929" s="239"/>
      <c r="O929" s="239"/>
      <c r="P929" s="239"/>
      <c r="Q929" s="239"/>
      <c r="R929" s="239"/>
      <c r="S929" s="239"/>
      <c r="T929" s="240"/>
      <c r="AT929" s="241" t="s">
        <v>211</v>
      </c>
      <c r="AU929" s="241" t="s">
        <v>87</v>
      </c>
      <c r="AV929" s="13" t="s">
        <v>87</v>
      </c>
      <c r="AW929" s="13" t="s">
        <v>40</v>
      </c>
      <c r="AX929" s="13" t="s">
        <v>80</v>
      </c>
      <c r="AY929" s="241" t="s">
        <v>201</v>
      </c>
    </row>
    <row r="930" spans="2:51" s="13" customFormat="1">
      <c r="B930" s="231"/>
      <c r="C930" s="232"/>
      <c r="D930" s="218" t="s">
        <v>211</v>
      </c>
      <c r="E930" s="233" t="s">
        <v>34</v>
      </c>
      <c r="F930" s="234" t="s">
        <v>882</v>
      </c>
      <c r="G930" s="232"/>
      <c r="H930" s="235">
        <v>10.108000000000001</v>
      </c>
      <c r="I930" s="236"/>
      <c r="J930" s="232"/>
      <c r="K930" s="232"/>
      <c r="L930" s="237"/>
      <c r="M930" s="238"/>
      <c r="N930" s="239"/>
      <c r="O930" s="239"/>
      <c r="P930" s="239"/>
      <c r="Q930" s="239"/>
      <c r="R930" s="239"/>
      <c r="S930" s="239"/>
      <c r="T930" s="240"/>
      <c r="AT930" s="241" t="s">
        <v>211</v>
      </c>
      <c r="AU930" s="241" t="s">
        <v>87</v>
      </c>
      <c r="AV930" s="13" t="s">
        <v>87</v>
      </c>
      <c r="AW930" s="13" t="s">
        <v>40</v>
      </c>
      <c r="AX930" s="13" t="s">
        <v>80</v>
      </c>
      <c r="AY930" s="241" t="s">
        <v>201</v>
      </c>
    </row>
    <row r="931" spans="2:51" s="13" customFormat="1">
      <c r="B931" s="231"/>
      <c r="C931" s="232"/>
      <c r="D931" s="218" t="s">
        <v>211</v>
      </c>
      <c r="E931" s="233" t="s">
        <v>34</v>
      </c>
      <c r="F931" s="234" t="s">
        <v>883</v>
      </c>
      <c r="G931" s="232"/>
      <c r="H931" s="235">
        <v>11.587999999999999</v>
      </c>
      <c r="I931" s="236"/>
      <c r="J931" s="232"/>
      <c r="K931" s="232"/>
      <c r="L931" s="237"/>
      <c r="M931" s="238"/>
      <c r="N931" s="239"/>
      <c r="O931" s="239"/>
      <c r="P931" s="239"/>
      <c r="Q931" s="239"/>
      <c r="R931" s="239"/>
      <c r="S931" s="239"/>
      <c r="T931" s="240"/>
      <c r="AT931" s="241" t="s">
        <v>211</v>
      </c>
      <c r="AU931" s="241" t="s">
        <v>87</v>
      </c>
      <c r="AV931" s="13" t="s">
        <v>87</v>
      </c>
      <c r="AW931" s="13" t="s">
        <v>40</v>
      </c>
      <c r="AX931" s="13" t="s">
        <v>80</v>
      </c>
      <c r="AY931" s="241" t="s">
        <v>201</v>
      </c>
    </row>
    <row r="932" spans="2:51" s="13" customFormat="1">
      <c r="B932" s="231"/>
      <c r="C932" s="232"/>
      <c r="D932" s="218" t="s">
        <v>211</v>
      </c>
      <c r="E932" s="233" t="s">
        <v>34</v>
      </c>
      <c r="F932" s="234" t="s">
        <v>884</v>
      </c>
      <c r="G932" s="232"/>
      <c r="H932" s="235">
        <v>11.43</v>
      </c>
      <c r="I932" s="236"/>
      <c r="J932" s="232"/>
      <c r="K932" s="232"/>
      <c r="L932" s="237"/>
      <c r="M932" s="238"/>
      <c r="N932" s="239"/>
      <c r="O932" s="239"/>
      <c r="P932" s="239"/>
      <c r="Q932" s="239"/>
      <c r="R932" s="239"/>
      <c r="S932" s="239"/>
      <c r="T932" s="240"/>
      <c r="AT932" s="241" t="s">
        <v>211</v>
      </c>
      <c r="AU932" s="241" t="s">
        <v>87</v>
      </c>
      <c r="AV932" s="13" t="s">
        <v>87</v>
      </c>
      <c r="AW932" s="13" t="s">
        <v>40</v>
      </c>
      <c r="AX932" s="13" t="s">
        <v>80</v>
      </c>
      <c r="AY932" s="241" t="s">
        <v>201</v>
      </c>
    </row>
    <row r="933" spans="2:51" s="13" customFormat="1">
      <c r="B933" s="231"/>
      <c r="C933" s="232"/>
      <c r="D933" s="218" t="s">
        <v>211</v>
      </c>
      <c r="E933" s="233" t="s">
        <v>34</v>
      </c>
      <c r="F933" s="234" t="s">
        <v>885</v>
      </c>
      <c r="G933" s="232"/>
      <c r="H933" s="235">
        <v>13.311999999999999</v>
      </c>
      <c r="I933" s="236"/>
      <c r="J933" s="232"/>
      <c r="K933" s="232"/>
      <c r="L933" s="237"/>
      <c r="M933" s="238"/>
      <c r="N933" s="239"/>
      <c r="O933" s="239"/>
      <c r="P933" s="239"/>
      <c r="Q933" s="239"/>
      <c r="R933" s="239"/>
      <c r="S933" s="239"/>
      <c r="T933" s="240"/>
      <c r="AT933" s="241" t="s">
        <v>211</v>
      </c>
      <c r="AU933" s="241" t="s">
        <v>87</v>
      </c>
      <c r="AV933" s="13" t="s">
        <v>87</v>
      </c>
      <c r="AW933" s="13" t="s">
        <v>40</v>
      </c>
      <c r="AX933" s="13" t="s">
        <v>80</v>
      </c>
      <c r="AY933" s="241" t="s">
        <v>201</v>
      </c>
    </row>
    <row r="934" spans="2:51" s="13" customFormat="1" ht="27">
      <c r="B934" s="231"/>
      <c r="C934" s="232"/>
      <c r="D934" s="218" t="s">
        <v>211</v>
      </c>
      <c r="E934" s="233" t="s">
        <v>34</v>
      </c>
      <c r="F934" s="234" t="s">
        <v>886</v>
      </c>
      <c r="G934" s="232"/>
      <c r="H934" s="235">
        <v>123.50700000000001</v>
      </c>
      <c r="I934" s="236"/>
      <c r="J934" s="232"/>
      <c r="K934" s="232"/>
      <c r="L934" s="237"/>
      <c r="M934" s="238"/>
      <c r="N934" s="239"/>
      <c r="O934" s="239"/>
      <c r="P934" s="239"/>
      <c r="Q934" s="239"/>
      <c r="R934" s="239"/>
      <c r="S934" s="239"/>
      <c r="T934" s="240"/>
      <c r="AT934" s="241" t="s">
        <v>211</v>
      </c>
      <c r="AU934" s="241" t="s">
        <v>87</v>
      </c>
      <c r="AV934" s="13" t="s">
        <v>87</v>
      </c>
      <c r="AW934" s="13" t="s">
        <v>40</v>
      </c>
      <c r="AX934" s="13" t="s">
        <v>80</v>
      </c>
      <c r="AY934" s="241" t="s">
        <v>201</v>
      </c>
    </row>
    <row r="935" spans="2:51" s="12" customFormat="1">
      <c r="B935" s="221"/>
      <c r="C935" s="222"/>
      <c r="D935" s="218" t="s">
        <v>211</v>
      </c>
      <c r="E935" s="223" t="s">
        <v>34</v>
      </c>
      <c r="F935" s="224" t="s">
        <v>420</v>
      </c>
      <c r="G935" s="222"/>
      <c r="H935" s="223" t="s">
        <v>34</v>
      </c>
      <c r="I935" s="225"/>
      <c r="J935" s="222"/>
      <c r="K935" s="222"/>
      <c r="L935" s="226"/>
      <c r="M935" s="227"/>
      <c r="N935" s="228"/>
      <c r="O935" s="228"/>
      <c r="P935" s="228"/>
      <c r="Q935" s="228"/>
      <c r="R935" s="228"/>
      <c r="S935" s="228"/>
      <c r="T935" s="229"/>
      <c r="AT935" s="230" t="s">
        <v>211</v>
      </c>
      <c r="AU935" s="230" t="s">
        <v>87</v>
      </c>
      <c r="AV935" s="12" t="s">
        <v>42</v>
      </c>
      <c r="AW935" s="12" t="s">
        <v>40</v>
      </c>
      <c r="AX935" s="12" t="s">
        <v>80</v>
      </c>
      <c r="AY935" s="230" t="s">
        <v>201</v>
      </c>
    </row>
    <row r="936" spans="2:51" s="13" customFormat="1">
      <c r="B936" s="231"/>
      <c r="C936" s="232"/>
      <c r="D936" s="218" t="s">
        <v>211</v>
      </c>
      <c r="E936" s="233" t="s">
        <v>34</v>
      </c>
      <c r="F936" s="234" t="s">
        <v>887</v>
      </c>
      <c r="G936" s="232"/>
      <c r="H936" s="235">
        <v>-5.516</v>
      </c>
      <c r="I936" s="236"/>
      <c r="J936" s="232"/>
      <c r="K936" s="232"/>
      <c r="L936" s="237"/>
      <c r="M936" s="238"/>
      <c r="N936" s="239"/>
      <c r="O936" s="239"/>
      <c r="P936" s="239"/>
      <c r="Q936" s="239"/>
      <c r="R936" s="239"/>
      <c r="S936" s="239"/>
      <c r="T936" s="240"/>
      <c r="AT936" s="241" t="s">
        <v>211</v>
      </c>
      <c r="AU936" s="241" t="s">
        <v>87</v>
      </c>
      <c r="AV936" s="13" t="s">
        <v>87</v>
      </c>
      <c r="AW936" s="13" t="s">
        <v>40</v>
      </c>
      <c r="AX936" s="13" t="s">
        <v>80</v>
      </c>
      <c r="AY936" s="241" t="s">
        <v>201</v>
      </c>
    </row>
    <row r="937" spans="2:51" s="13" customFormat="1">
      <c r="B937" s="231"/>
      <c r="C937" s="232"/>
      <c r="D937" s="218" t="s">
        <v>211</v>
      </c>
      <c r="E937" s="233" t="s">
        <v>34</v>
      </c>
      <c r="F937" s="234" t="s">
        <v>888</v>
      </c>
      <c r="G937" s="232"/>
      <c r="H937" s="235">
        <v>-18.911999999999999</v>
      </c>
      <c r="I937" s="236"/>
      <c r="J937" s="232"/>
      <c r="K937" s="232"/>
      <c r="L937" s="237"/>
      <c r="M937" s="238"/>
      <c r="N937" s="239"/>
      <c r="O937" s="239"/>
      <c r="P937" s="239"/>
      <c r="Q937" s="239"/>
      <c r="R937" s="239"/>
      <c r="S937" s="239"/>
      <c r="T937" s="240"/>
      <c r="AT937" s="241" t="s">
        <v>211</v>
      </c>
      <c r="AU937" s="241" t="s">
        <v>87</v>
      </c>
      <c r="AV937" s="13" t="s">
        <v>87</v>
      </c>
      <c r="AW937" s="13" t="s">
        <v>40</v>
      </c>
      <c r="AX937" s="13" t="s">
        <v>80</v>
      </c>
      <c r="AY937" s="241" t="s">
        <v>201</v>
      </c>
    </row>
    <row r="938" spans="2:51" s="13" customFormat="1">
      <c r="B938" s="231"/>
      <c r="C938" s="232"/>
      <c r="D938" s="218" t="s">
        <v>211</v>
      </c>
      <c r="E938" s="233" t="s">
        <v>34</v>
      </c>
      <c r="F938" s="234" t="s">
        <v>889</v>
      </c>
      <c r="G938" s="232"/>
      <c r="H938" s="235">
        <v>-7.0919999999999996</v>
      </c>
      <c r="I938" s="236"/>
      <c r="J938" s="232"/>
      <c r="K938" s="232"/>
      <c r="L938" s="237"/>
      <c r="M938" s="238"/>
      <c r="N938" s="239"/>
      <c r="O938" s="239"/>
      <c r="P938" s="239"/>
      <c r="Q938" s="239"/>
      <c r="R938" s="239"/>
      <c r="S938" s="239"/>
      <c r="T938" s="240"/>
      <c r="AT938" s="241" t="s">
        <v>211</v>
      </c>
      <c r="AU938" s="241" t="s">
        <v>87</v>
      </c>
      <c r="AV938" s="13" t="s">
        <v>87</v>
      </c>
      <c r="AW938" s="13" t="s">
        <v>40</v>
      </c>
      <c r="AX938" s="13" t="s">
        <v>80</v>
      </c>
      <c r="AY938" s="241" t="s">
        <v>201</v>
      </c>
    </row>
    <row r="939" spans="2:51" s="13" customFormat="1">
      <c r="B939" s="231"/>
      <c r="C939" s="232"/>
      <c r="D939" s="218" t="s">
        <v>211</v>
      </c>
      <c r="E939" s="233" t="s">
        <v>34</v>
      </c>
      <c r="F939" s="234" t="s">
        <v>890</v>
      </c>
      <c r="G939" s="232"/>
      <c r="H939" s="235">
        <v>-2.1</v>
      </c>
      <c r="I939" s="236"/>
      <c r="J939" s="232"/>
      <c r="K939" s="232"/>
      <c r="L939" s="237"/>
      <c r="M939" s="238"/>
      <c r="N939" s="239"/>
      <c r="O939" s="239"/>
      <c r="P939" s="239"/>
      <c r="Q939" s="239"/>
      <c r="R939" s="239"/>
      <c r="S939" s="239"/>
      <c r="T939" s="240"/>
      <c r="AT939" s="241" t="s">
        <v>211</v>
      </c>
      <c r="AU939" s="241" t="s">
        <v>87</v>
      </c>
      <c r="AV939" s="13" t="s">
        <v>87</v>
      </c>
      <c r="AW939" s="13" t="s">
        <v>40</v>
      </c>
      <c r="AX939" s="13" t="s">
        <v>80</v>
      </c>
      <c r="AY939" s="241" t="s">
        <v>201</v>
      </c>
    </row>
    <row r="940" spans="2:51" s="13" customFormat="1">
      <c r="B940" s="231"/>
      <c r="C940" s="232"/>
      <c r="D940" s="218" t="s">
        <v>211</v>
      </c>
      <c r="E940" s="233" t="s">
        <v>34</v>
      </c>
      <c r="F940" s="234" t="s">
        <v>423</v>
      </c>
      <c r="G940" s="232"/>
      <c r="H940" s="235">
        <v>-7.6</v>
      </c>
      <c r="I940" s="236"/>
      <c r="J940" s="232"/>
      <c r="K940" s="232"/>
      <c r="L940" s="237"/>
      <c r="M940" s="238"/>
      <c r="N940" s="239"/>
      <c r="O940" s="239"/>
      <c r="P940" s="239"/>
      <c r="Q940" s="239"/>
      <c r="R940" s="239"/>
      <c r="S940" s="239"/>
      <c r="T940" s="240"/>
      <c r="AT940" s="241" t="s">
        <v>211</v>
      </c>
      <c r="AU940" s="241" t="s">
        <v>87</v>
      </c>
      <c r="AV940" s="13" t="s">
        <v>87</v>
      </c>
      <c r="AW940" s="13" t="s">
        <v>40</v>
      </c>
      <c r="AX940" s="13" t="s">
        <v>80</v>
      </c>
      <c r="AY940" s="241" t="s">
        <v>201</v>
      </c>
    </row>
    <row r="941" spans="2:51" s="13" customFormat="1">
      <c r="B941" s="231"/>
      <c r="C941" s="232"/>
      <c r="D941" s="218" t="s">
        <v>211</v>
      </c>
      <c r="E941" s="233" t="s">
        <v>34</v>
      </c>
      <c r="F941" s="234" t="s">
        <v>422</v>
      </c>
      <c r="G941" s="232"/>
      <c r="H941" s="235">
        <v>-2.5</v>
      </c>
      <c r="I941" s="236"/>
      <c r="J941" s="232"/>
      <c r="K941" s="232"/>
      <c r="L941" s="237"/>
      <c r="M941" s="238"/>
      <c r="N941" s="239"/>
      <c r="O941" s="239"/>
      <c r="P941" s="239"/>
      <c r="Q941" s="239"/>
      <c r="R941" s="239"/>
      <c r="S941" s="239"/>
      <c r="T941" s="240"/>
      <c r="AT941" s="241" t="s">
        <v>211</v>
      </c>
      <c r="AU941" s="241" t="s">
        <v>87</v>
      </c>
      <c r="AV941" s="13" t="s">
        <v>87</v>
      </c>
      <c r="AW941" s="13" t="s">
        <v>40</v>
      </c>
      <c r="AX941" s="13" t="s">
        <v>80</v>
      </c>
      <c r="AY941" s="241" t="s">
        <v>201</v>
      </c>
    </row>
    <row r="942" spans="2:51" s="13" customFormat="1">
      <c r="B942" s="231"/>
      <c r="C942" s="232"/>
      <c r="D942" s="218" t="s">
        <v>211</v>
      </c>
      <c r="E942" s="233" t="s">
        <v>34</v>
      </c>
      <c r="F942" s="234" t="s">
        <v>421</v>
      </c>
      <c r="G942" s="232"/>
      <c r="H942" s="235">
        <v>-3.5</v>
      </c>
      <c r="I942" s="236"/>
      <c r="J942" s="232"/>
      <c r="K942" s="232"/>
      <c r="L942" s="237"/>
      <c r="M942" s="238"/>
      <c r="N942" s="239"/>
      <c r="O942" s="239"/>
      <c r="P942" s="239"/>
      <c r="Q942" s="239"/>
      <c r="R942" s="239"/>
      <c r="S942" s="239"/>
      <c r="T942" s="240"/>
      <c r="AT942" s="241" t="s">
        <v>211</v>
      </c>
      <c r="AU942" s="241" t="s">
        <v>87</v>
      </c>
      <c r="AV942" s="13" t="s">
        <v>87</v>
      </c>
      <c r="AW942" s="13" t="s">
        <v>40</v>
      </c>
      <c r="AX942" s="13" t="s">
        <v>80</v>
      </c>
      <c r="AY942" s="241" t="s">
        <v>201</v>
      </c>
    </row>
    <row r="943" spans="2:51" s="13" customFormat="1">
      <c r="B943" s="231"/>
      <c r="C943" s="232"/>
      <c r="D943" s="218" t="s">
        <v>211</v>
      </c>
      <c r="E943" s="233" t="s">
        <v>34</v>
      </c>
      <c r="F943" s="234" t="s">
        <v>457</v>
      </c>
      <c r="G943" s="232"/>
      <c r="H943" s="235">
        <v>-6.75</v>
      </c>
      <c r="I943" s="236"/>
      <c r="J943" s="232"/>
      <c r="K943" s="232"/>
      <c r="L943" s="237"/>
      <c r="M943" s="238"/>
      <c r="N943" s="239"/>
      <c r="O943" s="239"/>
      <c r="P943" s="239"/>
      <c r="Q943" s="239"/>
      <c r="R943" s="239"/>
      <c r="S943" s="239"/>
      <c r="T943" s="240"/>
      <c r="AT943" s="241" t="s">
        <v>211</v>
      </c>
      <c r="AU943" s="241" t="s">
        <v>87</v>
      </c>
      <c r="AV943" s="13" t="s">
        <v>87</v>
      </c>
      <c r="AW943" s="13" t="s">
        <v>40</v>
      </c>
      <c r="AX943" s="13" t="s">
        <v>80</v>
      </c>
      <c r="AY943" s="241" t="s">
        <v>201</v>
      </c>
    </row>
    <row r="944" spans="2:51" s="13" customFormat="1">
      <c r="B944" s="231"/>
      <c r="C944" s="232"/>
      <c r="D944" s="218" t="s">
        <v>211</v>
      </c>
      <c r="E944" s="233" t="s">
        <v>34</v>
      </c>
      <c r="F944" s="234" t="s">
        <v>458</v>
      </c>
      <c r="G944" s="232"/>
      <c r="H944" s="235">
        <v>-3</v>
      </c>
      <c r="I944" s="236"/>
      <c r="J944" s="232"/>
      <c r="K944" s="232"/>
      <c r="L944" s="237"/>
      <c r="M944" s="238"/>
      <c r="N944" s="239"/>
      <c r="O944" s="239"/>
      <c r="P944" s="239"/>
      <c r="Q944" s="239"/>
      <c r="R944" s="239"/>
      <c r="S944" s="239"/>
      <c r="T944" s="240"/>
      <c r="AT944" s="241" t="s">
        <v>211</v>
      </c>
      <c r="AU944" s="241" t="s">
        <v>87</v>
      </c>
      <c r="AV944" s="13" t="s">
        <v>87</v>
      </c>
      <c r="AW944" s="13" t="s">
        <v>40</v>
      </c>
      <c r="AX944" s="13" t="s">
        <v>80</v>
      </c>
      <c r="AY944" s="241" t="s">
        <v>201</v>
      </c>
    </row>
    <row r="945" spans="2:65" s="12" customFormat="1">
      <c r="B945" s="221"/>
      <c r="C945" s="222"/>
      <c r="D945" s="218" t="s">
        <v>211</v>
      </c>
      <c r="E945" s="223" t="s">
        <v>34</v>
      </c>
      <c r="F945" s="224" t="s">
        <v>816</v>
      </c>
      <c r="G945" s="222"/>
      <c r="H945" s="223" t="s">
        <v>34</v>
      </c>
      <c r="I945" s="225"/>
      <c r="J945" s="222"/>
      <c r="K945" s="222"/>
      <c r="L945" s="226"/>
      <c r="M945" s="227"/>
      <c r="N945" s="228"/>
      <c r="O945" s="228"/>
      <c r="P945" s="228"/>
      <c r="Q945" s="228"/>
      <c r="R945" s="228"/>
      <c r="S945" s="228"/>
      <c r="T945" s="229"/>
      <c r="AT945" s="230" t="s">
        <v>211</v>
      </c>
      <c r="AU945" s="230" t="s">
        <v>87</v>
      </c>
      <c r="AV945" s="12" t="s">
        <v>42</v>
      </c>
      <c r="AW945" s="12" t="s">
        <v>40</v>
      </c>
      <c r="AX945" s="12" t="s">
        <v>80</v>
      </c>
      <c r="AY945" s="230" t="s">
        <v>201</v>
      </c>
    </row>
    <row r="946" spans="2:65" s="13" customFormat="1">
      <c r="B946" s="231"/>
      <c r="C946" s="232"/>
      <c r="D946" s="218" t="s">
        <v>211</v>
      </c>
      <c r="E946" s="233" t="s">
        <v>34</v>
      </c>
      <c r="F946" s="234" t="s">
        <v>817</v>
      </c>
      <c r="G946" s="232"/>
      <c r="H946" s="235">
        <v>2.34</v>
      </c>
      <c r="I946" s="236"/>
      <c r="J946" s="232"/>
      <c r="K946" s="232"/>
      <c r="L946" s="237"/>
      <c r="M946" s="238"/>
      <c r="N946" s="239"/>
      <c r="O946" s="239"/>
      <c r="P946" s="239"/>
      <c r="Q946" s="239"/>
      <c r="R946" s="239"/>
      <c r="S946" s="239"/>
      <c r="T946" s="240"/>
      <c r="AT946" s="241" t="s">
        <v>211</v>
      </c>
      <c r="AU946" s="241" t="s">
        <v>87</v>
      </c>
      <c r="AV946" s="13" t="s">
        <v>87</v>
      </c>
      <c r="AW946" s="13" t="s">
        <v>40</v>
      </c>
      <c r="AX946" s="13" t="s">
        <v>80</v>
      </c>
      <c r="AY946" s="241" t="s">
        <v>201</v>
      </c>
    </row>
    <row r="947" spans="2:65" s="13" customFormat="1">
      <c r="B947" s="231"/>
      <c r="C947" s="232"/>
      <c r="D947" s="218" t="s">
        <v>211</v>
      </c>
      <c r="E947" s="233" t="s">
        <v>34</v>
      </c>
      <c r="F947" s="234" t="s">
        <v>818</v>
      </c>
      <c r="G947" s="232"/>
      <c r="H947" s="235">
        <v>1.575</v>
      </c>
      <c r="I947" s="236"/>
      <c r="J947" s="232"/>
      <c r="K947" s="232"/>
      <c r="L947" s="237"/>
      <c r="M947" s="238"/>
      <c r="N947" s="239"/>
      <c r="O947" s="239"/>
      <c r="P947" s="239"/>
      <c r="Q947" s="239"/>
      <c r="R947" s="239"/>
      <c r="S947" s="239"/>
      <c r="T947" s="240"/>
      <c r="AT947" s="241" t="s">
        <v>211</v>
      </c>
      <c r="AU947" s="241" t="s">
        <v>87</v>
      </c>
      <c r="AV947" s="13" t="s">
        <v>87</v>
      </c>
      <c r="AW947" s="13" t="s">
        <v>40</v>
      </c>
      <c r="AX947" s="13" t="s">
        <v>80</v>
      </c>
      <c r="AY947" s="241" t="s">
        <v>201</v>
      </c>
    </row>
    <row r="948" spans="2:65" s="13" customFormat="1">
      <c r="B948" s="231"/>
      <c r="C948" s="232"/>
      <c r="D948" s="218" t="s">
        <v>211</v>
      </c>
      <c r="E948" s="233" t="s">
        <v>34</v>
      </c>
      <c r="F948" s="234" t="s">
        <v>819</v>
      </c>
      <c r="G948" s="232"/>
      <c r="H948" s="235">
        <v>1.7250000000000001</v>
      </c>
      <c r="I948" s="236"/>
      <c r="J948" s="232"/>
      <c r="K948" s="232"/>
      <c r="L948" s="237"/>
      <c r="M948" s="238"/>
      <c r="N948" s="239"/>
      <c r="O948" s="239"/>
      <c r="P948" s="239"/>
      <c r="Q948" s="239"/>
      <c r="R948" s="239"/>
      <c r="S948" s="239"/>
      <c r="T948" s="240"/>
      <c r="AT948" s="241" t="s">
        <v>211</v>
      </c>
      <c r="AU948" s="241" t="s">
        <v>87</v>
      </c>
      <c r="AV948" s="13" t="s">
        <v>87</v>
      </c>
      <c r="AW948" s="13" t="s">
        <v>40</v>
      </c>
      <c r="AX948" s="13" t="s">
        <v>80</v>
      </c>
      <c r="AY948" s="241" t="s">
        <v>201</v>
      </c>
    </row>
    <row r="949" spans="2:65" s="13" customFormat="1">
      <c r="B949" s="231"/>
      <c r="C949" s="232"/>
      <c r="D949" s="218" t="s">
        <v>211</v>
      </c>
      <c r="E949" s="233" t="s">
        <v>34</v>
      </c>
      <c r="F949" s="234" t="s">
        <v>891</v>
      </c>
      <c r="G949" s="232"/>
      <c r="H949" s="235">
        <v>0.78800000000000003</v>
      </c>
      <c r="I949" s="236"/>
      <c r="J949" s="232"/>
      <c r="K949" s="232"/>
      <c r="L949" s="237"/>
      <c r="M949" s="238"/>
      <c r="N949" s="239"/>
      <c r="O949" s="239"/>
      <c r="P949" s="239"/>
      <c r="Q949" s="239"/>
      <c r="R949" s="239"/>
      <c r="S949" s="239"/>
      <c r="T949" s="240"/>
      <c r="AT949" s="241" t="s">
        <v>211</v>
      </c>
      <c r="AU949" s="241" t="s">
        <v>87</v>
      </c>
      <c r="AV949" s="13" t="s">
        <v>87</v>
      </c>
      <c r="AW949" s="13" t="s">
        <v>40</v>
      </c>
      <c r="AX949" s="13" t="s">
        <v>80</v>
      </c>
      <c r="AY949" s="241" t="s">
        <v>201</v>
      </c>
    </row>
    <row r="950" spans="2:65" s="13" customFormat="1">
      <c r="B950" s="231"/>
      <c r="C950" s="232"/>
      <c r="D950" s="218" t="s">
        <v>211</v>
      </c>
      <c r="E950" s="233" t="s">
        <v>34</v>
      </c>
      <c r="F950" s="234" t="s">
        <v>829</v>
      </c>
      <c r="G950" s="232"/>
      <c r="H950" s="235">
        <v>0.875</v>
      </c>
      <c r="I950" s="236"/>
      <c r="J950" s="232"/>
      <c r="K950" s="232"/>
      <c r="L950" s="237"/>
      <c r="M950" s="238"/>
      <c r="N950" s="239"/>
      <c r="O950" s="239"/>
      <c r="P950" s="239"/>
      <c r="Q950" s="239"/>
      <c r="R950" s="239"/>
      <c r="S950" s="239"/>
      <c r="T950" s="240"/>
      <c r="AT950" s="241" t="s">
        <v>211</v>
      </c>
      <c r="AU950" s="241" t="s">
        <v>87</v>
      </c>
      <c r="AV950" s="13" t="s">
        <v>87</v>
      </c>
      <c r="AW950" s="13" t="s">
        <v>40</v>
      </c>
      <c r="AX950" s="13" t="s">
        <v>80</v>
      </c>
      <c r="AY950" s="241" t="s">
        <v>201</v>
      </c>
    </row>
    <row r="951" spans="2:65" s="14" customFormat="1">
      <c r="B951" s="242"/>
      <c r="C951" s="243"/>
      <c r="D951" s="218" t="s">
        <v>211</v>
      </c>
      <c r="E951" s="244" t="s">
        <v>34</v>
      </c>
      <c r="F951" s="245" t="s">
        <v>215</v>
      </c>
      <c r="G951" s="243"/>
      <c r="H951" s="246">
        <v>285.39</v>
      </c>
      <c r="I951" s="247"/>
      <c r="J951" s="243"/>
      <c r="K951" s="243"/>
      <c r="L951" s="248"/>
      <c r="M951" s="249"/>
      <c r="N951" s="250"/>
      <c r="O951" s="250"/>
      <c r="P951" s="250"/>
      <c r="Q951" s="250"/>
      <c r="R951" s="250"/>
      <c r="S951" s="250"/>
      <c r="T951" s="251"/>
      <c r="AT951" s="252" t="s">
        <v>211</v>
      </c>
      <c r="AU951" s="252" t="s">
        <v>87</v>
      </c>
      <c r="AV951" s="14" t="s">
        <v>111</v>
      </c>
      <c r="AW951" s="14" t="s">
        <v>40</v>
      </c>
      <c r="AX951" s="14" t="s">
        <v>42</v>
      </c>
      <c r="AY951" s="252" t="s">
        <v>201</v>
      </c>
    </row>
    <row r="952" spans="2:65" s="1" customFormat="1" ht="25.5" customHeight="1">
      <c r="B952" s="43"/>
      <c r="C952" s="206" t="s">
        <v>892</v>
      </c>
      <c r="D952" s="206" t="s">
        <v>203</v>
      </c>
      <c r="E952" s="207" t="s">
        <v>893</v>
      </c>
      <c r="F952" s="208" t="s">
        <v>894</v>
      </c>
      <c r="G952" s="209" t="s">
        <v>137</v>
      </c>
      <c r="H952" s="210">
        <v>4.4130000000000003</v>
      </c>
      <c r="I952" s="211"/>
      <c r="J952" s="212">
        <f>ROUND(I952*H952,2)</f>
        <v>0</v>
      </c>
      <c r="K952" s="208" t="s">
        <v>207</v>
      </c>
      <c r="L952" s="63"/>
      <c r="M952" s="213" t="s">
        <v>34</v>
      </c>
      <c r="N952" s="214" t="s">
        <v>51</v>
      </c>
      <c r="O952" s="44"/>
      <c r="P952" s="215">
        <f>O952*H952</f>
        <v>0</v>
      </c>
      <c r="Q952" s="215">
        <v>3.0000000000000001E-3</v>
      </c>
      <c r="R952" s="215">
        <f>Q952*H952</f>
        <v>1.3239000000000001E-2</v>
      </c>
      <c r="S952" s="215">
        <v>0</v>
      </c>
      <c r="T952" s="216">
        <f>S952*H952</f>
        <v>0</v>
      </c>
      <c r="AR952" s="25" t="s">
        <v>111</v>
      </c>
      <c r="AT952" s="25" t="s">
        <v>203</v>
      </c>
      <c r="AU952" s="25" t="s">
        <v>87</v>
      </c>
      <c r="AY952" s="25" t="s">
        <v>201</v>
      </c>
      <c r="BE952" s="217">
        <f>IF(N952="základní",J952,0)</f>
        <v>0</v>
      </c>
      <c r="BF952" s="217">
        <f>IF(N952="snížená",J952,0)</f>
        <v>0</v>
      </c>
      <c r="BG952" s="217">
        <f>IF(N952="zákl. přenesená",J952,0)</f>
        <v>0</v>
      </c>
      <c r="BH952" s="217">
        <f>IF(N952="sníž. přenesená",J952,0)</f>
        <v>0</v>
      </c>
      <c r="BI952" s="217">
        <f>IF(N952="nulová",J952,0)</f>
        <v>0</v>
      </c>
      <c r="BJ952" s="25" t="s">
        <v>42</v>
      </c>
      <c r="BK952" s="217">
        <f>ROUND(I952*H952,2)</f>
        <v>0</v>
      </c>
      <c r="BL952" s="25" t="s">
        <v>111</v>
      </c>
      <c r="BM952" s="25" t="s">
        <v>895</v>
      </c>
    </row>
    <row r="953" spans="2:65" s="12" customFormat="1">
      <c r="B953" s="221"/>
      <c r="C953" s="222"/>
      <c r="D953" s="218" t="s">
        <v>211</v>
      </c>
      <c r="E953" s="223" t="s">
        <v>34</v>
      </c>
      <c r="F953" s="224" t="s">
        <v>462</v>
      </c>
      <c r="G953" s="222"/>
      <c r="H953" s="223" t="s">
        <v>34</v>
      </c>
      <c r="I953" s="225"/>
      <c r="J953" s="222"/>
      <c r="K953" s="222"/>
      <c r="L953" s="226"/>
      <c r="M953" s="227"/>
      <c r="N953" s="228"/>
      <c r="O953" s="228"/>
      <c r="P953" s="228"/>
      <c r="Q953" s="228"/>
      <c r="R953" s="228"/>
      <c r="S953" s="228"/>
      <c r="T953" s="229"/>
      <c r="AT953" s="230" t="s">
        <v>211</v>
      </c>
      <c r="AU953" s="230" t="s">
        <v>87</v>
      </c>
      <c r="AV953" s="12" t="s">
        <v>42</v>
      </c>
      <c r="AW953" s="12" t="s">
        <v>40</v>
      </c>
      <c r="AX953" s="12" t="s">
        <v>80</v>
      </c>
      <c r="AY953" s="230" t="s">
        <v>201</v>
      </c>
    </row>
    <row r="954" spans="2:65" s="13" customFormat="1">
      <c r="B954" s="231"/>
      <c r="C954" s="232"/>
      <c r="D954" s="218" t="s">
        <v>211</v>
      </c>
      <c r="E954" s="233" t="s">
        <v>34</v>
      </c>
      <c r="F954" s="234" t="s">
        <v>836</v>
      </c>
      <c r="G954" s="232"/>
      <c r="H954" s="235">
        <v>4.4130000000000003</v>
      </c>
      <c r="I954" s="236"/>
      <c r="J954" s="232"/>
      <c r="K954" s="232"/>
      <c r="L954" s="237"/>
      <c r="M954" s="238"/>
      <c r="N954" s="239"/>
      <c r="O954" s="239"/>
      <c r="P954" s="239"/>
      <c r="Q954" s="239"/>
      <c r="R954" s="239"/>
      <c r="S954" s="239"/>
      <c r="T954" s="240"/>
      <c r="AT954" s="241" t="s">
        <v>211</v>
      </c>
      <c r="AU954" s="241" t="s">
        <v>87</v>
      </c>
      <c r="AV954" s="13" t="s">
        <v>87</v>
      </c>
      <c r="AW954" s="13" t="s">
        <v>40</v>
      </c>
      <c r="AX954" s="13" t="s">
        <v>80</v>
      </c>
      <c r="AY954" s="241" t="s">
        <v>201</v>
      </c>
    </row>
    <row r="955" spans="2:65" s="14" customFormat="1">
      <c r="B955" s="242"/>
      <c r="C955" s="243"/>
      <c r="D955" s="218" t="s">
        <v>211</v>
      </c>
      <c r="E955" s="244" t="s">
        <v>34</v>
      </c>
      <c r="F955" s="245" t="s">
        <v>215</v>
      </c>
      <c r="G955" s="243"/>
      <c r="H955" s="246">
        <v>4.4130000000000003</v>
      </c>
      <c r="I955" s="247"/>
      <c r="J955" s="243"/>
      <c r="K955" s="243"/>
      <c r="L955" s="248"/>
      <c r="M955" s="249"/>
      <c r="N955" s="250"/>
      <c r="O955" s="250"/>
      <c r="P955" s="250"/>
      <c r="Q955" s="250"/>
      <c r="R955" s="250"/>
      <c r="S955" s="250"/>
      <c r="T955" s="251"/>
      <c r="AT955" s="252" t="s">
        <v>211</v>
      </c>
      <c r="AU955" s="252" t="s">
        <v>87</v>
      </c>
      <c r="AV955" s="14" t="s">
        <v>111</v>
      </c>
      <c r="AW955" s="14" t="s">
        <v>40</v>
      </c>
      <c r="AX955" s="14" t="s">
        <v>42</v>
      </c>
      <c r="AY955" s="252" t="s">
        <v>201</v>
      </c>
    </row>
    <row r="956" spans="2:65" s="1" customFormat="1" ht="25.5" customHeight="1">
      <c r="B956" s="43"/>
      <c r="C956" s="206" t="s">
        <v>896</v>
      </c>
      <c r="D956" s="206" t="s">
        <v>203</v>
      </c>
      <c r="E956" s="207" t="s">
        <v>897</v>
      </c>
      <c r="F956" s="208" t="s">
        <v>898</v>
      </c>
      <c r="G956" s="209" t="s">
        <v>137</v>
      </c>
      <c r="H956" s="210">
        <v>371.32</v>
      </c>
      <c r="I956" s="211"/>
      <c r="J956" s="212">
        <f>ROUND(I956*H956,2)</f>
        <v>0</v>
      </c>
      <c r="K956" s="208" t="s">
        <v>207</v>
      </c>
      <c r="L956" s="63"/>
      <c r="M956" s="213" t="s">
        <v>34</v>
      </c>
      <c r="N956" s="214" t="s">
        <v>51</v>
      </c>
      <c r="O956" s="44"/>
      <c r="P956" s="215">
        <f>O956*H956</f>
        <v>0</v>
      </c>
      <c r="Q956" s="215">
        <v>0</v>
      </c>
      <c r="R956" s="215">
        <f>Q956*H956</f>
        <v>0</v>
      </c>
      <c r="S956" s="215">
        <v>0</v>
      </c>
      <c r="T956" s="216">
        <f>S956*H956</f>
        <v>0</v>
      </c>
      <c r="AR956" s="25" t="s">
        <v>111</v>
      </c>
      <c r="AT956" s="25" t="s">
        <v>203</v>
      </c>
      <c r="AU956" s="25" t="s">
        <v>87</v>
      </c>
      <c r="AY956" s="25" t="s">
        <v>201</v>
      </c>
      <c r="BE956" s="217">
        <f>IF(N956="základní",J956,0)</f>
        <v>0</v>
      </c>
      <c r="BF956" s="217">
        <f>IF(N956="snížená",J956,0)</f>
        <v>0</v>
      </c>
      <c r="BG956" s="217">
        <f>IF(N956="zákl. přenesená",J956,0)</f>
        <v>0</v>
      </c>
      <c r="BH956" s="217">
        <f>IF(N956="sníž. přenesená",J956,0)</f>
        <v>0</v>
      </c>
      <c r="BI956" s="217">
        <f>IF(N956="nulová",J956,0)</f>
        <v>0</v>
      </c>
      <c r="BJ956" s="25" t="s">
        <v>42</v>
      </c>
      <c r="BK956" s="217">
        <f>ROUND(I956*H956,2)</f>
        <v>0</v>
      </c>
      <c r="BL956" s="25" t="s">
        <v>111</v>
      </c>
      <c r="BM956" s="25" t="s">
        <v>899</v>
      </c>
    </row>
    <row r="957" spans="2:65" s="1" customFormat="1" ht="54">
      <c r="B957" s="43"/>
      <c r="C957" s="65"/>
      <c r="D957" s="218" t="s">
        <v>209</v>
      </c>
      <c r="E957" s="65"/>
      <c r="F957" s="219" t="s">
        <v>900</v>
      </c>
      <c r="G957" s="65"/>
      <c r="H957" s="65"/>
      <c r="I957" s="175"/>
      <c r="J957" s="65"/>
      <c r="K957" s="65"/>
      <c r="L957" s="63"/>
      <c r="M957" s="220"/>
      <c r="N957" s="44"/>
      <c r="O957" s="44"/>
      <c r="P957" s="44"/>
      <c r="Q957" s="44"/>
      <c r="R957" s="44"/>
      <c r="S957" s="44"/>
      <c r="T957" s="80"/>
      <c r="AT957" s="25" t="s">
        <v>209</v>
      </c>
      <c r="AU957" s="25" t="s">
        <v>87</v>
      </c>
    </row>
    <row r="958" spans="2:65" s="12" customFormat="1">
      <c r="B958" s="221"/>
      <c r="C958" s="222"/>
      <c r="D958" s="218" t="s">
        <v>211</v>
      </c>
      <c r="E958" s="223" t="s">
        <v>34</v>
      </c>
      <c r="F958" s="224" t="s">
        <v>418</v>
      </c>
      <c r="G958" s="222"/>
      <c r="H958" s="223" t="s">
        <v>34</v>
      </c>
      <c r="I958" s="225"/>
      <c r="J958" s="222"/>
      <c r="K958" s="222"/>
      <c r="L958" s="226"/>
      <c r="M958" s="227"/>
      <c r="N958" s="228"/>
      <c r="O958" s="228"/>
      <c r="P958" s="228"/>
      <c r="Q958" s="228"/>
      <c r="R958" s="228"/>
      <c r="S958" s="228"/>
      <c r="T958" s="229"/>
      <c r="AT958" s="230" t="s">
        <v>211</v>
      </c>
      <c r="AU958" s="230" t="s">
        <v>87</v>
      </c>
      <c r="AV958" s="12" t="s">
        <v>42</v>
      </c>
      <c r="AW958" s="12" t="s">
        <v>40</v>
      </c>
      <c r="AX958" s="12" t="s">
        <v>80</v>
      </c>
      <c r="AY958" s="230" t="s">
        <v>201</v>
      </c>
    </row>
    <row r="959" spans="2:65" s="12" customFormat="1">
      <c r="B959" s="221"/>
      <c r="C959" s="222"/>
      <c r="D959" s="218" t="s">
        <v>211</v>
      </c>
      <c r="E959" s="223" t="s">
        <v>34</v>
      </c>
      <c r="F959" s="224" t="s">
        <v>901</v>
      </c>
      <c r="G959" s="222"/>
      <c r="H959" s="223" t="s">
        <v>34</v>
      </c>
      <c r="I959" s="225"/>
      <c r="J959" s="222"/>
      <c r="K959" s="222"/>
      <c r="L959" s="226"/>
      <c r="M959" s="227"/>
      <c r="N959" s="228"/>
      <c r="O959" s="228"/>
      <c r="P959" s="228"/>
      <c r="Q959" s="228"/>
      <c r="R959" s="228"/>
      <c r="S959" s="228"/>
      <c r="T959" s="229"/>
      <c r="AT959" s="230" t="s">
        <v>211</v>
      </c>
      <c r="AU959" s="230" t="s">
        <v>87</v>
      </c>
      <c r="AV959" s="12" t="s">
        <v>42</v>
      </c>
      <c r="AW959" s="12" t="s">
        <v>40</v>
      </c>
      <c r="AX959" s="12" t="s">
        <v>80</v>
      </c>
      <c r="AY959" s="230" t="s">
        <v>201</v>
      </c>
    </row>
    <row r="960" spans="2:65" s="13" customFormat="1" ht="27">
      <c r="B960" s="231"/>
      <c r="C960" s="232"/>
      <c r="D960" s="218" t="s">
        <v>211</v>
      </c>
      <c r="E960" s="233" t="s">
        <v>34</v>
      </c>
      <c r="F960" s="234" t="s">
        <v>902</v>
      </c>
      <c r="G960" s="232"/>
      <c r="H960" s="235">
        <v>371.32</v>
      </c>
      <c r="I960" s="236"/>
      <c r="J960" s="232"/>
      <c r="K960" s="232"/>
      <c r="L960" s="237"/>
      <c r="M960" s="238"/>
      <c r="N960" s="239"/>
      <c r="O960" s="239"/>
      <c r="P960" s="239"/>
      <c r="Q960" s="239"/>
      <c r="R960" s="239"/>
      <c r="S960" s="239"/>
      <c r="T960" s="240"/>
      <c r="AT960" s="241" t="s">
        <v>211</v>
      </c>
      <c r="AU960" s="241" t="s">
        <v>87</v>
      </c>
      <c r="AV960" s="13" t="s">
        <v>87</v>
      </c>
      <c r="AW960" s="13" t="s">
        <v>40</v>
      </c>
      <c r="AX960" s="13" t="s">
        <v>80</v>
      </c>
      <c r="AY960" s="241" t="s">
        <v>201</v>
      </c>
    </row>
    <row r="961" spans="2:65" s="15" customFormat="1">
      <c r="B961" s="253"/>
      <c r="C961" s="254"/>
      <c r="D961" s="218" t="s">
        <v>211</v>
      </c>
      <c r="E961" s="255" t="s">
        <v>34</v>
      </c>
      <c r="F961" s="256" t="s">
        <v>432</v>
      </c>
      <c r="G961" s="254"/>
      <c r="H961" s="257">
        <v>371.32</v>
      </c>
      <c r="I961" s="258"/>
      <c r="J961" s="254"/>
      <c r="K961" s="254"/>
      <c r="L961" s="259"/>
      <c r="M961" s="260"/>
      <c r="N961" s="261"/>
      <c r="O961" s="261"/>
      <c r="P961" s="261"/>
      <c r="Q961" s="261"/>
      <c r="R961" s="261"/>
      <c r="S961" s="261"/>
      <c r="T961" s="262"/>
      <c r="AT961" s="263" t="s">
        <v>211</v>
      </c>
      <c r="AU961" s="263" t="s">
        <v>87</v>
      </c>
      <c r="AV961" s="15" t="s">
        <v>108</v>
      </c>
      <c r="AW961" s="15" t="s">
        <v>40</v>
      </c>
      <c r="AX961" s="15" t="s">
        <v>80</v>
      </c>
      <c r="AY961" s="263" t="s">
        <v>201</v>
      </c>
    </row>
    <row r="962" spans="2:65" s="14" customFormat="1">
      <c r="B962" s="242"/>
      <c r="C962" s="243"/>
      <c r="D962" s="218" t="s">
        <v>211</v>
      </c>
      <c r="E962" s="244" t="s">
        <v>34</v>
      </c>
      <c r="F962" s="245" t="s">
        <v>215</v>
      </c>
      <c r="G962" s="243"/>
      <c r="H962" s="246">
        <v>371.32</v>
      </c>
      <c r="I962" s="247"/>
      <c r="J962" s="243"/>
      <c r="K962" s="243"/>
      <c r="L962" s="248"/>
      <c r="M962" s="249"/>
      <c r="N962" s="250"/>
      <c r="O962" s="250"/>
      <c r="P962" s="250"/>
      <c r="Q962" s="250"/>
      <c r="R962" s="250"/>
      <c r="S962" s="250"/>
      <c r="T962" s="251"/>
      <c r="AT962" s="252" t="s">
        <v>211</v>
      </c>
      <c r="AU962" s="252" t="s">
        <v>87</v>
      </c>
      <c r="AV962" s="14" t="s">
        <v>111</v>
      </c>
      <c r="AW962" s="14" t="s">
        <v>40</v>
      </c>
      <c r="AX962" s="14" t="s">
        <v>42</v>
      </c>
      <c r="AY962" s="252" t="s">
        <v>201</v>
      </c>
    </row>
    <row r="963" spans="2:65" s="1" customFormat="1" ht="25.5" customHeight="1">
      <c r="B963" s="43"/>
      <c r="C963" s="206" t="s">
        <v>903</v>
      </c>
      <c r="D963" s="206" t="s">
        <v>203</v>
      </c>
      <c r="E963" s="207" t="s">
        <v>904</v>
      </c>
      <c r="F963" s="208" t="s">
        <v>905</v>
      </c>
      <c r="G963" s="209" t="s">
        <v>137</v>
      </c>
      <c r="H963" s="210">
        <v>127.875</v>
      </c>
      <c r="I963" s="211"/>
      <c r="J963" s="212">
        <f>ROUND(I963*H963,2)</f>
        <v>0</v>
      </c>
      <c r="K963" s="208" t="s">
        <v>207</v>
      </c>
      <c r="L963" s="63"/>
      <c r="M963" s="213" t="s">
        <v>34</v>
      </c>
      <c r="N963" s="214" t="s">
        <v>51</v>
      </c>
      <c r="O963" s="44"/>
      <c r="P963" s="215">
        <f>O963*H963</f>
        <v>0</v>
      </c>
      <c r="Q963" s="215">
        <v>0</v>
      </c>
      <c r="R963" s="215">
        <f>Q963*H963</f>
        <v>0</v>
      </c>
      <c r="S963" s="215">
        <v>0</v>
      </c>
      <c r="T963" s="216">
        <f>S963*H963</f>
        <v>0</v>
      </c>
      <c r="AR963" s="25" t="s">
        <v>111</v>
      </c>
      <c r="AT963" s="25" t="s">
        <v>203</v>
      </c>
      <c r="AU963" s="25" t="s">
        <v>87</v>
      </c>
      <c r="AY963" s="25" t="s">
        <v>201</v>
      </c>
      <c r="BE963" s="217">
        <f>IF(N963="základní",J963,0)</f>
        <v>0</v>
      </c>
      <c r="BF963" s="217">
        <f>IF(N963="snížená",J963,0)</f>
        <v>0</v>
      </c>
      <c r="BG963" s="217">
        <f>IF(N963="zákl. přenesená",J963,0)</f>
        <v>0</v>
      </c>
      <c r="BH963" s="217">
        <f>IF(N963="sníž. přenesená",J963,0)</f>
        <v>0</v>
      </c>
      <c r="BI963" s="217">
        <f>IF(N963="nulová",J963,0)</f>
        <v>0</v>
      </c>
      <c r="BJ963" s="25" t="s">
        <v>42</v>
      </c>
      <c r="BK963" s="217">
        <f>ROUND(I963*H963,2)</f>
        <v>0</v>
      </c>
      <c r="BL963" s="25" t="s">
        <v>111</v>
      </c>
      <c r="BM963" s="25" t="s">
        <v>906</v>
      </c>
    </row>
    <row r="964" spans="2:65" s="1" customFormat="1" ht="54">
      <c r="B964" s="43"/>
      <c r="C964" s="65"/>
      <c r="D964" s="218" t="s">
        <v>209</v>
      </c>
      <c r="E964" s="65"/>
      <c r="F964" s="219" t="s">
        <v>900</v>
      </c>
      <c r="G964" s="65"/>
      <c r="H964" s="65"/>
      <c r="I964" s="175"/>
      <c r="J964" s="65"/>
      <c r="K964" s="65"/>
      <c r="L964" s="63"/>
      <c r="M964" s="220"/>
      <c r="N964" s="44"/>
      <c r="O964" s="44"/>
      <c r="P964" s="44"/>
      <c r="Q964" s="44"/>
      <c r="R964" s="44"/>
      <c r="S964" s="44"/>
      <c r="T964" s="80"/>
      <c r="AT964" s="25" t="s">
        <v>209</v>
      </c>
      <c r="AU964" s="25" t="s">
        <v>87</v>
      </c>
    </row>
    <row r="965" spans="2:65" s="12" customFormat="1">
      <c r="B965" s="221"/>
      <c r="C965" s="222"/>
      <c r="D965" s="218" t="s">
        <v>211</v>
      </c>
      <c r="E965" s="223" t="s">
        <v>34</v>
      </c>
      <c r="F965" s="224" t="s">
        <v>418</v>
      </c>
      <c r="G965" s="222"/>
      <c r="H965" s="223" t="s">
        <v>34</v>
      </c>
      <c r="I965" s="225"/>
      <c r="J965" s="222"/>
      <c r="K965" s="222"/>
      <c r="L965" s="226"/>
      <c r="M965" s="227"/>
      <c r="N965" s="228"/>
      <c r="O965" s="228"/>
      <c r="P965" s="228"/>
      <c r="Q965" s="228"/>
      <c r="R965" s="228"/>
      <c r="S965" s="228"/>
      <c r="T965" s="229"/>
      <c r="AT965" s="230" t="s">
        <v>211</v>
      </c>
      <c r="AU965" s="230" t="s">
        <v>87</v>
      </c>
      <c r="AV965" s="12" t="s">
        <v>42</v>
      </c>
      <c r="AW965" s="12" t="s">
        <v>40</v>
      </c>
      <c r="AX965" s="12" t="s">
        <v>80</v>
      </c>
      <c r="AY965" s="230" t="s">
        <v>201</v>
      </c>
    </row>
    <row r="966" spans="2:65" s="13" customFormat="1">
      <c r="B966" s="231"/>
      <c r="C966" s="232"/>
      <c r="D966" s="218" t="s">
        <v>211</v>
      </c>
      <c r="E966" s="233" t="s">
        <v>34</v>
      </c>
      <c r="F966" s="234" t="s">
        <v>907</v>
      </c>
      <c r="G966" s="232"/>
      <c r="H966" s="235">
        <v>81.8</v>
      </c>
      <c r="I966" s="236"/>
      <c r="J966" s="232"/>
      <c r="K966" s="232"/>
      <c r="L966" s="237"/>
      <c r="M966" s="238"/>
      <c r="N966" s="239"/>
      <c r="O966" s="239"/>
      <c r="P966" s="239"/>
      <c r="Q966" s="239"/>
      <c r="R966" s="239"/>
      <c r="S966" s="239"/>
      <c r="T966" s="240"/>
      <c r="AT966" s="241" t="s">
        <v>211</v>
      </c>
      <c r="AU966" s="241" t="s">
        <v>87</v>
      </c>
      <c r="AV966" s="13" t="s">
        <v>87</v>
      </c>
      <c r="AW966" s="13" t="s">
        <v>40</v>
      </c>
      <c r="AX966" s="13" t="s">
        <v>80</v>
      </c>
      <c r="AY966" s="241" t="s">
        <v>201</v>
      </c>
    </row>
    <row r="967" spans="2:65" s="13" customFormat="1">
      <c r="B967" s="231"/>
      <c r="C967" s="232"/>
      <c r="D967" s="218" t="s">
        <v>211</v>
      </c>
      <c r="E967" s="233" t="s">
        <v>34</v>
      </c>
      <c r="F967" s="234" t="s">
        <v>908</v>
      </c>
      <c r="G967" s="232"/>
      <c r="H967" s="235">
        <v>18.2</v>
      </c>
      <c r="I967" s="236"/>
      <c r="J967" s="232"/>
      <c r="K967" s="232"/>
      <c r="L967" s="237"/>
      <c r="M967" s="238"/>
      <c r="N967" s="239"/>
      <c r="O967" s="239"/>
      <c r="P967" s="239"/>
      <c r="Q967" s="239"/>
      <c r="R967" s="239"/>
      <c r="S967" s="239"/>
      <c r="T967" s="240"/>
      <c r="AT967" s="241" t="s">
        <v>211</v>
      </c>
      <c r="AU967" s="241" t="s">
        <v>87</v>
      </c>
      <c r="AV967" s="13" t="s">
        <v>87</v>
      </c>
      <c r="AW967" s="13" t="s">
        <v>40</v>
      </c>
      <c r="AX967" s="13" t="s">
        <v>80</v>
      </c>
      <c r="AY967" s="241" t="s">
        <v>201</v>
      </c>
    </row>
    <row r="968" spans="2:65" s="13" customFormat="1">
      <c r="B968" s="231"/>
      <c r="C968" s="232"/>
      <c r="D968" s="218" t="s">
        <v>211</v>
      </c>
      <c r="E968" s="233" t="s">
        <v>34</v>
      </c>
      <c r="F968" s="234" t="s">
        <v>909</v>
      </c>
      <c r="G968" s="232"/>
      <c r="H968" s="235">
        <v>1.5</v>
      </c>
      <c r="I968" s="236"/>
      <c r="J968" s="232"/>
      <c r="K968" s="232"/>
      <c r="L968" s="237"/>
      <c r="M968" s="238"/>
      <c r="N968" s="239"/>
      <c r="O968" s="239"/>
      <c r="P968" s="239"/>
      <c r="Q968" s="239"/>
      <c r="R968" s="239"/>
      <c r="S968" s="239"/>
      <c r="T968" s="240"/>
      <c r="AT968" s="241" t="s">
        <v>211</v>
      </c>
      <c r="AU968" s="241" t="s">
        <v>87</v>
      </c>
      <c r="AV968" s="13" t="s">
        <v>87</v>
      </c>
      <c r="AW968" s="13" t="s">
        <v>40</v>
      </c>
      <c r="AX968" s="13" t="s">
        <v>80</v>
      </c>
      <c r="AY968" s="241" t="s">
        <v>201</v>
      </c>
    </row>
    <row r="969" spans="2:65" s="13" customFormat="1">
      <c r="B969" s="231"/>
      <c r="C969" s="232"/>
      <c r="D969" s="218" t="s">
        <v>211</v>
      </c>
      <c r="E969" s="233" t="s">
        <v>34</v>
      </c>
      <c r="F969" s="234" t="s">
        <v>910</v>
      </c>
      <c r="G969" s="232"/>
      <c r="H969" s="235">
        <v>4</v>
      </c>
      <c r="I969" s="236"/>
      <c r="J969" s="232"/>
      <c r="K969" s="232"/>
      <c r="L969" s="237"/>
      <c r="M969" s="238"/>
      <c r="N969" s="239"/>
      <c r="O969" s="239"/>
      <c r="P969" s="239"/>
      <c r="Q969" s="239"/>
      <c r="R969" s="239"/>
      <c r="S969" s="239"/>
      <c r="T969" s="240"/>
      <c r="AT969" s="241" t="s">
        <v>211</v>
      </c>
      <c r="AU969" s="241" t="s">
        <v>87</v>
      </c>
      <c r="AV969" s="13" t="s">
        <v>87</v>
      </c>
      <c r="AW969" s="13" t="s">
        <v>40</v>
      </c>
      <c r="AX969" s="13" t="s">
        <v>80</v>
      </c>
      <c r="AY969" s="241" t="s">
        <v>201</v>
      </c>
    </row>
    <row r="970" spans="2:65" s="13" customFormat="1">
      <c r="B970" s="231"/>
      <c r="C970" s="232"/>
      <c r="D970" s="218" t="s">
        <v>211</v>
      </c>
      <c r="E970" s="233" t="s">
        <v>34</v>
      </c>
      <c r="F970" s="234" t="s">
        <v>911</v>
      </c>
      <c r="G970" s="232"/>
      <c r="H970" s="235">
        <v>0.75</v>
      </c>
      <c r="I970" s="236"/>
      <c r="J970" s="232"/>
      <c r="K970" s="232"/>
      <c r="L970" s="237"/>
      <c r="M970" s="238"/>
      <c r="N970" s="239"/>
      <c r="O970" s="239"/>
      <c r="P970" s="239"/>
      <c r="Q970" s="239"/>
      <c r="R970" s="239"/>
      <c r="S970" s="239"/>
      <c r="T970" s="240"/>
      <c r="AT970" s="241" t="s">
        <v>211</v>
      </c>
      <c r="AU970" s="241" t="s">
        <v>87</v>
      </c>
      <c r="AV970" s="13" t="s">
        <v>87</v>
      </c>
      <c r="AW970" s="13" t="s">
        <v>40</v>
      </c>
      <c r="AX970" s="13" t="s">
        <v>80</v>
      </c>
      <c r="AY970" s="241" t="s">
        <v>201</v>
      </c>
    </row>
    <row r="971" spans="2:65" s="13" customFormat="1">
      <c r="B971" s="231"/>
      <c r="C971" s="232"/>
      <c r="D971" s="218" t="s">
        <v>211</v>
      </c>
      <c r="E971" s="233" t="s">
        <v>34</v>
      </c>
      <c r="F971" s="234" t="s">
        <v>912</v>
      </c>
      <c r="G971" s="232"/>
      <c r="H971" s="235">
        <v>2.5</v>
      </c>
      <c r="I971" s="236"/>
      <c r="J971" s="232"/>
      <c r="K971" s="232"/>
      <c r="L971" s="237"/>
      <c r="M971" s="238"/>
      <c r="N971" s="239"/>
      <c r="O971" s="239"/>
      <c r="P971" s="239"/>
      <c r="Q971" s="239"/>
      <c r="R971" s="239"/>
      <c r="S971" s="239"/>
      <c r="T971" s="240"/>
      <c r="AT971" s="241" t="s">
        <v>211</v>
      </c>
      <c r="AU971" s="241" t="s">
        <v>87</v>
      </c>
      <c r="AV971" s="13" t="s">
        <v>87</v>
      </c>
      <c r="AW971" s="13" t="s">
        <v>40</v>
      </c>
      <c r="AX971" s="13" t="s">
        <v>80</v>
      </c>
      <c r="AY971" s="241" t="s">
        <v>201</v>
      </c>
    </row>
    <row r="972" spans="2:65" s="13" customFormat="1">
      <c r="B972" s="231"/>
      <c r="C972" s="232"/>
      <c r="D972" s="218" t="s">
        <v>211</v>
      </c>
      <c r="E972" s="233" t="s">
        <v>34</v>
      </c>
      <c r="F972" s="234" t="s">
        <v>913</v>
      </c>
      <c r="G972" s="232"/>
      <c r="H972" s="235">
        <v>5.625</v>
      </c>
      <c r="I972" s="236"/>
      <c r="J972" s="232"/>
      <c r="K972" s="232"/>
      <c r="L972" s="237"/>
      <c r="M972" s="238"/>
      <c r="N972" s="239"/>
      <c r="O972" s="239"/>
      <c r="P972" s="239"/>
      <c r="Q972" s="239"/>
      <c r="R972" s="239"/>
      <c r="S972" s="239"/>
      <c r="T972" s="240"/>
      <c r="AT972" s="241" t="s">
        <v>211</v>
      </c>
      <c r="AU972" s="241" t="s">
        <v>87</v>
      </c>
      <c r="AV972" s="13" t="s">
        <v>87</v>
      </c>
      <c r="AW972" s="13" t="s">
        <v>40</v>
      </c>
      <c r="AX972" s="13" t="s">
        <v>80</v>
      </c>
      <c r="AY972" s="241" t="s">
        <v>201</v>
      </c>
    </row>
    <row r="973" spans="2:65" s="13" customFormat="1">
      <c r="B973" s="231"/>
      <c r="C973" s="232"/>
      <c r="D973" s="218" t="s">
        <v>211</v>
      </c>
      <c r="E973" s="233" t="s">
        <v>34</v>
      </c>
      <c r="F973" s="234" t="s">
        <v>914</v>
      </c>
      <c r="G973" s="232"/>
      <c r="H973" s="235">
        <v>4.5</v>
      </c>
      <c r="I973" s="236"/>
      <c r="J973" s="232"/>
      <c r="K973" s="232"/>
      <c r="L973" s="237"/>
      <c r="M973" s="238"/>
      <c r="N973" s="239"/>
      <c r="O973" s="239"/>
      <c r="P973" s="239"/>
      <c r="Q973" s="239"/>
      <c r="R973" s="239"/>
      <c r="S973" s="239"/>
      <c r="T973" s="240"/>
      <c r="AT973" s="241" t="s">
        <v>211</v>
      </c>
      <c r="AU973" s="241" t="s">
        <v>87</v>
      </c>
      <c r="AV973" s="13" t="s">
        <v>87</v>
      </c>
      <c r="AW973" s="13" t="s">
        <v>40</v>
      </c>
      <c r="AX973" s="13" t="s">
        <v>80</v>
      </c>
      <c r="AY973" s="241" t="s">
        <v>201</v>
      </c>
    </row>
    <row r="974" spans="2:65" s="13" customFormat="1">
      <c r="B974" s="231"/>
      <c r="C974" s="232"/>
      <c r="D974" s="218" t="s">
        <v>211</v>
      </c>
      <c r="E974" s="233" t="s">
        <v>34</v>
      </c>
      <c r="F974" s="234" t="s">
        <v>915</v>
      </c>
      <c r="G974" s="232"/>
      <c r="H974" s="235">
        <v>3</v>
      </c>
      <c r="I974" s="236"/>
      <c r="J974" s="232"/>
      <c r="K974" s="232"/>
      <c r="L974" s="237"/>
      <c r="M974" s="238"/>
      <c r="N974" s="239"/>
      <c r="O974" s="239"/>
      <c r="P974" s="239"/>
      <c r="Q974" s="239"/>
      <c r="R974" s="239"/>
      <c r="S974" s="239"/>
      <c r="T974" s="240"/>
      <c r="AT974" s="241" t="s">
        <v>211</v>
      </c>
      <c r="AU974" s="241" t="s">
        <v>87</v>
      </c>
      <c r="AV974" s="13" t="s">
        <v>87</v>
      </c>
      <c r="AW974" s="13" t="s">
        <v>40</v>
      </c>
      <c r="AX974" s="13" t="s">
        <v>80</v>
      </c>
      <c r="AY974" s="241" t="s">
        <v>201</v>
      </c>
    </row>
    <row r="975" spans="2:65" s="13" customFormat="1">
      <c r="B975" s="231"/>
      <c r="C975" s="232"/>
      <c r="D975" s="218" t="s">
        <v>211</v>
      </c>
      <c r="E975" s="233" t="s">
        <v>34</v>
      </c>
      <c r="F975" s="234" t="s">
        <v>916</v>
      </c>
      <c r="G975" s="232"/>
      <c r="H975" s="235">
        <v>2.25</v>
      </c>
      <c r="I975" s="236"/>
      <c r="J975" s="232"/>
      <c r="K975" s="232"/>
      <c r="L975" s="237"/>
      <c r="M975" s="238"/>
      <c r="N975" s="239"/>
      <c r="O975" s="239"/>
      <c r="P975" s="239"/>
      <c r="Q975" s="239"/>
      <c r="R975" s="239"/>
      <c r="S975" s="239"/>
      <c r="T975" s="240"/>
      <c r="AT975" s="241" t="s">
        <v>211</v>
      </c>
      <c r="AU975" s="241" t="s">
        <v>87</v>
      </c>
      <c r="AV975" s="13" t="s">
        <v>87</v>
      </c>
      <c r="AW975" s="13" t="s">
        <v>40</v>
      </c>
      <c r="AX975" s="13" t="s">
        <v>80</v>
      </c>
      <c r="AY975" s="241" t="s">
        <v>201</v>
      </c>
    </row>
    <row r="976" spans="2:65" s="13" customFormat="1">
      <c r="B976" s="231"/>
      <c r="C976" s="232"/>
      <c r="D976" s="218" t="s">
        <v>211</v>
      </c>
      <c r="E976" s="233" t="s">
        <v>34</v>
      </c>
      <c r="F976" s="234" t="s">
        <v>917</v>
      </c>
      <c r="G976" s="232"/>
      <c r="H976" s="235">
        <v>3.75</v>
      </c>
      <c r="I976" s="236"/>
      <c r="J976" s="232"/>
      <c r="K976" s="232"/>
      <c r="L976" s="237"/>
      <c r="M976" s="238"/>
      <c r="N976" s="239"/>
      <c r="O976" s="239"/>
      <c r="P976" s="239"/>
      <c r="Q976" s="239"/>
      <c r="R976" s="239"/>
      <c r="S976" s="239"/>
      <c r="T976" s="240"/>
      <c r="AT976" s="241" t="s">
        <v>211</v>
      </c>
      <c r="AU976" s="241" t="s">
        <v>87</v>
      </c>
      <c r="AV976" s="13" t="s">
        <v>87</v>
      </c>
      <c r="AW976" s="13" t="s">
        <v>40</v>
      </c>
      <c r="AX976" s="13" t="s">
        <v>80</v>
      </c>
      <c r="AY976" s="241" t="s">
        <v>201</v>
      </c>
    </row>
    <row r="977" spans="2:65" s="14" customFormat="1">
      <c r="B977" s="242"/>
      <c r="C977" s="243"/>
      <c r="D977" s="218" t="s">
        <v>211</v>
      </c>
      <c r="E977" s="244" t="s">
        <v>34</v>
      </c>
      <c r="F977" s="245" t="s">
        <v>215</v>
      </c>
      <c r="G977" s="243"/>
      <c r="H977" s="246">
        <v>127.875</v>
      </c>
      <c r="I977" s="247"/>
      <c r="J977" s="243"/>
      <c r="K977" s="243"/>
      <c r="L977" s="248"/>
      <c r="M977" s="249"/>
      <c r="N977" s="250"/>
      <c r="O977" s="250"/>
      <c r="P977" s="250"/>
      <c r="Q977" s="250"/>
      <c r="R977" s="250"/>
      <c r="S977" s="250"/>
      <c r="T977" s="251"/>
      <c r="AT977" s="252" t="s">
        <v>211</v>
      </c>
      <c r="AU977" s="252" t="s">
        <v>87</v>
      </c>
      <c r="AV977" s="14" t="s">
        <v>111</v>
      </c>
      <c r="AW977" s="14" t="s">
        <v>40</v>
      </c>
      <c r="AX977" s="14" t="s">
        <v>42</v>
      </c>
      <c r="AY977" s="252" t="s">
        <v>201</v>
      </c>
    </row>
    <row r="978" spans="2:65" s="1" customFormat="1" ht="25.5" customHeight="1">
      <c r="B978" s="43"/>
      <c r="C978" s="206" t="s">
        <v>918</v>
      </c>
      <c r="D978" s="206" t="s">
        <v>203</v>
      </c>
      <c r="E978" s="207" t="s">
        <v>919</v>
      </c>
      <c r="F978" s="208" t="s">
        <v>920</v>
      </c>
      <c r="G978" s="209" t="s">
        <v>137</v>
      </c>
      <c r="H978" s="210">
        <v>4.4130000000000003</v>
      </c>
      <c r="I978" s="211"/>
      <c r="J978" s="212">
        <f>ROUND(I978*H978,2)</f>
        <v>0</v>
      </c>
      <c r="K978" s="208" t="s">
        <v>207</v>
      </c>
      <c r="L978" s="63"/>
      <c r="M978" s="213" t="s">
        <v>34</v>
      </c>
      <c r="N978" s="214" t="s">
        <v>51</v>
      </c>
      <c r="O978" s="44"/>
      <c r="P978" s="215">
        <f>O978*H978</f>
        <v>0</v>
      </c>
      <c r="Q978" s="215">
        <v>0</v>
      </c>
      <c r="R978" s="215">
        <f>Q978*H978</f>
        <v>0</v>
      </c>
      <c r="S978" s="215">
        <v>0</v>
      </c>
      <c r="T978" s="216">
        <f>S978*H978</f>
        <v>0</v>
      </c>
      <c r="AR978" s="25" t="s">
        <v>111</v>
      </c>
      <c r="AT978" s="25" t="s">
        <v>203</v>
      </c>
      <c r="AU978" s="25" t="s">
        <v>87</v>
      </c>
      <c r="AY978" s="25" t="s">
        <v>201</v>
      </c>
      <c r="BE978" s="217">
        <f>IF(N978="základní",J978,0)</f>
        <v>0</v>
      </c>
      <c r="BF978" s="217">
        <f>IF(N978="snížená",J978,0)</f>
        <v>0</v>
      </c>
      <c r="BG978" s="217">
        <f>IF(N978="zákl. přenesená",J978,0)</f>
        <v>0</v>
      </c>
      <c r="BH978" s="217">
        <f>IF(N978="sníž. přenesená",J978,0)</f>
        <v>0</v>
      </c>
      <c r="BI978" s="217">
        <f>IF(N978="nulová",J978,0)</f>
        <v>0</v>
      </c>
      <c r="BJ978" s="25" t="s">
        <v>42</v>
      </c>
      <c r="BK978" s="217">
        <f>ROUND(I978*H978,2)</f>
        <v>0</v>
      </c>
      <c r="BL978" s="25" t="s">
        <v>111</v>
      </c>
      <c r="BM978" s="25" t="s">
        <v>921</v>
      </c>
    </row>
    <row r="979" spans="2:65" s="1" customFormat="1" ht="94.5">
      <c r="B979" s="43"/>
      <c r="C979" s="65"/>
      <c r="D979" s="218" t="s">
        <v>209</v>
      </c>
      <c r="E979" s="65"/>
      <c r="F979" s="219" t="s">
        <v>922</v>
      </c>
      <c r="G979" s="65"/>
      <c r="H979" s="65"/>
      <c r="I979" s="175"/>
      <c r="J979" s="65"/>
      <c r="K979" s="65"/>
      <c r="L979" s="63"/>
      <c r="M979" s="220"/>
      <c r="N979" s="44"/>
      <c r="O979" s="44"/>
      <c r="P979" s="44"/>
      <c r="Q979" s="44"/>
      <c r="R979" s="44"/>
      <c r="S979" s="44"/>
      <c r="T979" s="80"/>
      <c r="AT979" s="25" t="s">
        <v>209</v>
      </c>
      <c r="AU979" s="25" t="s">
        <v>87</v>
      </c>
    </row>
    <row r="980" spans="2:65" s="12" customFormat="1">
      <c r="B980" s="221"/>
      <c r="C980" s="222"/>
      <c r="D980" s="218" t="s">
        <v>211</v>
      </c>
      <c r="E980" s="223" t="s">
        <v>34</v>
      </c>
      <c r="F980" s="224" t="s">
        <v>462</v>
      </c>
      <c r="G980" s="222"/>
      <c r="H980" s="223" t="s">
        <v>34</v>
      </c>
      <c r="I980" s="225"/>
      <c r="J980" s="222"/>
      <c r="K980" s="222"/>
      <c r="L980" s="226"/>
      <c r="M980" s="227"/>
      <c r="N980" s="228"/>
      <c r="O980" s="228"/>
      <c r="P980" s="228"/>
      <c r="Q980" s="228"/>
      <c r="R980" s="228"/>
      <c r="S980" s="228"/>
      <c r="T980" s="229"/>
      <c r="AT980" s="230" t="s">
        <v>211</v>
      </c>
      <c r="AU980" s="230" t="s">
        <v>87</v>
      </c>
      <c r="AV980" s="12" t="s">
        <v>42</v>
      </c>
      <c r="AW980" s="12" t="s">
        <v>40</v>
      </c>
      <c r="AX980" s="12" t="s">
        <v>80</v>
      </c>
      <c r="AY980" s="230" t="s">
        <v>201</v>
      </c>
    </row>
    <row r="981" spans="2:65" s="13" customFormat="1">
      <c r="B981" s="231"/>
      <c r="C981" s="232"/>
      <c r="D981" s="218" t="s">
        <v>211</v>
      </c>
      <c r="E981" s="233" t="s">
        <v>34</v>
      </c>
      <c r="F981" s="234" t="s">
        <v>836</v>
      </c>
      <c r="G981" s="232"/>
      <c r="H981" s="235">
        <v>4.4130000000000003</v>
      </c>
      <c r="I981" s="236"/>
      <c r="J981" s="232"/>
      <c r="K981" s="232"/>
      <c r="L981" s="237"/>
      <c r="M981" s="238"/>
      <c r="N981" s="239"/>
      <c r="O981" s="239"/>
      <c r="P981" s="239"/>
      <c r="Q981" s="239"/>
      <c r="R981" s="239"/>
      <c r="S981" s="239"/>
      <c r="T981" s="240"/>
      <c r="AT981" s="241" t="s">
        <v>211</v>
      </c>
      <c r="AU981" s="241" t="s">
        <v>87</v>
      </c>
      <c r="AV981" s="13" t="s">
        <v>87</v>
      </c>
      <c r="AW981" s="13" t="s">
        <v>40</v>
      </c>
      <c r="AX981" s="13" t="s">
        <v>80</v>
      </c>
      <c r="AY981" s="241" t="s">
        <v>201</v>
      </c>
    </row>
    <row r="982" spans="2:65" s="14" customFormat="1">
      <c r="B982" s="242"/>
      <c r="C982" s="243"/>
      <c r="D982" s="218" t="s">
        <v>211</v>
      </c>
      <c r="E982" s="244" t="s">
        <v>34</v>
      </c>
      <c r="F982" s="245" t="s">
        <v>215</v>
      </c>
      <c r="G982" s="243"/>
      <c r="H982" s="246">
        <v>4.4130000000000003</v>
      </c>
      <c r="I982" s="247"/>
      <c r="J982" s="243"/>
      <c r="K982" s="243"/>
      <c r="L982" s="248"/>
      <c r="M982" s="249"/>
      <c r="N982" s="250"/>
      <c r="O982" s="250"/>
      <c r="P982" s="250"/>
      <c r="Q982" s="250"/>
      <c r="R982" s="250"/>
      <c r="S982" s="250"/>
      <c r="T982" s="251"/>
      <c r="AT982" s="252" t="s">
        <v>211</v>
      </c>
      <c r="AU982" s="252" t="s">
        <v>87</v>
      </c>
      <c r="AV982" s="14" t="s">
        <v>111</v>
      </c>
      <c r="AW982" s="14" t="s">
        <v>40</v>
      </c>
      <c r="AX982" s="14" t="s">
        <v>42</v>
      </c>
      <c r="AY982" s="252" t="s">
        <v>201</v>
      </c>
    </row>
    <row r="983" spans="2:65" s="1" customFormat="1" ht="25.5" customHeight="1">
      <c r="B983" s="43"/>
      <c r="C983" s="206" t="s">
        <v>923</v>
      </c>
      <c r="D983" s="206" t="s">
        <v>203</v>
      </c>
      <c r="E983" s="207" t="s">
        <v>924</v>
      </c>
      <c r="F983" s="208" t="s">
        <v>925</v>
      </c>
      <c r="G983" s="209" t="s">
        <v>137</v>
      </c>
      <c r="H983" s="210">
        <v>35.049999999999997</v>
      </c>
      <c r="I983" s="211"/>
      <c r="J983" s="212">
        <f>ROUND(I983*H983,2)</f>
        <v>0</v>
      </c>
      <c r="K983" s="208" t="s">
        <v>207</v>
      </c>
      <c r="L983" s="63"/>
      <c r="M983" s="213" t="s">
        <v>34</v>
      </c>
      <c r="N983" s="214" t="s">
        <v>51</v>
      </c>
      <c r="O983" s="44"/>
      <c r="P983" s="215">
        <f>O983*H983</f>
        <v>0</v>
      </c>
      <c r="Q983" s="215">
        <v>0</v>
      </c>
      <c r="R983" s="215">
        <f>Q983*H983</f>
        <v>0</v>
      </c>
      <c r="S983" s="215">
        <v>0</v>
      </c>
      <c r="T983" s="216">
        <f>S983*H983</f>
        <v>0</v>
      </c>
      <c r="AR983" s="25" t="s">
        <v>111</v>
      </c>
      <c r="AT983" s="25" t="s">
        <v>203</v>
      </c>
      <c r="AU983" s="25" t="s">
        <v>87</v>
      </c>
      <c r="AY983" s="25" t="s">
        <v>201</v>
      </c>
      <c r="BE983" s="217">
        <f>IF(N983="základní",J983,0)</f>
        <v>0</v>
      </c>
      <c r="BF983" s="217">
        <f>IF(N983="snížená",J983,0)</f>
        <v>0</v>
      </c>
      <c r="BG983" s="217">
        <f>IF(N983="zákl. přenesená",J983,0)</f>
        <v>0</v>
      </c>
      <c r="BH983" s="217">
        <f>IF(N983="sníž. přenesená",J983,0)</f>
        <v>0</v>
      </c>
      <c r="BI983" s="217">
        <f>IF(N983="nulová",J983,0)</f>
        <v>0</v>
      </c>
      <c r="BJ983" s="25" t="s">
        <v>42</v>
      </c>
      <c r="BK983" s="217">
        <f>ROUND(I983*H983,2)</f>
        <v>0</v>
      </c>
      <c r="BL983" s="25" t="s">
        <v>111</v>
      </c>
      <c r="BM983" s="25" t="s">
        <v>926</v>
      </c>
    </row>
    <row r="984" spans="2:65" s="1" customFormat="1" ht="40.5">
      <c r="B984" s="43"/>
      <c r="C984" s="65"/>
      <c r="D984" s="218" t="s">
        <v>209</v>
      </c>
      <c r="E984" s="65"/>
      <c r="F984" s="219" t="s">
        <v>927</v>
      </c>
      <c r="G984" s="65"/>
      <c r="H984" s="65"/>
      <c r="I984" s="175"/>
      <c r="J984" s="65"/>
      <c r="K984" s="65"/>
      <c r="L984" s="63"/>
      <c r="M984" s="220"/>
      <c r="N984" s="44"/>
      <c r="O984" s="44"/>
      <c r="P984" s="44"/>
      <c r="Q984" s="44"/>
      <c r="R984" s="44"/>
      <c r="S984" s="44"/>
      <c r="T984" s="80"/>
      <c r="AT984" s="25" t="s">
        <v>209</v>
      </c>
      <c r="AU984" s="25" t="s">
        <v>87</v>
      </c>
    </row>
    <row r="985" spans="2:65" s="12" customFormat="1">
      <c r="B985" s="221"/>
      <c r="C985" s="222"/>
      <c r="D985" s="218" t="s">
        <v>211</v>
      </c>
      <c r="E985" s="223" t="s">
        <v>34</v>
      </c>
      <c r="F985" s="224" t="s">
        <v>462</v>
      </c>
      <c r="G985" s="222"/>
      <c r="H985" s="223" t="s">
        <v>34</v>
      </c>
      <c r="I985" s="225"/>
      <c r="J985" s="222"/>
      <c r="K985" s="222"/>
      <c r="L985" s="226"/>
      <c r="M985" s="227"/>
      <c r="N985" s="228"/>
      <c r="O985" s="228"/>
      <c r="P985" s="228"/>
      <c r="Q985" s="228"/>
      <c r="R985" s="228"/>
      <c r="S985" s="228"/>
      <c r="T985" s="229"/>
      <c r="AT985" s="230" t="s">
        <v>211</v>
      </c>
      <c r="AU985" s="230" t="s">
        <v>87</v>
      </c>
      <c r="AV985" s="12" t="s">
        <v>42</v>
      </c>
      <c r="AW985" s="12" t="s">
        <v>40</v>
      </c>
      <c r="AX985" s="12" t="s">
        <v>80</v>
      </c>
      <c r="AY985" s="230" t="s">
        <v>201</v>
      </c>
    </row>
    <row r="986" spans="2:65" s="13" customFormat="1">
      <c r="B986" s="231"/>
      <c r="C986" s="232"/>
      <c r="D986" s="218" t="s">
        <v>211</v>
      </c>
      <c r="E986" s="233" t="s">
        <v>34</v>
      </c>
      <c r="F986" s="234" t="s">
        <v>647</v>
      </c>
      <c r="G986" s="232"/>
      <c r="H986" s="235">
        <v>3.5880000000000001</v>
      </c>
      <c r="I986" s="236"/>
      <c r="J986" s="232"/>
      <c r="K986" s="232"/>
      <c r="L986" s="237"/>
      <c r="M986" s="238"/>
      <c r="N986" s="239"/>
      <c r="O986" s="239"/>
      <c r="P986" s="239"/>
      <c r="Q986" s="239"/>
      <c r="R986" s="239"/>
      <c r="S986" s="239"/>
      <c r="T986" s="240"/>
      <c r="AT986" s="241" t="s">
        <v>211</v>
      </c>
      <c r="AU986" s="241" t="s">
        <v>87</v>
      </c>
      <c r="AV986" s="13" t="s">
        <v>87</v>
      </c>
      <c r="AW986" s="13" t="s">
        <v>40</v>
      </c>
      <c r="AX986" s="13" t="s">
        <v>80</v>
      </c>
      <c r="AY986" s="241" t="s">
        <v>201</v>
      </c>
    </row>
    <row r="987" spans="2:65" s="15" customFormat="1">
      <c r="B987" s="253"/>
      <c r="C987" s="254"/>
      <c r="D987" s="218" t="s">
        <v>211</v>
      </c>
      <c r="E987" s="255" t="s">
        <v>34</v>
      </c>
      <c r="F987" s="256" t="s">
        <v>928</v>
      </c>
      <c r="G987" s="254"/>
      <c r="H987" s="257">
        <v>3.5880000000000001</v>
      </c>
      <c r="I987" s="258"/>
      <c r="J987" s="254"/>
      <c r="K987" s="254"/>
      <c r="L987" s="259"/>
      <c r="M987" s="260"/>
      <c r="N987" s="261"/>
      <c r="O987" s="261"/>
      <c r="P987" s="261"/>
      <c r="Q987" s="261"/>
      <c r="R987" s="261"/>
      <c r="S987" s="261"/>
      <c r="T987" s="262"/>
      <c r="AT987" s="263" t="s">
        <v>211</v>
      </c>
      <c r="AU987" s="263" t="s">
        <v>87</v>
      </c>
      <c r="AV987" s="15" t="s">
        <v>108</v>
      </c>
      <c r="AW987" s="15" t="s">
        <v>40</v>
      </c>
      <c r="AX987" s="15" t="s">
        <v>80</v>
      </c>
      <c r="AY987" s="263" t="s">
        <v>201</v>
      </c>
    </row>
    <row r="988" spans="2:65" s="12" customFormat="1">
      <c r="B988" s="221"/>
      <c r="C988" s="222"/>
      <c r="D988" s="218" t="s">
        <v>211</v>
      </c>
      <c r="E988" s="223" t="s">
        <v>34</v>
      </c>
      <c r="F988" s="224" t="s">
        <v>462</v>
      </c>
      <c r="G988" s="222"/>
      <c r="H988" s="223" t="s">
        <v>34</v>
      </c>
      <c r="I988" s="225"/>
      <c r="J988" s="222"/>
      <c r="K988" s="222"/>
      <c r="L988" s="226"/>
      <c r="M988" s="227"/>
      <c r="N988" s="228"/>
      <c r="O988" s="228"/>
      <c r="P988" s="228"/>
      <c r="Q988" s="228"/>
      <c r="R988" s="228"/>
      <c r="S988" s="228"/>
      <c r="T988" s="229"/>
      <c r="AT988" s="230" t="s">
        <v>211</v>
      </c>
      <c r="AU988" s="230" t="s">
        <v>87</v>
      </c>
      <c r="AV988" s="12" t="s">
        <v>42</v>
      </c>
      <c r="AW988" s="12" t="s">
        <v>40</v>
      </c>
      <c r="AX988" s="12" t="s">
        <v>80</v>
      </c>
      <c r="AY988" s="230" t="s">
        <v>201</v>
      </c>
    </row>
    <row r="989" spans="2:65" s="12" customFormat="1">
      <c r="B989" s="221"/>
      <c r="C989" s="222"/>
      <c r="D989" s="218" t="s">
        <v>211</v>
      </c>
      <c r="E989" s="223" t="s">
        <v>34</v>
      </c>
      <c r="F989" s="224" t="s">
        <v>587</v>
      </c>
      <c r="G989" s="222"/>
      <c r="H989" s="223" t="s">
        <v>34</v>
      </c>
      <c r="I989" s="225"/>
      <c r="J989" s="222"/>
      <c r="K989" s="222"/>
      <c r="L989" s="226"/>
      <c r="M989" s="227"/>
      <c r="N989" s="228"/>
      <c r="O989" s="228"/>
      <c r="P989" s="228"/>
      <c r="Q989" s="228"/>
      <c r="R989" s="228"/>
      <c r="S989" s="228"/>
      <c r="T989" s="229"/>
      <c r="AT989" s="230" t="s">
        <v>211</v>
      </c>
      <c r="AU989" s="230" t="s">
        <v>87</v>
      </c>
      <c r="AV989" s="12" t="s">
        <v>42</v>
      </c>
      <c r="AW989" s="12" t="s">
        <v>40</v>
      </c>
      <c r="AX989" s="12" t="s">
        <v>80</v>
      </c>
      <c r="AY989" s="230" t="s">
        <v>201</v>
      </c>
    </row>
    <row r="990" spans="2:65" s="13" customFormat="1" ht="27">
      <c r="B990" s="231"/>
      <c r="C990" s="232"/>
      <c r="D990" s="218" t="s">
        <v>211</v>
      </c>
      <c r="E990" s="233" t="s">
        <v>34</v>
      </c>
      <c r="F990" s="234" t="s">
        <v>725</v>
      </c>
      <c r="G990" s="232"/>
      <c r="H990" s="235">
        <v>31.462</v>
      </c>
      <c r="I990" s="236"/>
      <c r="J990" s="232"/>
      <c r="K990" s="232"/>
      <c r="L990" s="237"/>
      <c r="M990" s="238"/>
      <c r="N990" s="239"/>
      <c r="O990" s="239"/>
      <c r="P990" s="239"/>
      <c r="Q990" s="239"/>
      <c r="R990" s="239"/>
      <c r="S990" s="239"/>
      <c r="T990" s="240"/>
      <c r="AT990" s="241" t="s">
        <v>211</v>
      </c>
      <c r="AU990" s="241" t="s">
        <v>87</v>
      </c>
      <c r="AV990" s="13" t="s">
        <v>87</v>
      </c>
      <c r="AW990" s="13" t="s">
        <v>40</v>
      </c>
      <c r="AX990" s="13" t="s">
        <v>80</v>
      </c>
      <c r="AY990" s="241" t="s">
        <v>201</v>
      </c>
    </row>
    <row r="991" spans="2:65" s="15" customFormat="1">
      <c r="B991" s="253"/>
      <c r="C991" s="254"/>
      <c r="D991" s="218" t="s">
        <v>211</v>
      </c>
      <c r="E991" s="255" t="s">
        <v>34</v>
      </c>
      <c r="F991" s="256" t="s">
        <v>465</v>
      </c>
      <c r="G991" s="254"/>
      <c r="H991" s="257">
        <v>31.462</v>
      </c>
      <c r="I991" s="258"/>
      <c r="J991" s="254"/>
      <c r="K991" s="254"/>
      <c r="L991" s="259"/>
      <c r="M991" s="260"/>
      <c r="N991" s="261"/>
      <c r="O991" s="261"/>
      <c r="P991" s="261"/>
      <c r="Q991" s="261"/>
      <c r="R991" s="261"/>
      <c r="S991" s="261"/>
      <c r="T991" s="262"/>
      <c r="AT991" s="263" t="s">
        <v>211</v>
      </c>
      <c r="AU991" s="263" t="s">
        <v>87</v>
      </c>
      <c r="AV991" s="15" t="s">
        <v>108</v>
      </c>
      <c r="AW991" s="15" t="s">
        <v>40</v>
      </c>
      <c r="AX991" s="15" t="s">
        <v>80</v>
      </c>
      <c r="AY991" s="263" t="s">
        <v>201</v>
      </c>
    </row>
    <row r="992" spans="2:65" s="14" customFormat="1">
      <c r="B992" s="242"/>
      <c r="C992" s="243"/>
      <c r="D992" s="218" t="s">
        <v>211</v>
      </c>
      <c r="E992" s="244" t="s">
        <v>34</v>
      </c>
      <c r="F992" s="245" t="s">
        <v>215</v>
      </c>
      <c r="G992" s="243"/>
      <c r="H992" s="246">
        <v>35.049999999999997</v>
      </c>
      <c r="I992" s="247"/>
      <c r="J992" s="243"/>
      <c r="K992" s="243"/>
      <c r="L992" s="248"/>
      <c r="M992" s="249"/>
      <c r="N992" s="250"/>
      <c r="O992" s="250"/>
      <c r="P992" s="250"/>
      <c r="Q992" s="250"/>
      <c r="R992" s="250"/>
      <c r="S992" s="250"/>
      <c r="T992" s="251"/>
      <c r="AT992" s="252" t="s">
        <v>211</v>
      </c>
      <c r="AU992" s="252" t="s">
        <v>87</v>
      </c>
      <c r="AV992" s="14" t="s">
        <v>111</v>
      </c>
      <c r="AW992" s="14" t="s">
        <v>40</v>
      </c>
      <c r="AX992" s="14" t="s">
        <v>42</v>
      </c>
      <c r="AY992" s="252" t="s">
        <v>201</v>
      </c>
    </row>
    <row r="993" spans="2:65" s="1" customFormat="1" ht="51" customHeight="1">
      <c r="B993" s="43"/>
      <c r="C993" s="206" t="s">
        <v>929</v>
      </c>
      <c r="D993" s="206" t="s">
        <v>203</v>
      </c>
      <c r="E993" s="207" t="s">
        <v>930</v>
      </c>
      <c r="F993" s="208" t="s">
        <v>931</v>
      </c>
      <c r="G993" s="209" t="s">
        <v>137</v>
      </c>
      <c r="H993" s="210">
        <v>35.049999999999997</v>
      </c>
      <c r="I993" s="211"/>
      <c r="J993" s="212">
        <f>ROUND(I993*H993,2)</f>
        <v>0</v>
      </c>
      <c r="K993" s="208" t="s">
        <v>207</v>
      </c>
      <c r="L993" s="63"/>
      <c r="M993" s="213" t="s">
        <v>34</v>
      </c>
      <c r="N993" s="214" t="s">
        <v>51</v>
      </c>
      <c r="O993" s="44"/>
      <c r="P993" s="215">
        <f>O993*H993</f>
        <v>0</v>
      </c>
      <c r="Q993" s="215">
        <v>2.0999999999999999E-3</v>
      </c>
      <c r="R993" s="215">
        <f>Q993*H993</f>
        <v>7.360499999999999E-2</v>
      </c>
      <c r="S993" s="215">
        <v>0</v>
      </c>
      <c r="T993" s="216">
        <f>S993*H993</f>
        <v>0</v>
      </c>
      <c r="AR993" s="25" t="s">
        <v>111</v>
      </c>
      <c r="AT993" s="25" t="s">
        <v>203</v>
      </c>
      <c r="AU993" s="25" t="s">
        <v>87</v>
      </c>
      <c r="AY993" s="25" t="s">
        <v>201</v>
      </c>
      <c r="BE993" s="217">
        <f>IF(N993="základní",J993,0)</f>
        <v>0</v>
      </c>
      <c r="BF993" s="217">
        <f>IF(N993="snížená",J993,0)</f>
        <v>0</v>
      </c>
      <c r="BG993" s="217">
        <f>IF(N993="zákl. přenesená",J993,0)</f>
        <v>0</v>
      </c>
      <c r="BH993" s="217">
        <f>IF(N993="sníž. přenesená",J993,0)</f>
        <v>0</v>
      </c>
      <c r="BI993" s="217">
        <f>IF(N993="nulová",J993,0)</f>
        <v>0</v>
      </c>
      <c r="BJ993" s="25" t="s">
        <v>42</v>
      </c>
      <c r="BK993" s="217">
        <f>ROUND(I993*H993,2)</f>
        <v>0</v>
      </c>
      <c r="BL993" s="25" t="s">
        <v>111</v>
      </c>
      <c r="BM993" s="25" t="s">
        <v>932</v>
      </c>
    </row>
    <row r="994" spans="2:65" s="1" customFormat="1" ht="81">
      <c r="B994" s="43"/>
      <c r="C994" s="65"/>
      <c r="D994" s="218" t="s">
        <v>209</v>
      </c>
      <c r="E994" s="65"/>
      <c r="F994" s="219" t="s">
        <v>933</v>
      </c>
      <c r="G994" s="65"/>
      <c r="H994" s="65"/>
      <c r="I994" s="175"/>
      <c r="J994" s="65"/>
      <c r="K994" s="65"/>
      <c r="L994" s="63"/>
      <c r="M994" s="220"/>
      <c r="N994" s="44"/>
      <c r="O994" s="44"/>
      <c r="P994" s="44"/>
      <c r="Q994" s="44"/>
      <c r="R994" s="44"/>
      <c r="S994" s="44"/>
      <c r="T994" s="80"/>
      <c r="AT994" s="25" t="s">
        <v>209</v>
      </c>
      <c r="AU994" s="25" t="s">
        <v>87</v>
      </c>
    </row>
    <row r="995" spans="2:65" s="12" customFormat="1">
      <c r="B995" s="221"/>
      <c r="C995" s="222"/>
      <c r="D995" s="218" t="s">
        <v>211</v>
      </c>
      <c r="E995" s="223" t="s">
        <v>34</v>
      </c>
      <c r="F995" s="224" t="s">
        <v>462</v>
      </c>
      <c r="G995" s="222"/>
      <c r="H995" s="223" t="s">
        <v>34</v>
      </c>
      <c r="I995" s="225"/>
      <c r="J995" s="222"/>
      <c r="K995" s="222"/>
      <c r="L995" s="226"/>
      <c r="M995" s="227"/>
      <c r="N995" s="228"/>
      <c r="O995" s="228"/>
      <c r="P995" s="228"/>
      <c r="Q995" s="228"/>
      <c r="R995" s="228"/>
      <c r="S995" s="228"/>
      <c r="T995" s="229"/>
      <c r="AT995" s="230" t="s">
        <v>211</v>
      </c>
      <c r="AU995" s="230" t="s">
        <v>87</v>
      </c>
      <c r="AV995" s="12" t="s">
        <v>42</v>
      </c>
      <c r="AW995" s="12" t="s">
        <v>40</v>
      </c>
      <c r="AX995" s="12" t="s">
        <v>80</v>
      </c>
      <c r="AY995" s="230" t="s">
        <v>201</v>
      </c>
    </row>
    <row r="996" spans="2:65" s="13" customFormat="1">
      <c r="B996" s="231"/>
      <c r="C996" s="232"/>
      <c r="D996" s="218" t="s">
        <v>211</v>
      </c>
      <c r="E996" s="233" t="s">
        <v>34</v>
      </c>
      <c r="F996" s="234" t="s">
        <v>647</v>
      </c>
      <c r="G996" s="232"/>
      <c r="H996" s="235">
        <v>3.5880000000000001</v>
      </c>
      <c r="I996" s="236"/>
      <c r="J996" s="232"/>
      <c r="K996" s="232"/>
      <c r="L996" s="237"/>
      <c r="M996" s="238"/>
      <c r="N996" s="239"/>
      <c r="O996" s="239"/>
      <c r="P996" s="239"/>
      <c r="Q996" s="239"/>
      <c r="R996" s="239"/>
      <c r="S996" s="239"/>
      <c r="T996" s="240"/>
      <c r="AT996" s="241" t="s">
        <v>211</v>
      </c>
      <c r="AU996" s="241" t="s">
        <v>87</v>
      </c>
      <c r="AV996" s="13" t="s">
        <v>87</v>
      </c>
      <c r="AW996" s="13" t="s">
        <v>40</v>
      </c>
      <c r="AX996" s="13" t="s">
        <v>80</v>
      </c>
      <c r="AY996" s="241" t="s">
        <v>201</v>
      </c>
    </row>
    <row r="997" spans="2:65" s="15" customFormat="1">
      <c r="B997" s="253"/>
      <c r="C997" s="254"/>
      <c r="D997" s="218" t="s">
        <v>211</v>
      </c>
      <c r="E997" s="255" t="s">
        <v>34</v>
      </c>
      <c r="F997" s="256" t="s">
        <v>928</v>
      </c>
      <c r="G997" s="254"/>
      <c r="H997" s="257">
        <v>3.5880000000000001</v>
      </c>
      <c r="I997" s="258"/>
      <c r="J997" s="254"/>
      <c r="K997" s="254"/>
      <c r="L997" s="259"/>
      <c r="M997" s="260"/>
      <c r="N997" s="261"/>
      <c r="O997" s="261"/>
      <c r="P997" s="261"/>
      <c r="Q997" s="261"/>
      <c r="R997" s="261"/>
      <c r="S997" s="261"/>
      <c r="T997" s="262"/>
      <c r="AT997" s="263" t="s">
        <v>211</v>
      </c>
      <c r="AU997" s="263" t="s">
        <v>87</v>
      </c>
      <c r="AV997" s="15" t="s">
        <v>108</v>
      </c>
      <c r="AW997" s="15" t="s">
        <v>40</v>
      </c>
      <c r="AX997" s="15" t="s">
        <v>80</v>
      </c>
      <c r="AY997" s="263" t="s">
        <v>201</v>
      </c>
    </row>
    <row r="998" spans="2:65" s="12" customFormat="1">
      <c r="B998" s="221"/>
      <c r="C998" s="222"/>
      <c r="D998" s="218" t="s">
        <v>211</v>
      </c>
      <c r="E998" s="223" t="s">
        <v>34</v>
      </c>
      <c r="F998" s="224" t="s">
        <v>462</v>
      </c>
      <c r="G998" s="222"/>
      <c r="H998" s="223" t="s">
        <v>34</v>
      </c>
      <c r="I998" s="225"/>
      <c r="J998" s="222"/>
      <c r="K998" s="222"/>
      <c r="L998" s="226"/>
      <c r="M998" s="227"/>
      <c r="N998" s="228"/>
      <c r="O998" s="228"/>
      <c r="P998" s="228"/>
      <c r="Q998" s="228"/>
      <c r="R998" s="228"/>
      <c r="S998" s="228"/>
      <c r="T998" s="229"/>
      <c r="AT998" s="230" t="s">
        <v>211</v>
      </c>
      <c r="AU998" s="230" t="s">
        <v>87</v>
      </c>
      <c r="AV998" s="12" t="s">
        <v>42</v>
      </c>
      <c r="AW998" s="12" t="s">
        <v>40</v>
      </c>
      <c r="AX998" s="12" t="s">
        <v>80</v>
      </c>
      <c r="AY998" s="230" t="s">
        <v>201</v>
      </c>
    </row>
    <row r="999" spans="2:65" s="12" customFormat="1">
      <c r="B999" s="221"/>
      <c r="C999" s="222"/>
      <c r="D999" s="218" t="s">
        <v>211</v>
      </c>
      <c r="E999" s="223" t="s">
        <v>34</v>
      </c>
      <c r="F999" s="224" t="s">
        <v>587</v>
      </c>
      <c r="G999" s="222"/>
      <c r="H999" s="223" t="s">
        <v>34</v>
      </c>
      <c r="I999" s="225"/>
      <c r="J999" s="222"/>
      <c r="K999" s="222"/>
      <c r="L999" s="226"/>
      <c r="M999" s="227"/>
      <c r="N999" s="228"/>
      <c r="O999" s="228"/>
      <c r="P999" s="228"/>
      <c r="Q999" s="228"/>
      <c r="R999" s="228"/>
      <c r="S999" s="228"/>
      <c r="T999" s="229"/>
      <c r="AT999" s="230" t="s">
        <v>211</v>
      </c>
      <c r="AU999" s="230" t="s">
        <v>87</v>
      </c>
      <c r="AV999" s="12" t="s">
        <v>42</v>
      </c>
      <c r="AW999" s="12" t="s">
        <v>40</v>
      </c>
      <c r="AX999" s="12" t="s">
        <v>80</v>
      </c>
      <c r="AY999" s="230" t="s">
        <v>201</v>
      </c>
    </row>
    <row r="1000" spans="2:65" s="13" customFormat="1" ht="27">
      <c r="B1000" s="231"/>
      <c r="C1000" s="232"/>
      <c r="D1000" s="218" t="s">
        <v>211</v>
      </c>
      <c r="E1000" s="233" t="s">
        <v>34</v>
      </c>
      <c r="F1000" s="234" t="s">
        <v>725</v>
      </c>
      <c r="G1000" s="232"/>
      <c r="H1000" s="235">
        <v>31.462</v>
      </c>
      <c r="I1000" s="236"/>
      <c r="J1000" s="232"/>
      <c r="K1000" s="232"/>
      <c r="L1000" s="237"/>
      <c r="M1000" s="238"/>
      <c r="N1000" s="239"/>
      <c r="O1000" s="239"/>
      <c r="P1000" s="239"/>
      <c r="Q1000" s="239"/>
      <c r="R1000" s="239"/>
      <c r="S1000" s="239"/>
      <c r="T1000" s="240"/>
      <c r="AT1000" s="241" t="s">
        <v>211</v>
      </c>
      <c r="AU1000" s="241" t="s">
        <v>87</v>
      </c>
      <c r="AV1000" s="13" t="s">
        <v>87</v>
      </c>
      <c r="AW1000" s="13" t="s">
        <v>40</v>
      </c>
      <c r="AX1000" s="13" t="s">
        <v>80</v>
      </c>
      <c r="AY1000" s="241" t="s">
        <v>201</v>
      </c>
    </row>
    <row r="1001" spans="2:65" s="15" customFormat="1">
      <c r="B1001" s="253"/>
      <c r="C1001" s="254"/>
      <c r="D1001" s="218" t="s">
        <v>211</v>
      </c>
      <c r="E1001" s="255" t="s">
        <v>34</v>
      </c>
      <c r="F1001" s="256" t="s">
        <v>465</v>
      </c>
      <c r="G1001" s="254"/>
      <c r="H1001" s="257">
        <v>31.462</v>
      </c>
      <c r="I1001" s="258"/>
      <c r="J1001" s="254"/>
      <c r="K1001" s="254"/>
      <c r="L1001" s="259"/>
      <c r="M1001" s="260"/>
      <c r="N1001" s="261"/>
      <c r="O1001" s="261"/>
      <c r="P1001" s="261"/>
      <c r="Q1001" s="261"/>
      <c r="R1001" s="261"/>
      <c r="S1001" s="261"/>
      <c r="T1001" s="262"/>
      <c r="AT1001" s="263" t="s">
        <v>211</v>
      </c>
      <c r="AU1001" s="263" t="s">
        <v>87</v>
      </c>
      <c r="AV1001" s="15" t="s">
        <v>108</v>
      </c>
      <c r="AW1001" s="15" t="s">
        <v>40</v>
      </c>
      <c r="AX1001" s="15" t="s">
        <v>80</v>
      </c>
      <c r="AY1001" s="263" t="s">
        <v>201</v>
      </c>
    </row>
    <row r="1002" spans="2:65" s="14" customFormat="1">
      <c r="B1002" s="242"/>
      <c r="C1002" s="243"/>
      <c r="D1002" s="218" t="s">
        <v>211</v>
      </c>
      <c r="E1002" s="244" t="s">
        <v>34</v>
      </c>
      <c r="F1002" s="245" t="s">
        <v>215</v>
      </c>
      <c r="G1002" s="243"/>
      <c r="H1002" s="246">
        <v>35.049999999999997</v>
      </c>
      <c r="I1002" s="247"/>
      <c r="J1002" s="243"/>
      <c r="K1002" s="243"/>
      <c r="L1002" s="248"/>
      <c r="M1002" s="249"/>
      <c r="N1002" s="250"/>
      <c r="O1002" s="250"/>
      <c r="P1002" s="250"/>
      <c r="Q1002" s="250"/>
      <c r="R1002" s="250"/>
      <c r="S1002" s="250"/>
      <c r="T1002" s="251"/>
      <c r="AT1002" s="252" t="s">
        <v>211</v>
      </c>
      <c r="AU1002" s="252" t="s">
        <v>87</v>
      </c>
      <c r="AV1002" s="14" t="s">
        <v>111</v>
      </c>
      <c r="AW1002" s="14" t="s">
        <v>40</v>
      </c>
      <c r="AX1002" s="14" t="s">
        <v>42</v>
      </c>
      <c r="AY1002" s="252" t="s">
        <v>201</v>
      </c>
    </row>
    <row r="1003" spans="2:65" s="1" customFormat="1" ht="25.5" customHeight="1">
      <c r="B1003" s="43"/>
      <c r="C1003" s="206" t="s">
        <v>934</v>
      </c>
      <c r="D1003" s="206" t="s">
        <v>203</v>
      </c>
      <c r="E1003" s="207" t="s">
        <v>935</v>
      </c>
      <c r="F1003" s="208" t="s">
        <v>936</v>
      </c>
      <c r="G1003" s="209" t="s">
        <v>137</v>
      </c>
      <c r="H1003" s="210">
        <v>322.56599999999997</v>
      </c>
      <c r="I1003" s="211"/>
      <c r="J1003" s="212">
        <f>ROUND(I1003*H1003,2)</f>
        <v>0</v>
      </c>
      <c r="K1003" s="208" t="s">
        <v>207</v>
      </c>
      <c r="L1003" s="63"/>
      <c r="M1003" s="213" t="s">
        <v>34</v>
      </c>
      <c r="N1003" s="214" t="s">
        <v>51</v>
      </c>
      <c r="O1003" s="44"/>
      <c r="P1003" s="215">
        <f>O1003*H1003</f>
        <v>0</v>
      </c>
      <c r="Q1003" s="215">
        <v>7.3499999999999998E-3</v>
      </c>
      <c r="R1003" s="215">
        <f>Q1003*H1003</f>
        <v>2.3708600999999998</v>
      </c>
      <c r="S1003" s="215">
        <v>0</v>
      </c>
      <c r="T1003" s="216">
        <f>S1003*H1003</f>
        <v>0</v>
      </c>
      <c r="AR1003" s="25" t="s">
        <v>111</v>
      </c>
      <c r="AT1003" s="25" t="s">
        <v>203</v>
      </c>
      <c r="AU1003" s="25" t="s">
        <v>87</v>
      </c>
      <c r="AY1003" s="25" t="s">
        <v>201</v>
      </c>
      <c r="BE1003" s="217">
        <f>IF(N1003="základní",J1003,0)</f>
        <v>0</v>
      </c>
      <c r="BF1003" s="217">
        <f>IF(N1003="snížená",J1003,0)</f>
        <v>0</v>
      </c>
      <c r="BG1003" s="217">
        <f>IF(N1003="zákl. přenesená",J1003,0)</f>
        <v>0</v>
      </c>
      <c r="BH1003" s="217">
        <f>IF(N1003="sníž. přenesená",J1003,0)</f>
        <v>0</v>
      </c>
      <c r="BI1003" s="217">
        <f>IF(N1003="nulová",J1003,0)</f>
        <v>0</v>
      </c>
      <c r="BJ1003" s="25" t="s">
        <v>42</v>
      </c>
      <c r="BK1003" s="217">
        <f>ROUND(I1003*H1003,2)</f>
        <v>0</v>
      </c>
      <c r="BL1003" s="25" t="s">
        <v>111</v>
      </c>
      <c r="BM1003" s="25" t="s">
        <v>937</v>
      </c>
    </row>
    <row r="1004" spans="2:65" s="12" customFormat="1">
      <c r="B1004" s="221"/>
      <c r="C1004" s="222"/>
      <c r="D1004" s="218" t="s">
        <v>211</v>
      </c>
      <c r="E1004" s="223" t="s">
        <v>34</v>
      </c>
      <c r="F1004" s="224" t="s">
        <v>418</v>
      </c>
      <c r="G1004" s="222"/>
      <c r="H1004" s="223" t="s">
        <v>34</v>
      </c>
      <c r="I1004" s="225"/>
      <c r="J1004" s="222"/>
      <c r="K1004" s="222"/>
      <c r="L1004" s="226"/>
      <c r="M1004" s="227"/>
      <c r="N1004" s="228"/>
      <c r="O1004" s="228"/>
      <c r="P1004" s="228"/>
      <c r="Q1004" s="228"/>
      <c r="R1004" s="228"/>
      <c r="S1004" s="228"/>
      <c r="T1004" s="229"/>
      <c r="AT1004" s="230" t="s">
        <v>211</v>
      </c>
      <c r="AU1004" s="230" t="s">
        <v>87</v>
      </c>
      <c r="AV1004" s="12" t="s">
        <v>42</v>
      </c>
      <c r="AW1004" s="12" t="s">
        <v>40</v>
      </c>
      <c r="AX1004" s="12" t="s">
        <v>80</v>
      </c>
      <c r="AY1004" s="230" t="s">
        <v>201</v>
      </c>
    </row>
    <row r="1005" spans="2:65" s="13" customFormat="1" ht="27">
      <c r="B1005" s="231"/>
      <c r="C1005" s="232"/>
      <c r="D1005" s="218" t="s">
        <v>211</v>
      </c>
      <c r="E1005" s="233" t="s">
        <v>34</v>
      </c>
      <c r="F1005" s="234" t="s">
        <v>938</v>
      </c>
      <c r="G1005" s="232"/>
      <c r="H1005" s="235">
        <v>305.62</v>
      </c>
      <c r="I1005" s="236"/>
      <c r="J1005" s="232"/>
      <c r="K1005" s="232"/>
      <c r="L1005" s="237"/>
      <c r="M1005" s="238"/>
      <c r="N1005" s="239"/>
      <c r="O1005" s="239"/>
      <c r="P1005" s="239"/>
      <c r="Q1005" s="239"/>
      <c r="R1005" s="239"/>
      <c r="S1005" s="239"/>
      <c r="T1005" s="240"/>
      <c r="AT1005" s="241" t="s">
        <v>211</v>
      </c>
      <c r="AU1005" s="241" t="s">
        <v>87</v>
      </c>
      <c r="AV1005" s="13" t="s">
        <v>87</v>
      </c>
      <c r="AW1005" s="13" t="s">
        <v>40</v>
      </c>
      <c r="AX1005" s="13" t="s">
        <v>80</v>
      </c>
      <c r="AY1005" s="241" t="s">
        <v>201</v>
      </c>
    </row>
    <row r="1006" spans="2:65" s="12" customFormat="1">
      <c r="B1006" s="221"/>
      <c r="C1006" s="222"/>
      <c r="D1006" s="218" t="s">
        <v>211</v>
      </c>
      <c r="E1006" s="223" t="s">
        <v>34</v>
      </c>
      <c r="F1006" s="224" t="s">
        <v>441</v>
      </c>
      <c r="G1006" s="222"/>
      <c r="H1006" s="223" t="s">
        <v>34</v>
      </c>
      <c r="I1006" s="225"/>
      <c r="J1006" s="222"/>
      <c r="K1006" s="222"/>
      <c r="L1006" s="226"/>
      <c r="M1006" s="227"/>
      <c r="N1006" s="228"/>
      <c r="O1006" s="228"/>
      <c r="P1006" s="228"/>
      <c r="Q1006" s="228"/>
      <c r="R1006" s="228"/>
      <c r="S1006" s="228"/>
      <c r="T1006" s="229"/>
      <c r="AT1006" s="230" t="s">
        <v>211</v>
      </c>
      <c r="AU1006" s="230" t="s">
        <v>87</v>
      </c>
      <c r="AV1006" s="12" t="s">
        <v>42</v>
      </c>
      <c r="AW1006" s="12" t="s">
        <v>40</v>
      </c>
      <c r="AX1006" s="12" t="s">
        <v>80</v>
      </c>
      <c r="AY1006" s="230" t="s">
        <v>201</v>
      </c>
    </row>
    <row r="1007" spans="2:65" s="13" customFormat="1">
      <c r="B1007" s="231"/>
      <c r="C1007" s="232"/>
      <c r="D1007" s="218" t="s">
        <v>211</v>
      </c>
      <c r="E1007" s="233" t="s">
        <v>34</v>
      </c>
      <c r="F1007" s="234" t="s">
        <v>939</v>
      </c>
      <c r="G1007" s="232"/>
      <c r="H1007" s="235">
        <v>-1.5</v>
      </c>
      <c r="I1007" s="236"/>
      <c r="J1007" s="232"/>
      <c r="K1007" s="232"/>
      <c r="L1007" s="237"/>
      <c r="M1007" s="238"/>
      <c r="N1007" s="239"/>
      <c r="O1007" s="239"/>
      <c r="P1007" s="239"/>
      <c r="Q1007" s="239"/>
      <c r="R1007" s="239"/>
      <c r="S1007" s="239"/>
      <c r="T1007" s="240"/>
      <c r="AT1007" s="241" t="s">
        <v>211</v>
      </c>
      <c r="AU1007" s="241" t="s">
        <v>87</v>
      </c>
      <c r="AV1007" s="13" t="s">
        <v>87</v>
      </c>
      <c r="AW1007" s="13" t="s">
        <v>40</v>
      </c>
      <c r="AX1007" s="13" t="s">
        <v>80</v>
      </c>
      <c r="AY1007" s="241" t="s">
        <v>201</v>
      </c>
    </row>
    <row r="1008" spans="2:65" s="13" customFormat="1">
      <c r="B1008" s="231"/>
      <c r="C1008" s="232"/>
      <c r="D1008" s="218" t="s">
        <v>211</v>
      </c>
      <c r="E1008" s="233" t="s">
        <v>34</v>
      </c>
      <c r="F1008" s="234" t="s">
        <v>940</v>
      </c>
      <c r="G1008" s="232"/>
      <c r="H1008" s="235">
        <v>-4</v>
      </c>
      <c r="I1008" s="236"/>
      <c r="J1008" s="232"/>
      <c r="K1008" s="232"/>
      <c r="L1008" s="237"/>
      <c r="M1008" s="238"/>
      <c r="N1008" s="239"/>
      <c r="O1008" s="239"/>
      <c r="P1008" s="239"/>
      <c r="Q1008" s="239"/>
      <c r="R1008" s="239"/>
      <c r="S1008" s="239"/>
      <c r="T1008" s="240"/>
      <c r="AT1008" s="241" t="s">
        <v>211</v>
      </c>
      <c r="AU1008" s="241" t="s">
        <v>87</v>
      </c>
      <c r="AV1008" s="13" t="s">
        <v>87</v>
      </c>
      <c r="AW1008" s="13" t="s">
        <v>40</v>
      </c>
      <c r="AX1008" s="13" t="s">
        <v>80</v>
      </c>
      <c r="AY1008" s="241" t="s">
        <v>201</v>
      </c>
    </row>
    <row r="1009" spans="2:51" s="13" customFormat="1">
      <c r="B1009" s="231"/>
      <c r="C1009" s="232"/>
      <c r="D1009" s="218" t="s">
        <v>211</v>
      </c>
      <c r="E1009" s="233" t="s">
        <v>34</v>
      </c>
      <c r="F1009" s="234" t="s">
        <v>941</v>
      </c>
      <c r="G1009" s="232"/>
      <c r="H1009" s="235">
        <v>-0.75</v>
      </c>
      <c r="I1009" s="236"/>
      <c r="J1009" s="232"/>
      <c r="K1009" s="232"/>
      <c r="L1009" s="237"/>
      <c r="M1009" s="238"/>
      <c r="N1009" s="239"/>
      <c r="O1009" s="239"/>
      <c r="P1009" s="239"/>
      <c r="Q1009" s="239"/>
      <c r="R1009" s="239"/>
      <c r="S1009" s="239"/>
      <c r="T1009" s="240"/>
      <c r="AT1009" s="241" t="s">
        <v>211</v>
      </c>
      <c r="AU1009" s="241" t="s">
        <v>87</v>
      </c>
      <c r="AV1009" s="13" t="s">
        <v>87</v>
      </c>
      <c r="AW1009" s="13" t="s">
        <v>40</v>
      </c>
      <c r="AX1009" s="13" t="s">
        <v>80</v>
      </c>
      <c r="AY1009" s="241" t="s">
        <v>201</v>
      </c>
    </row>
    <row r="1010" spans="2:51" s="13" customFormat="1">
      <c r="B1010" s="231"/>
      <c r="C1010" s="232"/>
      <c r="D1010" s="218" t="s">
        <v>211</v>
      </c>
      <c r="E1010" s="233" t="s">
        <v>34</v>
      </c>
      <c r="F1010" s="234" t="s">
        <v>942</v>
      </c>
      <c r="G1010" s="232"/>
      <c r="H1010" s="235">
        <v>-2.5</v>
      </c>
      <c r="I1010" s="236"/>
      <c r="J1010" s="232"/>
      <c r="K1010" s="232"/>
      <c r="L1010" s="237"/>
      <c r="M1010" s="238"/>
      <c r="N1010" s="239"/>
      <c r="O1010" s="239"/>
      <c r="P1010" s="239"/>
      <c r="Q1010" s="239"/>
      <c r="R1010" s="239"/>
      <c r="S1010" s="239"/>
      <c r="T1010" s="240"/>
      <c r="AT1010" s="241" t="s">
        <v>211</v>
      </c>
      <c r="AU1010" s="241" t="s">
        <v>87</v>
      </c>
      <c r="AV1010" s="13" t="s">
        <v>87</v>
      </c>
      <c r="AW1010" s="13" t="s">
        <v>40</v>
      </c>
      <c r="AX1010" s="13" t="s">
        <v>80</v>
      </c>
      <c r="AY1010" s="241" t="s">
        <v>201</v>
      </c>
    </row>
    <row r="1011" spans="2:51" s="13" customFormat="1">
      <c r="B1011" s="231"/>
      <c r="C1011" s="232"/>
      <c r="D1011" s="218" t="s">
        <v>211</v>
      </c>
      <c r="E1011" s="233" t="s">
        <v>34</v>
      </c>
      <c r="F1011" s="234" t="s">
        <v>943</v>
      </c>
      <c r="G1011" s="232"/>
      <c r="H1011" s="235">
        <v>-5.625</v>
      </c>
      <c r="I1011" s="236"/>
      <c r="J1011" s="232"/>
      <c r="K1011" s="232"/>
      <c r="L1011" s="237"/>
      <c r="M1011" s="238"/>
      <c r="N1011" s="239"/>
      <c r="O1011" s="239"/>
      <c r="P1011" s="239"/>
      <c r="Q1011" s="239"/>
      <c r="R1011" s="239"/>
      <c r="S1011" s="239"/>
      <c r="T1011" s="240"/>
      <c r="AT1011" s="241" t="s">
        <v>211</v>
      </c>
      <c r="AU1011" s="241" t="s">
        <v>87</v>
      </c>
      <c r="AV1011" s="13" t="s">
        <v>87</v>
      </c>
      <c r="AW1011" s="13" t="s">
        <v>40</v>
      </c>
      <c r="AX1011" s="13" t="s">
        <v>80</v>
      </c>
      <c r="AY1011" s="241" t="s">
        <v>201</v>
      </c>
    </row>
    <row r="1012" spans="2:51" s="13" customFormat="1">
      <c r="B1012" s="231"/>
      <c r="C1012" s="232"/>
      <c r="D1012" s="218" t="s">
        <v>211</v>
      </c>
      <c r="E1012" s="233" t="s">
        <v>34</v>
      </c>
      <c r="F1012" s="234" t="s">
        <v>944</v>
      </c>
      <c r="G1012" s="232"/>
      <c r="H1012" s="235">
        <v>-4.5</v>
      </c>
      <c r="I1012" s="236"/>
      <c r="J1012" s="232"/>
      <c r="K1012" s="232"/>
      <c r="L1012" s="237"/>
      <c r="M1012" s="238"/>
      <c r="N1012" s="239"/>
      <c r="O1012" s="239"/>
      <c r="P1012" s="239"/>
      <c r="Q1012" s="239"/>
      <c r="R1012" s="239"/>
      <c r="S1012" s="239"/>
      <c r="T1012" s="240"/>
      <c r="AT1012" s="241" t="s">
        <v>211</v>
      </c>
      <c r="AU1012" s="241" t="s">
        <v>87</v>
      </c>
      <c r="AV1012" s="13" t="s">
        <v>87</v>
      </c>
      <c r="AW1012" s="13" t="s">
        <v>40</v>
      </c>
      <c r="AX1012" s="13" t="s">
        <v>80</v>
      </c>
      <c r="AY1012" s="241" t="s">
        <v>201</v>
      </c>
    </row>
    <row r="1013" spans="2:51" s="13" customFormat="1">
      <c r="B1013" s="231"/>
      <c r="C1013" s="232"/>
      <c r="D1013" s="218" t="s">
        <v>211</v>
      </c>
      <c r="E1013" s="233" t="s">
        <v>34</v>
      </c>
      <c r="F1013" s="234" t="s">
        <v>945</v>
      </c>
      <c r="G1013" s="232"/>
      <c r="H1013" s="235">
        <v>-3</v>
      </c>
      <c r="I1013" s="236"/>
      <c r="J1013" s="232"/>
      <c r="K1013" s="232"/>
      <c r="L1013" s="237"/>
      <c r="M1013" s="238"/>
      <c r="N1013" s="239"/>
      <c r="O1013" s="239"/>
      <c r="P1013" s="239"/>
      <c r="Q1013" s="239"/>
      <c r="R1013" s="239"/>
      <c r="S1013" s="239"/>
      <c r="T1013" s="240"/>
      <c r="AT1013" s="241" t="s">
        <v>211</v>
      </c>
      <c r="AU1013" s="241" t="s">
        <v>87</v>
      </c>
      <c r="AV1013" s="13" t="s">
        <v>87</v>
      </c>
      <c r="AW1013" s="13" t="s">
        <v>40</v>
      </c>
      <c r="AX1013" s="13" t="s">
        <v>80</v>
      </c>
      <c r="AY1013" s="241" t="s">
        <v>201</v>
      </c>
    </row>
    <row r="1014" spans="2:51" s="13" customFormat="1">
      <c r="B1014" s="231"/>
      <c r="C1014" s="232"/>
      <c r="D1014" s="218" t="s">
        <v>211</v>
      </c>
      <c r="E1014" s="233" t="s">
        <v>34</v>
      </c>
      <c r="F1014" s="234" t="s">
        <v>946</v>
      </c>
      <c r="G1014" s="232"/>
      <c r="H1014" s="235">
        <v>-2.25</v>
      </c>
      <c r="I1014" s="236"/>
      <c r="J1014" s="232"/>
      <c r="K1014" s="232"/>
      <c r="L1014" s="237"/>
      <c r="M1014" s="238"/>
      <c r="N1014" s="239"/>
      <c r="O1014" s="239"/>
      <c r="P1014" s="239"/>
      <c r="Q1014" s="239"/>
      <c r="R1014" s="239"/>
      <c r="S1014" s="239"/>
      <c r="T1014" s="240"/>
      <c r="AT1014" s="241" t="s">
        <v>211</v>
      </c>
      <c r="AU1014" s="241" t="s">
        <v>87</v>
      </c>
      <c r="AV1014" s="13" t="s">
        <v>87</v>
      </c>
      <c r="AW1014" s="13" t="s">
        <v>40</v>
      </c>
      <c r="AX1014" s="13" t="s">
        <v>80</v>
      </c>
      <c r="AY1014" s="241" t="s">
        <v>201</v>
      </c>
    </row>
    <row r="1015" spans="2:51" s="13" customFormat="1">
      <c r="B1015" s="231"/>
      <c r="C1015" s="232"/>
      <c r="D1015" s="218" t="s">
        <v>211</v>
      </c>
      <c r="E1015" s="233" t="s">
        <v>34</v>
      </c>
      <c r="F1015" s="234" t="s">
        <v>947</v>
      </c>
      <c r="G1015" s="232"/>
      <c r="H1015" s="235">
        <v>-3.75</v>
      </c>
      <c r="I1015" s="236"/>
      <c r="J1015" s="232"/>
      <c r="K1015" s="232"/>
      <c r="L1015" s="237"/>
      <c r="M1015" s="238"/>
      <c r="N1015" s="239"/>
      <c r="O1015" s="239"/>
      <c r="P1015" s="239"/>
      <c r="Q1015" s="239"/>
      <c r="R1015" s="239"/>
      <c r="S1015" s="239"/>
      <c r="T1015" s="240"/>
      <c r="AT1015" s="241" t="s">
        <v>211</v>
      </c>
      <c r="AU1015" s="241" t="s">
        <v>87</v>
      </c>
      <c r="AV1015" s="13" t="s">
        <v>87</v>
      </c>
      <c r="AW1015" s="13" t="s">
        <v>40</v>
      </c>
      <c r="AX1015" s="13" t="s">
        <v>80</v>
      </c>
      <c r="AY1015" s="241" t="s">
        <v>201</v>
      </c>
    </row>
    <row r="1016" spans="2:51" s="12" customFormat="1">
      <c r="B1016" s="221"/>
      <c r="C1016" s="222"/>
      <c r="D1016" s="218" t="s">
        <v>211</v>
      </c>
      <c r="E1016" s="223" t="s">
        <v>34</v>
      </c>
      <c r="F1016" s="224" t="s">
        <v>816</v>
      </c>
      <c r="G1016" s="222"/>
      <c r="H1016" s="223" t="s">
        <v>34</v>
      </c>
      <c r="I1016" s="225"/>
      <c r="J1016" s="222"/>
      <c r="K1016" s="222"/>
      <c r="L1016" s="226"/>
      <c r="M1016" s="227"/>
      <c r="N1016" s="228"/>
      <c r="O1016" s="228"/>
      <c r="P1016" s="228"/>
      <c r="Q1016" s="228"/>
      <c r="R1016" s="228"/>
      <c r="S1016" s="228"/>
      <c r="T1016" s="229"/>
      <c r="AT1016" s="230" t="s">
        <v>211</v>
      </c>
      <c r="AU1016" s="230" t="s">
        <v>87</v>
      </c>
      <c r="AV1016" s="12" t="s">
        <v>42</v>
      </c>
      <c r="AW1016" s="12" t="s">
        <v>40</v>
      </c>
      <c r="AX1016" s="12" t="s">
        <v>80</v>
      </c>
      <c r="AY1016" s="230" t="s">
        <v>201</v>
      </c>
    </row>
    <row r="1017" spans="2:51" s="13" customFormat="1">
      <c r="B1017" s="231"/>
      <c r="C1017" s="232"/>
      <c r="D1017" s="218" t="s">
        <v>211</v>
      </c>
      <c r="E1017" s="233" t="s">
        <v>34</v>
      </c>
      <c r="F1017" s="234" t="s">
        <v>948</v>
      </c>
      <c r="G1017" s="232"/>
      <c r="H1017" s="235">
        <v>0.83099999999999996</v>
      </c>
      <c r="I1017" s="236"/>
      <c r="J1017" s="232"/>
      <c r="K1017" s="232"/>
      <c r="L1017" s="237"/>
      <c r="M1017" s="238"/>
      <c r="N1017" s="239"/>
      <c r="O1017" s="239"/>
      <c r="P1017" s="239"/>
      <c r="Q1017" s="239"/>
      <c r="R1017" s="239"/>
      <c r="S1017" s="239"/>
      <c r="T1017" s="240"/>
      <c r="AT1017" s="241" t="s">
        <v>211</v>
      </c>
      <c r="AU1017" s="241" t="s">
        <v>87</v>
      </c>
      <c r="AV1017" s="13" t="s">
        <v>87</v>
      </c>
      <c r="AW1017" s="13" t="s">
        <v>40</v>
      </c>
      <c r="AX1017" s="13" t="s">
        <v>80</v>
      </c>
      <c r="AY1017" s="241" t="s">
        <v>201</v>
      </c>
    </row>
    <row r="1018" spans="2:51" s="13" customFormat="1">
      <c r="B1018" s="231"/>
      <c r="C1018" s="232"/>
      <c r="D1018" s="218" t="s">
        <v>211</v>
      </c>
      <c r="E1018" s="233" t="s">
        <v>34</v>
      </c>
      <c r="F1018" s="234" t="s">
        <v>949</v>
      </c>
      <c r="G1018" s="232"/>
      <c r="H1018" s="235">
        <v>1.05</v>
      </c>
      <c r="I1018" s="236"/>
      <c r="J1018" s="232"/>
      <c r="K1018" s="232"/>
      <c r="L1018" s="237"/>
      <c r="M1018" s="238"/>
      <c r="N1018" s="239"/>
      <c r="O1018" s="239"/>
      <c r="P1018" s="239"/>
      <c r="Q1018" s="239"/>
      <c r="R1018" s="239"/>
      <c r="S1018" s="239"/>
      <c r="T1018" s="240"/>
      <c r="AT1018" s="241" t="s">
        <v>211</v>
      </c>
      <c r="AU1018" s="241" t="s">
        <v>87</v>
      </c>
      <c r="AV1018" s="13" t="s">
        <v>87</v>
      </c>
      <c r="AW1018" s="13" t="s">
        <v>40</v>
      </c>
      <c r="AX1018" s="13" t="s">
        <v>80</v>
      </c>
      <c r="AY1018" s="241" t="s">
        <v>201</v>
      </c>
    </row>
    <row r="1019" spans="2:51" s="13" customFormat="1">
      <c r="B1019" s="231"/>
      <c r="C1019" s="232"/>
      <c r="D1019" s="218" t="s">
        <v>211</v>
      </c>
      <c r="E1019" s="233" t="s">
        <v>34</v>
      </c>
      <c r="F1019" s="234" t="s">
        <v>950</v>
      </c>
      <c r="G1019" s="232"/>
      <c r="H1019" s="235">
        <v>0.61299999999999999</v>
      </c>
      <c r="I1019" s="236"/>
      <c r="J1019" s="232"/>
      <c r="K1019" s="232"/>
      <c r="L1019" s="237"/>
      <c r="M1019" s="238"/>
      <c r="N1019" s="239"/>
      <c r="O1019" s="239"/>
      <c r="P1019" s="239"/>
      <c r="Q1019" s="239"/>
      <c r="R1019" s="239"/>
      <c r="S1019" s="239"/>
      <c r="T1019" s="240"/>
      <c r="AT1019" s="241" t="s">
        <v>211</v>
      </c>
      <c r="AU1019" s="241" t="s">
        <v>87</v>
      </c>
      <c r="AV1019" s="13" t="s">
        <v>87</v>
      </c>
      <c r="AW1019" s="13" t="s">
        <v>40</v>
      </c>
      <c r="AX1019" s="13" t="s">
        <v>80</v>
      </c>
      <c r="AY1019" s="241" t="s">
        <v>201</v>
      </c>
    </row>
    <row r="1020" spans="2:51" s="13" customFormat="1">
      <c r="B1020" s="231"/>
      <c r="C1020" s="232"/>
      <c r="D1020" s="218" t="s">
        <v>211</v>
      </c>
      <c r="E1020" s="233" t="s">
        <v>34</v>
      </c>
      <c r="F1020" s="234" t="s">
        <v>951</v>
      </c>
      <c r="G1020" s="232"/>
      <c r="H1020" s="235">
        <v>0.91900000000000004</v>
      </c>
      <c r="I1020" s="236"/>
      <c r="J1020" s="232"/>
      <c r="K1020" s="232"/>
      <c r="L1020" s="237"/>
      <c r="M1020" s="238"/>
      <c r="N1020" s="239"/>
      <c r="O1020" s="239"/>
      <c r="P1020" s="239"/>
      <c r="Q1020" s="239"/>
      <c r="R1020" s="239"/>
      <c r="S1020" s="239"/>
      <c r="T1020" s="240"/>
      <c r="AT1020" s="241" t="s">
        <v>211</v>
      </c>
      <c r="AU1020" s="241" t="s">
        <v>87</v>
      </c>
      <c r="AV1020" s="13" t="s">
        <v>87</v>
      </c>
      <c r="AW1020" s="13" t="s">
        <v>40</v>
      </c>
      <c r="AX1020" s="13" t="s">
        <v>80</v>
      </c>
      <c r="AY1020" s="241" t="s">
        <v>201</v>
      </c>
    </row>
    <row r="1021" spans="2:51" s="13" customFormat="1">
      <c r="B1021" s="231"/>
      <c r="C1021" s="232"/>
      <c r="D1021" s="218" t="s">
        <v>211</v>
      </c>
      <c r="E1021" s="233" t="s">
        <v>34</v>
      </c>
      <c r="F1021" s="234" t="s">
        <v>952</v>
      </c>
      <c r="G1021" s="232"/>
      <c r="H1021" s="235">
        <v>2.2309999999999999</v>
      </c>
      <c r="I1021" s="236"/>
      <c r="J1021" s="232"/>
      <c r="K1021" s="232"/>
      <c r="L1021" s="237"/>
      <c r="M1021" s="238"/>
      <c r="N1021" s="239"/>
      <c r="O1021" s="239"/>
      <c r="P1021" s="239"/>
      <c r="Q1021" s="239"/>
      <c r="R1021" s="239"/>
      <c r="S1021" s="239"/>
      <c r="T1021" s="240"/>
      <c r="AT1021" s="241" t="s">
        <v>211</v>
      </c>
      <c r="AU1021" s="241" t="s">
        <v>87</v>
      </c>
      <c r="AV1021" s="13" t="s">
        <v>87</v>
      </c>
      <c r="AW1021" s="13" t="s">
        <v>40</v>
      </c>
      <c r="AX1021" s="13" t="s">
        <v>80</v>
      </c>
      <c r="AY1021" s="241" t="s">
        <v>201</v>
      </c>
    </row>
    <row r="1022" spans="2:51" s="13" customFormat="1">
      <c r="B1022" s="231"/>
      <c r="C1022" s="232"/>
      <c r="D1022" s="218" t="s">
        <v>211</v>
      </c>
      <c r="E1022" s="233" t="s">
        <v>34</v>
      </c>
      <c r="F1022" s="234" t="s">
        <v>953</v>
      </c>
      <c r="G1022" s="232"/>
      <c r="H1022" s="235">
        <v>1.575</v>
      </c>
      <c r="I1022" s="236"/>
      <c r="J1022" s="232"/>
      <c r="K1022" s="232"/>
      <c r="L1022" s="237"/>
      <c r="M1022" s="238"/>
      <c r="N1022" s="239"/>
      <c r="O1022" s="239"/>
      <c r="P1022" s="239"/>
      <c r="Q1022" s="239"/>
      <c r="R1022" s="239"/>
      <c r="S1022" s="239"/>
      <c r="T1022" s="240"/>
      <c r="AT1022" s="241" t="s">
        <v>211</v>
      </c>
      <c r="AU1022" s="241" t="s">
        <v>87</v>
      </c>
      <c r="AV1022" s="13" t="s">
        <v>87</v>
      </c>
      <c r="AW1022" s="13" t="s">
        <v>40</v>
      </c>
      <c r="AX1022" s="13" t="s">
        <v>80</v>
      </c>
      <c r="AY1022" s="241" t="s">
        <v>201</v>
      </c>
    </row>
    <row r="1023" spans="2:51" s="13" customFormat="1">
      <c r="B1023" s="231"/>
      <c r="C1023" s="232"/>
      <c r="D1023" s="218" t="s">
        <v>211</v>
      </c>
      <c r="E1023" s="233" t="s">
        <v>34</v>
      </c>
      <c r="F1023" s="234" t="s">
        <v>954</v>
      </c>
      <c r="G1023" s="232"/>
      <c r="H1023" s="235">
        <v>0.875</v>
      </c>
      <c r="I1023" s="236"/>
      <c r="J1023" s="232"/>
      <c r="K1023" s="232"/>
      <c r="L1023" s="237"/>
      <c r="M1023" s="238"/>
      <c r="N1023" s="239"/>
      <c r="O1023" s="239"/>
      <c r="P1023" s="239"/>
      <c r="Q1023" s="239"/>
      <c r="R1023" s="239"/>
      <c r="S1023" s="239"/>
      <c r="T1023" s="240"/>
      <c r="AT1023" s="241" t="s">
        <v>211</v>
      </c>
      <c r="AU1023" s="241" t="s">
        <v>87</v>
      </c>
      <c r="AV1023" s="13" t="s">
        <v>87</v>
      </c>
      <c r="AW1023" s="13" t="s">
        <v>40</v>
      </c>
      <c r="AX1023" s="13" t="s">
        <v>80</v>
      </c>
      <c r="AY1023" s="241" t="s">
        <v>201</v>
      </c>
    </row>
    <row r="1024" spans="2:51" s="13" customFormat="1">
      <c r="B1024" s="231"/>
      <c r="C1024" s="232"/>
      <c r="D1024" s="218" t="s">
        <v>211</v>
      </c>
      <c r="E1024" s="233" t="s">
        <v>34</v>
      </c>
      <c r="F1024" s="234" t="s">
        <v>955</v>
      </c>
      <c r="G1024" s="232"/>
      <c r="H1024" s="235">
        <v>0.78800000000000003</v>
      </c>
      <c r="I1024" s="236"/>
      <c r="J1024" s="232"/>
      <c r="K1024" s="232"/>
      <c r="L1024" s="237"/>
      <c r="M1024" s="238"/>
      <c r="N1024" s="239"/>
      <c r="O1024" s="239"/>
      <c r="P1024" s="239"/>
      <c r="Q1024" s="239"/>
      <c r="R1024" s="239"/>
      <c r="S1024" s="239"/>
      <c r="T1024" s="240"/>
      <c r="AT1024" s="241" t="s">
        <v>211</v>
      </c>
      <c r="AU1024" s="241" t="s">
        <v>87</v>
      </c>
      <c r="AV1024" s="13" t="s">
        <v>87</v>
      </c>
      <c r="AW1024" s="13" t="s">
        <v>40</v>
      </c>
      <c r="AX1024" s="13" t="s">
        <v>80</v>
      </c>
      <c r="AY1024" s="241" t="s">
        <v>201</v>
      </c>
    </row>
    <row r="1025" spans="2:65" s="13" customFormat="1">
      <c r="B1025" s="231"/>
      <c r="C1025" s="232"/>
      <c r="D1025" s="218" t="s">
        <v>211</v>
      </c>
      <c r="E1025" s="233" t="s">
        <v>34</v>
      </c>
      <c r="F1025" s="234" t="s">
        <v>956</v>
      </c>
      <c r="G1025" s="232"/>
      <c r="H1025" s="235">
        <v>1.488</v>
      </c>
      <c r="I1025" s="236"/>
      <c r="J1025" s="232"/>
      <c r="K1025" s="232"/>
      <c r="L1025" s="237"/>
      <c r="M1025" s="238"/>
      <c r="N1025" s="239"/>
      <c r="O1025" s="239"/>
      <c r="P1025" s="239"/>
      <c r="Q1025" s="239"/>
      <c r="R1025" s="239"/>
      <c r="S1025" s="239"/>
      <c r="T1025" s="240"/>
      <c r="AT1025" s="241" t="s">
        <v>211</v>
      </c>
      <c r="AU1025" s="241" t="s">
        <v>87</v>
      </c>
      <c r="AV1025" s="13" t="s">
        <v>87</v>
      </c>
      <c r="AW1025" s="13" t="s">
        <v>40</v>
      </c>
      <c r="AX1025" s="13" t="s">
        <v>80</v>
      </c>
      <c r="AY1025" s="241" t="s">
        <v>201</v>
      </c>
    </row>
    <row r="1026" spans="2:65" s="15" customFormat="1">
      <c r="B1026" s="253"/>
      <c r="C1026" s="254"/>
      <c r="D1026" s="218" t="s">
        <v>211</v>
      </c>
      <c r="E1026" s="255" t="s">
        <v>34</v>
      </c>
      <c r="F1026" s="256" t="s">
        <v>957</v>
      </c>
      <c r="G1026" s="254"/>
      <c r="H1026" s="257">
        <v>288.11500000000001</v>
      </c>
      <c r="I1026" s="258"/>
      <c r="J1026" s="254"/>
      <c r="K1026" s="254"/>
      <c r="L1026" s="259"/>
      <c r="M1026" s="260"/>
      <c r="N1026" s="261"/>
      <c r="O1026" s="261"/>
      <c r="P1026" s="261"/>
      <c r="Q1026" s="261"/>
      <c r="R1026" s="261"/>
      <c r="S1026" s="261"/>
      <c r="T1026" s="262"/>
      <c r="AT1026" s="263" t="s">
        <v>211</v>
      </c>
      <c r="AU1026" s="263" t="s">
        <v>87</v>
      </c>
      <c r="AV1026" s="15" t="s">
        <v>108</v>
      </c>
      <c r="AW1026" s="15" t="s">
        <v>40</v>
      </c>
      <c r="AX1026" s="15" t="s">
        <v>80</v>
      </c>
      <c r="AY1026" s="263" t="s">
        <v>201</v>
      </c>
    </row>
    <row r="1027" spans="2:65" s="12" customFormat="1">
      <c r="B1027" s="221"/>
      <c r="C1027" s="222"/>
      <c r="D1027" s="218" t="s">
        <v>211</v>
      </c>
      <c r="E1027" s="223" t="s">
        <v>34</v>
      </c>
      <c r="F1027" s="224" t="s">
        <v>958</v>
      </c>
      <c r="G1027" s="222"/>
      <c r="H1027" s="223" t="s">
        <v>34</v>
      </c>
      <c r="I1027" s="225"/>
      <c r="J1027" s="222"/>
      <c r="K1027" s="222"/>
      <c r="L1027" s="226"/>
      <c r="M1027" s="227"/>
      <c r="N1027" s="228"/>
      <c r="O1027" s="228"/>
      <c r="P1027" s="228"/>
      <c r="Q1027" s="228"/>
      <c r="R1027" s="228"/>
      <c r="S1027" s="228"/>
      <c r="T1027" s="229"/>
      <c r="AT1027" s="230" t="s">
        <v>211</v>
      </c>
      <c r="AU1027" s="230" t="s">
        <v>87</v>
      </c>
      <c r="AV1027" s="12" t="s">
        <v>42</v>
      </c>
      <c r="AW1027" s="12" t="s">
        <v>40</v>
      </c>
      <c r="AX1027" s="12" t="s">
        <v>80</v>
      </c>
      <c r="AY1027" s="230" t="s">
        <v>201</v>
      </c>
    </row>
    <row r="1028" spans="2:65" s="13" customFormat="1">
      <c r="B1028" s="231"/>
      <c r="C1028" s="232"/>
      <c r="D1028" s="218" t="s">
        <v>211</v>
      </c>
      <c r="E1028" s="233" t="s">
        <v>34</v>
      </c>
      <c r="F1028" s="234" t="s">
        <v>959</v>
      </c>
      <c r="G1028" s="232"/>
      <c r="H1028" s="235">
        <v>30.863</v>
      </c>
      <c r="I1028" s="236"/>
      <c r="J1028" s="232"/>
      <c r="K1028" s="232"/>
      <c r="L1028" s="237"/>
      <c r="M1028" s="238"/>
      <c r="N1028" s="239"/>
      <c r="O1028" s="239"/>
      <c r="P1028" s="239"/>
      <c r="Q1028" s="239"/>
      <c r="R1028" s="239"/>
      <c r="S1028" s="239"/>
      <c r="T1028" s="240"/>
      <c r="AT1028" s="241" t="s">
        <v>211</v>
      </c>
      <c r="AU1028" s="241" t="s">
        <v>87</v>
      </c>
      <c r="AV1028" s="13" t="s">
        <v>87</v>
      </c>
      <c r="AW1028" s="13" t="s">
        <v>40</v>
      </c>
      <c r="AX1028" s="13" t="s">
        <v>80</v>
      </c>
      <c r="AY1028" s="241" t="s">
        <v>201</v>
      </c>
    </row>
    <row r="1029" spans="2:65" s="13" customFormat="1">
      <c r="B1029" s="231"/>
      <c r="C1029" s="232"/>
      <c r="D1029" s="218" t="s">
        <v>211</v>
      </c>
      <c r="E1029" s="233" t="s">
        <v>34</v>
      </c>
      <c r="F1029" s="234" t="s">
        <v>960</v>
      </c>
      <c r="G1029" s="232"/>
      <c r="H1029" s="235">
        <v>1.56</v>
      </c>
      <c r="I1029" s="236"/>
      <c r="J1029" s="232"/>
      <c r="K1029" s="232"/>
      <c r="L1029" s="237"/>
      <c r="M1029" s="238"/>
      <c r="N1029" s="239"/>
      <c r="O1029" s="239"/>
      <c r="P1029" s="239"/>
      <c r="Q1029" s="239"/>
      <c r="R1029" s="239"/>
      <c r="S1029" s="239"/>
      <c r="T1029" s="240"/>
      <c r="AT1029" s="241" t="s">
        <v>211</v>
      </c>
      <c r="AU1029" s="241" t="s">
        <v>87</v>
      </c>
      <c r="AV1029" s="13" t="s">
        <v>87</v>
      </c>
      <c r="AW1029" s="13" t="s">
        <v>40</v>
      </c>
      <c r="AX1029" s="13" t="s">
        <v>80</v>
      </c>
      <c r="AY1029" s="241" t="s">
        <v>201</v>
      </c>
    </row>
    <row r="1030" spans="2:65" s="13" customFormat="1">
      <c r="B1030" s="231"/>
      <c r="C1030" s="232"/>
      <c r="D1030" s="218" t="s">
        <v>211</v>
      </c>
      <c r="E1030" s="233" t="s">
        <v>34</v>
      </c>
      <c r="F1030" s="234" t="s">
        <v>961</v>
      </c>
      <c r="G1030" s="232"/>
      <c r="H1030" s="235">
        <v>2.028</v>
      </c>
      <c r="I1030" s="236"/>
      <c r="J1030" s="232"/>
      <c r="K1030" s="232"/>
      <c r="L1030" s="237"/>
      <c r="M1030" s="238"/>
      <c r="N1030" s="239"/>
      <c r="O1030" s="239"/>
      <c r="P1030" s="239"/>
      <c r="Q1030" s="239"/>
      <c r="R1030" s="239"/>
      <c r="S1030" s="239"/>
      <c r="T1030" s="240"/>
      <c r="AT1030" s="241" t="s">
        <v>211</v>
      </c>
      <c r="AU1030" s="241" t="s">
        <v>87</v>
      </c>
      <c r="AV1030" s="13" t="s">
        <v>87</v>
      </c>
      <c r="AW1030" s="13" t="s">
        <v>40</v>
      </c>
      <c r="AX1030" s="13" t="s">
        <v>80</v>
      </c>
      <c r="AY1030" s="241" t="s">
        <v>201</v>
      </c>
    </row>
    <row r="1031" spans="2:65" s="15" customFormat="1">
      <c r="B1031" s="253"/>
      <c r="C1031" s="254"/>
      <c r="D1031" s="218" t="s">
        <v>211</v>
      </c>
      <c r="E1031" s="255" t="s">
        <v>34</v>
      </c>
      <c r="F1031" s="256" t="s">
        <v>962</v>
      </c>
      <c r="G1031" s="254"/>
      <c r="H1031" s="257">
        <v>34.451000000000001</v>
      </c>
      <c r="I1031" s="258"/>
      <c r="J1031" s="254"/>
      <c r="K1031" s="254"/>
      <c r="L1031" s="259"/>
      <c r="M1031" s="260"/>
      <c r="N1031" s="261"/>
      <c r="O1031" s="261"/>
      <c r="P1031" s="261"/>
      <c r="Q1031" s="261"/>
      <c r="R1031" s="261"/>
      <c r="S1031" s="261"/>
      <c r="T1031" s="262"/>
      <c r="AT1031" s="263" t="s">
        <v>211</v>
      </c>
      <c r="AU1031" s="263" t="s">
        <v>87</v>
      </c>
      <c r="AV1031" s="15" t="s">
        <v>108</v>
      </c>
      <c r="AW1031" s="15" t="s">
        <v>40</v>
      </c>
      <c r="AX1031" s="15" t="s">
        <v>80</v>
      </c>
      <c r="AY1031" s="263" t="s">
        <v>201</v>
      </c>
    </row>
    <row r="1032" spans="2:65" s="14" customFormat="1">
      <c r="B1032" s="242"/>
      <c r="C1032" s="243"/>
      <c r="D1032" s="218" t="s">
        <v>211</v>
      </c>
      <c r="E1032" s="244" t="s">
        <v>34</v>
      </c>
      <c r="F1032" s="245" t="s">
        <v>215</v>
      </c>
      <c r="G1032" s="243"/>
      <c r="H1032" s="246">
        <v>322.56599999999997</v>
      </c>
      <c r="I1032" s="247"/>
      <c r="J1032" s="243"/>
      <c r="K1032" s="243"/>
      <c r="L1032" s="248"/>
      <c r="M1032" s="249"/>
      <c r="N1032" s="250"/>
      <c r="O1032" s="250"/>
      <c r="P1032" s="250"/>
      <c r="Q1032" s="250"/>
      <c r="R1032" s="250"/>
      <c r="S1032" s="250"/>
      <c r="T1032" s="251"/>
      <c r="AT1032" s="252" t="s">
        <v>211</v>
      </c>
      <c r="AU1032" s="252" t="s">
        <v>87</v>
      </c>
      <c r="AV1032" s="14" t="s">
        <v>111</v>
      </c>
      <c r="AW1032" s="14" t="s">
        <v>40</v>
      </c>
      <c r="AX1032" s="14" t="s">
        <v>42</v>
      </c>
      <c r="AY1032" s="252" t="s">
        <v>201</v>
      </c>
    </row>
    <row r="1033" spans="2:65" s="1" customFormat="1" ht="25.5" customHeight="1">
      <c r="B1033" s="43"/>
      <c r="C1033" s="206" t="s">
        <v>963</v>
      </c>
      <c r="D1033" s="206" t="s">
        <v>203</v>
      </c>
      <c r="E1033" s="207" t="s">
        <v>964</v>
      </c>
      <c r="F1033" s="208" t="s">
        <v>965</v>
      </c>
      <c r="G1033" s="209" t="s">
        <v>137</v>
      </c>
      <c r="H1033" s="210">
        <v>35.104999999999997</v>
      </c>
      <c r="I1033" s="211"/>
      <c r="J1033" s="212">
        <f>ROUND(I1033*H1033,2)</f>
        <v>0</v>
      </c>
      <c r="K1033" s="208" t="s">
        <v>207</v>
      </c>
      <c r="L1033" s="63"/>
      <c r="M1033" s="213" t="s">
        <v>34</v>
      </c>
      <c r="N1033" s="214" t="s">
        <v>51</v>
      </c>
      <c r="O1033" s="44"/>
      <c r="P1033" s="215">
        <f>O1033*H1033</f>
        <v>0</v>
      </c>
      <c r="Q1033" s="215">
        <v>2.5999999999999998E-4</v>
      </c>
      <c r="R1033" s="215">
        <f>Q1033*H1033</f>
        <v>9.1272999999999979E-3</v>
      </c>
      <c r="S1033" s="215">
        <v>0</v>
      </c>
      <c r="T1033" s="216">
        <f>S1033*H1033</f>
        <v>0</v>
      </c>
      <c r="AR1033" s="25" t="s">
        <v>111</v>
      </c>
      <c r="AT1033" s="25" t="s">
        <v>203</v>
      </c>
      <c r="AU1033" s="25" t="s">
        <v>87</v>
      </c>
      <c r="AY1033" s="25" t="s">
        <v>201</v>
      </c>
      <c r="BE1033" s="217">
        <f>IF(N1033="základní",J1033,0)</f>
        <v>0</v>
      </c>
      <c r="BF1033" s="217">
        <f>IF(N1033="snížená",J1033,0)</f>
        <v>0</v>
      </c>
      <c r="BG1033" s="217">
        <f>IF(N1033="zákl. přenesená",J1033,0)</f>
        <v>0</v>
      </c>
      <c r="BH1033" s="217">
        <f>IF(N1033="sníž. přenesená",J1033,0)</f>
        <v>0</v>
      </c>
      <c r="BI1033" s="217">
        <f>IF(N1033="nulová",J1033,0)</f>
        <v>0</v>
      </c>
      <c r="BJ1033" s="25" t="s">
        <v>42</v>
      </c>
      <c r="BK1033" s="217">
        <f>ROUND(I1033*H1033,2)</f>
        <v>0</v>
      </c>
      <c r="BL1033" s="25" t="s">
        <v>111</v>
      </c>
      <c r="BM1033" s="25" t="s">
        <v>966</v>
      </c>
    </row>
    <row r="1034" spans="2:65" s="12" customFormat="1">
      <c r="B1034" s="221"/>
      <c r="C1034" s="222"/>
      <c r="D1034" s="218" t="s">
        <v>211</v>
      </c>
      <c r="E1034" s="223" t="s">
        <v>34</v>
      </c>
      <c r="F1034" s="224" t="s">
        <v>967</v>
      </c>
      <c r="G1034" s="222"/>
      <c r="H1034" s="223" t="s">
        <v>34</v>
      </c>
      <c r="I1034" s="225"/>
      <c r="J1034" s="222"/>
      <c r="K1034" s="222"/>
      <c r="L1034" s="226"/>
      <c r="M1034" s="227"/>
      <c r="N1034" s="228"/>
      <c r="O1034" s="228"/>
      <c r="P1034" s="228"/>
      <c r="Q1034" s="228"/>
      <c r="R1034" s="228"/>
      <c r="S1034" s="228"/>
      <c r="T1034" s="229"/>
      <c r="AT1034" s="230" t="s">
        <v>211</v>
      </c>
      <c r="AU1034" s="230" t="s">
        <v>87</v>
      </c>
      <c r="AV1034" s="12" t="s">
        <v>42</v>
      </c>
      <c r="AW1034" s="12" t="s">
        <v>40</v>
      </c>
      <c r="AX1034" s="12" t="s">
        <v>80</v>
      </c>
      <c r="AY1034" s="230" t="s">
        <v>201</v>
      </c>
    </row>
    <row r="1035" spans="2:65" s="12" customFormat="1">
      <c r="B1035" s="221"/>
      <c r="C1035" s="222"/>
      <c r="D1035" s="218" t="s">
        <v>211</v>
      </c>
      <c r="E1035" s="223" t="s">
        <v>34</v>
      </c>
      <c r="F1035" s="224" t="s">
        <v>418</v>
      </c>
      <c r="G1035" s="222"/>
      <c r="H1035" s="223" t="s">
        <v>34</v>
      </c>
      <c r="I1035" s="225"/>
      <c r="J1035" s="222"/>
      <c r="K1035" s="222"/>
      <c r="L1035" s="226"/>
      <c r="M1035" s="227"/>
      <c r="N1035" s="228"/>
      <c r="O1035" s="228"/>
      <c r="P1035" s="228"/>
      <c r="Q1035" s="228"/>
      <c r="R1035" s="228"/>
      <c r="S1035" s="228"/>
      <c r="T1035" s="229"/>
      <c r="AT1035" s="230" t="s">
        <v>211</v>
      </c>
      <c r="AU1035" s="230" t="s">
        <v>87</v>
      </c>
      <c r="AV1035" s="12" t="s">
        <v>42</v>
      </c>
      <c r="AW1035" s="12" t="s">
        <v>40</v>
      </c>
      <c r="AX1035" s="12" t="s">
        <v>80</v>
      </c>
      <c r="AY1035" s="230" t="s">
        <v>201</v>
      </c>
    </row>
    <row r="1036" spans="2:65" s="13" customFormat="1" ht="27">
      <c r="B1036" s="231"/>
      <c r="C1036" s="232"/>
      <c r="D1036" s="218" t="s">
        <v>211</v>
      </c>
      <c r="E1036" s="233" t="s">
        <v>34</v>
      </c>
      <c r="F1036" s="234" t="s">
        <v>968</v>
      </c>
      <c r="G1036" s="232"/>
      <c r="H1036" s="235">
        <v>16.085000000000001</v>
      </c>
      <c r="I1036" s="236"/>
      <c r="J1036" s="232"/>
      <c r="K1036" s="232"/>
      <c r="L1036" s="237"/>
      <c r="M1036" s="238"/>
      <c r="N1036" s="239"/>
      <c r="O1036" s="239"/>
      <c r="P1036" s="239"/>
      <c r="Q1036" s="239"/>
      <c r="R1036" s="239"/>
      <c r="S1036" s="239"/>
      <c r="T1036" s="240"/>
      <c r="AT1036" s="241" t="s">
        <v>211</v>
      </c>
      <c r="AU1036" s="241" t="s">
        <v>87</v>
      </c>
      <c r="AV1036" s="13" t="s">
        <v>87</v>
      </c>
      <c r="AW1036" s="13" t="s">
        <v>40</v>
      </c>
      <c r="AX1036" s="13" t="s">
        <v>80</v>
      </c>
      <c r="AY1036" s="241" t="s">
        <v>201</v>
      </c>
    </row>
    <row r="1037" spans="2:65" s="15" customFormat="1">
      <c r="B1037" s="253"/>
      <c r="C1037" s="254"/>
      <c r="D1037" s="218" t="s">
        <v>211</v>
      </c>
      <c r="E1037" s="255" t="s">
        <v>34</v>
      </c>
      <c r="F1037" s="256" t="s">
        <v>969</v>
      </c>
      <c r="G1037" s="254"/>
      <c r="H1037" s="257">
        <v>16.085000000000001</v>
      </c>
      <c r="I1037" s="258"/>
      <c r="J1037" s="254"/>
      <c r="K1037" s="254"/>
      <c r="L1037" s="259"/>
      <c r="M1037" s="260"/>
      <c r="N1037" s="261"/>
      <c r="O1037" s="261"/>
      <c r="P1037" s="261"/>
      <c r="Q1037" s="261"/>
      <c r="R1037" s="261"/>
      <c r="S1037" s="261"/>
      <c r="T1037" s="262"/>
      <c r="AT1037" s="263" t="s">
        <v>211</v>
      </c>
      <c r="AU1037" s="263" t="s">
        <v>87</v>
      </c>
      <c r="AV1037" s="15" t="s">
        <v>108</v>
      </c>
      <c r="AW1037" s="15" t="s">
        <v>40</v>
      </c>
      <c r="AX1037" s="15" t="s">
        <v>80</v>
      </c>
      <c r="AY1037" s="263" t="s">
        <v>201</v>
      </c>
    </row>
    <row r="1038" spans="2:65" s="12" customFormat="1">
      <c r="B1038" s="221"/>
      <c r="C1038" s="222"/>
      <c r="D1038" s="218" t="s">
        <v>211</v>
      </c>
      <c r="E1038" s="223" t="s">
        <v>34</v>
      </c>
      <c r="F1038" s="224" t="s">
        <v>958</v>
      </c>
      <c r="G1038" s="222"/>
      <c r="H1038" s="223" t="s">
        <v>34</v>
      </c>
      <c r="I1038" s="225"/>
      <c r="J1038" s="222"/>
      <c r="K1038" s="222"/>
      <c r="L1038" s="226"/>
      <c r="M1038" s="227"/>
      <c r="N1038" s="228"/>
      <c r="O1038" s="228"/>
      <c r="P1038" s="228"/>
      <c r="Q1038" s="228"/>
      <c r="R1038" s="228"/>
      <c r="S1038" s="228"/>
      <c r="T1038" s="229"/>
      <c r="AT1038" s="230" t="s">
        <v>211</v>
      </c>
      <c r="AU1038" s="230" t="s">
        <v>87</v>
      </c>
      <c r="AV1038" s="12" t="s">
        <v>42</v>
      </c>
      <c r="AW1038" s="12" t="s">
        <v>40</v>
      </c>
      <c r="AX1038" s="12" t="s">
        <v>80</v>
      </c>
      <c r="AY1038" s="230" t="s">
        <v>201</v>
      </c>
    </row>
    <row r="1039" spans="2:65" s="13" customFormat="1">
      <c r="B1039" s="231"/>
      <c r="C1039" s="232"/>
      <c r="D1039" s="218" t="s">
        <v>211</v>
      </c>
      <c r="E1039" s="233" t="s">
        <v>34</v>
      </c>
      <c r="F1039" s="234" t="s">
        <v>970</v>
      </c>
      <c r="G1039" s="232"/>
      <c r="H1039" s="235">
        <v>15.432</v>
      </c>
      <c r="I1039" s="236"/>
      <c r="J1039" s="232"/>
      <c r="K1039" s="232"/>
      <c r="L1039" s="237"/>
      <c r="M1039" s="238"/>
      <c r="N1039" s="239"/>
      <c r="O1039" s="239"/>
      <c r="P1039" s="239"/>
      <c r="Q1039" s="239"/>
      <c r="R1039" s="239"/>
      <c r="S1039" s="239"/>
      <c r="T1039" s="240"/>
      <c r="AT1039" s="241" t="s">
        <v>211</v>
      </c>
      <c r="AU1039" s="241" t="s">
        <v>87</v>
      </c>
      <c r="AV1039" s="13" t="s">
        <v>87</v>
      </c>
      <c r="AW1039" s="13" t="s">
        <v>40</v>
      </c>
      <c r="AX1039" s="13" t="s">
        <v>80</v>
      </c>
      <c r="AY1039" s="241" t="s">
        <v>201</v>
      </c>
    </row>
    <row r="1040" spans="2:65" s="13" customFormat="1">
      <c r="B1040" s="231"/>
      <c r="C1040" s="232"/>
      <c r="D1040" s="218" t="s">
        <v>211</v>
      </c>
      <c r="E1040" s="233" t="s">
        <v>34</v>
      </c>
      <c r="F1040" s="234" t="s">
        <v>960</v>
      </c>
      <c r="G1040" s="232"/>
      <c r="H1040" s="235">
        <v>1.56</v>
      </c>
      <c r="I1040" s="236"/>
      <c r="J1040" s="232"/>
      <c r="K1040" s="232"/>
      <c r="L1040" s="237"/>
      <c r="M1040" s="238"/>
      <c r="N1040" s="239"/>
      <c r="O1040" s="239"/>
      <c r="P1040" s="239"/>
      <c r="Q1040" s="239"/>
      <c r="R1040" s="239"/>
      <c r="S1040" s="239"/>
      <c r="T1040" s="240"/>
      <c r="AT1040" s="241" t="s">
        <v>211</v>
      </c>
      <c r="AU1040" s="241" t="s">
        <v>87</v>
      </c>
      <c r="AV1040" s="13" t="s">
        <v>87</v>
      </c>
      <c r="AW1040" s="13" t="s">
        <v>40</v>
      </c>
      <c r="AX1040" s="13" t="s">
        <v>80</v>
      </c>
      <c r="AY1040" s="241" t="s">
        <v>201</v>
      </c>
    </row>
    <row r="1041" spans="2:65" s="13" customFormat="1">
      <c r="B1041" s="231"/>
      <c r="C1041" s="232"/>
      <c r="D1041" s="218" t="s">
        <v>211</v>
      </c>
      <c r="E1041" s="233" t="s">
        <v>34</v>
      </c>
      <c r="F1041" s="234" t="s">
        <v>961</v>
      </c>
      <c r="G1041" s="232"/>
      <c r="H1041" s="235">
        <v>2.028</v>
      </c>
      <c r="I1041" s="236"/>
      <c r="J1041" s="232"/>
      <c r="K1041" s="232"/>
      <c r="L1041" s="237"/>
      <c r="M1041" s="238"/>
      <c r="N1041" s="239"/>
      <c r="O1041" s="239"/>
      <c r="P1041" s="239"/>
      <c r="Q1041" s="239"/>
      <c r="R1041" s="239"/>
      <c r="S1041" s="239"/>
      <c r="T1041" s="240"/>
      <c r="AT1041" s="241" t="s">
        <v>211</v>
      </c>
      <c r="AU1041" s="241" t="s">
        <v>87</v>
      </c>
      <c r="AV1041" s="13" t="s">
        <v>87</v>
      </c>
      <c r="AW1041" s="13" t="s">
        <v>40</v>
      </c>
      <c r="AX1041" s="13" t="s">
        <v>80</v>
      </c>
      <c r="AY1041" s="241" t="s">
        <v>201</v>
      </c>
    </row>
    <row r="1042" spans="2:65" s="15" customFormat="1">
      <c r="B1042" s="253"/>
      <c r="C1042" s="254"/>
      <c r="D1042" s="218" t="s">
        <v>211</v>
      </c>
      <c r="E1042" s="255" t="s">
        <v>34</v>
      </c>
      <c r="F1042" s="256" t="s">
        <v>962</v>
      </c>
      <c r="G1042" s="254"/>
      <c r="H1042" s="257">
        <v>19.02</v>
      </c>
      <c r="I1042" s="258"/>
      <c r="J1042" s="254"/>
      <c r="K1042" s="254"/>
      <c r="L1042" s="259"/>
      <c r="M1042" s="260"/>
      <c r="N1042" s="261"/>
      <c r="O1042" s="261"/>
      <c r="P1042" s="261"/>
      <c r="Q1042" s="261"/>
      <c r="R1042" s="261"/>
      <c r="S1042" s="261"/>
      <c r="T1042" s="262"/>
      <c r="AT1042" s="263" t="s">
        <v>211</v>
      </c>
      <c r="AU1042" s="263" t="s">
        <v>87</v>
      </c>
      <c r="AV1042" s="15" t="s">
        <v>108</v>
      </c>
      <c r="AW1042" s="15" t="s">
        <v>40</v>
      </c>
      <c r="AX1042" s="15" t="s">
        <v>80</v>
      </c>
      <c r="AY1042" s="263" t="s">
        <v>201</v>
      </c>
    </row>
    <row r="1043" spans="2:65" s="14" customFormat="1">
      <c r="B1043" s="242"/>
      <c r="C1043" s="243"/>
      <c r="D1043" s="218" t="s">
        <v>211</v>
      </c>
      <c r="E1043" s="244" t="s">
        <v>34</v>
      </c>
      <c r="F1043" s="245" t="s">
        <v>215</v>
      </c>
      <c r="G1043" s="243"/>
      <c r="H1043" s="246">
        <v>35.104999999999997</v>
      </c>
      <c r="I1043" s="247"/>
      <c r="J1043" s="243"/>
      <c r="K1043" s="243"/>
      <c r="L1043" s="248"/>
      <c r="M1043" s="249"/>
      <c r="N1043" s="250"/>
      <c r="O1043" s="250"/>
      <c r="P1043" s="250"/>
      <c r="Q1043" s="250"/>
      <c r="R1043" s="250"/>
      <c r="S1043" s="250"/>
      <c r="T1043" s="251"/>
      <c r="AT1043" s="252" t="s">
        <v>211</v>
      </c>
      <c r="AU1043" s="252" t="s">
        <v>87</v>
      </c>
      <c r="AV1043" s="14" t="s">
        <v>111</v>
      </c>
      <c r="AW1043" s="14" t="s">
        <v>40</v>
      </c>
      <c r="AX1043" s="14" t="s">
        <v>42</v>
      </c>
      <c r="AY1043" s="252" t="s">
        <v>201</v>
      </c>
    </row>
    <row r="1044" spans="2:65" s="1" customFormat="1" ht="25.5" customHeight="1">
      <c r="B1044" s="43"/>
      <c r="C1044" s="206" t="s">
        <v>971</v>
      </c>
      <c r="D1044" s="206" t="s">
        <v>203</v>
      </c>
      <c r="E1044" s="207" t="s">
        <v>972</v>
      </c>
      <c r="F1044" s="208" t="s">
        <v>973</v>
      </c>
      <c r="G1044" s="209" t="s">
        <v>137</v>
      </c>
      <c r="H1044" s="210">
        <v>136.72499999999999</v>
      </c>
      <c r="I1044" s="211"/>
      <c r="J1044" s="212">
        <f>ROUND(I1044*H1044,2)</f>
        <v>0</v>
      </c>
      <c r="K1044" s="208" t="s">
        <v>207</v>
      </c>
      <c r="L1044" s="63"/>
      <c r="M1044" s="213" t="s">
        <v>34</v>
      </c>
      <c r="N1044" s="214" t="s">
        <v>51</v>
      </c>
      <c r="O1044" s="44"/>
      <c r="P1044" s="215">
        <f>O1044*H1044</f>
        <v>0</v>
      </c>
      <c r="Q1044" s="215">
        <v>4.3800000000000002E-3</v>
      </c>
      <c r="R1044" s="215">
        <f>Q1044*H1044</f>
        <v>0.59885549999999999</v>
      </c>
      <c r="S1044" s="215">
        <v>0</v>
      </c>
      <c r="T1044" s="216">
        <f>S1044*H1044</f>
        <v>0</v>
      </c>
      <c r="AR1044" s="25" t="s">
        <v>111</v>
      </c>
      <c r="AT1044" s="25" t="s">
        <v>203</v>
      </c>
      <c r="AU1044" s="25" t="s">
        <v>87</v>
      </c>
      <c r="AY1044" s="25" t="s">
        <v>201</v>
      </c>
      <c r="BE1044" s="217">
        <f>IF(N1044="základní",J1044,0)</f>
        <v>0</v>
      </c>
      <c r="BF1044" s="217">
        <f>IF(N1044="snížená",J1044,0)</f>
        <v>0</v>
      </c>
      <c r="BG1044" s="217">
        <f>IF(N1044="zákl. přenesená",J1044,0)</f>
        <v>0</v>
      </c>
      <c r="BH1044" s="217">
        <f>IF(N1044="sníž. přenesená",J1044,0)</f>
        <v>0</v>
      </c>
      <c r="BI1044" s="217">
        <f>IF(N1044="nulová",J1044,0)</f>
        <v>0</v>
      </c>
      <c r="BJ1044" s="25" t="s">
        <v>42</v>
      </c>
      <c r="BK1044" s="217">
        <f>ROUND(I1044*H1044,2)</f>
        <v>0</v>
      </c>
      <c r="BL1044" s="25" t="s">
        <v>111</v>
      </c>
      <c r="BM1044" s="25" t="s">
        <v>974</v>
      </c>
    </row>
    <row r="1045" spans="2:65" s="1" customFormat="1" ht="27">
      <c r="B1045" s="43"/>
      <c r="C1045" s="65"/>
      <c r="D1045" s="218" t="s">
        <v>209</v>
      </c>
      <c r="E1045" s="65"/>
      <c r="F1045" s="219" t="s">
        <v>857</v>
      </c>
      <c r="G1045" s="65"/>
      <c r="H1045" s="65"/>
      <c r="I1045" s="175"/>
      <c r="J1045" s="65"/>
      <c r="K1045" s="65"/>
      <c r="L1045" s="63"/>
      <c r="M1045" s="220"/>
      <c r="N1045" s="44"/>
      <c r="O1045" s="44"/>
      <c r="P1045" s="44"/>
      <c r="Q1045" s="44"/>
      <c r="R1045" s="44"/>
      <c r="S1045" s="44"/>
      <c r="T1045" s="80"/>
      <c r="AT1045" s="25" t="s">
        <v>209</v>
      </c>
      <c r="AU1045" s="25" t="s">
        <v>87</v>
      </c>
    </row>
    <row r="1046" spans="2:65" s="12" customFormat="1">
      <c r="B1046" s="221"/>
      <c r="C1046" s="222"/>
      <c r="D1046" s="218" t="s">
        <v>211</v>
      </c>
      <c r="E1046" s="223" t="s">
        <v>34</v>
      </c>
      <c r="F1046" s="224" t="s">
        <v>967</v>
      </c>
      <c r="G1046" s="222"/>
      <c r="H1046" s="223" t="s">
        <v>34</v>
      </c>
      <c r="I1046" s="225"/>
      <c r="J1046" s="222"/>
      <c r="K1046" s="222"/>
      <c r="L1046" s="226"/>
      <c r="M1046" s="227"/>
      <c r="N1046" s="228"/>
      <c r="O1046" s="228"/>
      <c r="P1046" s="228"/>
      <c r="Q1046" s="228"/>
      <c r="R1046" s="228"/>
      <c r="S1046" s="228"/>
      <c r="T1046" s="229"/>
      <c r="AT1046" s="230" t="s">
        <v>211</v>
      </c>
      <c r="AU1046" s="230" t="s">
        <v>87</v>
      </c>
      <c r="AV1046" s="12" t="s">
        <v>42</v>
      </c>
      <c r="AW1046" s="12" t="s">
        <v>40</v>
      </c>
      <c r="AX1046" s="12" t="s">
        <v>80</v>
      </c>
      <c r="AY1046" s="230" t="s">
        <v>201</v>
      </c>
    </row>
    <row r="1047" spans="2:65" s="12" customFormat="1">
      <c r="B1047" s="221"/>
      <c r="C1047" s="222"/>
      <c r="D1047" s="218" t="s">
        <v>211</v>
      </c>
      <c r="E1047" s="223" t="s">
        <v>34</v>
      </c>
      <c r="F1047" s="224" t="s">
        <v>418</v>
      </c>
      <c r="G1047" s="222"/>
      <c r="H1047" s="223" t="s">
        <v>34</v>
      </c>
      <c r="I1047" s="225"/>
      <c r="J1047" s="222"/>
      <c r="K1047" s="222"/>
      <c r="L1047" s="226"/>
      <c r="M1047" s="227"/>
      <c r="N1047" s="228"/>
      <c r="O1047" s="228"/>
      <c r="P1047" s="228"/>
      <c r="Q1047" s="228"/>
      <c r="R1047" s="228"/>
      <c r="S1047" s="228"/>
      <c r="T1047" s="229"/>
      <c r="AT1047" s="230" t="s">
        <v>211</v>
      </c>
      <c r="AU1047" s="230" t="s">
        <v>87</v>
      </c>
      <c r="AV1047" s="12" t="s">
        <v>42</v>
      </c>
      <c r="AW1047" s="12" t="s">
        <v>40</v>
      </c>
      <c r="AX1047" s="12" t="s">
        <v>80</v>
      </c>
      <c r="AY1047" s="230" t="s">
        <v>201</v>
      </c>
    </row>
    <row r="1048" spans="2:65" s="13" customFormat="1" ht="27">
      <c r="B1048" s="231"/>
      <c r="C1048" s="232"/>
      <c r="D1048" s="218" t="s">
        <v>211</v>
      </c>
      <c r="E1048" s="233" t="s">
        <v>34</v>
      </c>
      <c r="F1048" s="234" t="s">
        <v>975</v>
      </c>
      <c r="G1048" s="232"/>
      <c r="H1048" s="235">
        <v>16.085000000000001</v>
      </c>
      <c r="I1048" s="236"/>
      <c r="J1048" s="232"/>
      <c r="K1048" s="232"/>
      <c r="L1048" s="237"/>
      <c r="M1048" s="238"/>
      <c r="N1048" s="239"/>
      <c r="O1048" s="239"/>
      <c r="P1048" s="239"/>
      <c r="Q1048" s="239"/>
      <c r="R1048" s="239"/>
      <c r="S1048" s="239"/>
      <c r="T1048" s="240"/>
      <c r="AT1048" s="241" t="s">
        <v>211</v>
      </c>
      <c r="AU1048" s="241" t="s">
        <v>87</v>
      </c>
      <c r="AV1048" s="13" t="s">
        <v>87</v>
      </c>
      <c r="AW1048" s="13" t="s">
        <v>40</v>
      </c>
      <c r="AX1048" s="13" t="s">
        <v>80</v>
      </c>
      <c r="AY1048" s="241" t="s">
        <v>201</v>
      </c>
    </row>
    <row r="1049" spans="2:65" s="12" customFormat="1">
      <c r="B1049" s="221"/>
      <c r="C1049" s="222"/>
      <c r="D1049" s="218" t="s">
        <v>211</v>
      </c>
      <c r="E1049" s="223" t="s">
        <v>34</v>
      </c>
      <c r="F1049" s="224" t="s">
        <v>212</v>
      </c>
      <c r="G1049" s="222"/>
      <c r="H1049" s="223" t="s">
        <v>34</v>
      </c>
      <c r="I1049" s="225"/>
      <c r="J1049" s="222"/>
      <c r="K1049" s="222"/>
      <c r="L1049" s="226"/>
      <c r="M1049" s="227"/>
      <c r="N1049" s="228"/>
      <c r="O1049" s="228"/>
      <c r="P1049" s="228"/>
      <c r="Q1049" s="228"/>
      <c r="R1049" s="228"/>
      <c r="S1049" s="228"/>
      <c r="T1049" s="229"/>
      <c r="AT1049" s="230" t="s">
        <v>211</v>
      </c>
      <c r="AU1049" s="230" t="s">
        <v>87</v>
      </c>
      <c r="AV1049" s="12" t="s">
        <v>42</v>
      </c>
      <c r="AW1049" s="12" t="s">
        <v>40</v>
      </c>
      <c r="AX1049" s="12" t="s">
        <v>80</v>
      </c>
      <c r="AY1049" s="230" t="s">
        <v>201</v>
      </c>
    </row>
    <row r="1050" spans="2:65" s="12" customFormat="1">
      <c r="B1050" s="221"/>
      <c r="C1050" s="222"/>
      <c r="D1050" s="218" t="s">
        <v>211</v>
      </c>
      <c r="E1050" s="223" t="s">
        <v>34</v>
      </c>
      <c r="F1050" s="224" t="s">
        <v>976</v>
      </c>
      <c r="G1050" s="222"/>
      <c r="H1050" s="223" t="s">
        <v>34</v>
      </c>
      <c r="I1050" s="225"/>
      <c r="J1050" s="222"/>
      <c r="K1050" s="222"/>
      <c r="L1050" s="226"/>
      <c r="M1050" s="227"/>
      <c r="N1050" s="228"/>
      <c r="O1050" s="228"/>
      <c r="P1050" s="228"/>
      <c r="Q1050" s="228"/>
      <c r="R1050" s="228"/>
      <c r="S1050" s="228"/>
      <c r="T1050" s="229"/>
      <c r="AT1050" s="230" t="s">
        <v>211</v>
      </c>
      <c r="AU1050" s="230" t="s">
        <v>87</v>
      </c>
      <c r="AV1050" s="12" t="s">
        <v>42</v>
      </c>
      <c r="AW1050" s="12" t="s">
        <v>40</v>
      </c>
      <c r="AX1050" s="12" t="s">
        <v>80</v>
      </c>
      <c r="AY1050" s="230" t="s">
        <v>201</v>
      </c>
    </row>
    <row r="1051" spans="2:65" s="13" customFormat="1">
      <c r="B1051" s="231"/>
      <c r="C1051" s="232"/>
      <c r="D1051" s="218" t="s">
        <v>211</v>
      </c>
      <c r="E1051" s="233" t="s">
        <v>34</v>
      </c>
      <c r="F1051" s="234" t="s">
        <v>977</v>
      </c>
      <c r="G1051" s="232"/>
      <c r="H1051" s="235">
        <v>27.555</v>
      </c>
      <c r="I1051" s="236"/>
      <c r="J1051" s="232"/>
      <c r="K1051" s="232"/>
      <c r="L1051" s="237"/>
      <c r="M1051" s="238"/>
      <c r="N1051" s="239"/>
      <c r="O1051" s="239"/>
      <c r="P1051" s="239"/>
      <c r="Q1051" s="239"/>
      <c r="R1051" s="239"/>
      <c r="S1051" s="239"/>
      <c r="T1051" s="240"/>
      <c r="AT1051" s="241" t="s">
        <v>211</v>
      </c>
      <c r="AU1051" s="241" t="s">
        <v>87</v>
      </c>
      <c r="AV1051" s="13" t="s">
        <v>87</v>
      </c>
      <c r="AW1051" s="13" t="s">
        <v>40</v>
      </c>
      <c r="AX1051" s="13" t="s">
        <v>80</v>
      </c>
      <c r="AY1051" s="241" t="s">
        <v>201</v>
      </c>
    </row>
    <row r="1052" spans="2:65" s="13" customFormat="1">
      <c r="B1052" s="231"/>
      <c r="C1052" s="232"/>
      <c r="D1052" s="218" t="s">
        <v>211</v>
      </c>
      <c r="E1052" s="233" t="s">
        <v>34</v>
      </c>
      <c r="F1052" s="234" t="s">
        <v>978</v>
      </c>
      <c r="G1052" s="232"/>
      <c r="H1052" s="235">
        <v>33.088000000000001</v>
      </c>
      <c r="I1052" s="236"/>
      <c r="J1052" s="232"/>
      <c r="K1052" s="232"/>
      <c r="L1052" s="237"/>
      <c r="M1052" s="238"/>
      <c r="N1052" s="239"/>
      <c r="O1052" s="239"/>
      <c r="P1052" s="239"/>
      <c r="Q1052" s="239"/>
      <c r="R1052" s="239"/>
      <c r="S1052" s="239"/>
      <c r="T1052" s="240"/>
      <c r="AT1052" s="241" t="s">
        <v>211</v>
      </c>
      <c r="AU1052" s="241" t="s">
        <v>87</v>
      </c>
      <c r="AV1052" s="13" t="s">
        <v>87</v>
      </c>
      <c r="AW1052" s="13" t="s">
        <v>40</v>
      </c>
      <c r="AX1052" s="13" t="s">
        <v>80</v>
      </c>
      <c r="AY1052" s="241" t="s">
        <v>201</v>
      </c>
    </row>
    <row r="1053" spans="2:65" s="13" customFormat="1">
      <c r="B1053" s="231"/>
      <c r="C1053" s="232"/>
      <c r="D1053" s="218" t="s">
        <v>211</v>
      </c>
      <c r="E1053" s="233" t="s">
        <v>34</v>
      </c>
      <c r="F1053" s="234" t="s">
        <v>979</v>
      </c>
      <c r="G1053" s="232"/>
      <c r="H1053" s="235">
        <v>43.034999999999997</v>
      </c>
      <c r="I1053" s="236"/>
      <c r="J1053" s="232"/>
      <c r="K1053" s="232"/>
      <c r="L1053" s="237"/>
      <c r="M1053" s="238"/>
      <c r="N1053" s="239"/>
      <c r="O1053" s="239"/>
      <c r="P1053" s="239"/>
      <c r="Q1053" s="239"/>
      <c r="R1053" s="239"/>
      <c r="S1053" s="239"/>
      <c r="T1053" s="240"/>
      <c r="AT1053" s="241" t="s">
        <v>211</v>
      </c>
      <c r="AU1053" s="241" t="s">
        <v>87</v>
      </c>
      <c r="AV1053" s="13" t="s">
        <v>87</v>
      </c>
      <c r="AW1053" s="13" t="s">
        <v>40</v>
      </c>
      <c r="AX1053" s="13" t="s">
        <v>80</v>
      </c>
      <c r="AY1053" s="241" t="s">
        <v>201</v>
      </c>
    </row>
    <row r="1054" spans="2:65" s="13" customFormat="1">
      <c r="B1054" s="231"/>
      <c r="C1054" s="232"/>
      <c r="D1054" s="218" t="s">
        <v>211</v>
      </c>
      <c r="E1054" s="233" t="s">
        <v>34</v>
      </c>
      <c r="F1054" s="234" t="s">
        <v>442</v>
      </c>
      <c r="G1054" s="232"/>
      <c r="H1054" s="235">
        <v>-0.6</v>
      </c>
      <c r="I1054" s="236"/>
      <c r="J1054" s="232"/>
      <c r="K1054" s="232"/>
      <c r="L1054" s="237"/>
      <c r="M1054" s="238"/>
      <c r="N1054" s="239"/>
      <c r="O1054" s="239"/>
      <c r="P1054" s="239"/>
      <c r="Q1054" s="239"/>
      <c r="R1054" s="239"/>
      <c r="S1054" s="239"/>
      <c r="T1054" s="240"/>
      <c r="AT1054" s="241" t="s">
        <v>211</v>
      </c>
      <c r="AU1054" s="241" t="s">
        <v>87</v>
      </c>
      <c r="AV1054" s="13" t="s">
        <v>87</v>
      </c>
      <c r="AW1054" s="13" t="s">
        <v>40</v>
      </c>
      <c r="AX1054" s="13" t="s">
        <v>80</v>
      </c>
      <c r="AY1054" s="241" t="s">
        <v>201</v>
      </c>
    </row>
    <row r="1055" spans="2:65" s="13" customFormat="1">
      <c r="B1055" s="231"/>
      <c r="C1055" s="232"/>
      <c r="D1055" s="218" t="s">
        <v>211</v>
      </c>
      <c r="E1055" s="233" t="s">
        <v>34</v>
      </c>
      <c r="F1055" s="234" t="s">
        <v>443</v>
      </c>
      <c r="G1055" s="232"/>
      <c r="H1055" s="235">
        <v>-1.05</v>
      </c>
      <c r="I1055" s="236"/>
      <c r="J1055" s="232"/>
      <c r="K1055" s="232"/>
      <c r="L1055" s="237"/>
      <c r="M1055" s="238"/>
      <c r="N1055" s="239"/>
      <c r="O1055" s="239"/>
      <c r="P1055" s="239"/>
      <c r="Q1055" s="239"/>
      <c r="R1055" s="239"/>
      <c r="S1055" s="239"/>
      <c r="T1055" s="240"/>
      <c r="AT1055" s="241" t="s">
        <v>211</v>
      </c>
      <c r="AU1055" s="241" t="s">
        <v>87</v>
      </c>
      <c r="AV1055" s="13" t="s">
        <v>87</v>
      </c>
      <c r="AW1055" s="13" t="s">
        <v>40</v>
      </c>
      <c r="AX1055" s="13" t="s">
        <v>80</v>
      </c>
      <c r="AY1055" s="241" t="s">
        <v>201</v>
      </c>
    </row>
    <row r="1056" spans="2:65" s="13" customFormat="1">
      <c r="B1056" s="231"/>
      <c r="C1056" s="232"/>
      <c r="D1056" s="218" t="s">
        <v>211</v>
      </c>
      <c r="E1056" s="233" t="s">
        <v>34</v>
      </c>
      <c r="F1056" s="234" t="s">
        <v>444</v>
      </c>
      <c r="G1056" s="232"/>
      <c r="H1056" s="235">
        <v>-0.40799999999999997</v>
      </c>
      <c r="I1056" s="236"/>
      <c r="J1056" s="232"/>
      <c r="K1056" s="232"/>
      <c r="L1056" s="237"/>
      <c r="M1056" s="238"/>
      <c r="N1056" s="239"/>
      <c r="O1056" s="239"/>
      <c r="P1056" s="239"/>
      <c r="Q1056" s="239"/>
      <c r="R1056" s="239"/>
      <c r="S1056" s="239"/>
      <c r="T1056" s="240"/>
      <c r="AT1056" s="241" t="s">
        <v>211</v>
      </c>
      <c r="AU1056" s="241" t="s">
        <v>87</v>
      </c>
      <c r="AV1056" s="13" t="s">
        <v>87</v>
      </c>
      <c r="AW1056" s="13" t="s">
        <v>40</v>
      </c>
      <c r="AX1056" s="13" t="s">
        <v>80</v>
      </c>
      <c r="AY1056" s="241" t="s">
        <v>201</v>
      </c>
    </row>
    <row r="1057" spans="2:65" s="15" customFormat="1">
      <c r="B1057" s="253"/>
      <c r="C1057" s="254"/>
      <c r="D1057" s="218" t="s">
        <v>211</v>
      </c>
      <c r="E1057" s="255" t="s">
        <v>34</v>
      </c>
      <c r="F1057" s="256" t="s">
        <v>980</v>
      </c>
      <c r="G1057" s="254"/>
      <c r="H1057" s="257">
        <v>117.705</v>
      </c>
      <c r="I1057" s="258"/>
      <c r="J1057" s="254"/>
      <c r="K1057" s="254"/>
      <c r="L1057" s="259"/>
      <c r="M1057" s="260"/>
      <c r="N1057" s="261"/>
      <c r="O1057" s="261"/>
      <c r="P1057" s="261"/>
      <c r="Q1057" s="261"/>
      <c r="R1057" s="261"/>
      <c r="S1057" s="261"/>
      <c r="T1057" s="262"/>
      <c r="AT1057" s="263" t="s">
        <v>211</v>
      </c>
      <c r="AU1057" s="263" t="s">
        <v>87</v>
      </c>
      <c r="AV1057" s="15" t="s">
        <v>108</v>
      </c>
      <c r="AW1057" s="15" t="s">
        <v>40</v>
      </c>
      <c r="AX1057" s="15" t="s">
        <v>80</v>
      </c>
      <c r="AY1057" s="263" t="s">
        <v>201</v>
      </c>
    </row>
    <row r="1058" spans="2:65" s="12" customFormat="1">
      <c r="B1058" s="221"/>
      <c r="C1058" s="222"/>
      <c r="D1058" s="218" t="s">
        <v>211</v>
      </c>
      <c r="E1058" s="223" t="s">
        <v>34</v>
      </c>
      <c r="F1058" s="224" t="s">
        <v>958</v>
      </c>
      <c r="G1058" s="222"/>
      <c r="H1058" s="223" t="s">
        <v>34</v>
      </c>
      <c r="I1058" s="225"/>
      <c r="J1058" s="222"/>
      <c r="K1058" s="222"/>
      <c r="L1058" s="226"/>
      <c r="M1058" s="227"/>
      <c r="N1058" s="228"/>
      <c r="O1058" s="228"/>
      <c r="P1058" s="228"/>
      <c r="Q1058" s="228"/>
      <c r="R1058" s="228"/>
      <c r="S1058" s="228"/>
      <c r="T1058" s="229"/>
      <c r="AT1058" s="230" t="s">
        <v>211</v>
      </c>
      <c r="AU1058" s="230" t="s">
        <v>87</v>
      </c>
      <c r="AV1058" s="12" t="s">
        <v>42</v>
      </c>
      <c r="AW1058" s="12" t="s">
        <v>40</v>
      </c>
      <c r="AX1058" s="12" t="s">
        <v>80</v>
      </c>
      <c r="AY1058" s="230" t="s">
        <v>201</v>
      </c>
    </row>
    <row r="1059" spans="2:65" s="13" customFormat="1">
      <c r="B1059" s="231"/>
      <c r="C1059" s="232"/>
      <c r="D1059" s="218" t="s">
        <v>211</v>
      </c>
      <c r="E1059" s="233" t="s">
        <v>34</v>
      </c>
      <c r="F1059" s="234" t="s">
        <v>970</v>
      </c>
      <c r="G1059" s="232"/>
      <c r="H1059" s="235">
        <v>15.432</v>
      </c>
      <c r="I1059" s="236"/>
      <c r="J1059" s="232"/>
      <c r="K1059" s="232"/>
      <c r="L1059" s="237"/>
      <c r="M1059" s="238"/>
      <c r="N1059" s="239"/>
      <c r="O1059" s="239"/>
      <c r="P1059" s="239"/>
      <c r="Q1059" s="239"/>
      <c r="R1059" s="239"/>
      <c r="S1059" s="239"/>
      <c r="T1059" s="240"/>
      <c r="AT1059" s="241" t="s">
        <v>211</v>
      </c>
      <c r="AU1059" s="241" t="s">
        <v>87</v>
      </c>
      <c r="AV1059" s="13" t="s">
        <v>87</v>
      </c>
      <c r="AW1059" s="13" t="s">
        <v>40</v>
      </c>
      <c r="AX1059" s="13" t="s">
        <v>80</v>
      </c>
      <c r="AY1059" s="241" t="s">
        <v>201</v>
      </c>
    </row>
    <row r="1060" spans="2:65" s="13" customFormat="1">
      <c r="B1060" s="231"/>
      <c r="C1060" s="232"/>
      <c r="D1060" s="218" t="s">
        <v>211</v>
      </c>
      <c r="E1060" s="233" t="s">
        <v>34</v>
      </c>
      <c r="F1060" s="234" t="s">
        <v>960</v>
      </c>
      <c r="G1060" s="232"/>
      <c r="H1060" s="235">
        <v>1.56</v>
      </c>
      <c r="I1060" s="236"/>
      <c r="J1060" s="232"/>
      <c r="K1060" s="232"/>
      <c r="L1060" s="237"/>
      <c r="M1060" s="238"/>
      <c r="N1060" s="239"/>
      <c r="O1060" s="239"/>
      <c r="P1060" s="239"/>
      <c r="Q1060" s="239"/>
      <c r="R1060" s="239"/>
      <c r="S1060" s="239"/>
      <c r="T1060" s="240"/>
      <c r="AT1060" s="241" t="s">
        <v>211</v>
      </c>
      <c r="AU1060" s="241" t="s">
        <v>87</v>
      </c>
      <c r="AV1060" s="13" t="s">
        <v>87</v>
      </c>
      <c r="AW1060" s="13" t="s">
        <v>40</v>
      </c>
      <c r="AX1060" s="13" t="s">
        <v>80</v>
      </c>
      <c r="AY1060" s="241" t="s">
        <v>201</v>
      </c>
    </row>
    <row r="1061" spans="2:65" s="13" customFormat="1">
      <c r="B1061" s="231"/>
      <c r="C1061" s="232"/>
      <c r="D1061" s="218" t="s">
        <v>211</v>
      </c>
      <c r="E1061" s="233" t="s">
        <v>34</v>
      </c>
      <c r="F1061" s="234" t="s">
        <v>961</v>
      </c>
      <c r="G1061" s="232"/>
      <c r="H1061" s="235">
        <v>2.028</v>
      </c>
      <c r="I1061" s="236"/>
      <c r="J1061" s="232"/>
      <c r="K1061" s="232"/>
      <c r="L1061" s="237"/>
      <c r="M1061" s="238"/>
      <c r="N1061" s="239"/>
      <c r="O1061" s="239"/>
      <c r="P1061" s="239"/>
      <c r="Q1061" s="239"/>
      <c r="R1061" s="239"/>
      <c r="S1061" s="239"/>
      <c r="T1061" s="240"/>
      <c r="AT1061" s="241" t="s">
        <v>211</v>
      </c>
      <c r="AU1061" s="241" t="s">
        <v>87</v>
      </c>
      <c r="AV1061" s="13" t="s">
        <v>87</v>
      </c>
      <c r="AW1061" s="13" t="s">
        <v>40</v>
      </c>
      <c r="AX1061" s="13" t="s">
        <v>80</v>
      </c>
      <c r="AY1061" s="241" t="s">
        <v>201</v>
      </c>
    </row>
    <row r="1062" spans="2:65" s="15" customFormat="1">
      <c r="B1062" s="253"/>
      <c r="C1062" s="254"/>
      <c r="D1062" s="218" t="s">
        <v>211</v>
      </c>
      <c r="E1062" s="255" t="s">
        <v>34</v>
      </c>
      <c r="F1062" s="256" t="s">
        <v>962</v>
      </c>
      <c r="G1062" s="254"/>
      <c r="H1062" s="257">
        <v>19.02</v>
      </c>
      <c r="I1062" s="258"/>
      <c r="J1062" s="254"/>
      <c r="K1062" s="254"/>
      <c r="L1062" s="259"/>
      <c r="M1062" s="260"/>
      <c r="N1062" s="261"/>
      <c r="O1062" s="261"/>
      <c r="P1062" s="261"/>
      <c r="Q1062" s="261"/>
      <c r="R1062" s="261"/>
      <c r="S1062" s="261"/>
      <c r="T1062" s="262"/>
      <c r="AT1062" s="263" t="s">
        <v>211</v>
      </c>
      <c r="AU1062" s="263" t="s">
        <v>87</v>
      </c>
      <c r="AV1062" s="15" t="s">
        <v>108</v>
      </c>
      <c r="AW1062" s="15" t="s">
        <v>40</v>
      </c>
      <c r="AX1062" s="15" t="s">
        <v>80</v>
      </c>
      <c r="AY1062" s="263" t="s">
        <v>201</v>
      </c>
    </row>
    <row r="1063" spans="2:65" s="14" customFormat="1">
      <c r="B1063" s="242"/>
      <c r="C1063" s="243"/>
      <c r="D1063" s="218" t="s">
        <v>211</v>
      </c>
      <c r="E1063" s="244" t="s">
        <v>34</v>
      </c>
      <c r="F1063" s="245" t="s">
        <v>215</v>
      </c>
      <c r="G1063" s="243"/>
      <c r="H1063" s="246">
        <v>136.72499999999999</v>
      </c>
      <c r="I1063" s="247"/>
      <c r="J1063" s="243"/>
      <c r="K1063" s="243"/>
      <c r="L1063" s="248"/>
      <c r="M1063" s="249"/>
      <c r="N1063" s="250"/>
      <c r="O1063" s="250"/>
      <c r="P1063" s="250"/>
      <c r="Q1063" s="250"/>
      <c r="R1063" s="250"/>
      <c r="S1063" s="250"/>
      <c r="T1063" s="251"/>
      <c r="AT1063" s="252" t="s">
        <v>211</v>
      </c>
      <c r="AU1063" s="252" t="s">
        <v>87</v>
      </c>
      <c r="AV1063" s="14" t="s">
        <v>111</v>
      </c>
      <c r="AW1063" s="14" t="s">
        <v>40</v>
      </c>
      <c r="AX1063" s="14" t="s">
        <v>42</v>
      </c>
      <c r="AY1063" s="252" t="s">
        <v>201</v>
      </c>
    </row>
    <row r="1064" spans="2:65" s="1" customFormat="1" ht="25.5" customHeight="1">
      <c r="B1064" s="43"/>
      <c r="C1064" s="206" t="s">
        <v>981</v>
      </c>
      <c r="D1064" s="206" t="s">
        <v>203</v>
      </c>
      <c r="E1064" s="207" t="s">
        <v>982</v>
      </c>
      <c r="F1064" s="208" t="s">
        <v>983</v>
      </c>
      <c r="G1064" s="209" t="s">
        <v>540</v>
      </c>
      <c r="H1064" s="210">
        <v>64.307000000000002</v>
      </c>
      <c r="I1064" s="211"/>
      <c r="J1064" s="212">
        <f>ROUND(I1064*H1064,2)</f>
        <v>0</v>
      </c>
      <c r="K1064" s="208" t="s">
        <v>207</v>
      </c>
      <c r="L1064" s="63"/>
      <c r="M1064" s="213" t="s">
        <v>34</v>
      </c>
      <c r="N1064" s="214" t="s">
        <v>51</v>
      </c>
      <c r="O1064" s="44"/>
      <c r="P1064" s="215">
        <f>O1064*H1064</f>
        <v>0</v>
      </c>
      <c r="Q1064" s="215">
        <v>2.0000000000000002E-5</v>
      </c>
      <c r="R1064" s="215">
        <f>Q1064*H1064</f>
        <v>1.2861400000000001E-3</v>
      </c>
      <c r="S1064" s="215">
        <v>0</v>
      </c>
      <c r="T1064" s="216">
        <f>S1064*H1064</f>
        <v>0</v>
      </c>
      <c r="AR1064" s="25" t="s">
        <v>111</v>
      </c>
      <c r="AT1064" s="25" t="s">
        <v>203</v>
      </c>
      <c r="AU1064" s="25" t="s">
        <v>87</v>
      </c>
      <c r="AY1064" s="25" t="s">
        <v>201</v>
      </c>
      <c r="BE1064" s="217">
        <f>IF(N1064="základní",J1064,0)</f>
        <v>0</v>
      </c>
      <c r="BF1064" s="217">
        <f>IF(N1064="snížená",J1064,0)</f>
        <v>0</v>
      </c>
      <c r="BG1064" s="217">
        <f>IF(N1064="zákl. přenesená",J1064,0)</f>
        <v>0</v>
      </c>
      <c r="BH1064" s="217">
        <f>IF(N1064="sníž. přenesená",J1064,0)</f>
        <v>0</v>
      </c>
      <c r="BI1064" s="217">
        <f>IF(N1064="nulová",J1064,0)</f>
        <v>0</v>
      </c>
      <c r="BJ1064" s="25" t="s">
        <v>42</v>
      </c>
      <c r="BK1064" s="217">
        <f>ROUND(I1064*H1064,2)</f>
        <v>0</v>
      </c>
      <c r="BL1064" s="25" t="s">
        <v>111</v>
      </c>
      <c r="BM1064" s="25" t="s">
        <v>984</v>
      </c>
    </row>
    <row r="1065" spans="2:65" s="1" customFormat="1" ht="67.5">
      <c r="B1065" s="43"/>
      <c r="C1065" s="65"/>
      <c r="D1065" s="218" t="s">
        <v>209</v>
      </c>
      <c r="E1065" s="65"/>
      <c r="F1065" s="219" t="s">
        <v>985</v>
      </c>
      <c r="G1065" s="65"/>
      <c r="H1065" s="65"/>
      <c r="I1065" s="175"/>
      <c r="J1065" s="65"/>
      <c r="K1065" s="65"/>
      <c r="L1065" s="63"/>
      <c r="M1065" s="220"/>
      <c r="N1065" s="44"/>
      <c r="O1065" s="44"/>
      <c r="P1065" s="44"/>
      <c r="Q1065" s="44"/>
      <c r="R1065" s="44"/>
      <c r="S1065" s="44"/>
      <c r="T1065" s="80"/>
      <c r="AT1065" s="25" t="s">
        <v>209</v>
      </c>
      <c r="AU1065" s="25" t="s">
        <v>87</v>
      </c>
    </row>
    <row r="1066" spans="2:65" s="12" customFormat="1">
      <c r="B1066" s="221"/>
      <c r="C1066" s="222"/>
      <c r="D1066" s="218" t="s">
        <v>211</v>
      </c>
      <c r="E1066" s="223" t="s">
        <v>34</v>
      </c>
      <c r="F1066" s="224" t="s">
        <v>418</v>
      </c>
      <c r="G1066" s="222"/>
      <c r="H1066" s="223" t="s">
        <v>34</v>
      </c>
      <c r="I1066" s="225"/>
      <c r="J1066" s="222"/>
      <c r="K1066" s="222"/>
      <c r="L1066" s="226"/>
      <c r="M1066" s="227"/>
      <c r="N1066" s="228"/>
      <c r="O1066" s="228"/>
      <c r="P1066" s="228"/>
      <c r="Q1066" s="228"/>
      <c r="R1066" s="228"/>
      <c r="S1066" s="228"/>
      <c r="T1066" s="229"/>
      <c r="AT1066" s="230" t="s">
        <v>211</v>
      </c>
      <c r="AU1066" s="230" t="s">
        <v>87</v>
      </c>
      <c r="AV1066" s="12" t="s">
        <v>42</v>
      </c>
      <c r="AW1066" s="12" t="s">
        <v>40</v>
      </c>
      <c r="AX1066" s="12" t="s">
        <v>80</v>
      </c>
      <c r="AY1066" s="230" t="s">
        <v>201</v>
      </c>
    </row>
    <row r="1067" spans="2:65" s="13" customFormat="1" ht="27">
      <c r="B1067" s="231"/>
      <c r="C1067" s="232"/>
      <c r="D1067" s="218" t="s">
        <v>211</v>
      </c>
      <c r="E1067" s="233" t="s">
        <v>34</v>
      </c>
      <c r="F1067" s="234" t="s">
        <v>986</v>
      </c>
      <c r="G1067" s="232"/>
      <c r="H1067" s="235">
        <v>64.307000000000002</v>
      </c>
      <c r="I1067" s="236"/>
      <c r="J1067" s="232"/>
      <c r="K1067" s="232"/>
      <c r="L1067" s="237"/>
      <c r="M1067" s="238"/>
      <c r="N1067" s="239"/>
      <c r="O1067" s="239"/>
      <c r="P1067" s="239"/>
      <c r="Q1067" s="239"/>
      <c r="R1067" s="239"/>
      <c r="S1067" s="239"/>
      <c r="T1067" s="240"/>
      <c r="AT1067" s="241" t="s">
        <v>211</v>
      </c>
      <c r="AU1067" s="241" t="s">
        <v>87</v>
      </c>
      <c r="AV1067" s="13" t="s">
        <v>87</v>
      </c>
      <c r="AW1067" s="13" t="s">
        <v>40</v>
      </c>
      <c r="AX1067" s="13" t="s">
        <v>80</v>
      </c>
      <c r="AY1067" s="241" t="s">
        <v>201</v>
      </c>
    </row>
    <row r="1068" spans="2:65" s="14" customFormat="1">
      <c r="B1068" s="242"/>
      <c r="C1068" s="243"/>
      <c r="D1068" s="218" t="s">
        <v>211</v>
      </c>
      <c r="E1068" s="244" t="s">
        <v>34</v>
      </c>
      <c r="F1068" s="245" t="s">
        <v>215</v>
      </c>
      <c r="G1068" s="243"/>
      <c r="H1068" s="246">
        <v>64.307000000000002</v>
      </c>
      <c r="I1068" s="247"/>
      <c r="J1068" s="243"/>
      <c r="K1068" s="243"/>
      <c r="L1068" s="248"/>
      <c r="M1068" s="249"/>
      <c r="N1068" s="250"/>
      <c r="O1068" s="250"/>
      <c r="P1068" s="250"/>
      <c r="Q1068" s="250"/>
      <c r="R1068" s="250"/>
      <c r="S1068" s="250"/>
      <c r="T1068" s="251"/>
      <c r="AT1068" s="252" t="s">
        <v>211</v>
      </c>
      <c r="AU1068" s="252" t="s">
        <v>87</v>
      </c>
      <c r="AV1068" s="14" t="s">
        <v>111</v>
      </c>
      <c r="AW1068" s="14" t="s">
        <v>40</v>
      </c>
      <c r="AX1068" s="14" t="s">
        <v>42</v>
      </c>
      <c r="AY1068" s="252" t="s">
        <v>201</v>
      </c>
    </row>
    <row r="1069" spans="2:65" s="1" customFormat="1" ht="16.5" customHeight="1">
      <c r="B1069" s="43"/>
      <c r="C1069" s="264" t="s">
        <v>987</v>
      </c>
      <c r="D1069" s="264" t="s">
        <v>306</v>
      </c>
      <c r="E1069" s="265" t="s">
        <v>988</v>
      </c>
      <c r="F1069" s="266" t="s">
        <v>989</v>
      </c>
      <c r="G1069" s="267" t="s">
        <v>540</v>
      </c>
      <c r="H1069" s="268">
        <v>67.522000000000006</v>
      </c>
      <c r="I1069" s="269"/>
      <c r="J1069" s="270">
        <f>ROUND(I1069*H1069,2)</f>
        <v>0</v>
      </c>
      <c r="K1069" s="266" t="s">
        <v>207</v>
      </c>
      <c r="L1069" s="271"/>
      <c r="M1069" s="272" t="s">
        <v>34</v>
      </c>
      <c r="N1069" s="273" t="s">
        <v>51</v>
      </c>
      <c r="O1069" s="44"/>
      <c r="P1069" s="215">
        <f>O1069*H1069</f>
        <v>0</v>
      </c>
      <c r="Q1069" s="215">
        <v>1E-4</v>
      </c>
      <c r="R1069" s="215">
        <f>Q1069*H1069</f>
        <v>6.7522000000000007E-3</v>
      </c>
      <c r="S1069" s="215">
        <v>0</v>
      </c>
      <c r="T1069" s="216">
        <f>S1069*H1069</f>
        <v>0</v>
      </c>
      <c r="AR1069" s="25" t="s">
        <v>244</v>
      </c>
      <c r="AT1069" s="25" t="s">
        <v>306</v>
      </c>
      <c r="AU1069" s="25" t="s">
        <v>87</v>
      </c>
      <c r="AY1069" s="25" t="s">
        <v>201</v>
      </c>
      <c r="BE1069" s="217">
        <f>IF(N1069="základní",J1069,0)</f>
        <v>0</v>
      </c>
      <c r="BF1069" s="217">
        <f>IF(N1069="snížená",J1069,0)</f>
        <v>0</v>
      </c>
      <c r="BG1069" s="217">
        <f>IF(N1069="zákl. přenesená",J1069,0)</f>
        <v>0</v>
      </c>
      <c r="BH1069" s="217">
        <f>IF(N1069="sníž. přenesená",J1069,0)</f>
        <v>0</v>
      </c>
      <c r="BI1069" s="217">
        <f>IF(N1069="nulová",J1069,0)</f>
        <v>0</v>
      </c>
      <c r="BJ1069" s="25" t="s">
        <v>42</v>
      </c>
      <c r="BK1069" s="217">
        <f>ROUND(I1069*H1069,2)</f>
        <v>0</v>
      </c>
      <c r="BL1069" s="25" t="s">
        <v>111</v>
      </c>
      <c r="BM1069" s="25" t="s">
        <v>990</v>
      </c>
    </row>
    <row r="1070" spans="2:65" s="13" customFormat="1">
      <c r="B1070" s="231"/>
      <c r="C1070" s="232"/>
      <c r="D1070" s="218" t="s">
        <v>211</v>
      </c>
      <c r="E1070" s="232"/>
      <c r="F1070" s="234" t="s">
        <v>991</v>
      </c>
      <c r="G1070" s="232"/>
      <c r="H1070" s="235">
        <v>67.522000000000006</v>
      </c>
      <c r="I1070" s="236"/>
      <c r="J1070" s="232"/>
      <c r="K1070" s="232"/>
      <c r="L1070" s="237"/>
      <c r="M1070" s="238"/>
      <c r="N1070" s="239"/>
      <c r="O1070" s="239"/>
      <c r="P1070" s="239"/>
      <c r="Q1070" s="239"/>
      <c r="R1070" s="239"/>
      <c r="S1070" s="239"/>
      <c r="T1070" s="240"/>
      <c r="AT1070" s="241" t="s">
        <v>211</v>
      </c>
      <c r="AU1070" s="241" t="s">
        <v>87</v>
      </c>
      <c r="AV1070" s="13" t="s">
        <v>87</v>
      </c>
      <c r="AW1070" s="13" t="s">
        <v>6</v>
      </c>
      <c r="AX1070" s="13" t="s">
        <v>42</v>
      </c>
      <c r="AY1070" s="241" t="s">
        <v>201</v>
      </c>
    </row>
    <row r="1071" spans="2:65" s="1" customFormat="1" ht="25.5" customHeight="1">
      <c r="B1071" s="43"/>
      <c r="C1071" s="206" t="s">
        <v>992</v>
      </c>
      <c r="D1071" s="206" t="s">
        <v>203</v>
      </c>
      <c r="E1071" s="207" t="s">
        <v>993</v>
      </c>
      <c r="F1071" s="208" t="s">
        <v>994</v>
      </c>
      <c r="G1071" s="209" t="s">
        <v>540</v>
      </c>
      <c r="H1071" s="210">
        <v>9.1999999999999993</v>
      </c>
      <c r="I1071" s="211"/>
      <c r="J1071" s="212">
        <f>ROUND(I1071*H1071,2)</f>
        <v>0</v>
      </c>
      <c r="K1071" s="208" t="s">
        <v>207</v>
      </c>
      <c r="L1071" s="63"/>
      <c r="M1071" s="213" t="s">
        <v>34</v>
      </c>
      <c r="N1071" s="214" t="s">
        <v>51</v>
      </c>
      <c r="O1071" s="44"/>
      <c r="P1071" s="215">
        <f>O1071*H1071</f>
        <v>0</v>
      </c>
      <c r="Q1071" s="215">
        <v>0</v>
      </c>
      <c r="R1071" s="215">
        <f>Q1071*H1071</f>
        <v>0</v>
      </c>
      <c r="S1071" s="215">
        <v>0</v>
      </c>
      <c r="T1071" s="216">
        <f>S1071*H1071</f>
        <v>0</v>
      </c>
      <c r="AR1071" s="25" t="s">
        <v>111</v>
      </c>
      <c r="AT1071" s="25" t="s">
        <v>203</v>
      </c>
      <c r="AU1071" s="25" t="s">
        <v>87</v>
      </c>
      <c r="AY1071" s="25" t="s">
        <v>201</v>
      </c>
      <c r="BE1071" s="217">
        <f>IF(N1071="základní",J1071,0)</f>
        <v>0</v>
      </c>
      <c r="BF1071" s="217">
        <f>IF(N1071="snížená",J1071,0)</f>
        <v>0</v>
      </c>
      <c r="BG1071" s="217">
        <f>IF(N1071="zákl. přenesená",J1071,0)</f>
        <v>0</v>
      </c>
      <c r="BH1071" s="217">
        <f>IF(N1071="sníž. přenesená",J1071,0)</f>
        <v>0</v>
      </c>
      <c r="BI1071" s="217">
        <f>IF(N1071="nulová",J1071,0)</f>
        <v>0</v>
      </c>
      <c r="BJ1071" s="25" t="s">
        <v>42</v>
      </c>
      <c r="BK1071" s="217">
        <f>ROUND(I1071*H1071,2)</f>
        <v>0</v>
      </c>
      <c r="BL1071" s="25" t="s">
        <v>111</v>
      </c>
      <c r="BM1071" s="25" t="s">
        <v>995</v>
      </c>
    </row>
    <row r="1072" spans="2:65" s="1" customFormat="1" ht="67.5">
      <c r="B1072" s="43"/>
      <c r="C1072" s="65"/>
      <c r="D1072" s="218" t="s">
        <v>209</v>
      </c>
      <c r="E1072" s="65"/>
      <c r="F1072" s="219" t="s">
        <v>985</v>
      </c>
      <c r="G1072" s="65"/>
      <c r="H1072" s="65"/>
      <c r="I1072" s="175"/>
      <c r="J1072" s="65"/>
      <c r="K1072" s="65"/>
      <c r="L1072" s="63"/>
      <c r="M1072" s="220"/>
      <c r="N1072" s="44"/>
      <c r="O1072" s="44"/>
      <c r="P1072" s="44"/>
      <c r="Q1072" s="44"/>
      <c r="R1072" s="44"/>
      <c r="S1072" s="44"/>
      <c r="T1072" s="80"/>
      <c r="AT1072" s="25" t="s">
        <v>209</v>
      </c>
      <c r="AU1072" s="25" t="s">
        <v>87</v>
      </c>
    </row>
    <row r="1073" spans="2:65" s="13" customFormat="1">
      <c r="B1073" s="231"/>
      <c r="C1073" s="232"/>
      <c r="D1073" s="218" t="s">
        <v>211</v>
      </c>
      <c r="E1073" s="233" t="s">
        <v>34</v>
      </c>
      <c r="F1073" s="234" t="s">
        <v>996</v>
      </c>
      <c r="G1073" s="232"/>
      <c r="H1073" s="235">
        <v>9.1999999999999993</v>
      </c>
      <c r="I1073" s="236"/>
      <c r="J1073" s="232"/>
      <c r="K1073" s="232"/>
      <c r="L1073" s="237"/>
      <c r="M1073" s="238"/>
      <c r="N1073" s="239"/>
      <c r="O1073" s="239"/>
      <c r="P1073" s="239"/>
      <c r="Q1073" s="239"/>
      <c r="R1073" s="239"/>
      <c r="S1073" s="239"/>
      <c r="T1073" s="240"/>
      <c r="AT1073" s="241" t="s">
        <v>211</v>
      </c>
      <c r="AU1073" s="241" t="s">
        <v>87</v>
      </c>
      <c r="AV1073" s="13" t="s">
        <v>87</v>
      </c>
      <c r="AW1073" s="13" t="s">
        <v>40</v>
      </c>
      <c r="AX1073" s="13" t="s">
        <v>42</v>
      </c>
      <c r="AY1073" s="241" t="s">
        <v>201</v>
      </c>
    </row>
    <row r="1074" spans="2:65" s="1" customFormat="1" ht="16.5" customHeight="1">
      <c r="B1074" s="43"/>
      <c r="C1074" s="264" t="s">
        <v>997</v>
      </c>
      <c r="D1074" s="264" t="s">
        <v>306</v>
      </c>
      <c r="E1074" s="265" t="s">
        <v>998</v>
      </c>
      <c r="F1074" s="266" t="s">
        <v>999</v>
      </c>
      <c r="G1074" s="267" t="s">
        <v>540</v>
      </c>
      <c r="H1074" s="268">
        <v>9.66</v>
      </c>
      <c r="I1074" s="269"/>
      <c r="J1074" s="270">
        <f>ROUND(I1074*H1074,2)</f>
        <v>0</v>
      </c>
      <c r="K1074" s="266" t="s">
        <v>207</v>
      </c>
      <c r="L1074" s="271"/>
      <c r="M1074" s="272" t="s">
        <v>34</v>
      </c>
      <c r="N1074" s="273" t="s">
        <v>51</v>
      </c>
      <c r="O1074" s="44"/>
      <c r="P1074" s="215">
        <f>O1074*H1074</f>
        <v>0</v>
      </c>
      <c r="Q1074" s="215">
        <v>1E-4</v>
      </c>
      <c r="R1074" s="215">
        <f>Q1074*H1074</f>
        <v>9.6600000000000006E-4</v>
      </c>
      <c r="S1074" s="215">
        <v>0</v>
      </c>
      <c r="T1074" s="216">
        <f>S1074*H1074</f>
        <v>0</v>
      </c>
      <c r="AR1074" s="25" t="s">
        <v>244</v>
      </c>
      <c r="AT1074" s="25" t="s">
        <v>306</v>
      </c>
      <c r="AU1074" s="25" t="s">
        <v>87</v>
      </c>
      <c r="AY1074" s="25" t="s">
        <v>201</v>
      </c>
      <c r="BE1074" s="217">
        <f>IF(N1074="základní",J1074,0)</f>
        <v>0</v>
      </c>
      <c r="BF1074" s="217">
        <f>IF(N1074="snížená",J1074,0)</f>
        <v>0</v>
      </c>
      <c r="BG1074" s="217">
        <f>IF(N1074="zákl. přenesená",J1074,0)</f>
        <v>0</v>
      </c>
      <c r="BH1074" s="217">
        <f>IF(N1074="sníž. přenesená",J1074,0)</f>
        <v>0</v>
      </c>
      <c r="BI1074" s="217">
        <f>IF(N1074="nulová",J1074,0)</f>
        <v>0</v>
      </c>
      <c r="BJ1074" s="25" t="s">
        <v>42</v>
      </c>
      <c r="BK1074" s="217">
        <f>ROUND(I1074*H1074,2)</f>
        <v>0</v>
      </c>
      <c r="BL1074" s="25" t="s">
        <v>111</v>
      </c>
      <c r="BM1074" s="25" t="s">
        <v>1000</v>
      </c>
    </row>
    <row r="1075" spans="2:65" s="13" customFormat="1">
      <c r="B1075" s="231"/>
      <c r="C1075" s="232"/>
      <c r="D1075" s="218" t="s">
        <v>211</v>
      </c>
      <c r="E1075" s="232"/>
      <c r="F1075" s="234" t="s">
        <v>1001</v>
      </c>
      <c r="G1075" s="232"/>
      <c r="H1075" s="235">
        <v>9.66</v>
      </c>
      <c r="I1075" s="236"/>
      <c r="J1075" s="232"/>
      <c r="K1075" s="232"/>
      <c r="L1075" s="237"/>
      <c r="M1075" s="238"/>
      <c r="N1075" s="239"/>
      <c r="O1075" s="239"/>
      <c r="P1075" s="239"/>
      <c r="Q1075" s="239"/>
      <c r="R1075" s="239"/>
      <c r="S1075" s="239"/>
      <c r="T1075" s="240"/>
      <c r="AT1075" s="241" t="s">
        <v>211</v>
      </c>
      <c r="AU1075" s="241" t="s">
        <v>87</v>
      </c>
      <c r="AV1075" s="13" t="s">
        <v>87</v>
      </c>
      <c r="AW1075" s="13" t="s">
        <v>6</v>
      </c>
      <c r="AX1075" s="13" t="s">
        <v>42</v>
      </c>
      <c r="AY1075" s="241" t="s">
        <v>201</v>
      </c>
    </row>
    <row r="1076" spans="2:65" s="1" customFormat="1" ht="25.5" customHeight="1">
      <c r="B1076" s="43"/>
      <c r="C1076" s="206" t="s">
        <v>1002</v>
      </c>
      <c r="D1076" s="206" t="s">
        <v>203</v>
      </c>
      <c r="E1076" s="207" t="s">
        <v>1003</v>
      </c>
      <c r="F1076" s="208" t="s">
        <v>1004</v>
      </c>
      <c r="G1076" s="209" t="s">
        <v>540</v>
      </c>
      <c r="H1076" s="210">
        <v>138.47</v>
      </c>
      <c r="I1076" s="211"/>
      <c r="J1076" s="212">
        <f>ROUND(I1076*H1076,2)</f>
        <v>0</v>
      </c>
      <c r="K1076" s="208" t="s">
        <v>207</v>
      </c>
      <c r="L1076" s="63"/>
      <c r="M1076" s="213" t="s">
        <v>34</v>
      </c>
      <c r="N1076" s="214" t="s">
        <v>51</v>
      </c>
      <c r="O1076" s="44"/>
      <c r="P1076" s="215">
        <f>O1076*H1076</f>
        <v>0</v>
      </c>
      <c r="Q1076" s="215">
        <v>0</v>
      </c>
      <c r="R1076" s="215">
        <f>Q1076*H1076</f>
        <v>0</v>
      </c>
      <c r="S1076" s="215">
        <v>0</v>
      </c>
      <c r="T1076" s="216">
        <f>S1076*H1076</f>
        <v>0</v>
      </c>
      <c r="AR1076" s="25" t="s">
        <v>111</v>
      </c>
      <c r="AT1076" s="25" t="s">
        <v>203</v>
      </c>
      <c r="AU1076" s="25" t="s">
        <v>87</v>
      </c>
      <c r="AY1076" s="25" t="s">
        <v>201</v>
      </c>
      <c r="BE1076" s="217">
        <f>IF(N1076="základní",J1076,0)</f>
        <v>0</v>
      </c>
      <c r="BF1076" s="217">
        <f>IF(N1076="snížená",J1076,0)</f>
        <v>0</v>
      </c>
      <c r="BG1076" s="217">
        <f>IF(N1076="zákl. přenesená",J1076,0)</f>
        <v>0</v>
      </c>
      <c r="BH1076" s="217">
        <f>IF(N1076="sníž. přenesená",J1076,0)</f>
        <v>0</v>
      </c>
      <c r="BI1076" s="217">
        <f>IF(N1076="nulová",J1076,0)</f>
        <v>0</v>
      </c>
      <c r="BJ1076" s="25" t="s">
        <v>42</v>
      </c>
      <c r="BK1076" s="217">
        <f>ROUND(I1076*H1076,2)</f>
        <v>0</v>
      </c>
      <c r="BL1076" s="25" t="s">
        <v>111</v>
      </c>
      <c r="BM1076" s="25" t="s">
        <v>1005</v>
      </c>
    </row>
    <row r="1077" spans="2:65" s="1" customFormat="1" ht="67.5">
      <c r="B1077" s="43"/>
      <c r="C1077" s="65"/>
      <c r="D1077" s="218" t="s">
        <v>209</v>
      </c>
      <c r="E1077" s="65"/>
      <c r="F1077" s="219" t="s">
        <v>985</v>
      </c>
      <c r="G1077" s="65"/>
      <c r="H1077" s="65"/>
      <c r="I1077" s="175"/>
      <c r="J1077" s="65"/>
      <c r="K1077" s="65"/>
      <c r="L1077" s="63"/>
      <c r="M1077" s="220"/>
      <c r="N1077" s="44"/>
      <c r="O1077" s="44"/>
      <c r="P1077" s="44"/>
      <c r="Q1077" s="44"/>
      <c r="R1077" s="44"/>
      <c r="S1077" s="44"/>
      <c r="T1077" s="80"/>
      <c r="AT1077" s="25" t="s">
        <v>209</v>
      </c>
      <c r="AU1077" s="25" t="s">
        <v>87</v>
      </c>
    </row>
    <row r="1078" spans="2:65" s="12" customFormat="1">
      <c r="B1078" s="221"/>
      <c r="C1078" s="222"/>
      <c r="D1078" s="218" t="s">
        <v>211</v>
      </c>
      <c r="E1078" s="223" t="s">
        <v>34</v>
      </c>
      <c r="F1078" s="224" t="s">
        <v>418</v>
      </c>
      <c r="G1078" s="222"/>
      <c r="H1078" s="223" t="s">
        <v>34</v>
      </c>
      <c r="I1078" s="225"/>
      <c r="J1078" s="222"/>
      <c r="K1078" s="222"/>
      <c r="L1078" s="226"/>
      <c r="M1078" s="227"/>
      <c r="N1078" s="228"/>
      <c r="O1078" s="228"/>
      <c r="P1078" s="228"/>
      <c r="Q1078" s="228"/>
      <c r="R1078" s="228"/>
      <c r="S1078" s="228"/>
      <c r="T1078" s="229"/>
      <c r="AT1078" s="230" t="s">
        <v>211</v>
      </c>
      <c r="AU1078" s="230" t="s">
        <v>87</v>
      </c>
      <c r="AV1078" s="12" t="s">
        <v>42</v>
      </c>
      <c r="AW1078" s="12" t="s">
        <v>40</v>
      </c>
      <c r="AX1078" s="12" t="s">
        <v>80</v>
      </c>
      <c r="AY1078" s="230" t="s">
        <v>201</v>
      </c>
    </row>
    <row r="1079" spans="2:65" s="13" customFormat="1">
      <c r="B1079" s="231"/>
      <c r="C1079" s="232"/>
      <c r="D1079" s="218" t="s">
        <v>211</v>
      </c>
      <c r="E1079" s="233" t="s">
        <v>34</v>
      </c>
      <c r="F1079" s="234" t="s">
        <v>1006</v>
      </c>
      <c r="G1079" s="232"/>
      <c r="H1079" s="235">
        <v>13.8</v>
      </c>
      <c r="I1079" s="236"/>
      <c r="J1079" s="232"/>
      <c r="K1079" s="232"/>
      <c r="L1079" s="237"/>
      <c r="M1079" s="238"/>
      <c r="N1079" s="239"/>
      <c r="O1079" s="239"/>
      <c r="P1079" s="239"/>
      <c r="Q1079" s="239"/>
      <c r="R1079" s="239"/>
      <c r="S1079" s="239"/>
      <c r="T1079" s="240"/>
      <c r="AT1079" s="241" t="s">
        <v>211</v>
      </c>
      <c r="AU1079" s="241" t="s">
        <v>87</v>
      </c>
      <c r="AV1079" s="13" t="s">
        <v>87</v>
      </c>
      <c r="AW1079" s="13" t="s">
        <v>40</v>
      </c>
      <c r="AX1079" s="13" t="s">
        <v>80</v>
      </c>
      <c r="AY1079" s="241" t="s">
        <v>201</v>
      </c>
    </row>
    <row r="1080" spans="2:65" s="13" customFormat="1">
      <c r="B1080" s="231"/>
      <c r="C1080" s="232"/>
      <c r="D1080" s="218" t="s">
        <v>211</v>
      </c>
      <c r="E1080" s="233" t="s">
        <v>34</v>
      </c>
      <c r="F1080" s="234" t="s">
        <v>1007</v>
      </c>
      <c r="G1080" s="232"/>
      <c r="H1080" s="235">
        <v>7.8</v>
      </c>
      <c r="I1080" s="236"/>
      <c r="J1080" s="232"/>
      <c r="K1080" s="232"/>
      <c r="L1080" s="237"/>
      <c r="M1080" s="238"/>
      <c r="N1080" s="239"/>
      <c r="O1080" s="239"/>
      <c r="P1080" s="239"/>
      <c r="Q1080" s="239"/>
      <c r="R1080" s="239"/>
      <c r="S1080" s="239"/>
      <c r="T1080" s="240"/>
      <c r="AT1080" s="241" t="s">
        <v>211</v>
      </c>
      <c r="AU1080" s="241" t="s">
        <v>87</v>
      </c>
      <c r="AV1080" s="13" t="s">
        <v>87</v>
      </c>
      <c r="AW1080" s="13" t="s">
        <v>40</v>
      </c>
      <c r="AX1080" s="13" t="s">
        <v>80</v>
      </c>
      <c r="AY1080" s="241" t="s">
        <v>201</v>
      </c>
    </row>
    <row r="1081" spans="2:65" s="13" customFormat="1">
      <c r="B1081" s="231"/>
      <c r="C1081" s="232"/>
      <c r="D1081" s="218" t="s">
        <v>211</v>
      </c>
      <c r="E1081" s="233" t="s">
        <v>34</v>
      </c>
      <c r="F1081" s="234" t="s">
        <v>1008</v>
      </c>
      <c r="G1081" s="232"/>
      <c r="H1081" s="235">
        <v>5.25</v>
      </c>
      <c r="I1081" s="236"/>
      <c r="J1081" s="232"/>
      <c r="K1081" s="232"/>
      <c r="L1081" s="237"/>
      <c r="M1081" s="238"/>
      <c r="N1081" s="239"/>
      <c r="O1081" s="239"/>
      <c r="P1081" s="239"/>
      <c r="Q1081" s="239"/>
      <c r="R1081" s="239"/>
      <c r="S1081" s="239"/>
      <c r="T1081" s="240"/>
      <c r="AT1081" s="241" t="s">
        <v>211</v>
      </c>
      <c r="AU1081" s="241" t="s">
        <v>87</v>
      </c>
      <c r="AV1081" s="13" t="s">
        <v>87</v>
      </c>
      <c r="AW1081" s="13" t="s">
        <v>40</v>
      </c>
      <c r="AX1081" s="13" t="s">
        <v>80</v>
      </c>
      <c r="AY1081" s="241" t="s">
        <v>201</v>
      </c>
    </row>
    <row r="1082" spans="2:65" s="13" customFormat="1">
      <c r="B1082" s="231"/>
      <c r="C1082" s="232"/>
      <c r="D1082" s="218" t="s">
        <v>211</v>
      </c>
      <c r="E1082" s="233" t="s">
        <v>34</v>
      </c>
      <c r="F1082" s="234" t="s">
        <v>1009</v>
      </c>
      <c r="G1082" s="232"/>
      <c r="H1082" s="235">
        <v>5.75</v>
      </c>
      <c r="I1082" s="236"/>
      <c r="J1082" s="232"/>
      <c r="K1082" s="232"/>
      <c r="L1082" s="237"/>
      <c r="M1082" s="238"/>
      <c r="N1082" s="239"/>
      <c r="O1082" s="239"/>
      <c r="P1082" s="239"/>
      <c r="Q1082" s="239"/>
      <c r="R1082" s="239"/>
      <c r="S1082" s="239"/>
      <c r="T1082" s="240"/>
      <c r="AT1082" s="241" t="s">
        <v>211</v>
      </c>
      <c r="AU1082" s="241" t="s">
        <v>87</v>
      </c>
      <c r="AV1082" s="13" t="s">
        <v>87</v>
      </c>
      <c r="AW1082" s="13" t="s">
        <v>40</v>
      </c>
      <c r="AX1082" s="13" t="s">
        <v>80</v>
      </c>
      <c r="AY1082" s="241" t="s">
        <v>201</v>
      </c>
    </row>
    <row r="1083" spans="2:65" s="13" customFormat="1">
      <c r="B1083" s="231"/>
      <c r="C1083" s="232"/>
      <c r="D1083" s="218" t="s">
        <v>211</v>
      </c>
      <c r="E1083" s="233" t="s">
        <v>34</v>
      </c>
      <c r="F1083" s="234" t="s">
        <v>1010</v>
      </c>
      <c r="G1083" s="232"/>
      <c r="H1083" s="235">
        <v>5.0999999999999996</v>
      </c>
      <c r="I1083" s="236"/>
      <c r="J1083" s="232"/>
      <c r="K1083" s="232"/>
      <c r="L1083" s="237"/>
      <c r="M1083" s="238"/>
      <c r="N1083" s="239"/>
      <c r="O1083" s="239"/>
      <c r="P1083" s="239"/>
      <c r="Q1083" s="239"/>
      <c r="R1083" s="239"/>
      <c r="S1083" s="239"/>
      <c r="T1083" s="240"/>
      <c r="AT1083" s="241" t="s">
        <v>211</v>
      </c>
      <c r="AU1083" s="241" t="s">
        <v>87</v>
      </c>
      <c r="AV1083" s="13" t="s">
        <v>87</v>
      </c>
      <c r="AW1083" s="13" t="s">
        <v>40</v>
      </c>
      <c r="AX1083" s="13" t="s">
        <v>80</v>
      </c>
      <c r="AY1083" s="241" t="s">
        <v>201</v>
      </c>
    </row>
    <row r="1084" spans="2:65" s="13" customFormat="1">
      <c r="B1084" s="231"/>
      <c r="C1084" s="232"/>
      <c r="D1084" s="218" t="s">
        <v>211</v>
      </c>
      <c r="E1084" s="233" t="s">
        <v>34</v>
      </c>
      <c r="F1084" s="234" t="s">
        <v>1008</v>
      </c>
      <c r="G1084" s="232"/>
      <c r="H1084" s="235">
        <v>5.25</v>
      </c>
      <c r="I1084" s="236"/>
      <c r="J1084" s="232"/>
      <c r="K1084" s="232"/>
      <c r="L1084" s="237"/>
      <c r="M1084" s="238"/>
      <c r="N1084" s="239"/>
      <c r="O1084" s="239"/>
      <c r="P1084" s="239"/>
      <c r="Q1084" s="239"/>
      <c r="R1084" s="239"/>
      <c r="S1084" s="239"/>
      <c r="T1084" s="240"/>
      <c r="AT1084" s="241" t="s">
        <v>211</v>
      </c>
      <c r="AU1084" s="241" t="s">
        <v>87</v>
      </c>
      <c r="AV1084" s="13" t="s">
        <v>87</v>
      </c>
      <c r="AW1084" s="13" t="s">
        <v>40</v>
      </c>
      <c r="AX1084" s="13" t="s">
        <v>80</v>
      </c>
      <c r="AY1084" s="241" t="s">
        <v>201</v>
      </c>
    </row>
    <row r="1085" spans="2:65" s="13" customFormat="1">
      <c r="B1085" s="231"/>
      <c r="C1085" s="232"/>
      <c r="D1085" s="218" t="s">
        <v>211</v>
      </c>
      <c r="E1085" s="233" t="s">
        <v>34</v>
      </c>
      <c r="F1085" s="234" t="s">
        <v>1011</v>
      </c>
      <c r="G1085" s="232"/>
      <c r="H1085" s="235">
        <v>16.600000000000001</v>
      </c>
      <c r="I1085" s="236"/>
      <c r="J1085" s="232"/>
      <c r="K1085" s="232"/>
      <c r="L1085" s="237"/>
      <c r="M1085" s="238"/>
      <c r="N1085" s="239"/>
      <c r="O1085" s="239"/>
      <c r="P1085" s="239"/>
      <c r="Q1085" s="239"/>
      <c r="R1085" s="239"/>
      <c r="S1085" s="239"/>
      <c r="T1085" s="240"/>
      <c r="AT1085" s="241" t="s">
        <v>211</v>
      </c>
      <c r="AU1085" s="241" t="s">
        <v>87</v>
      </c>
      <c r="AV1085" s="13" t="s">
        <v>87</v>
      </c>
      <c r="AW1085" s="13" t="s">
        <v>40</v>
      </c>
      <c r="AX1085" s="13" t="s">
        <v>80</v>
      </c>
      <c r="AY1085" s="241" t="s">
        <v>201</v>
      </c>
    </row>
    <row r="1086" spans="2:65" s="13" customFormat="1">
      <c r="B1086" s="231"/>
      <c r="C1086" s="232"/>
      <c r="D1086" s="218" t="s">
        <v>211</v>
      </c>
      <c r="E1086" s="233" t="s">
        <v>34</v>
      </c>
      <c r="F1086" s="234" t="s">
        <v>1012</v>
      </c>
      <c r="G1086" s="232"/>
      <c r="H1086" s="235">
        <v>7.2</v>
      </c>
      <c r="I1086" s="236"/>
      <c r="J1086" s="232"/>
      <c r="K1086" s="232"/>
      <c r="L1086" s="237"/>
      <c r="M1086" s="238"/>
      <c r="N1086" s="239"/>
      <c r="O1086" s="239"/>
      <c r="P1086" s="239"/>
      <c r="Q1086" s="239"/>
      <c r="R1086" s="239"/>
      <c r="S1086" s="239"/>
      <c r="T1086" s="240"/>
      <c r="AT1086" s="241" t="s">
        <v>211</v>
      </c>
      <c r="AU1086" s="241" t="s">
        <v>87</v>
      </c>
      <c r="AV1086" s="13" t="s">
        <v>87</v>
      </c>
      <c r="AW1086" s="13" t="s">
        <v>40</v>
      </c>
      <c r="AX1086" s="13" t="s">
        <v>80</v>
      </c>
      <c r="AY1086" s="241" t="s">
        <v>201</v>
      </c>
    </row>
    <row r="1087" spans="2:65" s="13" customFormat="1">
      <c r="B1087" s="231"/>
      <c r="C1087" s="232"/>
      <c r="D1087" s="218" t="s">
        <v>211</v>
      </c>
      <c r="E1087" s="233" t="s">
        <v>34</v>
      </c>
      <c r="F1087" s="234" t="s">
        <v>1013</v>
      </c>
      <c r="G1087" s="232"/>
      <c r="H1087" s="235">
        <v>4.75</v>
      </c>
      <c r="I1087" s="236"/>
      <c r="J1087" s="232"/>
      <c r="K1087" s="232"/>
      <c r="L1087" s="237"/>
      <c r="M1087" s="238"/>
      <c r="N1087" s="239"/>
      <c r="O1087" s="239"/>
      <c r="P1087" s="239"/>
      <c r="Q1087" s="239"/>
      <c r="R1087" s="239"/>
      <c r="S1087" s="239"/>
      <c r="T1087" s="240"/>
      <c r="AT1087" s="241" t="s">
        <v>211</v>
      </c>
      <c r="AU1087" s="241" t="s">
        <v>87</v>
      </c>
      <c r="AV1087" s="13" t="s">
        <v>87</v>
      </c>
      <c r="AW1087" s="13" t="s">
        <v>40</v>
      </c>
      <c r="AX1087" s="13" t="s">
        <v>80</v>
      </c>
      <c r="AY1087" s="241" t="s">
        <v>201</v>
      </c>
    </row>
    <row r="1088" spans="2:65" s="13" customFormat="1">
      <c r="B1088" s="231"/>
      <c r="C1088" s="232"/>
      <c r="D1088" s="218" t="s">
        <v>211</v>
      </c>
      <c r="E1088" s="233" t="s">
        <v>34</v>
      </c>
      <c r="F1088" s="234" t="s">
        <v>1014</v>
      </c>
      <c r="G1088" s="232"/>
      <c r="H1088" s="235">
        <v>6</v>
      </c>
      <c r="I1088" s="236"/>
      <c r="J1088" s="232"/>
      <c r="K1088" s="232"/>
      <c r="L1088" s="237"/>
      <c r="M1088" s="238"/>
      <c r="N1088" s="239"/>
      <c r="O1088" s="239"/>
      <c r="P1088" s="239"/>
      <c r="Q1088" s="239"/>
      <c r="R1088" s="239"/>
      <c r="S1088" s="239"/>
      <c r="T1088" s="240"/>
      <c r="AT1088" s="241" t="s">
        <v>211</v>
      </c>
      <c r="AU1088" s="241" t="s">
        <v>87</v>
      </c>
      <c r="AV1088" s="13" t="s">
        <v>87</v>
      </c>
      <c r="AW1088" s="13" t="s">
        <v>40</v>
      </c>
      <c r="AX1088" s="13" t="s">
        <v>80</v>
      </c>
      <c r="AY1088" s="241" t="s">
        <v>201</v>
      </c>
    </row>
    <row r="1089" spans="2:65" s="13" customFormat="1">
      <c r="B1089" s="231"/>
      <c r="C1089" s="232"/>
      <c r="D1089" s="218" t="s">
        <v>211</v>
      </c>
      <c r="E1089" s="233" t="s">
        <v>34</v>
      </c>
      <c r="F1089" s="234" t="s">
        <v>1015</v>
      </c>
      <c r="G1089" s="232"/>
      <c r="H1089" s="235">
        <v>11.92</v>
      </c>
      <c r="I1089" s="236"/>
      <c r="J1089" s="232"/>
      <c r="K1089" s="232"/>
      <c r="L1089" s="237"/>
      <c r="M1089" s="238"/>
      <c r="N1089" s="239"/>
      <c r="O1089" s="239"/>
      <c r="P1089" s="239"/>
      <c r="Q1089" s="239"/>
      <c r="R1089" s="239"/>
      <c r="S1089" s="239"/>
      <c r="T1089" s="240"/>
      <c r="AT1089" s="241" t="s">
        <v>211</v>
      </c>
      <c r="AU1089" s="241" t="s">
        <v>87</v>
      </c>
      <c r="AV1089" s="13" t="s">
        <v>87</v>
      </c>
      <c r="AW1089" s="13" t="s">
        <v>40</v>
      </c>
      <c r="AX1089" s="13" t="s">
        <v>80</v>
      </c>
      <c r="AY1089" s="241" t="s">
        <v>201</v>
      </c>
    </row>
    <row r="1090" spans="2:65" s="13" customFormat="1">
      <c r="B1090" s="231"/>
      <c r="C1090" s="232"/>
      <c r="D1090" s="218" t="s">
        <v>211</v>
      </c>
      <c r="E1090" s="233" t="s">
        <v>34</v>
      </c>
      <c r="F1090" s="234" t="s">
        <v>1016</v>
      </c>
      <c r="G1090" s="232"/>
      <c r="H1090" s="235">
        <v>21.25</v>
      </c>
      <c r="I1090" s="236"/>
      <c r="J1090" s="232"/>
      <c r="K1090" s="232"/>
      <c r="L1090" s="237"/>
      <c r="M1090" s="238"/>
      <c r="N1090" s="239"/>
      <c r="O1090" s="239"/>
      <c r="P1090" s="239"/>
      <c r="Q1090" s="239"/>
      <c r="R1090" s="239"/>
      <c r="S1090" s="239"/>
      <c r="T1090" s="240"/>
      <c r="AT1090" s="241" t="s">
        <v>211</v>
      </c>
      <c r="AU1090" s="241" t="s">
        <v>87</v>
      </c>
      <c r="AV1090" s="13" t="s">
        <v>87</v>
      </c>
      <c r="AW1090" s="13" t="s">
        <v>40</v>
      </c>
      <c r="AX1090" s="13" t="s">
        <v>80</v>
      </c>
      <c r="AY1090" s="241" t="s">
        <v>201</v>
      </c>
    </row>
    <row r="1091" spans="2:65" s="13" customFormat="1">
      <c r="B1091" s="231"/>
      <c r="C1091" s="232"/>
      <c r="D1091" s="218" t="s">
        <v>211</v>
      </c>
      <c r="E1091" s="233" t="s">
        <v>34</v>
      </c>
      <c r="F1091" s="234" t="s">
        <v>1017</v>
      </c>
      <c r="G1091" s="232"/>
      <c r="H1091" s="235">
        <v>13.5</v>
      </c>
      <c r="I1091" s="236"/>
      <c r="J1091" s="232"/>
      <c r="K1091" s="232"/>
      <c r="L1091" s="237"/>
      <c r="M1091" s="238"/>
      <c r="N1091" s="239"/>
      <c r="O1091" s="239"/>
      <c r="P1091" s="239"/>
      <c r="Q1091" s="239"/>
      <c r="R1091" s="239"/>
      <c r="S1091" s="239"/>
      <c r="T1091" s="240"/>
      <c r="AT1091" s="241" t="s">
        <v>211</v>
      </c>
      <c r="AU1091" s="241" t="s">
        <v>87</v>
      </c>
      <c r="AV1091" s="13" t="s">
        <v>87</v>
      </c>
      <c r="AW1091" s="13" t="s">
        <v>40</v>
      </c>
      <c r="AX1091" s="13" t="s">
        <v>80</v>
      </c>
      <c r="AY1091" s="241" t="s">
        <v>201</v>
      </c>
    </row>
    <row r="1092" spans="2:65" s="13" customFormat="1">
      <c r="B1092" s="231"/>
      <c r="C1092" s="232"/>
      <c r="D1092" s="218" t="s">
        <v>211</v>
      </c>
      <c r="E1092" s="233" t="s">
        <v>34</v>
      </c>
      <c r="F1092" s="234" t="s">
        <v>1018</v>
      </c>
      <c r="G1092" s="232"/>
      <c r="H1092" s="235">
        <v>5</v>
      </c>
      <c r="I1092" s="236"/>
      <c r="J1092" s="232"/>
      <c r="K1092" s="232"/>
      <c r="L1092" s="237"/>
      <c r="M1092" s="238"/>
      <c r="N1092" s="239"/>
      <c r="O1092" s="239"/>
      <c r="P1092" s="239"/>
      <c r="Q1092" s="239"/>
      <c r="R1092" s="239"/>
      <c r="S1092" s="239"/>
      <c r="T1092" s="240"/>
      <c r="AT1092" s="241" t="s">
        <v>211</v>
      </c>
      <c r="AU1092" s="241" t="s">
        <v>87</v>
      </c>
      <c r="AV1092" s="13" t="s">
        <v>87</v>
      </c>
      <c r="AW1092" s="13" t="s">
        <v>40</v>
      </c>
      <c r="AX1092" s="13" t="s">
        <v>80</v>
      </c>
      <c r="AY1092" s="241" t="s">
        <v>201</v>
      </c>
    </row>
    <row r="1093" spans="2:65" s="13" customFormat="1">
      <c r="B1093" s="231"/>
      <c r="C1093" s="232"/>
      <c r="D1093" s="218" t="s">
        <v>211</v>
      </c>
      <c r="E1093" s="233" t="s">
        <v>34</v>
      </c>
      <c r="F1093" s="234" t="s">
        <v>1019</v>
      </c>
      <c r="G1093" s="232"/>
      <c r="H1093" s="235">
        <v>5.8</v>
      </c>
      <c r="I1093" s="236"/>
      <c r="J1093" s="232"/>
      <c r="K1093" s="232"/>
      <c r="L1093" s="237"/>
      <c r="M1093" s="238"/>
      <c r="N1093" s="239"/>
      <c r="O1093" s="239"/>
      <c r="P1093" s="239"/>
      <c r="Q1093" s="239"/>
      <c r="R1093" s="239"/>
      <c r="S1093" s="239"/>
      <c r="T1093" s="240"/>
      <c r="AT1093" s="241" t="s">
        <v>211</v>
      </c>
      <c r="AU1093" s="241" t="s">
        <v>87</v>
      </c>
      <c r="AV1093" s="13" t="s">
        <v>87</v>
      </c>
      <c r="AW1093" s="13" t="s">
        <v>40</v>
      </c>
      <c r="AX1093" s="13" t="s">
        <v>80</v>
      </c>
      <c r="AY1093" s="241" t="s">
        <v>201</v>
      </c>
    </row>
    <row r="1094" spans="2:65" s="13" customFormat="1">
      <c r="B1094" s="231"/>
      <c r="C1094" s="232"/>
      <c r="D1094" s="218" t="s">
        <v>211</v>
      </c>
      <c r="E1094" s="233" t="s">
        <v>34</v>
      </c>
      <c r="F1094" s="234" t="s">
        <v>1020</v>
      </c>
      <c r="G1094" s="232"/>
      <c r="H1094" s="235">
        <v>3.5</v>
      </c>
      <c r="I1094" s="236"/>
      <c r="J1094" s="232"/>
      <c r="K1094" s="232"/>
      <c r="L1094" s="237"/>
      <c r="M1094" s="238"/>
      <c r="N1094" s="239"/>
      <c r="O1094" s="239"/>
      <c r="P1094" s="239"/>
      <c r="Q1094" s="239"/>
      <c r="R1094" s="239"/>
      <c r="S1094" s="239"/>
      <c r="T1094" s="240"/>
      <c r="AT1094" s="241" t="s">
        <v>211</v>
      </c>
      <c r="AU1094" s="241" t="s">
        <v>87</v>
      </c>
      <c r="AV1094" s="13" t="s">
        <v>87</v>
      </c>
      <c r="AW1094" s="13" t="s">
        <v>40</v>
      </c>
      <c r="AX1094" s="13" t="s">
        <v>80</v>
      </c>
      <c r="AY1094" s="241" t="s">
        <v>201</v>
      </c>
    </row>
    <row r="1095" spans="2:65" s="14" customFormat="1">
      <c r="B1095" s="242"/>
      <c r="C1095" s="243"/>
      <c r="D1095" s="218" t="s">
        <v>211</v>
      </c>
      <c r="E1095" s="244" t="s">
        <v>34</v>
      </c>
      <c r="F1095" s="245" t="s">
        <v>215</v>
      </c>
      <c r="G1095" s="243"/>
      <c r="H1095" s="246">
        <v>138.47</v>
      </c>
      <c r="I1095" s="247"/>
      <c r="J1095" s="243"/>
      <c r="K1095" s="243"/>
      <c r="L1095" s="248"/>
      <c r="M1095" s="249"/>
      <c r="N1095" s="250"/>
      <c r="O1095" s="250"/>
      <c r="P1095" s="250"/>
      <c r="Q1095" s="250"/>
      <c r="R1095" s="250"/>
      <c r="S1095" s="250"/>
      <c r="T1095" s="251"/>
      <c r="AT1095" s="252" t="s">
        <v>211</v>
      </c>
      <c r="AU1095" s="252" t="s">
        <v>87</v>
      </c>
      <c r="AV1095" s="14" t="s">
        <v>111</v>
      </c>
      <c r="AW1095" s="14" t="s">
        <v>40</v>
      </c>
      <c r="AX1095" s="14" t="s">
        <v>42</v>
      </c>
      <c r="AY1095" s="252" t="s">
        <v>201</v>
      </c>
    </row>
    <row r="1096" spans="2:65" s="1" customFormat="1" ht="16.5" customHeight="1">
      <c r="B1096" s="43"/>
      <c r="C1096" s="264" t="s">
        <v>1021</v>
      </c>
      <c r="D1096" s="264" t="s">
        <v>306</v>
      </c>
      <c r="E1096" s="265" t="s">
        <v>1022</v>
      </c>
      <c r="F1096" s="266" t="s">
        <v>1023</v>
      </c>
      <c r="G1096" s="267" t="s">
        <v>540</v>
      </c>
      <c r="H1096" s="268">
        <v>145.39400000000001</v>
      </c>
      <c r="I1096" s="269"/>
      <c r="J1096" s="270">
        <f>ROUND(I1096*H1096,2)</f>
        <v>0</v>
      </c>
      <c r="K1096" s="266" t="s">
        <v>207</v>
      </c>
      <c r="L1096" s="271"/>
      <c r="M1096" s="272" t="s">
        <v>34</v>
      </c>
      <c r="N1096" s="273" t="s">
        <v>51</v>
      </c>
      <c r="O1096" s="44"/>
      <c r="P1096" s="215">
        <f>O1096*H1096</f>
        <v>0</v>
      </c>
      <c r="Q1096" s="215">
        <v>3.0000000000000001E-5</v>
      </c>
      <c r="R1096" s="215">
        <f>Q1096*H1096</f>
        <v>4.3618200000000006E-3</v>
      </c>
      <c r="S1096" s="215">
        <v>0</v>
      </c>
      <c r="T1096" s="216">
        <f>S1096*H1096</f>
        <v>0</v>
      </c>
      <c r="AR1096" s="25" t="s">
        <v>244</v>
      </c>
      <c r="AT1096" s="25" t="s">
        <v>306</v>
      </c>
      <c r="AU1096" s="25" t="s">
        <v>87</v>
      </c>
      <c r="AY1096" s="25" t="s">
        <v>201</v>
      </c>
      <c r="BE1096" s="217">
        <f>IF(N1096="základní",J1096,0)</f>
        <v>0</v>
      </c>
      <c r="BF1096" s="217">
        <f>IF(N1096="snížená",J1096,0)</f>
        <v>0</v>
      </c>
      <c r="BG1096" s="217">
        <f>IF(N1096="zákl. přenesená",J1096,0)</f>
        <v>0</v>
      </c>
      <c r="BH1096" s="217">
        <f>IF(N1096="sníž. přenesená",J1096,0)</f>
        <v>0</v>
      </c>
      <c r="BI1096" s="217">
        <f>IF(N1096="nulová",J1096,0)</f>
        <v>0</v>
      </c>
      <c r="BJ1096" s="25" t="s">
        <v>42</v>
      </c>
      <c r="BK1096" s="217">
        <f>ROUND(I1096*H1096,2)</f>
        <v>0</v>
      </c>
      <c r="BL1096" s="25" t="s">
        <v>111</v>
      </c>
      <c r="BM1096" s="25" t="s">
        <v>1024</v>
      </c>
    </row>
    <row r="1097" spans="2:65" s="13" customFormat="1">
      <c r="B1097" s="231"/>
      <c r="C1097" s="232"/>
      <c r="D1097" s="218" t="s">
        <v>211</v>
      </c>
      <c r="E1097" s="232"/>
      <c r="F1097" s="234" t="s">
        <v>1025</v>
      </c>
      <c r="G1097" s="232"/>
      <c r="H1097" s="235">
        <v>145.39400000000001</v>
      </c>
      <c r="I1097" s="236"/>
      <c r="J1097" s="232"/>
      <c r="K1097" s="232"/>
      <c r="L1097" s="237"/>
      <c r="M1097" s="238"/>
      <c r="N1097" s="239"/>
      <c r="O1097" s="239"/>
      <c r="P1097" s="239"/>
      <c r="Q1097" s="239"/>
      <c r="R1097" s="239"/>
      <c r="S1097" s="239"/>
      <c r="T1097" s="240"/>
      <c r="AT1097" s="241" t="s">
        <v>211</v>
      </c>
      <c r="AU1097" s="241" t="s">
        <v>87</v>
      </c>
      <c r="AV1097" s="13" t="s">
        <v>87</v>
      </c>
      <c r="AW1097" s="13" t="s">
        <v>6</v>
      </c>
      <c r="AX1097" s="13" t="s">
        <v>42</v>
      </c>
      <c r="AY1097" s="241" t="s">
        <v>201</v>
      </c>
    </row>
    <row r="1098" spans="2:65" s="1" customFormat="1" ht="38.25" customHeight="1">
      <c r="B1098" s="43"/>
      <c r="C1098" s="206" t="s">
        <v>1026</v>
      </c>
      <c r="D1098" s="206" t="s">
        <v>203</v>
      </c>
      <c r="E1098" s="207" t="s">
        <v>1027</v>
      </c>
      <c r="F1098" s="208" t="s">
        <v>1028</v>
      </c>
      <c r="G1098" s="209" t="s">
        <v>540</v>
      </c>
      <c r="H1098" s="210">
        <v>131.15</v>
      </c>
      <c r="I1098" s="211"/>
      <c r="J1098" s="212">
        <f>ROUND(I1098*H1098,2)</f>
        <v>0</v>
      </c>
      <c r="K1098" s="208" t="s">
        <v>207</v>
      </c>
      <c r="L1098" s="63"/>
      <c r="M1098" s="213" t="s">
        <v>34</v>
      </c>
      <c r="N1098" s="214" t="s">
        <v>51</v>
      </c>
      <c r="O1098" s="44"/>
      <c r="P1098" s="215">
        <f>O1098*H1098</f>
        <v>0</v>
      </c>
      <c r="Q1098" s="215">
        <v>0</v>
      </c>
      <c r="R1098" s="215">
        <f>Q1098*H1098</f>
        <v>0</v>
      </c>
      <c r="S1098" s="215">
        <v>0</v>
      </c>
      <c r="T1098" s="216">
        <f>S1098*H1098</f>
        <v>0</v>
      </c>
      <c r="AR1098" s="25" t="s">
        <v>111</v>
      </c>
      <c r="AT1098" s="25" t="s">
        <v>203</v>
      </c>
      <c r="AU1098" s="25" t="s">
        <v>87</v>
      </c>
      <c r="AY1098" s="25" t="s">
        <v>201</v>
      </c>
      <c r="BE1098" s="217">
        <f>IF(N1098="základní",J1098,0)</f>
        <v>0</v>
      </c>
      <c r="BF1098" s="217">
        <f>IF(N1098="snížená",J1098,0)</f>
        <v>0</v>
      </c>
      <c r="BG1098" s="217">
        <f>IF(N1098="zákl. přenesená",J1098,0)</f>
        <v>0</v>
      </c>
      <c r="BH1098" s="217">
        <f>IF(N1098="sníž. přenesená",J1098,0)</f>
        <v>0</v>
      </c>
      <c r="BI1098" s="217">
        <f>IF(N1098="nulová",J1098,0)</f>
        <v>0</v>
      </c>
      <c r="BJ1098" s="25" t="s">
        <v>42</v>
      </c>
      <c r="BK1098" s="217">
        <f>ROUND(I1098*H1098,2)</f>
        <v>0</v>
      </c>
      <c r="BL1098" s="25" t="s">
        <v>111</v>
      </c>
      <c r="BM1098" s="25" t="s">
        <v>1029</v>
      </c>
    </row>
    <row r="1099" spans="2:65" s="1" customFormat="1" ht="67.5">
      <c r="B1099" s="43"/>
      <c r="C1099" s="65"/>
      <c r="D1099" s="218" t="s">
        <v>209</v>
      </c>
      <c r="E1099" s="65"/>
      <c r="F1099" s="219" t="s">
        <v>985</v>
      </c>
      <c r="G1099" s="65"/>
      <c r="H1099" s="65"/>
      <c r="I1099" s="175"/>
      <c r="J1099" s="65"/>
      <c r="K1099" s="65"/>
      <c r="L1099" s="63"/>
      <c r="M1099" s="220"/>
      <c r="N1099" s="44"/>
      <c r="O1099" s="44"/>
      <c r="P1099" s="44"/>
      <c r="Q1099" s="44"/>
      <c r="R1099" s="44"/>
      <c r="S1099" s="44"/>
      <c r="T1099" s="80"/>
      <c r="AT1099" s="25" t="s">
        <v>209</v>
      </c>
      <c r="AU1099" s="25" t="s">
        <v>87</v>
      </c>
    </row>
    <row r="1100" spans="2:65" s="12" customFormat="1">
      <c r="B1100" s="221"/>
      <c r="C1100" s="222"/>
      <c r="D1100" s="218" t="s">
        <v>211</v>
      </c>
      <c r="E1100" s="223" t="s">
        <v>34</v>
      </c>
      <c r="F1100" s="224" t="s">
        <v>418</v>
      </c>
      <c r="G1100" s="222"/>
      <c r="H1100" s="223" t="s">
        <v>34</v>
      </c>
      <c r="I1100" s="225"/>
      <c r="J1100" s="222"/>
      <c r="K1100" s="222"/>
      <c r="L1100" s="226"/>
      <c r="M1100" s="227"/>
      <c r="N1100" s="228"/>
      <c r="O1100" s="228"/>
      <c r="P1100" s="228"/>
      <c r="Q1100" s="228"/>
      <c r="R1100" s="228"/>
      <c r="S1100" s="228"/>
      <c r="T1100" s="229"/>
      <c r="AT1100" s="230" t="s">
        <v>211</v>
      </c>
      <c r="AU1100" s="230" t="s">
        <v>87</v>
      </c>
      <c r="AV1100" s="12" t="s">
        <v>42</v>
      </c>
      <c r="AW1100" s="12" t="s">
        <v>40</v>
      </c>
      <c r="AX1100" s="12" t="s">
        <v>80</v>
      </c>
      <c r="AY1100" s="230" t="s">
        <v>201</v>
      </c>
    </row>
    <row r="1101" spans="2:65" s="12" customFormat="1">
      <c r="B1101" s="221"/>
      <c r="C1101" s="222"/>
      <c r="D1101" s="218" t="s">
        <v>211</v>
      </c>
      <c r="E1101" s="223" t="s">
        <v>34</v>
      </c>
      <c r="F1101" s="224" t="s">
        <v>1030</v>
      </c>
      <c r="G1101" s="222"/>
      <c r="H1101" s="223" t="s">
        <v>34</v>
      </c>
      <c r="I1101" s="225"/>
      <c r="J1101" s="222"/>
      <c r="K1101" s="222"/>
      <c r="L1101" s="226"/>
      <c r="M1101" s="227"/>
      <c r="N1101" s="228"/>
      <c r="O1101" s="228"/>
      <c r="P1101" s="228"/>
      <c r="Q1101" s="228"/>
      <c r="R1101" s="228"/>
      <c r="S1101" s="228"/>
      <c r="T1101" s="229"/>
      <c r="AT1101" s="230" t="s">
        <v>211</v>
      </c>
      <c r="AU1101" s="230" t="s">
        <v>87</v>
      </c>
      <c r="AV1101" s="12" t="s">
        <v>42</v>
      </c>
      <c r="AW1101" s="12" t="s">
        <v>40</v>
      </c>
      <c r="AX1101" s="12" t="s">
        <v>80</v>
      </c>
      <c r="AY1101" s="230" t="s">
        <v>201</v>
      </c>
    </row>
    <row r="1102" spans="2:65" s="13" customFormat="1">
      <c r="B1102" s="231"/>
      <c r="C1102" s="232"/>
      <c r="D1102" s="218" t="s">
        <v>211</v>
      </c>
      <c r="E1102" s="233" t="s">
        <v>34</v>
      </c>
      <c r="F1102" s="234" t="s">
        <v>1031</v>
      </c>
      <c r="G1102" s="232"/>
      <c r="H1102" s="235">
        <v>17.399999999999999</v>
      </c>
      <c r="I1102" s="236"/>
      <c r="J1102" s="232"/>
      <c r="K1102" s="232"/>
      <c r="L1102" s="237"/>
      <c r="M1102" s="238"/>
      <c r="N1102" s="239"/>
      <c r="O1102" s="239"/>
      <c r="P1102" s="239"/>
      <c r="Q1102" s="239"/>
      <c r="R1102" s="239"/>
      <c r="S1102" s="239"/>
      <c r="T1102" s="240"/>
      <c r="AT1102" s="241" t="s">
        <v>211</v>
      </c>
      <c r="AU1102" s="241" t="s">
        <v>87</v>
      </c>
      <c r="AV1102" s="13" t="s">
        <v>87</v>
      </c>
      <c r="AW1102" s="13" t="s">
        <v>40</v>
      </c>
      <c r="AX1102" s="13" t="s">
        <v>80</v>
      </c>
      <c r="AY1102" s="241" t="s">
        <v>201</v>
      </c>
    </row>
    <row r="1103" spans="2:65" s="13" customFormat="1">
      <c r="B1103" s="231"/>
      <c r="C1103" s="232"/>
      <c r="D1103" s="218" t="s">
        <v>211</v>
      </c>
      <c r="E1103" s="233" t="s">
        <v>34</v>
      </c>
      <c r="F1103" s="234" t="s">
        <v>1032</v>
      </c>
      <c r="G1103" s="232"/>
      <c r="H1103" s="235">
        <v>4.75</v>
      </c>
      <c r="I1103" s="236"/>
      <c r="J1103" s="232"/>
      <c r="K1103" s="232"/>
      <c r="L1103" s="237"/>
      <c r="M1103" s="238"/>
      <c r="N1103" s="239"/>
      <c r="O1103" s="239"/>
      <c r="P1103" s="239"/>
      <c r="Q1103" s="239"/>
      <c r="R1103" s="239"/>
      <c r="S1103" s="239"/>
      <c r="T1103" s="240"/>
      <c r="AT1103" s="241" t="s">
        <v>211</v>
      </c>
      <c r="AU1103" s="241" t="s">
        <v>87</v>
      </c>
      <c r="AV1103" s="13" t="s">
        <v>87</v>
      </c>
      <c r="AW1103" s="13" t="s">
        <v>40</v>
      </c>
      <c r="AX1103" s="13" t="s">
        <v>80</v>
      </c>
      <c r="AY1103" s="241" t="s">
        <v>201</v>
      </c>
    </row>
    <row r="1104" spans="2:65" s="13" customFormat="1">
      <c r="B1104" s="231"/>
      <c r="C1104" s="232"/>
      <c r="D1104" s="218" t="s">
        <v>211</v>
      </c>
      <c r="E1104" s="233" t="s">
        <v>34</v>
      </c>
      <c r="F1104" s="234" t="s">
        <v>1033</v>
      </c>
      <c r="G1104" s="232"/>
      <c r="H1104" s="235">
        <v>12</v>
      </c>
      <c r="I1104" s="236"/>
      <c r="J1104" s="232"/>
      <c r="K1104" s="232"/>
      <c r="L1104" s="237"/>
      <c r="M1104" s="238"/>
      <c r="N1104" s="239"/>
      <c r="O1104" s="239"/>
      <c r="P1104" s="239"/>
      <c r="Q1104" s="239"/>
      <c r="R1104" s="239"/>
      <c r="S1104" s="239"/>
      <c r="T1104" s="240"/>
      <c r="AT1104" s="241" t="s">
        <v>211</v>
      </c>
      <c r="AU1104" s="241" t="s">
        <v>87</v>
      </c>
      <c r="AV1104" s="13" t="s">
        <v>87</v>
      </c>
      <c r="AW1104" s="13" t="s">
        <v>40</v>
      </c>
      <c r="AX1104" s="13" t="s">
        <v>80</v>
      </c>
      <c r="AY1104" s="241" t="s">
        <v>201</v>
      </c>
    </row>
    <row r="1105" spans="2:65" s="13" customFormat="1">
      <c r="B1105" s="231"/>
      <c r="C1105" s="232"/>
      <c r="D1105" s="218" t="s">
        <v>211</v>
      </c>
      <c r="E1105" s="233" t="s">
        <v>34</v>
      </c>
      <c r="F1105" s="234" t="s">
        <v>1034</v>
      </c>
      <c r="G1105" s="232"/>
      <c r="H1105" s="235">
        <v>7</v>
      </c>
      <c r="I1105" s="236"/>
      <c r="J1105" s="232"/>
      <c r="K1105" s="232"/>
      <c r="L1105" s="237"/>
      <c r="M1105" s="238"/>
      <c r="N1105" s="239"/>
      <c r="O1105" s="239"/>
      <c r="P1105" s="239"/>
      <c r="Q1105" s="239"/>
      <c r="R1105" s="239"/>
      <c r="S1105" s="239"/>
      <c r="T1105" s="240"/>
      <c r="AT1105" s="241" t="s">
        <v>211</v>
      </c>
      <c r="AU1105" s="241" t="s">
        <v>87</v>
      </c>
      <c r="AV1105" s="13" t="s">
        <v>87</v>
      </c>
      <c r="AW1105" s="13" t="s">
        <v>40</v>
      </c>
      <c r="AX1105" s="13" t="s">
        <v>80</v>
      </c>
      <c r="AY1105" s="241" t="s">
        <v>201</v>
      </c>
    </row>
    <row r="1106" spans="2:65" s="13" customFormat="1">
      <c r="B1106" s="231"/>
      <c r="C1106" s="232"/>
      <c r="D1106" s="218" t="s">
        <v>211</v>
      </c>
      <c r="E1106" s="233" t="s">
        <v>34</v>
      </c>
      <c r="F1106" s="234" t="s">
        <v>1035</v>
      </c>
      <c r="G1106" s="232"/>
      <c r="H1106" s="235">
        <v>10.5</v>
      </c>
      <c r="I1106" s="236"/>
      <c r="J1106" s="232"/>
      <c r="K1106" s="232"/>
      <c r="L1106" s="237"/>
      <c r="M1106" s="238"/>
      <c r="N1106" s="239"/>
      <c r="O1106" s="239"/>
      <c r="P1106" s="239"/>
      <c r="Q1106" s="239"/>
      <c r="R1106" s="239"/>
      <c r="S1106" s="239"/>
      <c r="T1106" s="240"/>
      <c r="AT1106" s="241" t="s">
        <v>211</v>
      </c>
      <c r="AU1106" s="241" t="s">
        <v>87</v>
      </c>
      <c r="AV1106" s="13" t="s">
        <v>87</v>
      </c>
      <c r="AW1106" s="13" t="s">
        <v>40</v>
      </c>
      <c r="AX1106" s="13" t="s">
        <v>80</v>
      </c>
      <c r="AY1106" s="241" t="s">
        <v>201</v>
      </c>
    </row>
    <row r="1107" spans="2:65" s="13" customFormat="1">
      <c r="B1107" s="231"/>
      <c r="C1107" s="232"/>
      <c r="D1107" s="218" t="s">
        <v>211</v>
      </c>
      <c r="E1107" s="233" t="s">
        <v>34</v>
      </c>
      <c r="F1107" s="234" t="s">
        <v>1036</v>
      </c>
      <c r="G1107" s="232"/>
      <c r="H1107" s="235">
        <v>25.5</v>
      </c>
      <c r="I1107" s="236"/>
      <c r="J1107" s="232"/>
      <c r="K1107" s="232"/>
      <c r="L1107" s="237"/>
      <c r="M1107" s="238"/>
      <c r="N1107" s="239"/>
      <c r="O1107" s="239"/>
      <c r="P1107" s="239"/>
      <c r="Q1107" s="239"/>
      <c r="R1107" s="239"/>
      <c r="S1107" s="239"/>
      <c r="T1107" s="240"/>
      <c r="AT1107" s="241" t="s">
        <v>211</v>
      </c>
      <c r="AU1107" s="241" t="s">
        <v>87</v>
      </c>
      <c r="AV1107" s="13" t="s">
        <v>87</v>
      </c>
      <c r="AW1107" s="13" t="s">
        <v>40</v>
      </c>
      <c r="AX1107" s="13" t="s">
        <v>80</v>
      </c>
      <c r="AY1107" s="241" t="s">
        <v>201</v>
      </c>
    </row>
    <row r="1108" spans="2:65" s="13" customFormat="1">
      <c r="B1108" s="231"/>
      <c r="C1108" s="232"/>
      <c r="D1108" s="218" t="s">
        <v>211</v>
      </c>
      <c r="E1108" s="233" t="s">
        <v>34</v>
      </c>
      <c r="F1108" s="234" t="s">
        <v>1037</v>
      </c>
      <c r="G1108" s="232"/>
      <c r="H1108" s="235">
        <v>18</v>
      </c>
      <c r="I1108" s="236"/>
      <c r="J1108" s="232"/>
      <c r="K1108" s="232"/>
      <c r="L1108" s="237"/>
      <c r="M1108" s="238"/>
      <c r="N1108" s="239"/>
      <c r="O1108" s="239"/>
      <c r="P1108" s="239"/>
      <c r="Q1108" s="239"/>
      <c r="R1108" s="239"/>
      <c r="S1108" s="239"/>
      <c r="T1108" s="240"/>
      <c r="AT1108" s="241" t="s">
        <v>211</v>
      </c>
      <c r="AU1108" s="241" t="s">
        <v>87</v>
      </c>
      <c r="AV1108" s="13" t="s">
        <v>87</v>
      </c>
      <c r="AW1108" s="13" t="s">
        <v>40</v>
      </c>
      <c r="AX1108" s="13" t="s">
        <v>80</v>
      </c>
      <c r="AY1108" s="241" t="s">
        <v>201</v>
      </c>
    </row>
    <row r="1109" spans="2:65" s="13" customFormat="1">
      <c r="B1109" s="231"/>
      <c r="C1109" s="232"/>
      <c r="D1109" s="218" t="s">
        <v>211</v>
      </c>
      <c r="E1109" s="233" t="s">
        <v>34</v>
      </c>
      <c r="F1109" s="234" t="s">
        <v>1038</v>
      </c>
      <c r="G1109" s="232"/>
      <c r="H1109" s="235">
        <v>10</v>
      </c>
      <c r="I1109" s="236"/>
      <c r="J1109" s="232"/>
      <c r="K1109" s="232"/>
      <c r="L1109" s="237"/>
      <c r="M1109" s="238"/>
      <c r="N1109" s="239"/>
      <c r="O1109" s="239"/>
      <c r="P1109" s="239"/>
      <c r="Q1109" s="239"/>
      <c r="R1109" s="239"/>
      <c r="S1109" s="239"/>
      <c r="T1109" s="240"/>
      <c r="AT1109" s="241" t="s">
        <v>211</v>
      </c>
      <c r="AU1109" s="241" t="s">
        <v>87</v>
      </c>
      <c r="AV1109" s="13" t="s">
        <v>87</v>
      </c>
      <c r="AW1109" s="13" t="s">
        <v>40</v>
      </c>
      <c r="AX1109" s="13" t="s">
        <v>80</v>
      </c>
      <c r="AY1109" s="241" t="s">
        <v>201</v>
      </c>
    </row>
    <row r="1110" spans="2:65" s="13" customFormat="1">
      <c r="B1110" s="231"/>
      <c r="C1110" s="232"/>
      <c r="D1110" s="218" t="s">
        <v>211</v>
      </c>
      <c r="E1110" s="233" t="s">
        <v>34</v>
      </c>
      <c r="F1110" s="234" t="s">
        <v>1039</v>
      </c>
      <c r="G1110" s="232"/>
      <c r="H1110" s="235">
        <v>9</v>
      </c>
      <c r="I1110" s="236"/>
      <c r="J1110" s="232"/>
      <c r="K1110" s="232"/>
      <c r="L1110" s="237"/>
      <c r="M1110" s="238"/>
      <c r="N1110" s="239"/>
      <c r="O1110" s="239"/>
      <c r="P1110" s="239"/>
      <c r="Q1110" s="239"/>
      <c r="R1110" s="239"/>
      <c r="S1110" s="239"/>
      <c r="T1110" s="240"/>
      <c r="AT1110" s="241" t="s">
        <v>211</v>
      </c>
      <c r="AU1110" s="241" t="s">
        <v>87</v>
      </c>
      <c r="AV1110" s="13" t="s">
        <v>87</v>
      </c>
      <c r="AW1110" s="13" t="s">
        <v>40</v>
      </c>
      <c r="AX1110" s="13" t="s">
        <v>80</v>
      </c>
      <c r="AY1110" s="241" t="s">
        <v>201</v>
      </c>
    </row>
    <row r="1111" spans="2:65" s="13" customFormat="1">
      <c r="B1111" s="231"/>
      <c r="C1111" s="232"/>
      <c r="D1111" s="218" t="s">
        <v>211</v>
      </c>
      <c r="E1111" s="233" t="s">
        <v>34</v>
      </c>
      <c r="F1111" s="234" t="s">
        <v>1040</v>
      </c>
      <c r="G1111" s="232"/>
      <c r="H1111" s="235">
        <v>17</v>
      </c>
      <c r="I1111" s="236"/>
      <c r="J1111" s="232"/>
      <c r="K1111" s="232"/>
      <c r="L1111" s="237"/>
      <c r="M1111" s="238"/>
      <c r="N1111" s="239"/>
      <c r="O1111" s="239"/>
      <c r="P1111" s="239"/>
      <c r="Q1111" s="239"/>
      <c r="R1111" s="239"/>
      <c r="S1111" s="239"/>
      <c r="T1111" s="240"/>
      <c r="AT1111" s="241" t="s">
        <v>211</v>
      </c>
      <c r="AU1111" s="241" t="s">
        <v>87</v>
      </c>
      <c r="AV1111" s="13" t="s">
        <v>87</v>
      </c>
      <c r="AW1111" s="13" t="s">
        <v>40</v>
      </c>
      <c r="AX1111" s="13" t="s">
        <v>80</v>
      </c>
      <c r="AY1111" s="241" t="s">
        <v>201</v>
      </c>
    </row>
    <row r="1112" spans="2:65" s="14" customFormat="1">
      <c r="B1112" s="242"/>
      <c r="C1112" s="243"/>
      <c r="D1112" s="218" t="s">
        <v>211</v>
      </c>
      <c r="E1112" s="244" t="s">
        <v>34</v>
      </c>
      <c r="F1112" s="245" t="s">
        <v>215</v>
      </c>
      <c r="G1112" s="243"/>
      <c r="H1112" s="246">
        <v>131.15</v>
      </c>
      <c r="I1112" s="247"/>
      <c r="J1112" s="243"/>
      <c r="K1112" s="243"/>
      <c r="L1112" s="248"/>
      <c r="M1112" s="249"/>
      <c r="N1112" s="250"/>
      <c r="O1112" s="250"/>
      <c r="P1112" s="250"/>
      <c r="Q1112" s="250"/>
      <c r="R1112" s="250"/>
      <c r="S1112" s="250"/>
      <c r="T1112" s="251"/>
      <c r="AT1112" s="252" t="s">
        <v>211</v>
      </c>
      <c r="AU1112" s="252" t="s">
        <v>87</v>
      </c>
      <c r="AV1112" s="14" t="s">
        <v>111</v>
      </c>
      <c r="AW1112" s="14" t="s">
        <v>40</v>
      </c>
      <c r="AX1112" s="14" t="s">
        <v>42</v>
      </c>
      <c r="AY1112" s="252" t="s">
        <v>201</v>
      </c>
    </row>
    <row r="1113" spans="2:65" s="1" customFormat="1" ht="25.5" customHeight="1">
      <c r="B1113" s="43"/>
      <c r="C1113" s="264" t="s">
        <v>1041</v>
      </c>
      <c r="D1113" s="264" t="s">
        <v>306</v>
      </c>
      <c r="E1113" s="265" t="s">
        <v>1042</v>
      </c>
      <c r="F1113" s="266" t="s">
        <v>1043</v>
      </c>
      <c r="G1113" s="267" t="s">
        <v>540</v>
      </c>
      <c r="H1113" s="268">
        <v>137.708</v>
      </c>
      <c r="I1113" s="269"/>
      <c r="J1113" s="270">
        <f>ROUND(I1113*H1113,2)</f>
        <v>0</v>
      </c>
      <c r="K1113" s="266" t="s">
        <v>207</v>
      </c>
      <c r="L1113" s="271"/>
      <c r="M1113" s="272" t="s">
        <v>34</v>
      </c>
      <c r="N1113" s="273" t="s">
        <v>51</v>
      </c>
      <c r="O1113" s="44"/>
      <c r="P1113" s="215">
        <f>O1113*H1113</f>
        <v>0</v>
      </c>
      <c r="Q1113" s="215">
        <v>4.0000000000000003E-5</v>
      </c>
      <c r="R1113" s="215">
        <f>Q1113*H1113</f>
        <v>5.5083200000000006E-3</v>
      </c>
      <c r="S1113" s="215">
        <v>0</v>
      </c>
      <c r="T1113" s="216">
        <f>S1113*H1113</f>
        <v>0</v>
      </c>
      <c r="AR1113" s="25" t="s">
        <v>244</v>
      </c>
      <c r="AT1113" s="25" t="s">
        <v>306</v>
      </c>
      <c r="AU1113" s="25" t="s">
        <v>87</v>
      </c>
      <c r="AY1113" s="25" t="s">
        <v>201</v>
      </c>
      <c r="BE1113" s="217">
        <f>IF(N1113="základní",J1113,0)</f>
        <v>0</v>
      </c>
      <c r="BF1113" s="217">
        <f>IF(N1113="snížená",J1113,0)</f>
        <v>0</v>
      </c>
      <c r="BG1113" s="217">
        <f>IF(N1113="zákl. přenesená",J1113,0)</f>
        <v>0</v>
      </c>
      <c r="BH1113" s="217">
        <f>IF(N1113="sníž. přenesená",J1113,0)</f>
        <v>0</v>
      </c>
      <c r="BI1113" s="217">
        <f>IF(N1113="nulová",J1113,0)</f>
        <v>0</v>
      </c>
      <c r="BJ1113" s="25" t="s">
        <v>42</v>
      </c>
      <c r="BK1113" s="217">
        <f>ROUND(I1113*H1113,2)</f>
        <v>0</v>
      </c>
      <c r="BL1113" s="25" t="s">
        <v>111</v>
      </c>
      <c r="BM1113" s="25" t="s">
        <v>1044</v>
      </c>
    </row>
    <row r="1114" spans="2:65" s="13" customFormat="1">
      <c r="B1114" s="231"/>
      <c r="C1114" s="232"/>
      <c r="D1114" s="218" t="s">
        <v>211</v>
      </c>
      <c r="E1114" s="232"/>
      <c r="F1114" s="234" t="s">
        <v>1045</v>
      </c>
      <c r="G1114" s="232"/>
      <c r="H1114" s="235">
        <v>137.708</v>
      </c>
      <c r="I1114" s="236"/>
      <c r="J1114" s="232"/>
      <c r="K1114" s="232"/>
      <c r="L1114" s="237"/>
      <c r="M1114" s="238"/>
      <c r="N1114" s="239"/>
      <c r="O1114" s="239"/>
      <c r="P1114" s="239"/>
      <c r="Q1114" s="239"/>
      <c r="R1114" s="239"/>
      <c r="S1114" s="239"/>
      <c r="T1114" s="240"/>
      <c r="AT1114" s="241" t="s">
        <v>211</v>
      </c>
      <c r="AU1114" s="241" t="s">
        <v>87</v>
      </c>
      <c r="AV1114" s="13" t="s">
        <v>87</v>
      </c>
      <c r="AW1114" s="13" t="s">
        <v>6</v>
      </c>
      <c r="AX1114" s="13" t="s">
        <v>42</v>
      </c>
      <c r="AY1114" s="241" t="s">
        <v>201</v>
      </c>
    </row>
    <row r="1115" spans="2:65" s="1" customFormat="1" ht="38.25" customHeight="1">
      <c r="B1115" s="43"/>
      <c r="C1115" s="206" t="s">
        <v>1046</v>
      </c>
      <c r="D1115" s="206" t="s">
        <v>203</v>
      </c>
      <c r="E1115" s="207" t="s">
        <v>1047</v>
      </c>
      <c r="F1115" s="208" t="s">
        <v>1048</v>
      </c>
      <c r="G1115" s="209" t="s">
        <v>540</v>
      </c>
      <c r="H1115" s="210">
        <v>6</v>
      </c>
      <c r="I1115" s="211"/>
      <c r="J1115" s="212">
        <f>ROUND(I1115*H1115,2)</f>
        <v>0</v>
      </c>
      <c r="K1115" s="208" t="s">
        <v>207</v>
      </c>
      <c r="L1115" s="63"/>
      <c r="M1115" s="213" t="s">
        <v>34</v>
      </c>
      <c r="N1115" s="214" t="s">
        <v>51</v>
      </c>
      <c r="O1115" s="44"/>
      <c r="P1115" s="215">
        <f>O1115*H1115</f>
        <v>0</v>
      </c>
      <c r="Q1115" s="215">
        <v>1.7600000000000001E-3</v>
      </c>
      <c r="R1115" s="215">
        <f>Q1115*H1115</f>
        <v>1.056E-2</v>
      </c>
      <c r="S1115" s="215">
        <v>0</v>
      </c>
      <c r="T1115" s="216">
        <f>S1115*H1115</f>
        <v>0</v>
      </c>
      <c r="AR1115" s="25" t="s">
        <v>111</v>
      </c>
      <c r="AT1115" s="25" t="s">
        <v>203</v>
      </c>
      <c r="AU1115" s="25" t="s">
        <v>87</v>
      </c>
      <c r="AY1115" s="25" t="s">
        <v>201</v>
      </c>
      <c r="BE1115" s="217">
        <f>IF(N1115="základní",J1115,0)</f>
        <v>0</v>
      </c>
      <c r="BF1115" s="217">
        <f>IF(N1115="snížená",J1115,0)</f>
        <v>0</v>
      </c>
      <c r="BG1115" s="217">
        <f>IF(N1115="zákl. přenesená",J1115,0)</f>
        <v>0</v>
      </c>
      <c r="BH1115" s="217">
        <f>IF(N1115="sníž. přenesená",J1115,0)</f>
        <v>0</v>
      </c>
      <c r="BI1115" s="217">
        <f>IF(N1115="nulová",J1115,0)</f>
        <v>0</v>
      </c>
      <c r="BJ1115" s="25" t="s">
        <v>42</v>
      </c>
      <c r="BK1115" s="217">
        <f>ROUND(I1115*H1115,2)</f>
        <v>0</v>
      </c>
      <c r="BL1115" s="25" t="s">
        <v>111</v>
      </c>
      <c r="BM1115" s="25" t="s">
        <v>1049</v>
      </c>
    </row>
    <row r="1116" spans="2:65" s="1" customFormat="1" ht="121.5">
      <c r="B1116" s="43"/>
      <c r="C1116" s="65"/>
      <c r="D1116" s="218" t="s">
        <v>209</v>
      </c>
      <c r="E1116" s="65"/>
      <c r="F1116" s="219" t="s">
        <v>1050</v>
      </c>
      <c r="G1116" s="65"/>
      <c r="H1116" s="65"/>
      <c r="I1116" s="175"/>
      <c r="J1116" s="65"/>
      <c r="K1116" s="65"/>
      <c r="L1116" s="63"/>
      <c r="M1116" s="220"/>
      <c r="N1116" s="44"/>
      <c r="O1116" s="44"/>
      <c r="P1116" s="44"/>
      <c r="Q1116" s="44"/>
      <c r="R1116" s="44"/>
      <c r="S1116" s="44"/>
      <c r="T1116" s="80"/>
      <c r="AT1116" s="25" t="s">
        <v>209</v>
      </c>
      <c r="AU1116" s="25" t="s">
        <v>87</v>
      </c>
    </row>
    <row r="1117" spans="2:65" s="12" customFormat="1">
      <c r="B1117" s="221"/>
      <c r="C1117" s="222"/>
      <c r="D1117" s="218" t="s">
        <v>211</v>
      </c>
      <c r="E1117" s="223" t="s">
        <v>34</v>
      </c>
      <c r="F1117" s="224" t="s">
        <v>418</v>
      </c>
      <c r="G1117" s="222"/>
      <c r="H1117" s="223" t="s">
        <v>34</v>
      </c>
      <c r="I1117" s="225"/>
      <c r="J1117" s="222"/>
      <c r="K1117" s="222"/>
      <c r="L1117" s="226"/>
      <c r="M1117" s="227"/>
      <c r="N1117" s="228"/>
      <c r="O1117" s="228"/>
      <c r="P1117" s="228"/>
      <c r="Q1117" s="228"/>
      <c r="R1117" s="228"/>
      <c r="S1117" s="228"/>
      <c r="T1117" s="229"/>
      <c r="AT1117" s="230" t="s">
        <v>211</v>
      </c>
      <c r="AU1117" s="230" t="s">
        <v>87</v>
      </c>
      <c r="AV1117" s="12" t="s">
        <v>42</v>
      </c>
      <c r="AW1117" s="12" t="s">
        <v>40</v>
      </c>
      <c r="AX1117" s="12" t="s">
        <v>80</v>
      </c>
      <c r="AY1117" s="230" t="s">
        <v>201</v>
      </c>
    </row>
    <row r="1118" spans="2:65" s="12" customFormat="1">
      <c r="B1118" s="221"/>
      <c r="C1118" s="222"/>
      <c r="D1118" s="218" t="s">
        <v>211</v>
      </c>
      <c r="E1118" s="223" t="s">
        <v>34</v>
      </c>
      <c r="F1118" s="224" t="s">
        <v>587</v>
      </c>
      <c r="G1118" s="222"/>
      <c r="H1118" s="223" t="s">
        <v>34</v>
      </c>
      <c r="I1118" s="225"/>
      <c r="J1118" s="222"/>
      <c r="K1118" s="222"/>
      <c r="L1118" s="226"/>
      <c r="M1118" s="227"/>
      <c r="N1118" s="228"/>
      <c r="O1118" s="228"/>
      <c r="P1118" s="228"/>
      <c r="Q1118" s="228"/>
      <c r="R1118" s="228"/>
      <c r="S1118" s="228"/>
      <c r="T1118" s="229"/>
      <c r="AT1118" s="230" t="s">
        <v>211</v>
      </c>
      <c r="AU1118" s="230" t="s">
        <v>87</v>
      </c>
      <c r="AV1118" s="12" t="s">
        <v>42</v>
      </c>
      <c r="AW1118" s="12" t="s">
        <v>40</v>
      </c>
      <c r="AX1118" s="12" t="s">
        <v>80</v>
      </c>
      <c r="AY1118" s="230" t="s">
        <v>201</v>
      </c>
    </row>
    <row r="1119" spans="2:65" s="13" customFormat="1">
      <c r="B1119" s="231"/>
      <c r="C1119" s="232"/>
      <c r="D1119" s="218" t="s">
        <v>211</v>
      </c>
      <c r="E1119" s="233" t="s">
        <v>34</v>
      </c>
      <c r="F1119" s="234" t="s">
        <v>1051</v>
      </c>
      <c r="G1119" s="232"/>
      <c r="H1119" s="235">
        <v>6</v>
      </c>
      <c r="I1119" s="236"/>
      <c r="J1119" s="232"/>
      <c r="K1119" s="232"/>
      <c r="L1119" s="237"/>
      <c r="M1119" s="238"/>
      <c r="N1119" s="239"/>
      <c r="O1119" s="239"/>
      <c r="P1119" s="239"/>
      <c r="Q1119" s="239"/>
      <c r="R1119" s="239"/>
      <c r="S1119" s="239"/>
      <c r="T1119" s="240"/>
      <c r="AT1119" s="241" t="s">
        <v>211</v>
      </c>
      <c r="AU1119" s="241" t="s">
        <v>87</v>
      </c>
      <c r="AV1119" s="13" t="s">
        <v>87</v>
      </c>
      <c r="AW1119" s="13" t="s">
        <v>40</v>
      </c>
      <c r="AX1119" s="13" t="s">
        <v>80</v>
      </c>
      <c r="AY1119" s="241" t="s">
        <v>201</v>
      </c>
    </row>
    <row r="1120" spans="2:65" s="14" customFormat="1">
      <c r="B1120" s="242"/>
      <c r="C1120" s="243"/>
      <c r="D1120" s="218" t="s">
        <v>211</v>
      </c>
      <c r="E1120" s="244" t="s">
        <v>34</v>
      </c>
      <c r="F1120" s="245" t="s">
        <v>215</v>
      </c>
      <c r="G1120" s="243"/>
      <c r="H1120" s="246">
        <v>6</v>
      </c>
      <c r="I1120" s="247"/>
      <c r="J1120" s="243"/>
      <c r="K1120" s="243"/>
      <c r="L1120" s="248"/>
      <c r="M1120" s="249"/>
      <c r="N1120" s="250"/>
      <c r="O1120" s="250"/>
      <c r="P1120" s="250"/>
      <c r="Q1120" s="250"/>
      <c r="R1120" s="250"/>
      <c r="S1120" s="250"/>
      <c r="T1120" s="251"/>
      <c r="AT1120" s="252" t="s">
        <v>211</v>
      </c>
      <c r="AU1120" s="252" t="s">
        <v>87</v>
      </c>
      <c r="AV1120" s="14" t="s">
        <v>111</v>
      </c>
      <c r="AW1120" s="14" t="s">
        <v>40</v>
      </c>
      <c r="AX1120" s="14" t="s">
        <v>42</v>
      </c>
      <c r="AY1120" s="252" t="s">
        <v>201</v>
      </c>
    </row>
    <row r="1121" spans="2:65" s="1" customFormat="1" ht="25.5" customHeight="1">
      <c r="B1121" s="43"/>
      <c r="C1121" s="264" t="s">
        <v>1052</v>
      </c>
      <c r="D1121" s="264" t="s">
        <v>306</v>
      </c>
      <c r="E1121" s="265" t="s">
        <v>1053</v>
      </c>
      <c r="F1121" s="266" t="s">
        <v>1054</v>
      </c>
      <c r="G1121" s="267" t="s">
        <v>137</v>
      </c>
      <c r="H1121" s="268">
        <v>0.66</v>
      </c>
      <c r="I1121" s="269"/>
      <c r="J1121" s="270">
        <f>ROUND(I1121*H1121,2)</f>
        <v>0</v>
      </c>
      <c r="K1121" s="266" t="s">
        <v>207</v>
      </c>
      <c r="L1121" s="271"/>
      <c r="M1121" s="272" t="s">
        <v>34</v>
      </c>
      <c r="N1121" s="273" t="s">
        <v>51</v>
      </c>
      <c r="O1121" s="44"/>
      <c r="P1121" s="215">
        <f>O1121*H1121</f>
        <v>0</v>
      </c>
      <c r="Q1121" s="215">
        <v>2.3999999999999998E-3</v>
      </c>
      <c r="R1121" s="215">
        <f>Q1121*H1121</f>
        <v>1.5839999999999999E-3</v>
      </c>
      <c r="S1121" s="215">
        <v>0</v>
      </c>
      <c r="T1121" s="216">
        <f>S1121*H1121</f>
        <v>0</v>
      </c>
      <c r="AR1121" s="25" t="s">
        <v>244</v>
      </c>
      <c r="AT1121" s="25" t="s">
        <v>306</v>
      </c>
      <c r="AU1121" s="25" t="s">
        <v>87</v>
      </c>
      <c r="AY1121" s="25" t="s">
        <v>201</v>
      </c>
      <c r="BE1121" s="217">
        <f>IF(N1121="základní",J1121,0)</f>
        <v>0</v>
      </c>
      <c r="BF1121" s="217">
        <f>IF(N1121="snížená",J1121,0)</f>
        <v>0</v>
      </c>
      <c r="BG1121" s="217">
        <f>IF(N1121="zákl. přenesená",J1121,0)</f>
        <v>0</v>
      </c>
      <c r="BH1121" s="217">
        <f>IF(N1121="sníž. přenesená",J1121,0)</f>
        <v>0</v>
      </c>
      <c r="BI1121" s="217">
        <f>IF(N1121="nulová",J1121,0)</f>
        <v>0</v>
      </c>
      <c r="BJ1121" s="25" t="s">
        <v>42</v>
      </c>
      <c r="BK1121" s="217">
        <f>ROUND(I1121*H1121,2)</f>
        <v>0</v>
      </c>
      <c r="BL1121" s="25" t="s">
        <v>111</v>
      </c>
      <c r="BM1121" s="25" t="s">
        <v>1055</v>
      </c>
    </row>
    <row r="1122" spans="2:65" s="13" customFormat="1">
      <c r="B1122" s="231"/>
      <c r="C1122" s="232"/>
      <c r="D1122" s="218" t="s">
        <v>211</v>
      </c>
      <c r="E1122" s="233" t="s">
        <v>34</v>
      </c>
      <c r="F1122" s="234" t="s">
        <v>1056</v>
      </c>
      <c r="G1122" s="232"/>
      <c r="H1122" s="235">
        <v>0.6</v>
      </c>
      <c r="I1122" s="236"/>
      <c r="J1122" s="232"/>
      <c r="K1122" s="232"/>
      <c r="L1122" s="237"/>
      <c r="M1122" s="238"/>
      <c r="N1122" s="239"/>
      <c r="O1122" s="239"/>
      <c r="P1122" s="239"/>
      <c r="Q1122" s="239"/>
      <c r="R1122" s="239"/>
      <c r="S1122" s="239"/>
      <c r="T1122" s="240"/>
      <c r="AT1122" s="241" t="s">
        <v>211</v>
      </c>
      <c r="AU1122" s="241" t="s">
        <v>87</v>
      </c>
      <c r="AV1122" s="13" t="s">
        <v>87</v>
      </c>
      <c r="AW1122" s="13" t="s">
        <v>40</v>
      </c>
      <c r="AX1122" s="13" t="s">
        <v>42</v>
      </c>
      <c r="AY1122" s="241" t="s">
        <v>201</v>
      </c>
    </row>
    <row r="1123" spans="2:65" s="13" customFormat="1">
      <c r="B1123" s="231"/>
      <c r="C1123" s="232"/>
      <c r="D1123" s="218" t="s">
        <v>211</v>
      </c>
      <c r="E1123" s="232"/>
      <c r="F1123" s="234" t="s">
        <v>1057</v>
      </c>
      <c r="G1123" s="232"/>
      <c r="H1123" s="235">
        <v>0.66</v>
      </c>
      <c r="I1123" s="236"/>
      <c r="J1123" s="232"/>
      <c r="K1123" s="232"/>
      <c r="L1123" s="237"/>
      <c r="M1123" s="238"/>
      <c r="N1123" s="239"/>
      <c r="O1123" s="239"/>
      <c r="P1123" s="239"/>
      <c r="Q1123" s="239"/>
      <c r="R1123" s="239"/>
      <c r="S1123" s="239"/>
      <c r="T1123" s="240"/>
      <c r="AT1123" s="241" t="s">
        <v>211</v>
      </c>
      <c r="AU1123" s="241" t="s">
        <v>87</v>
      </c>
      <c r="AV1123" s="13" t="s">
        <v>87</v>
      </c>
      <c r="AW1123" s="13" t="s">
        <v>6</v>
      </c>
      <c r="AX1123" s="13" t="s">
        <v>42</v>
      </c>
      <c r="AY1123" s="241" t="s">
        <v>201</v>
      </c>
    </row>
    <row r="1124" spans="2:65" s="1" customFormat="1" ht="38.25" customHeight="1">
      <c r="B1124" s="43"/>
      <c r="C1124" s="206" t="s">
        <v>1058</v>
      </c>
      <c r="D1124" s="206" t="s">
        <v>203</v>
      </c>
      <c r="E1124" s="207" t="s">
        <v>1059</v>
      </c>
      <c r="F1124" s="208" t="s">
        <v>1060</v>
      </c>
      <c r="G1124" s="209" t="s">
        <v>540</v>
      </c>
      <c r="H1124" s="210">
        <v>6</v>
      </c>
      <c r="I1124" s="211"/>
      <c r="J1124" s="212">
        <f>ROUND(I1124*H1124,2)</f>
        <v>0</v>
      </c>
      <c r="K1124" s="208" t="s">
        <v>207</v>
      </c>
      <c r="L1124" s="63"/>
      <c r="M1124" s="213" t="s">
        <v>34</v>
      </c>
      <c r="N1124" s="214" t="s">
        <v>51</v>
      </c>
      <c r="O1124" s="44"/>
      <c r="P1124" s="215">
        <f>O1124*H1124</f>
        <v>0</v>
      </c>
      <c r="Q1124" s="215">
        <v>1.7600000000000001E-3</v>
      </c>
      <c r="R1124" s="215">
        <f>Q1124*H1124</f>
        <v>1.056E-2</v>
      </c>
      <c r="S1124" s="215">
        <v>0</v>
      </c>
      <c r="T1124" s="216">
        <f>S1124*H1124</f>
        <v>0</v>
      </c>
      <c r="AR1124" s="25" t="s">
        <v>111</v>
      </c>
      <c r="AT1124" s="25" t="s">
        <v>203</v>
      </c>
      <c r="AU1124" s="25" t="s">
        <v>87</v>
      </c>
      <c r="AY1124" s="25" t="s">
        <v>201</v>
      </c>
      <c r="BE1124" s="217">
        <f>IF(N1124="základní",J1124,0)</f>
        <v>0</v>
      </c>
      <c r="BF1124" s="217">
        <f>IF(N1124="snížená",J1124,0)</f>
        <v>0</v>
      </c>
      <c r="BG1124" s="217">
        <f>IF(N1124="zákl. přenesená",J1124,0)</f>
        <v>0</v>
      </c>
      <c r="BH1124" s="217">
        <f>IF(N1124="sníž. přenesená",J1124,0)</f>
        <v>0</v>
      </c>
      <c r="BI1124" s="217">
        <f>IF(N1124="nulová",J1124,0)</f>
        <v>0</v>
      </c>
      <c r="BJ1124" s="25" t="s">
        <v>42</v>
      </c>
      <c r="BK1124" s="217">
        <f>ROUND(I1124*H1124,2)</f>
        <v>0</v>
      </c>
      <c r="BL1124" s="25" t="s">
        <v>111</v>
      </c>
      <c r="BM1124" s="25" t="s">
        <v>1061</v>
      </c>
    </row>
    <row r="1125" spans="2:65" s="1" customFormat="1" ht="121.5">
      <c r="B1125" s="43"/>
      <c r="C1125" s="65"/>
      <c r="D1125" s="218" t="s">
        <v>209</v>
      </c>
      <c r="E1125" s="65"/>
      <c r="F1125" s="219" t="s">
        <v>1050</v>
      </c>
      <c r="G1125" s="65"/>
      <c r="H1125" s="65"/>
      <c r="I1125" s="175"/>
      <c r="J1125" s="65"/>
      <c r="K1125" s="65"/>
      <c r="L1125" s="63"/>
      <c r="M1125" s="220"/>
      <c r="N1125" s="44"/>
      <c r="O1125" s="44"/>
      <c r="P1125" s="44"/>
      <c r="Q1125" s="44"/>
      <c r="R1125" s="44"/>
      <c r="S1125" s="44"/>
      <c r="T1125" s="80"/>
      <c r="AT1125" s="25" t="s">
        <v>209</v>
      </c>
      <c r="AU1125" s="25" t="s">
        <v>87</v>
      </c>
    </row>
    <row r="1126" spans="2:65" s="12" customFormat="1">
      <c r="B1126" s="221"/>
      <c r="C1126" s="222"/>
      <c r="D1126" s="218" t="s">
        <v>211</v>
      </c>
      <c r="E1126" s="223" t="s">
        <v>34</v>
      </c>
      <c r="F1126" s="224" t="s">
        <v>418</v>
      </c>
      <c r="G1126" s="222"/>
      <c r="H1126" s="223" t="s">
        <v>34</v>
      </c>
      <c r="I1126" s="225"/>
      <c r="J1126" s="222"/>
      <c r="K1126" s="222"/>
      <c r="L1126" s="226"/>
      <c r="M1126" s="227"/>
      <c r="N1126" s="228"/>
      <c r="O1126" s="228"/>
      <c r="P1126" s="228"/>
      <c r="Q1126" s="228"/>
      <c r="R1126" s="228"/>
      <c r="S1126" s="228"/>
      <c r="T1126" s="229"/>
      <c r="AT1126" s="230" t="s">
        <v>211</v>
      </c>
      <c r="AU1126" s="230" t="s">
        <v>87</v>
      </c>
      <c r="AV1126" s="12" t="s">
        <v>42</v>
      </c>
      <c r="AW1126" s="12" t="s">
        <v>40</v>
      </c>
      <c r="AX1126" s="12" t="s">
        <v>80</v>
      </c>
      <c r="AY1126" s="230" t="s">
        <v>201</v>
      </c>
    </row>
    <row r="1127" spans="2:65" s="12" customFormat="1">
      <c r="B1127" s="221"/>
      <c r="C1127" s="222"/>
      <c r="D1127" s="218" t="s">
        <v>211</v>
      </c>
      <c r="E1127" s="223" t="s">
        <v>34</v>
      </c>
      <c r="F1127" s="224" t="s">
        <v>587</v>
      </c>
      <c r="G1127" s="222"/>
      <c r="H1127" s="223" t="s">
        <v>34</v>
      </c>
      <c r="I1127" s="225"/>
      <c r="J1127" s="222"/>
      <c r="K1127" s="222"/>
      <c r="L1127" s="226"/>
      <c r="M1127" s="227"/>
      <c r="N1127" s="228"/>
      <c r="O1127" s="228"/>
      <c r="P1127" s="228"/>
      <c r="Q1127" s="228"/>
      <c r="R1127" s="228"/>
      <c r="S1127" s="228"/>
      <c r="T1127" s="229"/>
      <c r="AT1127" s="230" t="s">
        <v>211</v>
      </c>
      <c r="AU1127" s="230" t="s">
        <v>87</v>
      </c>
      <c r="AV1127" s="12" t="s">
        <v>42</v>
      </c>
      <c r="AW1127" s="12" t="s">
        <v>40</v>
      </c>
      <c r="AX1127" s="12" t="s">
        <v>80</v>
      </c>
      <c r="AY1127" s="230" t="s">
        <v>201</v>
      </c>
    </row>
    <row r="1128" spans="2:65" s="13" customFormat="1">
      <c r="B1128" s="231"/>
      <c r="C1128" s="232"/>
      <c r="D1128" s="218" t="s">
        <v>211</v>
      </c>
      <c r="E1128" s="233" t="s">
        <v>34</v>
      </c>
      <c r="F1128" s="234" t="s">
        <v>1062</v>
      </c>
      <c r="G1128" s="232"/>
      <c r="H1128" s="235">
        <v>6</v>
      </c>
      <c r="I1128" s="236"/>
      <c r="J1128" s="232"/>
      <c r="K1128" s="232"/>
      <c r="L1128" s="237"/>
      <c r="M1128" s="238"/>
      <c r="N1128" s="239"/>
      <c r="O1128" s="239"/>
      <c r="P1128" s="239"/>
      <c r="Q1128" s="239"/>
      <c r="R1128" s="239"/>
      <c r="S1128" s="239"/>
      <c r="T1128" s="240"/>
      <c r="AT1128" s="241" t="s">
        <v>211</v>
      </c>
      <c r="AU1128" s="241" t="s">
        <v>87</v>
      </c>
      <c r="AV1128" s="13" t="s">
        <v>87</v>
      </c>
      <c r="AW1128" s="13" t="s">
        <v>40</v>
      </c>
      <c r="AX1128" s="13" t="s">
        <v>80</v>
      </c>
      <c r="AY1128" s="241" t="s">
        <v>201</v>
      </c>
    </row>
    <row r="1129" spans="2:65" s="14" customFormat="1">
      <c r="B1129" s="242"/>
      <c r="C1129" s="243"/>
      <c r="D1129" s="218" t="s">
        <v>211</v>
      </c>
      <c r="E1129" s="244" t="s">
        <v>34</v>
      </c>
      <c r="F1129" s="245" t="s">
        <v>215</v>
      </c>
      <c r="G1129" s="243"/>
      <c r="H1129" s="246">
        <v>6</v>
      </c>
      <c r="I1129" s="247"/>
      <c r="J1129" s="243"/>
      <c r="K1129" s="243"/>
      <c r="L1129" s="248"/>
      <c r="M1129" s="249"/>
      <c r="N1129" s="250"/>
      <c r="O1129" s="250"/>
      <c r="P1129" s="250"/>
      <c r="Q1129" s="250"/>
      <c r="R1129" s="250"/>
      <c r="S1129" s="250"/>
      <c r="T1129" s="251"/>
      <c r="AT1129" s="252" t="s">
        <v>211</v>
      </c>
      <c r="AU1129" s="252" t="s">
        <v>87</v>
      </c>
      <c r="AV1129" s="14" t="s">
        <v>111</v>
      </c>
      <c r="AW1129" s="14" t="s">
        <v>40</v>
      </c>
      <c r="AX1129" s="14" t="s">
        <v>42</v>
      </c>
      <c r="AY1129" s="252" t="s">
        <v>201</v>
      </c>
    </row>
    <row r="1130" spans="2:65" s="1" customFormat="1" ht="25.5" customHeight="1">
      <c r="B1130" s="43"/>
      <c r="C1130" s="264" t="s">
        <v>1063</v>
      </c>
      <c r="D1130" s="264" t="s">
        <v>306</v>
      </c>
      <c r="E1130" s="265" t="s">
        <v>1064</v>
      </c>
      <c r="F1130" s="266" t="s">
        <v>1065</v>
      </c>
      <c r="G1130" s="267" t="s">
        <v>137</v>
      </c>
      <c r="H1130" s="268">
        <v>1.518</v>
      </c>
      <c r="I1130" s="269"/>
      <c r="J1130" s="270">
        <f>ROUND(I1130*H1130,2)</f>
        <v>0</v>
      </c>
      <c r="K1130" s="266" t="s">
        <v>207</v>
      </c>
      <c r="L1130" s="271"/>
      <c r="M1130" s="272" t="s">
        <v>34</v>
      </c>
      <c r="N1130" s="273" t="s">
        <v>51</v>
      </c>
      <c r="O1130" s="44"/>
      <c r="P1130" s="215">
        <f>O1130*H1130</f>
        <v>0</v>
      </c>
      <c r="Q1130" s="215">
        <v>3.0000000000000001E-3</v>
      </c>
      <c r="R1130" s="215">
        <f>Q1130*H1130</f>
        <v>4.5539999999999999E-3</v>
      </c>
      <c r="S1130" s="215">
        <v>0</v>
      </c>
      <c r="T1130" s="216">
        <f>S1130*H1130</f>
        <v>0</v>
      </c>
      <c r="AR1130" s="25" t="s">
        <v>244</v>
      </c>
      <c r="AT1130" s="25" t="s">
        <v>306</v>
      </c>
      <c r="AU1130" s="25" t="s">
        <v>87</v>
      </c>
      <c r="AY1130" s="25" t="s">
        <v>201</v>
      </c>
      <c r="BE1130" s="217">
        <f>IF(N1130="základní",J1130,0)</f>
        <v>0</v>
      </c>
      <c r="BF1130" s="217">
        <f>IF(N1130="snížená",J1130,0)</f>
        <v>0</v>
      </c>
      <c r="BG1130" s="217">
        <f>IF(N1130="zákl. přenesená",J1130,0)</f>
        <v>0</v>
      </c>
      <c r="BH1130" s="217">
        <f>IF(N1130="sníž. přenesená",J1130,0)</f>
        <v>0</v>
      </c>
      <c r="BI1130" s="217">
        <f>IF(N1130="nulová",J1130,0)</f>
        <v>0</v>
      </c>
      <c r="BJ1130" s="25" t="s">
        <v>42</v>
      </c>
      <c r="BK1130" s="217">
        <f>ROUND(I1130*H1130,2)</f>
        <v>0</v>
      </c>
      <c r="BL1130" s="25" t="s">
        <v>111</v>
      </c>
      <c r="BM1130" s="25" t="s">
        <v>1066</v>
      </c>
    </row>
    <row r="1131" spans="2:65" s="13" customFormat="1">
      <c r="B1131" s="231"/>
      <c r="C1131" s="232"/>
      <c r="D1131" s="218" t="s">
        <v>211</v>
      </c>
      <c r="E1131" s="233" t="s">
        <v>34</v>
      </c>
      <c r="F1131" s="234" t="s">
        <v>1067</v>
      </c>
      <c r="G1131" s="232"/>
      <c r="H1131" s="235">
        <v>1.38</v>
      </c>
      <c r="I1131" s="236"/>
      <c r="J1131" s="232"/>
      <c r="K1131" s="232"/>
      <c r="L1131" s="237"/>
      <c r="M1131" s="238"/>
      <c r="N1131" s="239"/>
      <c r="O1131" s="239"/>
      <c r="P1131" s="239"/>
      <c r="Q1131" s="239"/>
      <c r="R1131" s="239"/>
      <c r="S1131" s="239"/>
      <c r="T1131" s="240"/>
      <c r="AT1131" s="241" t="s">
        <v>211</v>
      </c>
      <c r="AU1131" s="241" t="s">
        <v>87</v>
      </c>
      <c r="AV1131" s="13" t="s">
        <v>87</v>
      </c>
      <c r="AW1131" s="13" t="s">
        <v>40</v>
      </c>
      <c r="AX1131" s="13" t="s">
        <v>42</v>
      </c>
      <c r="AY1131" s="241" t="s">
        <v>201</v>
      </c>
    </row>
    <row r="1132" spans="2:65" s="13" customFormat="1">
      <c r="B1132" s="231"/>
      <c r="C1132" s="232"/>
      <c r="D1132" s="218" t="s">
        <v>211</v>
      </c>
      <c r="E1132" s="232"/>
      <c r="F1132" s="234" t="s">
        <v>1068</v>
      </c>
      <c r="G1132" s="232"/>
      <c r="H1132" s="235">
        <v>1.518</v>
      </c>
      <c r="I1132" s="236"/>
      <c r="J1132" s="232"/>
      <c r="K1132" s="232"/>
      <c r="L1132" s="237"/>
      <c r="M1132" s="238"/>
      <c r="N1132" s="239"/>
      <c r="O1132" s="239"/>
      <c r="P1132" s="239"/>
      <c r="Q1132" s="239"/>
      <c r="R1132" s="239"/>
      <c r="S1132" s="239"/>
      <c r="T1132" s="240"/>
      <c r="AT1132" s="241" t="s">
        <v>211</v>
      </c>
      <c r="AU1132" s="241" t="s">
        <v>87</v>
      </c>
      <c r="AV1132" s="13" t="s">
        <v>87</v>
      </c>
      <c r="AW1132" s="13" t="s">
        <v>6</v>
      </c>
      <c r="AX1132" s="13" t="s">
        <v>42</v>
      </c>
      <c r="AY1132" s="241" t="s">
        <v>201</v>
      </c>
    </row>
    <row r="1133" spans="2:65" s="1" customFormat="1" ht="25.5" customHeight="1">
      <c r="B1133" s="43"/>
      <c r="C1133" s="206" t="s">
        <v>1069</v>
      </c>
      <c r="D1133" s="206" t="s">
        <v>203</v>
      </c>
      <c r="E1133" s="207" t="s">
        <v>1070</v>
      </c>
      <c r="F1133" s="208" t="s">
        <v>1071</v>
      </c>
      <c r="G1133" s="209" t="s">
        <v>137</v>
      </c>
      <c r="H1133" s="210">
        <v>264.517</v>
      </c>
      <c r="I1133" s="211"/>
      <c r="J1133" s="212">
        <f>ROUND(I1133*H1133,2)</f>
        <v>0</v>
      </c>
      <c r="K1133" s="208" t="s">
        <v>207</v>
      </c>
      <c r="L1133" s="63"/>
      <c r="M1133" s="213" t="s">
        <v>34</v>
      </c>
      <c r="N1133" s="214" t="s">
        <v>51</v>
      </c>
      <c r="O1133" s="44"/>
      <c r="P1133" s="215">
        <f>O1133*H1133</f>
        <v>0</v>
      </c>
      <c r="Q1133" s="215">
        <v>2.3630000000000002E-2</v>
      </c>
      <c r="R1133" s="215">
        <f>Q1133*H1133</f>
        <v>6.2505367100000004</v>
      </c>
      <c r="S1133" s="215">
        <v>0</v>
      </c>
      <c r="T1133" s="216">
        <f>S1133*H1133</f>
        <v>0</v>
      </c>
      <c r="AR1133" s="25" t="s">
        <v>111</v>
      </c>
      <c r="AT1133" s="25" t="s">
        <v>203</v>
      </c>
      <c r="AU1133" s="25" t="s">
        <v>87</v>
      </c>
      <c r="AY1133" s="25" t="s">
        <v>201</v>
      </c>
      <c r="BE1133" s="217">
        <f>IF(N1133="základní",J1133,0)</f>
        <v>0</v>
      </c>
      <c r="BF1133" s="217">
        <f>IF(N1133="snížená",J1133,0)</f>
        <v>0</v>
      </c>
      <c r="BG1133" s="217">
        <f>IF(N1133="zákl. přenesená",J1133,0)</f>
        <v>0</v>
      </c>
      <c r="BH1133" s="217">
        <f>IF(N1133="sníž. přenesená",J1133,0)</f>
        <v>0</v>
      </c>
      <c r="BI1133" s="217">
        <f>IF(N1133="nulová",J1133,0)</f>
        <v>0</v>
      </c>
      <c r="BJ1133" s="25" t="s">
        <v>42</v>
      </c>
      <c r="BK1133" s="217">
        <f>ROUND(I1133*H1133,2)</f>
        <v>0</v>
      </c>
      <c r="BL1133" s="25" t="s">
        <v>111</v>
      </c>
      <c r="BM1133" s="25" t="s">
        <v>1072</v>
      </c>
    </row>
    <row r="1134" spans="2:65" s="12" customFormat="1">
      <c r="B1134" s="221"/>
      <c r="C1134" s="222"/>
      <c r="D1134" s="218" t="s">
        <v>211</v>
      </c>
      <c r="E1134" s="223" t="s">
        <v>34</v>
      </c>
      <c r="F1134" s="224" t="s">
        <v>418</v>
      </c>
      <c r="G1134" s="222"/>
      <c r="H1134" s="223" t="s">
        <v>34</v>
      </c>
      <c r="I1134" s="225"/>
      <c r="J1134" s="222"/>
      <c r="K1134" s="222"/>
      <c r="L1134" s="226"/>
      <c r="M1134" s="227"/>
      <c r="N1134" s="228"/>
      <c r="O1134" s="228"/>
      <c r="P1134" s="228"/>
      <c r="Q1134" s="228"/>
      <c r="R1134" s="228"/>
      <c r="S1134" s="228"/>
      <c r="T1134" s="229"/>
      <c r="AT1134" s="230" t="s">
        <v>211</v>
      </c>
      <c r="AU1134" s="230" t="s">
        <v>87</v>
      </c>
      <c r="AV1134" s="12" t="s">
        <v>42</v>
      </c>
      <c r="AW1134" s="12" t="s">
        <v>40</v>
      </c>
      <c r="AX1134" s="12" t="s">
        <v>80</v>
      </c>
      <c r="AY1134" s="230" t="s">
        <v>201</v>
      </c>
    </row>
    <row r="1135" spans="2:65" s="13" customFormat="1" ht="27">
      <c r="B1135" s="231"/>
      <c r="C1135" s="232"/>
      <c r="D1135" s="218" t="s">
        <v>211</v>
      </c>
      <c r="E1135" s="233" t="s">
        <v>34</v>
      </c>
      <c r="F1135" s="234" t="s">
        <v>938</v>
      </c>
      <c r="G1135" s="232"/>
      <c r="H1135" s="235">
        <v>305.62</v>
      </c>
      <c r="I1135" s="236"/>
      <c r="J1135" s="232"/>
      <c r="K1135" s="232"/>
      <c r="L1135" s="237"/>
      <c r="M1135" s="238"/>
      <c r="N1135" s="239"/>
      <c r="O1135" s="239"/>
      <c r="P1135" s="239"/>
      <c r="Q1135" s="239"/>
      <c r="R1135" s="239"/>
      <c r="S1135" s="239"/>
      <c r="T1135" s="240"/>
      <c r="AT1135" s="241" t="s">
        <v>211</v>
      </c>
      <c r="AU1135" s="241" t="s">
        <v>87</v>
      </c>
      <c r="AV1135" s="13" t="s">
        <v>87</v>
      </c>
      <c r="AW1135" s="13" t="s">
        <v>40</v>
      </c>
      <c r="AX1135" s="13" t="s">
        <v>80</v>
      </c>
      <c r="AY1135" s="241" t="s">
        <v>201</v>
      </c>
    </row>
    <row r="1136" spans="2:65" s="12" customFormat="1">
      <c r="B1136" s="221"/>
      <c r="C1136" s="222"/>
      <c r="D1136" s="218" t="s">
        <v>211</v>
      </c>
      <c r="E1136" s="223" t="s">
        <v>34</v>
      </c>
      <c r="F1136" s="224" t="s">
        <v>441</v>
      </c>
      <c r="G1136" s="222"/>
      <c r="H1136" s="223" t="s">
        <v>34</v>
      </c>
      <c r="I1136" s="225"/>
      <c r="J1136" s="222"/>
      <c r="K1136" s="222"/>
      <c r="L1136" s="226"/>
      <c r="M1136" s="227"/>
      <c r="N1136" s="228"/>
      <c r="O1136" s="228"/>
      <c r="P1136" s="228"/>
      <c r="Q1136" s="228"/>
      <c r="R1136" s="228"/>
      <c r="S1136" s="228"/>
      <c r="T1136" s="229"/>
      <c r="AT1136" s="230" t="s">
        <v>211</v>
      </c>
      <c r="AU1136" s="230" t="s">
        <v>87</v>
      </c>
      <c r="AV1136" s="12" t="s">
        <v>42</v>
      </c>
      <c r="AW1136" s="12" t="s">
        <v>40</v>
      </c>
      <c r="AX1136" s="12" t="s">
        <v>80</v>
      </c>
      <c r="AY1136" s="230" t="s">
        <v>201</v>
      </c>
    </row>
    <row r="1137" spans="2:51" s="13" customFormat="1">
      <c r="B1137" s="231"/>
      <c r="C1137" s="232"/>
      <c r="D1137" s="218" t="s">
        <v>211</v>
      </c>
      <c r="E1137" s="233" t="s">
        <v>34</v>
      </c>
      <c r="F1137" s="234" t="s">
        <v>939</v>
      </c>
      <c r="G1137" s="232"/>
      <c r="H1137" s="235">
        <v>-1.5</v>
      </c>
      <c r="I1137" s="236"/>
      <c r="J1137" s="232"/>
      <c r="K1137" s="232"/>
      <c r="L1137" s="237"/>
      <c r="M1137" s="238"/>
      <c r="N1137" s="239"/>
      <c r="O1137" s="239"/>
      <c r="P1137" s="239"/>
      <c r="Q1137" s="239"/>
      <c r="R1137" s="239"/>
      <c r="S1137" s="239"/>
      <c r="T1137" s="240"/>
      <c r="AT1137" s="241" t="s">
        <v>211</v>
      </c>
      <c r="AU1137" s="241" t="s">
        <v>87</v>
      </c>
      <c r="AV1137" s="13" t="s">
        <v>87</v>
      </c>
      <c r="AW1137" s="13" t="s">
        <v>40</v>
      </c>
      <c r="AX1137" s="13" t="s">
        <v>80</v>
      </c>
      <c r="AY1137" s="241" t="s">
        <v>201</v>
      </c>
    </row>
    <row r="1138" spans="2:51" s="13" customFormat="1">
      <c r="B1138" s="231"/>
      <c r="C1138" s="232"/>
      <c r="D1138" s="218" t="s">
        <v>211</v>
      </c>
      <c r="E1138" s="233" t="s">
        <v>34</v>
      </c>
      <c r="F1138" s="234" t="s">
        <v>940</v>
      </c>
      <c r="G1138" s="232"/>
      <c r="H1138" s="235">
        <v>-4</v>
      </c>
      <c r="I1138" s="236"/>
      <c r="J1138" s="232"/>
      <c r="K1138" s="232"/>
      <c r="L1138" s="237"/>
      <c r="M1138" s="238"/>
      <c r="N1138" s="239"/>
      <c r="O1138" s="239"/>
      <c r="P1138" s="239"/>
      <c r="Q1138" s="239"/>
      <c r="R1138" s="239"/>
      <c r="S1138" s="239"/>
      <c r="T1138" s="240"/>
      <c r="AT1138" s="241" t="s">
        <v>211</v>
      </c>
      <c r="AU1138" s="241" t="s">
        <v>87</v>
      </c>
      <c r="AV1138" s="13" t="s">
        <v>87</v>
      </c>
      <c r="AW1138" s="13" t="s">
        <v>40</v>
      </c>
      <c r="AX1138" s="13" t="s">
        <v>80</v>
      </c>
      <c r="AY1138" s="241" t="s">
        <v>201</v>
      </c>
    </row>
    <row r="1139" spans="2:51" s="13" customFormat="1">
      <c r="B1139" s="231"/>
      <c r="C1139" s="232"/>
      <c r="D1139" s="218" t="s">
        <v>211</v>
      </c>
      <c r="E1139" s="233" t="s">
        <v>34</v>
      </c>
      <c r="F1139" s="234" t="s">
        <v>941</v>
      </c>
      <c r="G1139" s="232"/>
      <c r="H1139" s="235">
        <v>-0.75</v>
      </c>
      <c r="I1139" s="236"/>
      <c r="J1139" s="232"/>
      <c r="K1139" s="232"/>
      <c r="L1139" s="237"/>
      <c r="M1139" s="238"/>
      <c r="N1139" s="239"/>
      <c r="O1139" s="239"/>
      <c r="P1139" s="239"/>
      <c r="Q1139" s="239"/>
      <c r="R1139" s="239"/>
      <c r="S1139" s="239"/>
      <c r="T1139" s="240"/>
      <c r="AT1139" s="241" t="s">
        <v>211</v>
      </c>
      <c r="AU1139" s="241" t="s">
        <v>87</v>
      </c>
      <c r="AV1139" s="13" t="s">
        <v>87</v>
      </c>
      <c r="AW1139" s="13" t="s">
        <v>40</v>
      </c>
      <c r="AX1139" s="13" t="s">
        <v>80</v>
      </c>
      <c r="AY1139" s="241" t="s">
        <v>201</v>
      </c>
    </row>
    <row r="1140" spans="2:51" s="13" customFormat="1">
      <c r="B1140" s="231"/>
      <c r="C1140" s="232"/>
      <c r="D1140" s="218" t="s">
        <v>211</v>
      </c>
      <c r="E1140" s="233" t="s">
        <v>34</v>
      </c>
      <c r="F1140" s="234" t="s">
        <v>942</v>
      </c>
      <c r="G1140" s="232"/>
      <c r="H1140" s="235">
        <v>-2.5</v>
      </c>
      <c r="I1140" s="236"/>
      <c r="J1140" s="232"/>
      <c r="K1140" s="232"/>
      <c r="L1140" s="237"/>
      <c r="M1140" s="238"/>
      <c r="N1140" s="239"/>
      <c r="O1140" s="239"/>
      <c r="P1140" s="239"/>
      <c r="Q1140" s="239"/>
      <c r="R1140" s="239"/>
      <c r="S1140" s="239"/>
      <c r="T1140" s="240"/>
      <c r="AT1140" s="241" t="s">
        <v>211</v>
      </c>
      <c r="AU1140" s="241" t="s">
        <v>87</v>
      </c>
      <c r="AV1140" s="13" t="s">
        <v>87</v>
      </c>
      <c r="AW1140" s="13" t="s">
        <v>40</v>
      </c>
      <c r="AX1140" s="13" t="s">
        <v>80</v>
      </c>
      <c r="AY1140" s="241" t="s">
        <v>201</v>
      </c>
    </row>
    <row r="1141" spans="2:51" s="13" customFormat="1">
      <c r="B1141" s="231"/>
      <c r="C1141" s="232"/>
      <c r="D1141" s="218" t="s">
        <v>211</v>
      </c>
      <c r="E1141" s="233" t="s">
        <v>34</v>
      </c>
      <c r="F1141" s="234" t="s">
        <v>943</v>
      </c>
      <c r="G1141" s="232"/>
      <c r="H1141" s="235">
        <v>-5.625</v>
      </c>
      <c r="I1141" s="236"/>
      <c r="J1141" s="232"/>
      <c r="K1141" s="232"/>
      <c r="L1141" s="237"/>
      <c r="M1141" s="238"/>
      <c r="N1141" s="239"/>
      <c r="O1141" s="239"/>
      <c r="P1141" s="239"/>
      <c r="Q1141" s="239"/>
      <c r="R1141" s="239"/>
      <c r="S1141" s="239"/>
      <c r="T1141" s="240"/>
      <c r="AT1141" s="241" t="s">
        <v>211</v>
      </c>
      <c r="AU1141" s="241" t="s">
        <v>87</v>
      </c>
      <c r="AV1141" s="13" t="s">
        <v>87</v>
      </c>
      <c r="AW1141" s="13" t="s">
        <v>40</v>
      </c>
      <c r="AX1141" s="13" t="s">
        <v>80</v>
      </c>
      <c r="AY1141" s="241" t="s">
        <v>201</v>
      </c>
    </row>
    <row r="1142" spans="2:51" s="13" customFormat="1">
      <c r="B1142" s="231"/>
      <c r="C1142" s="232"/>
      <c r="D1142" s="218" t="s">
        <v>211</v>
      </c>
      <c r="E1142" s="233" t="s">
        <v>34</v>
      </c>
      <c r="F1142" s="234" t="s">
        <v>944</v>
      </c>
      <c r="G1142" s="232"/>
      <c r="H1142" s="235">
        <v>-4.5</v>
      </c>
      <c r="I1142" s="236"/>
      <c r="J1142" s="232"/>
      <c r="K1142" s="232"/>
      <c r="L1142" s="237"/>
      <c r="M1142" s="238"/>
      <c r="N1142" s="239"/>
      <c r="O1142" s="239"/>
      <c r="P1142" s="239"/>
      <c r="Q1142" s="239"/>
      <c r="R1142" s="239"/>
      <c r="S1142" s="239"/>
      <c r="T1142" s="240"/>
      <c r="AT1142" s="241" t="s">
        <v>211</v>
      </c>
      <c r="AU1142" s="241" t="s">
        <v>87</v>
      </c>
      <c r="AV1142" s="13" t="s">
        <v>87</v>
      </c>
      <c r="AW1142" s="13" t="s">
        <v>40</v>
      </c>
      <c r="AX1142" s="13" t="s">
        <v>80</v>
      </c>
      <c r="AY1142" s="241" t="s">
        <v>201</v>
      </c>
    </row>
    <row r="1143" spans="2:51" s="13" customFormat="1">
      <c r="B1143" s="231"/>
      <c r="C1143" s="232"/>
      <c r="D1143" s="218" t="s">
        <v>211</v>
      </c>
      <c r="E1143" s="233" t="s">
        <v>34</v>
      </c>
      <c r="F1143" s="234" t="s">
        <v>945</v>
      </c>
      <c r="G1143" s="232"/>
      <c r="H1143" s="235">
        <v>-3</v>
      </c>
      <c r="I1143" s="236"/>
      <c r="J1143" s="232"/>
      <c r="K1143" s="232"/>
      <c r="L1143" s="237"/>
      <c r="M1143" s="238"/>
      <c r="N1143" s="239"/>
      <c r="O1143" s="239"/>
      <c r="P1143" s="239"/>
      <c r="Q1143" s="239"/>
      <c r="R1143" s="239"/>
      <c r="S1143" s="239"/>
      <c r="T1143" s="240"/>
      <c r="AT1143" s="241" t="s">
        <v>211</v>
      </c>
      <c r="AU1143" s="241" t="s">
        <v>87</v>
      </c>
      <c r="AV1143" s="13" t="s">
        <v>87</v>
      </c>
      <c r="AW1143" s="13" t="s">
        <v>40</v>
      </c>
      <c r="AX1143" s="13" t="s">
        <v>80</v>
      </c>
      <c r="AY1143" s="241" t="s">
        <v>201</v>
      </c>
    </row>
    <row r="1144" spans="2:51" s="13" customFormat="1">
      <c r="B1144" s="231"/>
      <c r="C1144" s="232"/>
      <c r="D1144" s="218" t="s">
        <v>211</v>
      </c>
      <c r="E1144" s="233" t="s">
        <v>34</v>
      </c>
      <c r="F1144" s="234" t="s">
        <v>946</v>
      </c>
      <c r="G1144" s="232"/>
      <c r="H1144" s="235">
        <v>-2.25</v>
      </c>
      <c r="I1144" s="236"/>
      <c r="J1144" s="232"/>
      <c r="K1144" s="232"/>
      <c r="L1144" s="237"/>
      <c r="M1144" s="238"/>
      <c r="N1144" s="239"/>
      <c r="O1144" s="239"/>
      <c r="P1144" s="239"/>
      <c r="Q1144" s="239"/>
      <c r="R1144" s="239"/>
      <c r="S1144" s="239"/>
      <c r="T1144" s="240"/>
      <c r="AT1144" s="241" t="s">
        <v>211</v>
      </c>
      <c r="AU1144" s="241" t="s">
        <v>87</v>
      </c>
      <c r="AV1144" s="13" t="s">
        <v>87</v>
      </c>
      <c r="AW1144" s="13" t="s">
        <v>40</v>
      </c>
      <c r="AX1144" s="13" t="s">
        <v>80</v>
      </c>
      <c r="AY1144" s="241" t="s">
        <v>201</v>
      </c>
    </row>
    <row r="1145" spans="2:51" s="13" customFormat="1">
      <c r="B1145" s="231"/>
      <c r="C1145" s="232"/>
      <c r="D1145" s="218" t="s">
        <v>211</v>
      </c>
      <c r="E1145" s="233" t="s">
        <v>34</v>
      </c>
      <c r="F1145" s="234" t="s">
        <v>947</v>
      </c>
      <c r="G1145" s="232"/>
      <c r="H1145" s="235">
        <v>-3.75</v>
      </c>
      <c r="I1145" s="236"/>
      <c r="J1145" s="232"/>
      <c r="K1145" s="232"/>
      <c r="L1145" s="237"/>
      <c r="M1145" s="238"/>
      <c r="N1145" s="239"/>
      <c r="O1145" s="239"/>
      <c r="P1145" s="239"/>
      <c r="Q1145" s="239"/>
      <c r="R1145" s="239"/>
      <c r="S1145" s="239"/>
      <c r="T1145" s="240"/>
      <c r="AT1145" s="241" t="s">
        <v>211</v>
      </c>
      <c r="AU1145" s="241" t="s">
        <v>87</v>
      </c>
      <c r="AV1145" s="13" t="s">
        <v>87</v>
      </c>
      <c r="AW1145" s="13" t="s">
        <v>40</v>
      </c>
      <c r="AX1145" s="13" t="s">
        <v>80</v>
      </c>
      <c r="AY1145" s="241" t="s">
        <v>201</v>
      </c>
    </row>
    <row r="1146" spans="2:51" s="12" customFormat="1">
      <c r="B1146" s="221"/>
      <c r="C1146" s="222"/>
      <c r="D1146" s="218" t="s">
        <v>211</v>
      </c>
      <c r="E1146" s="223" t="s">
        <v>34</v>
      </c>
      <c r="F1146" s="224" t="s">
        <v>816</v>
      </c>
      <c r="G1146" s="222"/>
      <c r="H1146" s="223" t="s">
        <v>34</v>
      </c>
      <c r="I1146" s="225"/>
      <c r="J1146" s="222"/>
      <c r="K1146" s="222"/>
      <c r="L1146" s="226"/>
      <c r="M1146" s="227"/>
      <c r="N1146" s="228"/>
      <c r="O1146" s="228"/>
      <c r="P1146" s="228"/>
      <c r="Q1146" s="228"/>
      <c r="R1146" s="228"/>
      <c r="S1146" s="228"/>
      <c r="T1146" s="229"/>
      <c r="AT1146" s="230" t="s">
        <v>211</v>
      </c>
      <c r="AU1146" s="230" t="s">
        <v>87</v>
      </c>
      <c r="AV1146" s="12" t="s">
        <v>42</v>
      </c>
      <c r="AW1146" s="12" t="s">
        <v>40</v>
      </c>
      <c r="AX1146" s="12" t="s">
        <v>80</v>
      </c>
      <c r="AY1146" s="230" t="s">
        <v>201</v>
      </c>
    </row>
    <row r="1147" spans="2:51" s="13" customFormat="1">
      <c r="B1147" s="231"/>
      <c r="C1147" s="232"/>
      <c r="D1147" s="218" t="s">
        <v>211</v>
      </c>
      <c r="E1147" s="233" t="s">
        <v>34</v>
      </c>
      <c r="F1147" s="234" t="s">
        <v>948</v>
      </c>
      <c r="G1147" s="232"/>
      <c r="H1147" s="235">
        <v>0.83099999999999996</v>
      </c>
      <c r="I1147" s="236"/>
      <c r="J1147" s="232"/>
      <c r="K1147" s="232"/>
      <c r="L1147" s="237"/>
      <c r="M1147" s="238"/>
      <c r="N1147" s="239"/>
      <c r="O1147" s="239"/>
      <c r="P1147" s="239"/>
      <c r="Q1147" s="239"/>
      <c r="R1147" s="239"/>
      <c r="S1147" s="239"/>
      <c r="T1147" s="240"/>
      <c r="AT1147" s="241" t="s">
        <v>211</v>
      </c>
      <c r="AU1147" s="241" t="s">
        <v>87</v>
      </c>
      <c r="AV1147" s="13" t="s">
        <v>87</v>
      </c>
      <c r="AW1147" s="13" t="s">
        <v>40</v>
      </c>
      <c r="AX1147" s="13" t="s">
        <v>80</v>
      </c>
      <c r="AY1147" s="241" t="s">
        <v>201</v>
      </c>
    </row>
    <row r="1148" spans="2:51" s="13" customFormat="1">
      <c r="B1148" s="231"/>
      <c r="C1148" s="232"/>
      <c r="D1148" s="218" t="s">
        <v>211</v>
      </c>
      <c r="E1148" s="233" t="s">
        <v>34</v>
      </c>
      <c r="F1148" s="234" t="s">
        <v>949</v>
      </c>
      <c r="G1148" s="232"/>
      <c r="H1148" s="235">
        <v>1.05</v>
      </c>
      <c r="I1148" s="236"/>
      <c r="J1148" s="232"/>
      <c r="K1148" s="232"/>
      <c r="L1148" s="237"/>
      <c r="M1148" s="238"/>
      <c r="N1148" s="239"/>
      <c r="O1148" s="239"/>
      <c r="P1148" s="239"/>
      <c r="Q1148" s="239"/>
      <c r="R1148" s="239"/>
      <c r="S1148" s="239"/>
      <c r="T1148" s="240"/>
      <c r="AT1148" s="241" t="s">
        <v>211</v>
      </c>
      <c r="AU1148" s="241" t="s">
        <v>87</v>
      </c>
      <c r="AV1148" s="13" t="s">
        <v>87</v>
      </c>
      <c r="AW1148" s="13" t="s">
        <v>40</v>
      </c>
      <c r="AX1148" s="13" t="s">
        <v>80</v>
      </c>
      <c r="AY1148" s="241" t="s">
        <v>201</v>
      </c>
    </row>
    <row r="1149" spans="2:51" s="13" customFormat="1">
      <c r="B1149" s="231"/>
      <c r="C1149" s="232"/>
      <c r="D1149" s="218" t="s">
        <v>211</v>
      </c>
      <c r="E1149" s="233" t="s">
        <v>34</v>
      </c>
      <c r="F1149" s="234" t="s">
        <v>950</v>
      </c>
      <c r="G1149" s="232"/>
      <c r="H1149" s="235">
        <v>0.61299999999999999</v>
      </c>
      <c r="I1149" s="236"/>
      <c r="J1149" s="232"/>
      <c r="K1149" s="232"/>
      <c r="L1149" s="237"/>
      <c r="M1149" s="238"/>
      <c r="N1149" s="239"/>
      <c r="O1149" s="239"/>
      <c r="P1149" s="239"/>
      <c r="Q1149" s="239"/>
      <c r="R1149" s="239"/>
      <c r="S1149" s="239"/>
      <c r="T1149" s="240"/>
      <c r="AT1149" s="241" t="s">
        <v>211</v>
      </c>
      <c r="AU1149" s="241" t="s">
        <v>87</v>
      </c>
      <c r="AV1149" s="13" t="s">
        <v>87</v>
      </c>
      <c r="AW1149" s="13" t="s">
        <v>40</v>
      </c>
      <c r="AX1149" s="13" t="s">
        <v>80</v>
      </c>
      <c r="AY1149" s="241" t="s">
        <v>201</v>
      </c>
    </row>
    <row r="1150" spans="2:51" s="13" customFormat="1">
      <c r="B1150" s="231"/>
      <c r="C1150" s="232"/>
      <c r="D1150" s="218" t="s">
        <v>211</v>
      </c>
      <c r="E1150" s="233" t="s">
        <v>34</v>
      </c>
      <c r="F1150" s="234" t="s">
        <v>951</v>
      </c>
      <c r="G1150" s="232"/>
      <c r="H1150" s="235">
        <v>0.91900000000000004</v>
      </c>
      <c r="I1150" s="236"/>
      <c r="J1150" s="232"/>
      <c r="K1150" s="232"/>
      <c r="L1150" s="237"/>
      <c r="M1150" s="238"/>
      <c r="N1150" s="239"/>
      <c r="O1150" s="239"/>
      <c r="P1150" s="239"/>
      <c r="Q1150" s="239"/>
      <c r="R1150" s="239"/>
      <c r="S1150" s="239"/>
      <c r="T1150" s="240"/>
      <c r="AT1150" s="241" t="s">
        <v>211</v>
      </c>
      <c r="AU1150" s="241" t="s">
        <v>87</v>
      </c>
      <c r="AV1150" s="13" t="s">
        <v>87</v>
      </c>
      <c r="AW1150" s="13" t="s">
        <v>40</v>
      </c>
      <c r="AX1150" s="13" t="s">
        <v>80</v>
      </c>
      <c r="AY1150" s="241" t="s">
        <v>201</v>
      </c>
    </row>
    <row r="1151" spans="2:51" s="13" customFormat="1">
      <c r="B1151" s="231"/>
      <c r="C1151" s="232"/>
      <c r="D1151" s="218" t="s">
        <v>211</v>
      </c>
      <c r="E1151" s="233" t="s">
        <v>34</v>
      </c>
      <c r="F1151" s="234" t="s">
        <v>952</v>
      </c>
      <c r="G1151" s="232"/>
      <c r="H1151" s="235">
        <v>2.2309999999999999</v>
      </c>
      <c r="I1151" s="236"/>
      <c r="J1151" s="232"/>
      <c r="K1151" s="232"/>
      <c r="L1151" s="237"/>
      <c r="M1151" s="238"/>
      <c r="N1151" s="239"/>
      <c r="O1151" s="239"/>
      <c r="P1151" s="239"/>
      <c r="Q1151" s="239"/>
      <c r="R1151" s="239"/>
      <c r="S1151" s="239"/>
      <c r="T1151" s="240"/>
      <c r="AT1151" s="241" t="s">
        <v>211</v>
      </c>
      <c r="AU1151" s="241" t="s">
        <v>87</v>
      </c>
      <c r="AV1151" s="13" t="s">
        <v>87</v>
      </c>
      <c r="AW1151" s="13" t="s">
        <v>40</v>
      </c>
      <c r="AX1151" s="13" t="s">
        <v>80</v>
      </c>
      <c r="AY1151" s="241" t="s">
        <v>201</v>
      </c>
    </row>
    <row r="1152" spans="2:51" s="13" customFormat="1">
      <c r="B1152" s="231"/>
      <c r="C1152" s="232"/>
      <c r="D1152" s="218" t="s">
        <v>211</v>
      </c>
      <c r="E1152" s="233" t="s">
        <v>34</v>
      </c>
      <c r="F1152" s="234" t="s">
        <v>953</v>
      </c>
      <c r="G1152" s="232"/>
      <c r="H1152" s="235">
        <v>1.575</v>
      </c>
      <c r="I1152" s="236"/>
      <c r="J1152" s="232"/>
      <c r="K1152" s="232"/>
      <c r="L1152" s="237"/>
      <c r="M1152" s="238"/>
      <c r="N1152" s="239"/>
      <c r="O1152" s="239"/>
      <c r="P1152" s="239"/>
      <c r="Q1152" s="239"/>
      <c r="R1152" s="239"/>
      <c r="S1152" s="239"/>
      <c r="T1152" s="240"/>
      <c r="AT1152" s="241" t="s">
        <v>211</v>
      </c>
      <c r="AU1152" s="241" t="s">
        <v>87</v>
      </c>
      <c r="AV1152" s="13" t="s">
        <v>87</v>
      </c>
      <c r="AW1152" s="13" t="s">
        <v>40</v>
      </c>
      <c r="AX1152" s="13" t="s">
        <v>80</v>
      </c>
      <c r="AY1152" s="241" t="s">
        <v>201</v>
      </c>
    </row>
    <row r="1153" spans="2:65" s="13" customFormat="1">
      <c r="B1153" s="231"/>
      <c r="C1153" s="232"/>
      <c r="D1153" s="218" t="s">
        <v>211</v>
      </c>
      <c r="E1153" s="233" t="s">
        <v>34</v>
      </c>
      <c r="F1153" s="234" t="s">
        <v>954</v>
      </c>
      <c r="G1153" s="232"/>
      <c r="H1153" s="235">
        <v>0.875</v>
      </c>
      <c r="I1153" s="236"/>
      <c r="J1153" s="232"/>
      <c r="K1153" s="232"/>
      <c r="L1153" s="237"/>
      <c r="M1153" s="238"/>
      <c r="N1153" s="239"/>
      <c r="O1153" s="239"/>
      <c r="P1153" s="239"/>
      <c r="Q1153" s="239"/>
      <c r="R1153" s="239"/>
      <c r="S1153" s="239"/>
      <c r="T1153" s="240"/>
      <c r="AT1153" s="241" t="s">
        <v>211</v>
      </c>
      <c r="AU1153" s="241" t="s">
        <v>87</v>
      </c>
      <c r="AV1153" s="13" t="s">
        <v>87</v>
      </c>
      <c r="AW1153" s="13" t="s">
        <v>40</v>
      </c>
      <c r="AX1153" s="13" t="s">
        <v>80</v>
      </c>
      <c r="AY1153" s="241" t="s">
        <v>201</v>
      </c>
    </row>
    <row r="1154" spans="2:65" s="13" customFormat="1">
      <c r="B1154" s="231"/>
      <c r="C1154" s="232"/>
      <c r="D1154" s="218" t="s">
        <v>211</v>
      </c>
      <c r="E1154" s="233" t="s">
        <v>34</v>
      </c>
      <c r="F1154" s="234" t="s">
        <v>955</v>
      </c>
      <c r="G1154" s="232"/>
      <c r="H1154" s="235">
        <v>0.78800000000000003</v>
      </c>
      <c r="I1154" s="236"/>
      <c r="J1154" s="232"/>
      <c r="K1154" s="232"/>
      <c r="L1154" s="237"/>
      <c r="M1154" s="238"/>
      <c r="N1154" s="239"/>
      <c r="O1154" s="239"/>
      <c r="P1154" s="239"/>
      <c r="Q1154" s="239"/>
      <c r="R1154" s="239"/>
      <c r="S1154" s="239"/>
      <c r="T1154" s="240"/>
      <c r="AT1154" s="241" t="s">
        <v>211</v>
      </c>
      <c r="AU1154" s="241" t="s">
        <v>87</v>
      </c>
      <c r="AV1154" s="13" t="s">
        <v>87</v>
      </c>
      <c r="AW1154" s="13" t="s">
        <v>40</v>
      </c>
      <c r="AX1154" s="13" t="s">
        <v>80</v>
      </c>
      <c r="AY1154" s="241" t="s">
        <v>201</v>
      </c>
    </row>
    <row r="1155" spans="2:65" s="13" customFormat="1">
      <c r="B1155" s="231"/>
      <c r="C1155" s="232"/>
      <c r="D1155" s="218" t="s">
        <v>211</v>
      </c>
      <c r="E1155" s="233" t="s">
        <v>34</v>
      </c>
      <c r="F1155" s="234" t="s">
        <v>956</v>
      </c>
      <c r="G1155" s="232"/>
      <c r="H1155" s="235">
        <v>1.488</v>
      </c>
      <c r="I1155" s="236"/>
      <c r="J1155" s="232"/>
      <c r="K1155" s="232"/>
      <c r="L1155" s="237"/>
      <c r="M1155" s="238"/>
      <c r="N1155" s="239"/>
      <c r="O1155" s="239"/>
      <c r="P1155" s="239"/>
      <c r="Q1155" s="239"/>
      <c r="R1155" s="239"/>
      <c r="S1155" s="239"/>
      <c r="T1155" s="240"/>
      <c r="AT1155" s="241" t="s">
        <v>211</v>
      </c>
      <c r="AU1155" s="241" t="s">
        <v>87</v>
      </c>
      <c r="AV1155" s="13" t="s">
        <v>87</v>
      </c>
      <c r="AW1155" s="13" t="s">
        <v>40</v>
      </c>
      <c r="AX1155" s="13" t="s">
        <v>80</v>
      </c>
      <c r="AY1155" s="241" t="s">
        <v>201</v>
      </c>
    </row>
    <row r="1156" spans="2:65" s="15" customFormat="1">
      <c r="B1156" s="253"/>
      <c r="C1156" s="254"/>
      <c r="D1156" s="218" t="s">
        <v>211</v>
      </c>
      <c r="E1156" s="255" t="s">
        <v>34</v>
      </c>
      <c r="F1156" s="256" t="s">
        <v>957</v>
      </c>
      <c r="G1156" s="254"/>
      <c r="H1156" s="257">
        <v>288.11500000000001</v>
      </c>
      <c r="I1156" s="258"/>
      <c r="J1156" s="254"/>
      <c r="K1156" s="254"/>
      <c r="L1156" s="259"/>
      <c r="M1156" s="260"/>
      <c r="N1156" s="261"/>
      <c r="O1156" s="261"/>
      <c r="P1156" s="261"/>
      <c r="Q1156" s="261"/>
      <c r="R1156" s="261"/>
      <c r="S1156" s="261"/>
      <c r="T1156" s="262"/>
      <c r="AT1156" s="263" t="s">
        <v>211</v>
      </c>
      <c r="AU1156" s="263" t="s">
        <v>87</v>
      </c>
      <c r="AV1156" s="15" t="s">
        <v>108</v>
      </c>
      <c r="AW1156" s="15" t="s">
        <v>40</v>
      </c>
      <c r="AX1156" s="15" t="s">
        <v>80</v>
      </c>
      <c r="AY1156" s="263" t="s">
        <v>201</v>
      </c>
    </row>
    <row r="1157" spans="2:65" s="12" customFormat="1">
      <c r="B1157" s="221"/>
      <c r="C1157" s="222"/>
      <c r="D1157" s="218" t="s">
        <v>211</v>
      </c>
      <c r="E1157" s="223" t="s">
        <v>34</v>
      </c>
      <c r="F1157" s="224" t="s">
        <v>958</v>
      </c>
      <c r="G1157" s="222"/>
      <c r="H1157" s="223" t="s">
        <v>34</v>
      </c>
      <c r="I1157" s="225"/>
      <c r="J1157" s="222"/>
      <c r="K1157" s="222"/>
      <c r="L1157" s="226"/>
      <c r="M1157" s="227"/>
      <c r="N1157" s="228"/>
      <c r="O1157" s="228"/>
      <c r="P1157" s="228"/>
      <c r="Q1157" s="228"/>
      <c r="R1157" s="228"/>
      <c r="S1157" s="228"/>
      <c r="T1157" s="229"/>
      <c r="AT1157" s="230" t="s">
        <v>211</v>
      </c>
      <c r="AU1157" s="230" t="s">
        <v>87</v>
      </c>
      <c r="AV1157" s="12" t="s">
        <v>42</v>
      </c>
      <c r="AW1157" s="12" t="s">
        <v>40</v>
      </c>
      <c r="AX1157" s="12" t="s">
        <v>80</v>
      </c>
      <c r="AY1157" s="230" t="s">
        <v>201</v>
      </c>
    </row>
    <row r="1158" spans="2:65" s="13" customFormat="1">
      <c r="B1158" s="231"/>
      <c r="C1158" s="232"/>
      <c r="D1158" s="218" t="s">
        <v>211</v>
      </c>
      <c r="E1158" s="233" t="s">
        <v>34</v>
      </c>
      <c r="F1158" s="234" t="s">
        <v>959</v>
      </c>
      <c r="G1158" s="232"/>
      <c r="H1158" s="235">
        <v>30.863</v>
      </c>
      <c r="I1158" s="236"/>
      <c r="J1158" s="232"/>
      <c r="K1158" s="232"/>
      <c r="L1158" s="237"/>
      <c r="M1158" s="238"/>
      <c r="N1158" s="239"/>
      <c r="O1158" s="239"/>
      <c r="P1158" s="239"/>
      <c r="Q1158" s="239"/>
      <c r="R1158" s="239"/>
      <c r="S1158" s="239"/>
      <c r="T1158" s="240"/>
      <c r="AT1158" s="241" t="s">
        <v>211</v>
      </c>
      <c r="AU1158" s="241" t="s">
        <v>87</v>
      </c>
      <c r="AV1158" s="13" t="s">
        <v>87</v>
      </c>
      <c r="AW1158" s="13" t="s">
        <v>40</v>
      </c>
      <c r="AX1158" s="13" t="s">
        <v>80</v>
      </c>
      <c r="AY1158" s="241" t="s">
        <v>201</v>
      </c>
    </row>
    <row r="1159" spans="2:65" s="13" customFormat="1">
      <c r="B1159" s="231"/>
      <c r="C1159" s="232"/>
      <c r="D1159" s="218" t="s">
        <v>211</v>
      </c>
      <c r="E1159" s="233" t="s">
        <v>34</v>
      </c>
      <c r="F1159" s="234" t="s">
        <v>960</v>
      </c>
      <c r="G1159" s="232"/>
      <c r="H1159" s="235">
        <v>1.56</v>
      </c>
      <c r="I1159" s="236"/>
      <c r="J1159" s="232"/>
      <c r="K1159" s="232"/>
      <c r="L1159" s="237"/>
      <c r="M1159" s="238"/>
      <c r="N1159" s="239"/>
      <c r="O1159" s="239"/>
      <c r="P1159" s="239"/>
      <c r="Q1159" s="239"/>
      <c r="R1159" s="239"/>
      <c r="S1159" s="239"/>
      <c r="T1159" s="240"/>
      <c r="AT1159" s="241" t="s">
        <v>211</v>
      </c>
      <c r="AU1159" s="241" t="s">
        <v>87</v>
      </c>
      <c r="AV1159" s="13" t="s">
        <v>87</v>
      </c>
      <c r="AW1159" s="13" t="s">
        <v>40</v>
      </c>
      <c r="AX1159" s="13" t="s">
        <v>80</v>
      </c>
      <c r="AY1159" s="241" t="s">
        <v>201</v>
      </c>
    </row>
    <row r="1160" spans="2:65" s="13" customFormat="1">
      <c r="B1160" s="231"/>
      <c r="C1160" s="232"/>
      <c r="D1160" s="218" t="s">
        <v>211</v>
      </c>
      <c r="E1160" s="233" t="s">
        <v>34</v>
      </c>
      <c r="F1160" s="234" t="s">
        <v>961</v>
      </c>
      <c r="G1160" s="232"/>
      <c r="H1160" s="235">
        <v>2.028</v>
      </c>
      <c r="I1160" s="236"/>
      <c r="J1160" s="232"/>
      <c r="K1160" s="232"/>
      <c r="L1160" s="237"/>
      <c r="M1160" s="238"/>
      <c r="N1160" s="239"/>
      <c r="O1160" s="239"/>
      <c r="P1160" s="239"/>
      <c r="Q1160" s="239"/>
      <c r="R1160" s="239"/>
      <c r="S1160" s="239"/>
      <c r="T1160" s="240"/>
      <c r="AT1160" s="241" t="s">
        <v>211</v>
      </c>
      <c r="AU1160" s="241" t="s">
        <v>87</v>
      </c>
      <c r="AV1160" s="13" t="s">
        <v>87</v>
      </c>
      <c r="AW1160" s="13" t="s">
        <v>40</v>
      </c>
      <c r="AX1160" s="13" t="s">
        <v>80</v>
      </c>
      <c r="AY1160" s="241" t="s">
        <v>201</v>
      </c>
    </row>
    <row r="1161" spans="2:65" s="15" customFormat="1">
      <c r="B1161" s="253"/>
      <c r="C1161" s="254"/>
      <c r="D1161" s="218" t="s">
        <v>211</v>
      </c>
      <c r="E1161" s="255" t="s">
        <v>34</v>
      </c>
      <c r="F1161" s="256" t="s">
        <v>962</v>
      </c>
      <c r="G1161" s="254"/>
      <c r="H1161" s="257">
        <v>34.451000000000001</v>
      </c>
      <c r="I1161" s="258"/>
      <c r="J1161" s="254"/>
      <c r="K1161" s="254"/>
      <c r="L1161" s="259"/>
      <c r="M1161" s="260"/>
      <c r="N1161" s="261"/>
      <c r="O1161" s="261"/>
      <c r="P1161" s="261"/>
      <c r="Q1161" s="261"/>
      <c r="R1161" s="261"/>
      <c r="S1161" s="261"/>
      <c r="T1161" s="262"/>
      <c r="AT1161" s="263" t="s">
        <v>211</v>
      </c>
      <c r="AU1161" s="263" t="s">
        <v>87</v>
      </c>
      <c r="AV1161" s="15" t="s">
        <v>108</v>
      </c>
      <c r="AW1161" s="15" t="s">
        <v>40</v>
      </c>
      <c r="AX1161" s="15" t="s">
        <v>80</v>
      </c>
      <c r="AY1161" s="263" t="s">
        <v>201</v>
      </c>
    </row>
    <row r="1162" spans="2:65" s="13" customFormat="1">
      <c r="B1162" s="231"/>
      <c r="C1162" s="232"/>
      <c r="D1162" s="218" t="s">
        <v>211</v>
      </c>
      <c r="E1162" s="233" t="s">
        <v>34</v>
      </c>
      <c r="F1162" s="234" t="s">
        <v>1073</v>
      </c>
      <c r="G1162" s="232"/>
      <c r="H1162" s="235">
        <v>-58.048999999999999</v>
      </c>
      <c r="I1162" s="236"/>
      <c r="J1162" s="232"/>
      <c r="K1162" s="232"/>
      <c r="L1162" s="237"/>
      <c r="M1162" s="238"/>
      <c r="N1162" s="239"/>
      <c r="O1162" s="239"/>
      <c r="P1162" s="239"/>
      <c r="Q1162" s="239"/>
      <c r="R1162" s="239"/>
      <c r="S1162" s="239"/>
      <c r="T1162" s="240"/>
      <c r="AT1162" s="241" t="s">
        <v>211</v>
      </c>
      <c r="AU1162" s="241" t="s">
        <v>87</v>
      </c>
      <c r="AV1162" s="13" t="s">
        <v>87</v>
      </c>
      <c r="AW1162" s="13" t="s">
        <v>40</v>
      </c>
      <c r="AX1162" s="13" t="s">
        <v>80</v>
      </c>
      <c r="AY1162" s="241" t="s">
        <v>201</v>
      </c>
    </row>
    <row r="1163" spans="2:65" s="14" customFormat="1">
      <c r="B1163" s="242"/>
      <c r="C1163" s="243"/>
      <c r="D1163" s="218" t="s">
        <v>211</v>
      </c>
      <c r="E1163" s="244" t="s">
        <v>34</v>
      </c>
      <c r="F1163" s="245" t="s">
        <v>215</v>
      </c>
      <c r="G1163" s="243"/>
      <c r="H1163" s="246">
        <v>264.517</v>
      </c>
      <c r="I1163" s="247"/>
      <c r="J1163" s="243"/>
      <c r="K1163" s="243"/>
      <c r="L1163" s="248"/>
      <c r="M1163" s="249"/>
      <c r="N1163" s="250"/>
      <c r="O1163" s="250"/>
      <c r="P1163" s="250"/>
      <c r="Q1163" s="250"/>
      <c r="R1163" s="250"/>
      <c r="S1163" s="250"/>
      <c r="T1163" s="251"/>
      <c r="AT1163" s="252" t="s">
        <v>211</v>
      </c>
      <c r="AU1163" s="252" t="s">
        <v>87</v>
      </c>
      <c r="AV1163" s="14" t="s">
        <v>111</v>
      </c>
      <c r="AW1163" s="14" t="s">
        <v>40</v>
      </c>
      <c r="AX1163" s="14" t="s">
        <v>42</v>
      </c>
      <c r="AY1163" s="252" t="s">
        <v>201</v>
      </c>
    </row>
    <row r="1164" spans="2:65" s="1" customFormat="1" ht="25.5" customHeight="1">
      <c r="B1164" s="43"/>
      <c r="C1164" s="206" t="s">
        <v>1074</v>
      </c>
      <c r="D1164" s="206" t="s">
        <v>203</v>
      </c>
      <c r="E1164" s="207" t="s">
        <v>1075</v>
      </c>
      <c r="F1164" s="208" t="s">
        <v>1076</v>
      </c>
      <c r="G1164" s="209" t="s">
        <v>137</v>
      </c>
      <c r="H1164" s="210">
        <v>264.517</v>
      </c>
      <c r="I1164" s="211"/>
      <c r="J1164" s="212">
        <f>ROUND(I1164*H1164,2)</f>
        <v>0</v>
      </c>
      <c r="K1164" s="208" t="s">
        <v>207</v>
      </c>
      <c r="L1164" s="63"/>
      <c r="M1164" s="213" t="s">
        <v>34</v>
      </c>
      <c r="N1164" s="214" t="s">
        <v>51</v>
      </c>
      <c r="O1164" s="44"/>
      <c r="P1164" s="215">
        <f>O1164*H1164</f>
        <v>0</v>
      </c>
      <c r="Q1164" s="215">
        <v>2.7299999999999998E-3</v>
      </c>
      <c r="R1164" s="215">
        <f>Q1164*H1164</f>
        <v>0.72213140999999992</v>
      </c>
      <c r="S1164" s="215">
        <v>0</v>
      </c>
      <c r="T1164" s="216">
        <f>S1164*H1164</f>
        <v>0</v>
      </c>
      <c r="AR1164" s="25" t="s">
        <v>111</v>
      </c>
      <c r="AT1164" s="25" t="s">
        <v>203</v>
      </c>
      <c r="AU1164" s="25" t="s">
        <v>87</v>
      </c>
      <c r="AY1164" s="25" t="s">
        <v>201</v>
      </c>
      <c r="BE1164" s="217">
        <f>IF(N1164="základní",J1164,0)</f>
        <v>0</v>
      </c>
      <c r="BF1164" s="217">
        <f>IF(N1164="snížená",J1164,0)</f>
        <v>0</v>
      </c>
      <c r="BG1164" s="217">
        <f>IF(N1164="zákl. přenesená",J1164,0)</f>
        <v>0</v>
      </c>
      <c r="BH1164" s="217">
        <f>IF(N1164="sníž. přenesená",J1164,0)</f>
        <v>0</v>
      </c>
      <c r="BI1164" s="217">
        <f>IF(N1164="nulová",J1164,0)</f>
        <v>0</v>
      </c>
      <c r="BJ1164" s="25" t="s">
        <v>42</v>
      </c>
      <c r="BK1164" s="217">
        <f>ROUND(I1164*H1164,2)</f>
        <v>0</v>
      </c>
      <c r="BL1164" s="25" t="s">
        <v>111</v>
      </c>
      <c r="BM1164" s="25" t="s">
        <v>1077</v>
      </c>
    </row>
    <row r="1165" spans="2:65" s="12" customFormat="1">
      <c r="B1165" s="221"/>
      <c r="C1165" s="222"/>
      <c r="D1165" s="218" t="s">
        <v>211</v>
      </c>
      <c r="E1165" s="223" t="s">
        <v>34</v>
      </c>
      <c r="F1165" s="224" t="s">
        <v>418</v>
      </c>
      <c r="G1165" s="222"/>
      <c r="H1165" s="223" t="s">
        <v>34</v>
      </c>
      <c r="I1165" s="225"/>
      <c r="J1165" s="222"/>
      <c r="K1165" s="222"/>
      <c r="L1165" s="226"/>
      <c r="M1165" s="227"/>
      <c r="N1165" s="228"/>
      <c r="O1165" s="228"/>
      <c r="P1165" s="228"/>
      <c r="Q1165" s="228"/>
      <c r="R1165" s="228"/>
      <c r="S1165" s="228"/>
      <c r="T1165" s="229"/>
      <c r="AT1165" s="230" t="s">
        <v>211</v>
      </c>
      <c r="AU1165" s="230" t="s">
        <v>87</v>
      </c>
      <c r="AV1165" s="12" t="s">
        <v>42</v>
      </c>
      <c r="AW1165" s="12" t="s">
        <v>40</v>
      </c>
      <c r="AX1165" s="12" t="s">
        <v>80</v>
      </c>
      <c r="AY1165" s="230" t="s">
        <v>201</v>
      </c>
    </row>
    <row r="1166" spans="2:65" s="13" customFormat="1" ht="27">
      <c r="B1166" s="231"/>
      <c r="C1166" s="232"/>
      <c r="D1166" s="218" t="s">
        <v>211</v>
      </c>
      <c r="E1166" s="233" t="s">
        <v>34</v>
      </c>
      <c r="F1166" s="234" t="s">
        <v>938</v>
      </c>
      <c r="G1166" s="232"/>
      <c r="H1166" s="235">
        <v>305.62</v>
      </c>
      <c r="I1166" s="236"/>
      <c r="J1166" s="232"/>
      <c r="K1166" s="232"/>
      <c r="L1166" s="237"/>
      <c r="M1166" s="238"/>
      <c r="N1166" s="239"/>
      <c r="O1166" s="239"/>
      <c r="P1166" s="239"/>
      <c r="Q1166" s="239"/>
      <c r="R1166" s="239"/>
      <c r="S1166" s="239"/>
      <c r="T1166" s="240"/>
      <c r="AT1166" s="241" t="s">
        <v>211</v>
      </c>
      <c r="AU1166" s="241" t="s">
        <v>87</v>
      </c>
      <c r="AV1166" s="13" t="s">
        <v>87</v>
      </c>
      <c r="AW1166" s="13" t="s">
        <v>40</v>
      </c>
      <c r="AX1166" s="13" t="s">
        <v>80</v>
      </c>
      <c r="AY1166" s="241" t="s">
        <v>201</v>
      </c>
    </row>
    <row r="1167" spans="2:65" s="12" customFormat="1">
      <c r="B1167" s="221"/>
      <c r="C1167" s="222"/>
      <c r="D1167" s="218" t="s">
        <v>211</v>
      </c>
      <c r="E1167" s="223" t="s">
        <v>34</v>
      </c>
      <c r="F1167" s="224" t="s">
        <v>441</v>
      </c>
      <c r="G1167" s="222"/>
      <c r="H1167" s="223" t="s">
        <v>34</v>
      </c>
      <c r="I1167" s="225"/>
      <c r="J1167" s="222"/>
      <c r="K1167" s="222"/>
      <c r="L1167" s="226"/>
      <c r="M1167" s="227"/>
      <c r="N1167" s="228"/>
      <c r="O1167" s="228"/>
      <c r="P1167" s="228"/>
      <c r="Q1167" s="228"/>
      <c r="R1167" s="228"/>
      <c r="S1167" s="228"/>
      <c r="T1167" s="229"/>
      <c r="AT1167" s="230" t="s">
        <v>211</v>
      </c>
      <c r="AU1167" s="230" t="s">
        <v>87</v>
      </c>
      <c r="AV1167" s="12" t="s">
        <v>42</v>
      </c>
      <c r="AW1167" s="12" t="s">
        <v>40</v>
      </c>
      <c r="AX1167" s="12" t="s">
        <v>80</v>
      </c>
      <c r="AY1167" s="230" t="s">
        <v>201</v>
      </c>
    </row>
    <row r="1168" spans="2:65" s="13" customFormat="1">
      <c r="B1168" s="231"/>
      <c r="C1168" s="232"/>
      <c r="D1168" s="218" t="s">
        <v>211</v>
      </c>
      <c r="E1168" s="233" t="s">
        <v>34</v>
      </c>
      <c r="F1168" s="234" t="s">
        <v>939</v>
      </c>
      <c r="G1168" s="232"/>
      <c r="H1168" s="235">
        <v>-1.5</v>
      </c>
      <c r="I1168" s="236"/>
      <c r="J1168" s="232"/>
      <c r="K1168" s="232"/>
      <c r="L1168" s="237"/>
      <c r="M1168" s="238"/>
      <c r="N1168" s="239"/>
      <c r="O1168" s="239"/>
      <c r="P1168" s="239"/>
      <c r="Q1168" s="239"/>
      <c r="R1168" s="239"/>
      <c r="S1168" s="239"/>
      <c r="T1168" s="240"/>
      <c r="AT1168" s="241" t="s">
        <v>211</v>
      </c>
      <c r="AU1168" s="241" t="s">
        <v>87</v>
      </c>
      <c r="AV1168" s="13" t="s">
        <v>87</v>
      </c>
      <c r="AW1168" s="13" t="s">
        <v>40</v>
      </c>
      <c r="AX1168" s="13" t="s">
        <v>80</v>
      </c>
      <c r="AY1168" s="241" t="s">
        <v>201</v>
      </c>
    </row>
    <row r="1169" spans="2:51" s="13" customFormat="1">
      <c r="B1169" s="231"/>
      <c r="C1169" s="232"/>
      <c r="D1169" s="218" t="s">
        <v>211</v>
      </c>
      <c r="E1169" s="233" t="s">
        <v>34</v>
      </c>
      <c r="F1169" s="234" t="s">
        <v>940</v>
      </c>
      <c r="G1169" s="232"/>
      <c r="H1169" s="235">
        <v>-4</v>
      </c>
      <c r="I1169" s="236"/>
      <c r="J1169" s="232"/>
      <c r="K1169" s="232"/>
      <c r="L1169" s="237"/>
      <c r="M1169" s="238"/>
      <c r="N1169" s="239"/>
      <c r="O1169" s="239"/>
      <c r="P1169" s="239"/>
      <c r="Q1169" s="239"/>
      <c r="R1169" s="239"/>
      <c r="S1169" s="239"/>
      <c r="T1169" s="240"/>
      <c r="AT1169" s="241" t="s">
        <v>211</v>
      </c>
      <c r="AU1169" s="241" t="s">
        <v>87</v>
      </c>
      <c r="AV1169" s="13" t="s">
        <v>87</v>
      </c>
      <c r="AW1169" s="13" t="s">
        <v>40</v>
      </c>
      <c r="AX1169" s="13" t="s">
        <v>80</v>
      </c>
      <c r="AY1169" s="241" t="s">
        <v>201</v>
      </c>
    </row>
    <row r="1170" spans="2:51" s="13" customFormat="1">
      <c r="B1170" s="231"/>
      <c r="C1170" s="232"/>
      <c r="D1170" s="218" t="s">
        <v>211</v>
      </c>
      <c r="E1170" s="233" t="s">
        <v>34</v>
      </c>
      <c r="F1170" s="234" t="s">
        <v>941</v>
      </c>
      <c r="G1170" s="232"/>
      <c r="H1170" s="235">
        <v>-0.75</v>
      </c>
      <c r="I1170" s="236"/>
      <c r="J1170" s="232"/>
      <c r="K1170" s="232"/>
      <c r="L1170" s="237"/>
      <c r="M1170" s="238"/>
      <c r="N1170" s="239"/>
      <c r="O1170" s="239"/>
      <c r="P1170" s="239"/>
      <c r="Q1170" s="239"/>
      <c r="R1170" s="239"/>
      <c r="S1170" s="239"/>
      <c r="T1170" s="240"/>
      <c r="AT1170" s="241" t="s">
        <v>211</v>
      </c>
      <c r="AU1170" s="241" t="s">
        <v>87</v>
      </c>
      <c r="AV1170" s="13" t="s">
        <v>87</v>
      </c>
      <c r="AW1170" s="13" t="s">
        <v>40</v>
      </c>
      <c r="AX1170" s="13" t="s">
        <v>80</v>
      </c>
      <c r="AY1170" s="241" t="s">
        <v>201</v>
      </c>
    </row>
    <row r="1171" spans="2:51" s="13" customFormat="1">
      <c r="B1171" s="231"/>
      <c r="C1171" s="232"/>
      <c r="D1171" s="218" t="s">
        <v>211</v>
      </c>
      <c r="E1171" s="233" t="s">
        <v>34</v>
      </c>
      <c r="F1171" s="234" t="s">
        <v>942</v>
      </c>
      <c r="G1171" s="232"/>
      <c r="H1171" s="235">
        <v>-2.5</v>
      </c>
      <c r="I1171" s="236"/>
      <c r="J1171" s="232"/>
      <c r="K1171" s="232"/>
      <c r="L1171" s="237"/>
      <c r="M1171" s="238"/>
      <c r="N1171" s="239"/>
      <c r="O1171" s="239"/>
      <c r="P1171" s="239"/>
      <c r="Q1171" s="239"/>
      <c r="R1171" s="239"/>
      <c r="S1171" s="239"/>
      <c r="T1171" s="240"/>
      <c r="AT1171" s="241" t="s">
        <v>211</v>
      </c>
      <c r="AU1171" s="241" t="s">
        <v>87</v>
      </c>
      <c r="AV1171" s="13" t="s">
        <v>87</v>
      </c>
      <c r="AW1171" s="13" t="s">
        <v>40</v>
      </c>
      <c r="AX1171" s="13" t="s">
        <v>80</v>
      </c>
      <c r="AY1171" s="241" t="s">
        <v>201</v>
      </c>
    </row>
    <row r="1172" spans="2:51" s="13" customFormat="1">
      <c r="B1172" s="231"/>
      <c r="C1172" s="232"/>
      <c r="D1172" s="218" t="s">
        <v>211</v>
      </c>
      <c r="E1172" s="233" t="s">
        <v>34</v>
      </c>
      <c r="F1172" s="234" t="s">
        <v>943</v>
      </c>
      <c r="G1172" s="232"/>
      <c r="H1172" s="235">
        <v>-5.625</v>
      </c>
      <c r="I1172" s="236"/>
      <c r="J1172" s="232"/>
      <c r="K1172" s="232"/>
      <c r="L1172" s="237"/>
      <c r="M1172" s="238"/>
      <c r="N1172" s="239"/>
      <c r="O1172" s="239"/>
      <c r="P1172" s="239"/>
      <c r="Q1172" s="239"/>
      <c r="R1172" s="239"/>
      <c r="S1172" s="239"/>
      <c r="T1172" s="240"/>
      <c r="AT1172" s="241" t="s">
        <v>211</v>
      </c>
      <c r="AU1172" s="241" t="s">
        <v>87</v>
      </c>
      <c r="AV1172" s="13" t="s">
        <v>87</v>
      </c>
      <c r="AW1172" s="13" t="s">
        <v>40</v>
      </c>
      <c r="AX1172" s="13" t="s">
        <v>80</v>
      </c>
      <c r="AY1172" s="241" t="s">
        <v>201</v>
      </c>
    </row>
    <row r="1173" spans="2:51" s="13" customFormat="1">
      <c r="B1173" s="231"/>
      <c r="C1173" s="232"/>
      <c r="D1173" s="218" t="s">
        <v>211</v>
      </c>
      <c r="E1173" s="233" t="s">
        <v>34</v>
      </c>
      <c r="F1173" s="234" t="s">
        <v>944</v>
      </c>
      <c r="G1173" s="232"/>
      <c r="H1173" s="235">
        <v>-4.5</v>
      </c>
      <c r="I1173" s="236"/>
      <c r="J1173" s="232"/>
      <c r="K1173" s="232"/>
      <c r="L1173" s="237"/>
      <c r="M1173" s="238"/>
      <c r="N1173" s="239"/>
      <c r="O1173" s="239"/>
      <c r="P1173" s="239"/>
      <c r="Q1173" s="239"/>
      <c r="R1173" s="239"/>
      <c r="S1173" s="239"/>
      <c r="T1173" s="240"/>
      <c r="AT1173" s="241" t="s">
        <v>211</v>
      </c>
      <c r="AU1173" s="241" t="s">
        <v>87</v>
      </c>
      <c r="AV1173" s="13" t="s">
        <v>87</v>
      </c>
      <c r="AW1173" s="13" t="s">
        <v>40</v>
      </c>
      <c r="AX1173" s="13" t="s">
        <v>80</v>
      </c>
      <c r="AY1173" s="241" t="s">
        <v>201</v>
      </c>
    </row>
    <row r="1174" spans="2:51" s="13" customFormat="1">
      <c r="B1174" s="231"/>
      <c r="C1174" s="232"/>
      <c r="D1174" s="218" t="s">
        <v>211</v>
      </c>
      <c r="E1174" s="233" t="s">
        <v>34</v>
      </c>
      <c r="F1174" s="234" t="s">
        <v>945</v>
      </c>
      <c r="G1174" s="232"/>
      <c r="H1174" s="235">
        <v>-3</v>
      </c>
      <c r="I1174" s="236"/>
      <c r="J1174" s="232"/>
      <c r="K1174" s="232"/>
      <c r="L1174" s="237"/>
      <c r="M1174" s="238"/>
      <c r="N1174" s="239"/>
      <c r="O1174" s="239"/>
      <c r="P1174" s="239"/>
      <c r="Q1174" s="239"/>
      <c r="R1174" s="239"/>
      <c r="S1174" s="239"/>
      <c r="T1174" s="240"/>
      <c r="AT1174" s="241" t="s">
        <v>211</v>
      </c>
      <c r="AU1174" s="241" t="s">
        <v>87</v>
      </c>
      <c r="AV1174" s="13" t="s">
        <v>87</v>
      </c>
      <c r="AW1174" s="13" t="s">
        <v>40</v>
      </c>
      <c r="AX1174" s="13" t="s">
        <v>80</v>
      </c>
      <c r="AY1174" s="241" t="s">
        <v>201</v>
      </c>
    </row>
    <row r="1175" spans="2:51" s="13" customFormat="1">
      <c r="B1175" s="231"/>
      <c r="C1175" s="232"/>
      <c r="D1175" s="218" t="s">
        <v>211</v>
      </c>
      <c r="E1175" s="233" t="s">
        <v>34</v>
      </c>
      <c r="F1175" s="234" t="s">
        <v>946</v>
      </c>
      <c r="G1175" s="232"/>
      <c r="H1175" s="235">
        <v>-2.25</v>
      </c>
      <c r="I1175" s="236"/>
      <c r="J1175" s="232"/>
      <c r="K1175" s="232"/>
      <c r="L1175" s="237"/>
      <c r="M1175" s="238"/>
      <c r="N1175" s="239"/>
      <c r="O1175" s="239"/>
      <c r="P1175" s="239"/>
      <c r="Q1175" s="239"/>
      <c r="R1175" s="239"/>
      <c r="S1175" s="239"/>
      <c r="T1175" s="240"/>
      <c r="AT1175" s="241" t="s">
        <v>211</v>
      </c>
      <c r="AU1175" s="241" t="s">
        <v>87</v>
      </c>
      <c r="AV1175" s="13" t="s">
        <v>87</v>
      </c>
      <c r="AW1175" s="13" t="s">
        <v>40</v>
      </c>
      <c r="AX1175" s="13" t="s">
        <v>80</v>
      </c>
      <c r="AY1175" s="241" t="s">
        <v>201</v>
      </c>
    </row>
    <row r="1176" spans="2:51" s="13" customFormat="1">
      <c r="B1176" s="231"/>
      <c r="C1176" s="232"/>
      <c r="D1176" s="218" t="s">
        <v>211</v>
      </c>
      <c r="E1176" s="233" t="s">
        <v>34</v>
      </c>
      <c r="F1176" s="234" t="s">
        <v>947</v>
      </c>
      <c r="G1176" s="232"/>
      <c r="H1176" s="235">
        <v>-3.75</v>
      </c>
      <c r="I1176" s="236"/>
      <c r="J1176" s="232"/>
      <c r="K1176" s="232"/>
      <c r="L1176" s="237"/>
      <c r="M1176" s="238"/>
      <c r="N1176" s="239"/>
      <c r="O1176" s="239"/>
      <c r="P1176" s="239"/>
      <c r="Q1176" s="239"/>
      <c r="R1176" s="239"/>
      <c r="S1176" s="239"/>
      <c r="T1176" s="240"/>
      <c r="AT1176" s="241" t="s">
        <v>211</v>
      </c>
      <c r="AU1176" s="241" t="s">
        <v>87</v>
      </c>
      <c r="AV1176" s="13" t="s">
        <v>87</v>
      </c>
      <c r="AW1176" s="13" t="s">
        <v>40</v>
      </c>
      <c r="AX1176" s="13" t="s">
        <v>80</v>
      </c>
      <c r="AY1176" s="241" t="s">
        <v>201</v>
      </c>
    </row>
    <row r="1177" spans="2:51" s="12" customFormat="1">
      <c r="B1177" s="221"/>
      <c r="C1177" s="222"/>
      <c r="D1177" s="218" t="s">
        <v>211</v>
      </c>
      <c r="E1177" s="223" t="s">
        <v>34</v>
      </c>
      <c r="F1177" s="224" t="s">
        <v>816</v>
      </c>
      <c r="G1177" s="222"/>
      <c r="H1177" s="223" t="s">
        <v>34</v>
      </c>
      <c r="I1177" s="225"/>
      <c r="J1177" s="222"/>
      <c r="K1177" s="222"/>
      <c r="L1177" s="226"/>
      <c r="M1177" s="227"/>
      <c r="N1177" s="228"/>
      <c r="O1177" s="228"/>
      <c r="P1177" s="228"/>
      <c r="Q1177" s="228"/>
      <c r="R1177" s="228"/>
      <c r="S1177" s="228"/>
      <c r="T1177" s="229"/>
      <c r="AT1177" s="230" t="s">
        <v>211</v>
      </c>
      <c r="AU1177" s="230" t="s">
        <v>87</v>
      </c>
      <c r="AV1177" s="12" t="s">
        <v>42</v>
      </c>
      <c r="AW1177" s="12" t="s">
        <v>40</v>
      </c>
      <c r="AX1177" s="12" t="s">
        <v>80</v>
      </c>
      <c r="AY1177" s="230" t="s">
        <v>201</v>
      </c>
    </row>
    <row r="1178" spans="2:51" s="13" customFormat="1">
      <c r="B1178" s="231"/>
      <c r="C1178" s="232"/>
      <c r="D1178" s="218" t="s">
        <v>211</v>
      </c>
      <c r="E1178" s="233" t="s">
        <v>34</v>
      </c>
      <c r="F1178" s="234" t="s">
        <v>948</v>
      </c>
      <c r="G1178" s="232"/>
      <c r="H1178" s="235">
        <v>0.83099999999999996</v>
      </c>
      <c r="I1178" s="236"/>
      <c r="J1178" s="232"/>
      <c r="K1178" s="232"/>
      <c r="L1178" s="237"/>
      <c r="M1178" s="238"/>
      <c r="N1178" s="239"/>
      <c r="O1178" s="239"/>
      <c r="P1178" s="239"/>
      <c r="Q1178" s="239"/>
      <c r="R1178" s="239"/>
      <c r="S1178" s="239"/>
      <c r="T1178" s="240"/>
      <c r="AT1178" s="241" t="s">
        <v>211</v>
      </c>
      <c r="AU1178" s="241" t="s">
        <v>87</v>
      </c>
      <c r="AV1178" s="13" t="s">
        <v>87</v>
      </c>
      <c r="AW1178" s="13" t="s">
        <v>40</v>
      </c>
      <c r="AX1178" s="13" t="s">
        <v>80</v>
      </c>
      <c r="AY1178" s="241" t="s">
        <v>201</v>
      </c>
    </row>
    <row r="1179" spans="2:51" s="13" customFormat="1">
      <c r="B1179" s="231"/>
      <c r="C1179" s="232"/>
      <c r="D1179" s="218" t="s">
        <v>211</v>
      </c>
      <c r="E1179" s="233" t="s">
        <v>34</v>
      </c>
      <c r="F1179" s="234" t="s">
        <v>949</v>
      </c>
      <c r="G1179" s="232"/>
      <c r="H1179" s="235">
        <v>1.05</v>
      </c>
      <c r="I1179" s="236"/>
      <c r="J1179" s="232"/>
      <c r="K1179" s="232"/>
      <c r="L1179" s="237"/>
      <c r="M1179" s="238"/>
      <c r="N1179" s="239"/>
      <c r="O1179" s="239"/>
      <c r="P1179" s="239"/>
      <c r="Q1179" s="239"/>
      <c r="R1179" s="239"/>
      <c r="S1179" s="239"/>
      <c r="T1179" s="240"/>
      <c r="AT1179" s="241" t="s">
        <v>211</v>
      </c>
      <c r="AU1179" s="241" t="s">
        <v>87</v>
      </c>
      <c r="AV1179" s="13" t="s">
        <v>87</v>
      </c>
      <c r="AW1179" s="13" t="s">
        <v>40</v>
      </c>
      <c r="AX1179" s="13" t="s">
        <v>80</v>
      </c>
      <c r="AY1179" s="241" t="s">
        <v>201</v>
      </c>
    </row>
    <row r="1180" spans="2:51" s="13" customFormat="1">
      <c r="B1180" s="231"/>
      <c r="C1180" s="232"/>
      <c r="D1180" s="218" t="s">
        <v>211</v>
      </c>
      <c r="E1180" s="233" t="s">
        <v>34</v>
      </c>
      <c r="F1180" s="234" t="s">
        <v>950</v>
      </c>
      <c r="G1180" s="232"/>
      <c r="H1180" s="235">
        <v>0.61299999999999999</v>
      </c>
      <c r="I1180" s="236"/>
      <c r="J1180" s="232"/>
      <c r="K1180" s="232"/>
      <c r="L1180" s="237"/>
      <c r="M1180" s="238"/>
      <c r="N1180" s="239"/>
      <c r="O1180" s="239"/>
      <c r="P1180" s="239"/>
      <c r="Q1180" s="239"/>
      <c r="R1180" s="239"/>
      <c r="S1180" s="239"/>
      <c r="T1180" s="240"/>
      <c r="AT1180" s="241" t="s">
        <v>211</v>
      </c>
      <c r="AU1180" s="241" t="s">
        <v>87</v>
      </c>
      <c r="AV1180" s="13" t="s">
        <v>87</v>
      </c>
      <c r="AW1180" s="13" t="s">
        <v>40</v>
      </c>
      <c r="AX1180" s="13" t="s">
        <v>80</v>
      </c>
      <c r="AY1180" s="241" t="s">
        <v>201</v>
      </c>
    </row>
    <row r="1181" spans="2:51" s="13" customFormat="1">
      <c r="B1181" s="231"/>
      <c r="C1181" s="232"/>
      <c r="D1181" s="218" t="s">
        <v>211</v>
      </c>
      <c r="E1181" s="233" t="s">
        <v>34</v>
      </c>
      <c r="F1181" s="234" t="s">
        <v>951</v>
      </c>
      <c r="G1181" s="232"/>
      <c r="H1181" s="235">
        <v>0.91900000000000004</v>
      </c>
      <c r="I1181" s="236"/>
      <c r="J1181" s="232"/>
      <c r="K1181" s="232"/>
      <c r="L1181" s="237"/>
      <c r="M1181" s="238"/>
      <c r="N1181" s="239"/>
      <c r="O1181" s="239"/>
      <c r="P1181" s="239"/>
      <c r="Q1181" s="239"/>
      <c r="R1181" s="239"/>
      <c r="S1181" s="239"/>
      <c r="T1181" s="240"/>
      <c r="AT1181" s="241" t="s">
        <v>211</v>
      </c>
      <c r="AU1181" s="241" t="s">
        <v>87</v>
      </c>
      <c r="AV1181" s="13" t="s">
        <v>87</v>
      </c>
      <c r="AW1181" s="13" t="s">
        <v>40</v>
      </c>
      <c r="AX1181" s="13" t="s">
        <v>80</v>
      </c>
      <c r="AY1181" s="241" t="s">
        <v>201</v>
      </c>
    </row>
    <row r="1182" spans="2:51" s="13" customFormat="1">
      <c r="B1182" s="231"/>
      <c r="C1182" s="232"/>
      <c r="D1182" s="218" t="s">
        <v>211</v>
      </c>
      <c r="E1182" s="233" t="s">
        <v>34</v>
      </c>
      <c r="F1182" s="234" t="s">
        <v>952</v>
      </c>
      <c r="G1182" s="232"/>
      <c r="H1182" s="235">
        <v>2.2309999999999999</v>
      </c>
      <c r="I1182" s="236"/>
      <c r="J1182" s="232"/>
      <c r="K1182" s="232"/>
      <c r="L1182" s="237"/>
      <c r="M1182" s="238"/>
      <c r="N1182" s="239"/>
      <c r="O1182" s="239"/>
      <c r="P1182" s="239"/>
      <c r="Q1182" s="239"/>
      <c r="R1182" s="239"/>
      <c r="S1182" s="239"/>
      <c r="T1182" s="240"/>
      <c r="AT1182" s="241" t="s">
        <v>211</v>
      </c>
      <c r="AU1182" s="241" t="s">
        <v>87</v>
      </c>
      <c r="AV1182" s="13" t="s">
        <v>87</v>
      </c>
      <c r="AW1182" s="13" t="s">
        <v>40</v>
      </c>
      <c r="AX1182" s="13" t="s">
        <v>80</v>
      </c>
      <c r="AY1182" s="241" t="s">
        <v>201</v>
      </c>
    </row>
    <row r="1183" spans="2:51" s="13" customFormat="1">
      <c r="B1183" s="231"/>
      <c r="C1183" s="232"/>
      <c r="D1183" s="218" t="s">
        <v>211</v>
      </c>
      <c r="E1183" s="233" t="s">
        <v>34</v>
      </c>
      <c r="F1183" s="234" t="s">
        <v>953</v>
      </c>
      <c r="G1183" s="232"/>
      <c r="H1183" s="235">
        <v>1.575</v>
      </c>
      <c r="I1183" s="236"/>
      <c r="J1183" s="232"/>
      <c r="K1183" s="232"/>
      <c r="L1183" s="237"/>
      <c r="M1183" s="238"/>
      <c r="N1183" s="239"/>
      <c r="O1183" s="239"/>
      <c r="P1183" s="239"/>
      <c r="Q1183" s="239"/>
      <c r="R1183" s="239"/>
      <c r="S1183" s="239"/>
      <c r="T1183" s="240"/>
      <c r="AT1183" s="241" t="s">
        <v>211</v>
      </c>
      <c r="AU1183" s="241" t="s">
        <v>87</v>
      </c>
      <c r="AV1183" s="13" t="s">
        <v>87</v>
      </c>
      <c r="AW1183" s="13" t="s">
        <v>40</v>
      </c>
      <c r="AX1183" s="13" t="s">
        <v>80</v>
      </c>
      <c r="AY1183" s="241" t="s">
        <v>201</v>
      </c>
    </row>
    <row r="1184" spans="2:51" s="13" customFormat="1">
      <c r="B1184" s="231"/>
      <c r="C1184" s="232"/>
      <c r="D1184" s="218" t="s">
        <v>211</v>
      </c>
      <c r="E1184" s="233" t="s">
        <v>34</v>
      </c>
      <c r="F1184" s="234" t="s">
        <v>954</v>
      </c>
      <c r="G1184" s="232"/>
      <c r="H1184" s="235">
        <v>0.875</v>
      </c>
      <c r="I1184" s="236"/>
      <c r="J1184" s="232"/>
      <c r="K1184" s="232"/>
      <c r="L1184" s="237"/>
      <c r="M1184" s="238"/>
      <c r="N1184" s="239"/>
      <c r="O1184" s="239"/>
      <c r="P1184" s="239"/>
      <c r="Q1184" s="239"/>
      <c r="R1184" s="239"/>
      <c r="S1184" s="239"/>
      <c r="T1184" s="240"/>
      <c r="AT1184" s="241" t="s">
        <v>211</v>
      </c>
      <c r="AU1184" s="241" t="s">
        <v>87</v>
      </c>
      <c r="AV1184" s="13" t="s">
        <v>87</v>
      </c>
      <c r="AW1184" s="13" t="s">
        <v>40</v>
      </c>
      <c r="AX1184" s="13" t="s">
        <v>80</v>
      </c>
      <c r="AY1184" s="241" t="s">
        <v>201</v>
      </c>
    </row>
    <row r="1185" spans="2:65" s="13" customFormat="1">
      <c r="B1185" s="231"/>
      <c r="C1185" s="232"/>
      <c r="D1185" s="218" t="s">
        <v>211</v>
      </c>
      <c r="E1185" s="233" t="s">
        <v>34</v>
      </c>
      <c r="F1185" s="234" t="s">
        <v>955</v>
      </c>
      <c r="G1185" s="232"/>
      <c r="H1185" s="235">
        <v>0.78800000000000003</v>
      </c>
      <c r="I1185" s="236"/>
      <c r="J1185" s="232"/>
      <c r="K1185" s="232"/>
      <c r="L1185" s="237"/>
      <c r="M1185" s="238"/>
      <c r="N1185" s="239"/>
      <c r="O1185" s="239"/>
      <c r="P1185" s="239"/>
      <c r="Q1185" s="239"/>
      <c r="R1185" s="239"/>
      <c r="S1185" s="239"/>
      <c r="T1185" s="240"/>
      <c r="AT1185" s="241" t="s">
        <v>211</v>
      </c>
      <c r="AU1185" s="241" t="s">
        <v>87</v>
      </c>
      <c r="AV1185" s="13" t="s">
        <v>87</v>
      </c>
      <c r="AW1185" s="13" t="s">
        <v>40</v>
      </c>
      <c r="AX1185" s="13" t="s">
        <v>80</v>
      </c>
      <c r="AY1185" s="241" t="s">
        <v>201</v>
      </c>
    </row>
    <row r="1186" spans="2:65" s="13" customFormat="1">
      <c r="B1186" s="231"/>
      <c r="C1186" s="232"/>
      <c r="D1186" s="218" t="s">
        <v>211</v>
      </c>
      <c r="E1186" s="233" t="s">
        <v>34</v>
      </c>
      <c r="F1186" s="234" t="s">
        <v>956</v>
      </c>
      <c r="G1186" s="232"/>
      <c r="H1186" s="235">
        <v>1.488</v>
      </c>
      <c r="I1186" s="236"/>
      <c r="J1186" s="232"/>
      <c r="K1186" s="232"/>
      <c r="L1186" s="237"/>
      <c r="M1186" s="238"/>
      <c r="N1186" s="239"/>
      <c r="O1186" s="239"/>
      <c r="P1186" s="239"/>
      <c r="Q1186" s="239"/>
      <c r="R1186" s="239"/>
      <c r="S1186" s="239"/>
      <c r="T1186" s="240"/>
      <c r="AT1186" s="241" t="s">
        <v>211</v>
      </c>
      <c r="AU1186" s="241" t="s">
        <v>87</v>
      </c>
      <c r="AV1186" s="13" t="s">
        <v>87</v>
      </c>
      <c r="AW1186" s="13" t="s">
        <v>40</v>
      </c>
      <c r="AX1186" s="13" t="s">
        <v>80</v>
      </c>
      <c r="AY1186" s="241" t="s">
        <v>201</v>
      </c>
    </row>
    <row r="1187" spans="2:65" s="15" customFormat="1">
      <c r="B1187" s="253"/>
      <c r="C1187" s="254"/>
      <c r="D1187" s="218" t="s">
        <v>211</v>
      </c>
      <c r="E1187" s="255" t="s">
        <v>34</v>
      </c>
      <c r="F1187" s="256" t="s">
        <v>957</v>
      </c>
      <c r="G1187" s="254"/>
      <c r="H1187" s="257">
        <v>288.11500000000001</v>
      </c>
      <c r="I1187" s="258"/>
      <c r="J1187" s="254"/>
      <c r="K1187" s="254"/>
      <c r="L1187" s="259"/>
      <c r="M1187" s="260"/>
      <c r="N1187" s="261"/>
      <c r="O1187" s="261"/>
      <c r="P1187" s="261"/>
      <c r="Q1187" s="261"/>
      <c r="R1187" s="261"/>
      <c r="S1187" s="261"/>
      <c r="T1187" s="262"/>
      <c r="AT1187" s="263" t="s">
        <v>211</v>
      </c>
      <c r="AU1187" s="263" t="s">
        <v>87</v>
      </c>
      <c r="AV1187" s="15" t="s">
        <v>108</v>
      </c>
      <c r="AW1187" s="15" t="s">
        <v>40</v>
      </c>
      <c r="AX1187" s="15" t="s">
        <v>80</v>
      </c>
      <c r="AY1187" s="263" t="s">
        <v>201</v>
      </c>
    </row>
    <row r="1188" spans="2:65" s="12" customFormat="1">
      <c r="B1188" s="221"/>
      <c r="C1188" s="222"/>
      <c r="D1188" s="218" t="s">
        <v>211</v>
      </c>
      <c r="E1188" s="223" t="s">
        <v>34</v>
      </c>
      <c r="F1188" s="224" t="s">
        <v>958</v>
      </c>
      <c r="G1188" s="222"/>
      <c r="H1188" s="223" t="s">
        <v>34</v>
      </c>
      <c r="I1188" s="225"/>
      <c r="J1188" s="222"/>
      <c r="K1188" s="222"/>
      <c r="L1188" s="226"/>
      <c r="M1188" s="227"/>
      <c r="N1188" s="228"/>
      <c r="O1188" s="228"/>
      <c r="P1188" s="228"/>
      <c r="Q1188" s="228"/>
      <c r="R1188" s="228"/>
      <c r="S1188" s="228"/>
      <c r="T1188" s="229"/>
      <c r="AT1188" s="230" t="s">
        <v>211</v>
      </c>
      <c r="AU1188" s="230" t="s">
        <v>87</v>
      </c>
      <c r="AV1188" s="12" t="s">
        <v>42</v>
      </c>
      <c r="AW1188" s="12" t="s">
        <v>40</v>
      </c>
      <c r="AX1188" s="12" t="s">
        <v>80</v>
      </c>
      <c r="AY1188" s="230" t="s">
        <v>201</v>
      </c>
    </row>
    <row r="1189" spans="2:65" s="13" customFormat="1">
      <c r="B1189" s="231"/>
      <c r="C1189" s="232"/>
      <c r="D1189" s="218" t="s">
        <v>211</v>
      </c>
      <c r="E1189" s="233" t="s">
        <v>34</v>
      </c>
      <c r="F1189" s="234" t="s">
        <v>959</v>
      </c>
      <c r="G1189" s="232"/>
      <c r="H1189" s="235">
        <v>30.863</v>
      </c>
      <c r="I1189" s="236"/>
      <c r="J1189" s="232"/>
      <c r="K1189" s="232"/>
      <c r="L1189" s="237"/>
      <c r="M1189" s="238"/>
      <c r="N1189" s="239"/>
      <c r="O1189" s="239"/>
      <c r="P1189" s="239"/>
      <c r="Q1189" s="239"/>
      <c r="R1189" s="239"/>
      <c r="S1189" s="239"/>
      <c r="T1189" s="240"/>
      <c r="AT1189" s="241" t="s">
        <v>211</v>
      </c>
      <c r="AU1189" s="241" t="s">
        <v>87</v>
      </c>
      <c r="AV1189" s="13" t="s">
        <v>87</v>
      </c>
      <c r="AW1189" s="13" t="s">
        <v>40</v>
      </c>
      <c r="AX1189" s="13" t="s">
        <v>80</v>
      </c>
      <c r="AY1189" s="241" t="s">
        <v>201</v>
      </c>
    </row>
    <row r="1190" spans="2:65" s="13" customFormat="1">
      <c r="B1190" s="231"/>
      <c r="C1190" s="232"/>
      <c r="D1190" s="218" t="s">
        <v>211</v>
      </c>
      <c r="E1190" s="233" t="s">
        <v>34</v>
      </c>
      <c r="F1190" s="234" t="s">
        <v>960</v>
      </c>
      <c r="G1190" s="232"/>
      <c r="H1190" s="235">
        <v>1.56</v>
      </c>
      <c r="I1190" s="236"/>
      <c r="J1190" s="232"/>
      <c r="K1190" s="232"/>
      <c r="L1190" s="237"/>
      <c r="M1190" s="238"/>
      <c r="N1190" s="239"/>
      <c r="O1190" s="239"/>
      <c r="P1190" s="239"/>
      <c r="Q1190" s="239"/>
      <c r="R1190" s="239"/>
      <c r="S1190" s="239"/>
      <c r="T1190" s="240"/>
      <c r="AT1190" s="241" t="s">
        <v>211</v>
      </c>
      <c r="AU1190" s="241" t="s">
        <v>87</v>
      </c>
      <c r="AV1190" s="13" t="s">
        <v>87</v>
      </c>
      <c r="AW1190" s="13" t="s">
        <v>40</v>
      </c>
      <c r="AX1190" s="13" t="s">
        <v>80</v>
      </c>
      <c r="AY1190" s="241" t="s">
        <v>201</v>
      </c>
    </row>
    <row r="1191" spans="2:65" s="13" customFormat="1">
      <c r="B1191" s="231"/>
      <c r="C1191" s="232"/>
      <c r="D1191" s="218" t="s">
        <v>211</v>
      </c>
      <c r="E1191" s="233" t="s">
        <v>34</v>
      </c>
      <c r="F1191" s="234" t="s">
        <v>961</v>
      </c>
      <c r="G1191" s="232"/>
      <c r="H1191" s="235">
        <v>2.028</v>
      </c>
      <c r="I1191" s="236"/>
      <c r="J1191" s="232"/>
      <c r="K1191" s="232"/>
      <c r="L1191" s="237"/>
      <c r="M1191" s="238"/>
      <c r="N1191" s="239"/>
      <c r="O1191" s="239"/>
      <c r="P1191" s="239"/>
      <c r="Q1191" s="239"/>
      <c r="R1191" s="239"/>
      <c r="S1191" s="239"/>
      <c r="T1191" s="240"/>
      <c r="AT1191" s="241" t="s">
        <v>211</v>
      </c>
      <c r="AU1191" s="241" t="s">
        <v>87</v>
      </c>
      <c r="AV1191" s="13" t="s">
        <v>87</v>
      </c>
      <c r="AW1191" s="13" t="s">
        <v>40</v>
      </c>
      <c r="AX1191" s="13" t="s">
        <v>80</v>
      </c>
      <c r="AY1191" s="241" t="s">
        <v>201</v>
      </c>
    </row>
    <row r="1192" spans="2:65" s="15" customFormat="1">
      <c r="B1192" s="253"/>
      <c r="C1192" s="254"/>
      <c r="D1192" s="218" t="s">
        <v>211</v>
      </c>
      <c r="E1192" s="255" t="s">
        <v>34</v>
      </c>
      <c r="F1192" s="256" t="s">
        <v>962</v>
      </c>
      <c r="G1192" s="254"/>
      <c r="H1192" s="257">
        <v>34.451000000000001</v>
      </c>
      <c r="I1192" s="258"/>
      <c r="J1192" s="254"/>
      <c r="K1192" s="254"/>
      <c r="L1192" s="259"/>
      <c r="M1192" s="260"/>
      <c r="N1192" s="261"/>
      <c r="O1192" s="261"/>
      <c r="P1192" s="261"/>
      <c r="Q1192" s="261"/>
      <c r="R1192" s="261"/>
      <c r="S1192" s="261"/>
      <c r="T1192" s="262"/>
      <c r="AT1192" s="263" t="s">
        <v>211</v>
      </c>
      <c r="AU1192" s="263" t="s">
        <v>87</v>
      </c>
      <c r="AV1192" s="15" t="s">
        <v>108</v>
      </c>
      <c r="AW1192" s="15" t="s">
        <v>40</v>
      </c>
      <c r="AX1192" s="15" t="s">
        <v>80</v>
      </c>
      <c r="AY1192" s="263" t="s">
        <v>201</v>
      </c>
    </row>
    <row r="1193" spans="2:65" s="13" customFormat="1">
      <c r="B1193" s="231"/>
      <c r="C1193" s="232"/>
      <c r="D1193" s="218" t="s">
        <v>211</v>
      </c>
      <c r="E1193" s="233" t="s">
        <v>34</v>
      </c>
      <c r="F1193" s="234" t="s">
        <v>1073</v>
      </c>
      <c r="G1193" s="232"/>
      <c r="H1193" s="235">
        <v>-58.048999999999999</v>
      </c>
      <c r="I1193" s="236"/>
      <c r="J1193" s="232"/>
      <c r="K1193" s="232"/>
      <c r="L1193" s="237"/>
      <c r="M1193" s="238"/>
      <c r="N1193" s="239"/>
      <c r="O1193" s="239"/>
      <c r="P1193" s="239"/>
      <c r="Q1193" s="239"/>
      <c r="R1193" s="239"/>
      <c r="S1193" s="239"/>
      <c r="T1193" s="240"/>
      <c r="AT1193" s="241" t="s">
        <v>211</v>
      </c>
      <c r="AU1193" s="241" t="s">
        <v>87</v>
      </c>
      <c r="AV1193" s="13" t="s">
        <v>87</v>
      </c>
      <c r="AW1193" s="13" t="s">
        <v>40</v>
      </c>
      <c r="AX1193" s="13" t="s">
        <v>80</v>
      </c>
      <c r="AY1193" s="241" t="s">
        <v>201</v>
      </c>
    </row>
    <row r="1194" spans="2:65" s="14" customFormat="1">
      <c r="B1194" s="242"/>
      <c r="C1194" s="243"/>
      <c r="D1194" s="218" t="s">
        <v>211</v>
      </c>
      <c r="E1194" s="244" t="s">
        <v>34</v>
      </c>
      <c r="F1194" s="245" t="s">
        <v>215</v>
      </c>
      <c r="G1194" s="243"/>
      <c r="H1194" s="246">
        <v>264.517</v>
      </c>
      <c r="I1194" s="247"/>
      <c r="J1194" s="243"/>
      <c r="K1194" s="243"/>
      <c r="L1194" s="248"/>
      <c r="M1194" s="249"/>
      <c r="N1194" s="250"/>
      <c r="O1194" s="250"/>
      <c r="P1194" s="250"/>
      <c r="Q1194" s="250"/>
      <c r="R1194" s="250"/>
      <c r="S1194" s="250"/>
      <c r="T1194" s="251"/>
      <c r="AT1194" s="252" t="s">
        <v>211</v>
      </c>
      <c r="AU1194" s="252" t="s">
        <v>87</v>
      </c>
      <c r="AV1194" s="14" t="s">
        <v>111</v>
      </c>
      <c r="AW1194" s="14" t="s">
        <v>40</v>
      </c>
      <c r="AX1194" s="14" t="s">
        <v>42</v>
      </c>
      <c r="AY1194" s="252" t="s">
        <v>201</v>
      </c>
    </row>
    <row r="1195" spans="2:65" s="1" customFormat="1" ht="25.5" customHeight="1">
      <c r="B1195" s="43"/>
      <c r="C1195" s="206" t="s">
        <v>1078</v>
      </c>
      <c r="D1195" s="206" t="s">
        <v>203</v>
      </c>
      <c r="E1195" s="207" t="s">
        <v>1079</v>
      </c>
      <c r="F1195" s="208" t="s">
        <v>1080</v>
      </c>
      <c r="G1195" s="209" t="s">
        <v>137</v>
      </c>
      <c r="H1195" s="210">
        <v>58.048999999999999</v>
      </c>
      <c r="I1195" s="211"/>
      <c r="J1195" s="212">
        <f>ROUND(I1195*H1195,2)</f>
        <v>0</v>
      </c>
      <c r="K1195" s="208" t="s">
        <v>207</v>
      </c>
      <c r="L1195" s="63"/>
      <c r="M1195" s="213" t="s">
        <v>34</v>
      </c>
      <c r="N1195" s="214" t="s">
        <v>51</v>
      </c>
      <c r="O1195" s="44"/>
      <c r="P1195" s="215">
        <f>O1195*H1195</f>
        <v>0</v>
      </c>
      <c r="Q1195" s="215">
        <v>6.28E-3</v>
      </c>
      <c r="R1195" s="215">
        <f>Q1195*H1195</f>
        <v>0.36454772000000002</v>
      </c>
      <c r="S1195" s="215">
        <v>0</v>
      </c>
      <c r="T1195" s="216">
        <f>S1195*H1195</f>
        <v>0</v>
      </c>
      <c r="AR1195" s="25" t="s">
        <v>111</v>
      </c>
      <c r="AT1195" s="25" t="s">
        <v>203</v>
      </c>
      <c r="AU1195" s="25" t="s">
        <v>87</v>
      </c>
      <c r="AY1195" s="25" t="s">
        <v>201</v>
      </c>
      <c r="BE1195" s="217">
        <f>IF(N1195="základní",J1195,0)</f>
        <v>0</v>
      </c>
      <c r="BF1195" s="217">
        <f>IF(N1195="snížená",J1195,0)</f>
        <v>0</v>
      </c>
      <c r="BG1195" s="217">
        <f>IF(N1195="zákl. přenesená",J1195,0)</f>
        <v>0</v>
      </c>
      <c r="BH1195" s="217">
        <f>IF(N1195="sníž. přenesená",J1195,0)</f>
        <v>0</v>
      </c>
      <c r="BI1195" s="217">
        <f>IF(N1195="nulová",J1195,0)</f>
        <v>0</v>
      </c>
      <c r="BJ1195" s="25" t="s">
        <v>42</v>
      </c>
      <c r="BK1195" s="217">
        <f>ROUND(I1195*H1195,2)</f>
        <v>0</v>
      </c>
      <c r="BL1195" s="25" t="s">
        <v>111</v>
      </c>
      <c r="BM1195" s="25" t="s">
        <v>1081</v>
      </c>
    </row>
    <row r="1196" spans="2:65" s="12" customFormat="1">
      <c r="B1196" s="221"/>
      <c r="C1196" s="222"/>
      <c r="D1196" s="218" t="s">
        <v>211</v>
      </c>
      <c r="E1196" s="223" t="s">
        <v>34</v>
      </c>
      <c r="F1196" s="224" t="s">
        <v>418</v>
      </c>
      <c r="G1196" s="222"/>
      <c r="H1196" s="223" t="s">
        <v>34</v>
      </c>
      <c r="I1196" s="225"/>
      <c r="J1196" s="222"/>
      <c r="K1196" s="222"/>
      <c r="L1196" s="226"/>
      <c r="M1196" s="227"/>
      <c r="N1196" s="228"/>
      <c r="O1196" s="228"/>
      <c r="P1196" s="228"/>
      <c r="Q1196" s="228"/>
      <c r="R1196" s="228"/>
      <c r="S1196" s="228"/>
      <c r="T1196" s="229"/>
      <c r="AT1196" s="230" t="s">
        <v>211</v>
      </c>
      <c r="AU1196" s="230" t="s">
        <v>87</v>
      </c>
      <c r="AV1196" s="12" t="s">
        <v>42</v>
      </c>
      <c r="AW1196" s="12" t="s">
        <v>40</v>
      </c>
      <c r="AX1196" s="12" t="s">
        <v>80</v>
      </c>
      <c r="AY1196" s="230" t="s">
        <v>201</v>
      </c>
    </row>
    <row r="1197" spans="2:65" s="12" customFormat="1">
      <c r="B1197" s="221"/>
      <c r="C1197" s="222"/>
      <c r="D1197" s="218" t="s">
        <v>211</v>
      </c>
      <c r="E1197" s="223" t="s">
        <v>34</v>
      </c>
      <c r="F1197" s="224" t="s">
        <v>1082</v>
      </c>
      <c r="G1197" s="222"/>
      <c r="H1197" s="223" t="s">
        <v>34</v>
      </c>
      <c r="I1197" s="225"/>
      <c r="J1197" s="222"/>
      <c r="K1197" s="222"/>
      <c r="L1197" s="226"/>
      <c r="M1197" s="227"/>
      <c r="N1197" s="228"/>
      <c r="O1197" s="228"/>
      <c r="P1197" s="228"/>
      <c r="Q1197" s="228"/>
      <c r="R1197" s="228"/>
      <c r="S1197" s="228"/>
      <c r="T1197" s="229"/>
      <c r="AT1197" s="230" t="s">
        <v>211</v>
      </c>
      <c r="AU1197" s="230" t="s">
        <v>87</v>
      </c>
      <c r="AV1197" s="12" t="s">
        <v>42</v>
      </c>
      <c r="AW1197" s="12" t="s">
        <v>40</v>
      </c>
      <c r="AX1197" s="12" t="s">
        <v>80</v>
      </c>
      <c r="AY1197" s="230" t="s">
        <v>201</v>
      </c>
    </row>
    <row r="1198" spans="2:65" s="13" customFormat="1">
      <c r="B1198" s="231"/>
      <c r="C1198" s="232"/>
      <c r="D1198" s="218" t="s">
        <v>211</v>
      </c>
      <c r="E1198" s="233" t="s">
        <v>34</v>
      </c>
      <c r="F1198" s="234" t="s">
        <v>1083</v>
      </c>
      <c r="G1198" s="232"/>
      <c r="H1198" s="235">
        <v>60.106999999999999</v>
      </c>
      <c r="I1198" s="236"/>
      <c r="J1198" s="232"/>
      <c r="K1198" s="232"/>
      <c r="L1198" s="237"/>
      <c r="M1198" s="238"/>
      <c r="N1198" s="239"/>
      <c r="O1198" s="239"/>
      <c r="P1198" s="239"/>
      <c r="Q1198" s="239"/>
      <c r="R1198" s="239"/>
      <c r="S1198" s="239"/>
      <c r="T1198" s="240"/>
      <c r="AT1198" s="241" t="s">
        <v>211</v>
      </c>
      <c r="AU1198" s="241" t="s">
        <v>87</v>
      </c>
      <c r="AV1198" s="13" t="s">
        <v>87</v>
      </c>
      <c r="AW1198" s="13" t="s">
        <v>40</v>
      </c>
      <c r="AX1198" s="13" t="s">
        <v>80</v>
      </c>
      <c r="AY1198" s="241" t="s">
        <v>201</v>
      </c>
    </row>
    <row r="1199" spans="2:65" s="13" customFormat="1">
      <c r="B1199" s="231"/>
      <c r="C1199" s="232"/>
      <c r="D1199" s="218" t="s">
        <v>211</v>
      </c>
      <c r="E1199" s="233" t="s">
        <v>34</v>
      </c>
      <c r="F1199" s="234" t="s">
        <v>442</v>
      </c>
      <c r="G1199" s="232"/>
      <c r="H1199" s="235">
        <v>-0.6</v>
      </c>
      <c r="I1199" s="236"/>
      <c r="J1199" s="232"/>
      <c r="K1199" s="232"/>
      <c r="L1199" s="237"/>
      <c r="M1199" s="238"/>
      <c r="N1199" s="239"/>
      <c r="O1199" s="239"/>
      <c r="P1199" s="239"/>
      <c r="Q1199" s="239"/>
      <c r="R1199" s="239"/>
      <c r="S1199" s="239"/>
      <c r="T1199" s="240"/>
      <c r="AT1199" s="241" t="s">
        <v>211</v>
      </c>
      <c r="AU1199" s="241" t="s">
        <v>87</v>
      </c>
      <c r="AV1199" s="13" t="s">
        <v>87</v>
      </c>
      <c r="AW1199" s="13" t="s">
        <v>40</v>
      </c>
      <c r="AX1199" s="13" t="s">
        <v>80</v>
      </c>
      <c r="AY1199" s="241" t="s">
        <v>201</v>
      </c>
    </row>
    <row r="1200" spans="2:65" s="13" customFormat="1">
      <c r="B1200" s="231"/>
      <c r="C1200" s="232"/>
      <c r="D1200" s="218" t="s">
        <v>211</v>
      </c>
      <c r="E1200" s="233" t="s">
        <v>34</v>
      </c>
      <c r="F1200" s="234" t="s">
        <v>443</v>
      </c>
      <c r="G1200" s="232"/>
      <c r="H1200" s="235">
        <v>-1.05</v>
      </c>
      <c r="I1200" s="236"/>
      <c r="J1200" s="232"/>
      <c r="K1200" s="232"/>
      <c r="L1200" s="237"/>
      <c r="M1200" s="238"/>
      <c r="N1200" s="239"/>
      <c r="O1200" s="239"/>
      <c r="P1200" s="239"/>
      <c r="Q1200" s="239"/>
      <c r="R1200" s="239"/>
      <c r="S1200" s="239"/>
      <c r="T1200" s="240"/>
      <c r="AT1200" s="241" t="s">
        <v>211</v>
      </c>
      <c r="AU1200" s="241" t="s">
        <v>87</v>
      </c>
      <c r="AV1200" s="13" t="s">
        <v>87</v>
      </c>
      <c r="AW1200" s="13" t="s">
        <v>40</v>
      </c>
      <c r="AX1200" s="13" t="s">
        <v>80</v>
      </c>
      <c r="AY1200" s="241" t="s">
        <v>201</v>
      </c>
    </row>
    <row r="1201" spans="2:65" s="13" customFormat="1">
      <c r="B1201" s="231"/>
      <c r="C1201" s="232"/>
      <c r="D1201" s="218" t="s">
        <v>211</v>
      </c>
      <c r="E1201" s="233" t="s">
        <v>34</v>
      </c>
      <c r="F1201" s="234" t="s">
        <v>444</v>
      </c>
      <c r="G1201" s="232"/>
      <c r="H1201" s="235">
        <v>-0.40799999999999997</v>
      </c>
      <c r="I1201" s="236"/>
      <c r="J1201" s="232"/>
      <c r="K1201" s="232"/>
      <c r="L1201" s="237"/>
      <c r="M1201" s="238"/>
      <c r="N1201" s="239"/>
      <c r="O1201" s="239"/>
      <c r="P1201" s="239"/>
      <c r="Q1201" s="239"/>
      <c r="R1201" s="239"/>
      <c r="S1201" s="239"/>
      <c r="T1201" s="240"/>
      <c r="AT1201" s="241" t="s">
        <v>211</v>
      </c>
      <c r="AU1201" s="241" t="s">
        <v>87</v>
      </c>
      <c r="AV1201" s="13" t="s">
        <v>87</v>
      </c>
      <c r="AW1201" s="13" t="s">
        <v>40</v>
      </c>
      <c r="AX1201" s="13" t="s">
        <v>80</v>
      </c>
      <c r="AY1201" s="241" t="s">
        <v>201</v>
      </c>
    </row>
    <row r="1202" spans="2:65" s="14" customFormat="1">
      <c r="B1202" s="242"/>
      <c r="C1202" s="243"/>
      <c r="D1202" s="218" t="s">
        <v>211</v>
      </c>
      <c r="E1202" s="244" t="s">
        <v>34</v>
      </c>
      <c r="F1202" s="245" t="s">
        <v>215</v>
      </c>
      <c r="G1202" s="243"/>
      <c r="H1202" s="246">
        <v>58.048999999999999</v>
      </c>
      <c r="I1202" s="247"/>
      <c r="J1202" s="243"/>
      <c r="K1202" s="243"/>
      <c r="L1202" s="248"/>
      <c r="M1202" s="249"/>
      <c r="N1202" s="250"/>
      <c r="O1202" s="250"/>
      <c r="P1202" s="250"/>
      <c r="Q1202" s="250"/>
      <c r="R1202" s="250"/>
      <c r="S1202" s="250"/>
      <c r="T1202" s="251"/>
      <c r="AT1202" s="252" t="s">
        <v>211</v>
      </c>
      <c r="AU1202" s="252" t="s">
        <v>87</v>
      </c>
      <c r="AV1202" s="14" t="s">
        <v>111</v>
      </c>
      <c r="AW1202" s="14" t="s">
        <v>40</v>
      </c>
      <c r="AX1202" s="14" t="s">
        <v>42</v>
      </c>
      <c r="AY1202" s="252" t="s">
        <v>201</v>
      </c>
    </row>
    <row r="1203" spans="2:65" s="1" customFormat="1" ht="25.5" customHeight="1">
      <c r="B1203" s="43"/>
      <c r="C1203" s="206" t="s">
        <v>1084</v>
      </c>
      <c r="D1203" s="206" t="s">
        <v>203</v>
      </c>
      <c r="E1203" s="207" t="s">
        <v>1085</v>
      </c>
      <c r="F1203" s="208" t="s">
        <v>1086</v>
      </c>
      <c r="G1203" s="209" t="s">
        <v>540</v>
      </c>
      <c r="H1203" s="210">
        <v>186.6</v>
      </c>
      <c r="I1203" s="211"/>
      <c r="J1203" s="212">
        <f>ROUND(I1203*H1203,2)</f>
        <v>0</v>
      </c>
      <c r="K1203" s="208" t="s">
        <v>207</v>
      </c>
      <c r="L1203" s="63"/>
      <c r="M1203" s="213" t="s">
        <v>34</v>
      </c>
      <c r="N1203" s="214" t="s">
        <v>51</v>
      </c>
      <c r="O1203" s="44"/>
      <c r="P1203" s="215">
        <f>O1203*H1203</f>
        <v>0</v>
      </c>
      <c r="Q1203" s="215">
        <v>2.0650000000000002E-2</v>
      </c>
      <c r="R1203" s="215">
        <f>Q1203*H1203</f>
        <v>3.8532900000000003</v>
      </c>
      <c r="S1203" s="215">
        <v>0</v>
      </c>
      <c r="T1203" s="216">
        <f>S1203*H1203</f>
        <v>0</v>
      </c>
      <c r="AR1203" s="25" t="s">
        <v>111</v>
      </c>
      <c r="AT1203" s="25" t="s">
        <v>203</v>
      </c>
      <c r="AU1203" s="25" t="s">
        <v>87</v>
      </c>
      <c r="AY1203" s="25" t="s">
        <v>201</v>
      </c>
      <c r="BE1203" s="217">
        <f>IF(N1203="základní",J1203,0)</f>
        <v>0</v>
      </c>
      <c r="BF1203" s="217">
        <f>IF(N1203="snížená",J1203,0)</f>
        <v>0</v>
      </c>
      <c r="BG1203" s="217">
        <f>IF(N1203="zákl. přenesená",J1203,0)</f>
        <v>0</v>
      </c>
      <c r="BH1203" s="217">
        <f>IF(N1203="sníž. přenesená",J1203,0)</f>
        <v>0</v>
      </c>
      <c r="BI1203" s="217">
        <f>IF(N1203="nulová",J1203,0)</f>
        <v>0</v>
      </c>
      <c r="BJ1203" s="25" t="s">
        <v>42</v>
      </c>
      <c r="BK1203" s="217">
        <f>ROUND(I1203*H1203,2)</f>
        <v>0</v>
      </c>
      <c r="BL1203" s="25" t="s">
        <v>111</v>
      </c>
      <c r="BM1203" s="25" t="s">
        <v>1087</v>
      </c>
    </row>
    <row r="1204" spans="2:65" s="12" customFormat="1">
      <c r="B1204" s="221"/>
      <c r="C1204" s="222"/>
      <c r="D1204" s="218" t="s">
        <v>211</v>
      </c>
      <c r="E1204" s="223" t="s">
        <v>34</v>
      </c>
      <c r="F1204" s="224" t="s">
        <v>1088</v>
      </c>
      <c r="G1204" s="222"/>
      <c r="H1204" s="223" t="s">
        <v>34</v>
      </c>
      <c r="I1204" s="225"/>
      <c r="J1204" s="222"/>
      <c r="K1204" s="222"/>
      <c r="L1204" s="226"/>
      <c r="M1204" s="227"/>
      <c r="N1204" s="228"/>
      <c r="O1204" s="228"/>
      <c r="P1204" s="228"/>
      <c r="Q1204" s="228"/>
      <c r="R1204" s="228"/>
      <c r="S1204" s="228"/>
      <c r="T1204" s="229"/>
      <c r="AT1204" s="230" t="s">
        <v>211</v>
      </c>
      <c r="AU1204" s="230" t="s">
        <v>87</v>
      </c>
      <c r="AV1204" s="12" t="s">
        <v>42</v>
      </c>
      <c r="AW1204" s="12" t="s">
        <v>40</v>
      </c>
      <c r="AX1204" s="12" t="s">
        <v>80</v>
      </c>
      <c r="AY1204" s="230" t="s">
        <v>201</v>
      </c>
    </row>
    <row r="1205" spans="2:65" s="13" customFormat="1">
      <c r="B1205" s="231"/>
      <c r="C1205" s="232"/>
      <c r="D1205" s="218" t="s">
        <v>211</v>
      </c>
      <c r="E1205" s="233" t="s">
        <v>34</v>
      </c>
      <c r="F1205" s="234" t="s">
        <v>1089</v>
      </c>
      <c r="G1205" s="232"/>
      <c r="H1205" s="235">
        <v>128.6</v>
      </c>
      <c r="I1205" s="236"/>
      <c r="J1205" s="232"/>
      <c r="K1205" s="232"/>
      <c r="L1205" s="237"/>
      <c r="M1205" s="238"/>
      <c r="N1205" s="239"/>
      <c r="O1205" s="239"/>
      <c r="P1205" s="239"/>
      <c r="Q1205" s="239"/>
      <c r="R1205" s="239"/>
      <c r="S1205" s="239"/>
      <c r="T1205" s="240"/>
      <c r="AT1205" s="241" t="s">
        <v>211</v>
      </c>
      <c r="AU1205" s="241" t="s">
        <v>87</v>
      </c>
      <c r="AV1205" s="13" t="s">
        <v>87</v>
      </c>
      <c r="AW1205" s="13" t="s">
        <v>40</v>
      </c>
      <c r="AX1205" s="13" t="s">
        <v>80</v>
      </c>
      <c r="AY1205" s="241" t="s">
        <v>201</v>
      </c>
    </row>
    <row r="1206" spans="2:65" s="13" customFormat="1">
      <c r="B1206" s="231"/>
      <c r="C1206" s="232"/>
      <c r="D1206" s="218" t="s">
        <v>211</v>
      </c>
      <c r="E1206" s="233" t="s">
        <v>34</v>
      </c>
      <c r="F1206" s="234" t="s">
        <v>1090</v>
      </c>
      <c r="G1206" s="232"/>
      <c r="H1206" s="235">
        <v>41.4</v>
      </c>
      <c r="I1206" s="236"/>
      <c r="J1206" s="232"/>
      <c r="K1206" s="232"/>
      <c r="L1206" s="237"/>
      <c r="M1206" s="238"/>
      <c r="N1206" s="239"/>
      <c r="O1206" s="239"/>
      <c r="P1206" s="239"/>
      <c r="Q1206" s="239"/>
      <c r="R1206" s="239"/>
      <c r="S1206" s="239"/>
      <c r="T1206" s="240"/>
      <c r="AT1206" s="241" t="s">
        <v>211</v>
      </c>
      <c r="AU1206" s="241" t="s">
        <v>87</v>
      </c>
      <c r="AV1206" s="13" t="s">
        <v>87</v>
      </c>
      <c r="AW1206" s="13" t="s">
        <v>40</v>
      </c>
      <c r="AX1206" s="13" t="s">
        <v>80</v>
      </c>
      <c r="AY1206" s="241" t="s">
        <v>201</v>
      </c>
    </row>
    <row r="1207" spans="2:65" s="13" customFormat="1">
      <c r="B1207" s="231"/>
      <c r="C1207" s="232"/>
      <c r="D1207" s="218" t="s">
        <v>211</v>
      </c>
      <c r="E1207" s="233" t="s">
        <v>34</v>
      </c>
      <c r="F1207" s="234" t="s">
        <v>1091</v>
      </c>
      <c r="G1207" s="232"/>
      <c r="H1207" s="235">
        <v>16</v>
      </c>
      <c r="I1207" s="236"/>
      <c r="J1207" s="232"/>
      <c r="K1207" s="232"/>
      <c r="L1207" s="237"/>
      <c r="M1207" s="238"/>
      <c r="N1207" s="239"/>
      <c r="O1207" s="239"/>
      <c r="P1207" s="239"/>
      <c r="Q1207" s="239"/>
      <c r="R1207" s="239"/>
      <c r="S1207" s="239"/>
      <c r="T1207" s="240"/>
      <c r="AT1207" s="241" t="s">
        <v>211</v>
      </c>
      <c r="AU1207" s="241" t="s">
        <v>87</v>
      </c>
      <c r="AV1207" s="13" t="s">
        <v>87</v>
      </c>
      <c r="AW1207" s="13" t="s">
        <v>40</v>
      </c>
      <c r="AX1207" s="13" t="s">
        <v>80</v>
      </c>
      <c r="AY1207" s="241" t="s">
        <v>201</v>
      </c>
    </row>
    <row r="1208" spans="2:65" s="13" customFormat="1">
      <c r="B1208" s="231"/>
      <c r="C1208" s="232"/>
      <c r="D1208" s="218" t="s">
        <v>211</v>
      </c>
      <c r="E1208" s="233" t="s">
        <v>34</v>
      </c>
      <c r="F1208" s="234" t="s">
        <v>1092</v>
      </c>
      <c r="G1208" s="232"/>
      <c r="H1208" s="235">
        <v>0.6</v>
      </c>
      <c r="I1208" s="236"/>
      <c r="J1208" s="232"/>
      <c r="K1208" s="232"/>
      <c r="L1208" s="237"/>
      <c r="M1208" s="238"/>
      <c r="N1208" s="239"/>
      <c r="O1208" s="239"/>
      <c r="P1208" s="239"/>
      <c r="Q1208" s="239"/>
      <c r="R1208" s="239"/>
      <c r="S1208" s="239"/>
      <c r="T1208" s="240"/>
      <c r="AT1208" s="241" t="s">
        <v>211</v>
      </c>
      <c r="AU1208" s="241" t="s">
        <v>87</v>
      </c>
      <c r="AV1208" s="13" t="s">
        <v>87</v>
      </c>
      <c r="AW1208" s="13" t="s">
        <v>40</v>
      </c>
      <c r="AX1208" s="13" t="s">
        <v>80</v>
      </c>
      <c r="AY1208" s="241" t="s">
        <v>201</v>
      </c>
    </row>
    <row r="1209" spans="2:65" s="14" customFormat="1">
      <c r="B1209" s="242"/>
      <c r="C1209" s="243"/>
      <c r="D1209" s="218" t="s">
        <v>211</v>
      </c>
      <c r="E1209" s="244" t="s">
        <v>34</v>
      </c>
      <c r="F1209" s="245" t="s">
        <v>215</v>
      </c>
      <c r="G1209" s="243"/>
      <c r="H1209" s="246">
        <v>186.6</v>
      </c>
      <c r="I1209" s="247"/>
      <c r="J1209" s="243"/>
      <c r="K1209" s="243"/>
      <c r="L1209" s="248"/>
      <c r="M1209" s="249"/>
      <c r="N1209" s="250"/>
      <c r="O1209" s="250"/>
      <c r="P1209" s="250"/>
      <c r="Q1209" s="250"/>
      <c r="R1209" s="250"/>
      <c r="S1209" s="250"/>
      <c r="T1209" s="251"/>
      <c r="AT1209" s="252" t="s">
        <v>211</v>
      </c>
      <c r="AU1209" s="252" t="s">
        <v>87</v>
      </c>
      <c r="AV1209" s="14" t="s">
        <v>111</v>
      </c>
      <c r="AW1209" s="14" t="s">
        <v>40</v>
      </c>
      <c r="AX1209" s="14" t="s">
        <v>42</v>
      </c>
      <c r="AY1209" s="252" t="s">
        <v>201</v>
      </c>
    </row>
    <row r="1210" spans="2:65" s="1" customFormat="1" ht="25.5" customHeight="1">
      <c r="B1210" s="43"/>
      <c r="C1210" s="206" t="s">
        <v>1093</v>
      </c>
      <c r="D1210" s="206" t="s">
        <v>203</v>
      </c>
      <c r="E1210" s="207" t="s">
        <v>1094</v>
      </c>
      <c r="F1210" s="208" t="s">
        <v>1095</v>
      </c>
      <c r="G1210" s="209" t="s">
        <v>137</v>
      </c>
      <c r="H1210" s="210">
        <v>109.675</v>
      </c>
      <c r="I1210" s="211"/>
      <c r="J1210" s="212">
        <f>ROUND(I1210*H1210,2)</f>
        <v>0</v>
      </c>
      <c r="K1210" s="208" t="s">
        <v>207</v>
      </c>
      <c r="L1210" s="63"/>
      <c r="M1210" s="213" t="s">
        <v>34</v>
      </c>
      <c r="N1210" s="214" t="s">
        <v>51</v>
      </c>
      <c r="O1210" s="44"/>
      <c r="P1210" s="215">
        <f>O1210*H1210</f>
        <v>0</v>
      </c>
      <c r="Q1210" s="215">
        <v>0</v>
      </c>
      <c r="R1210" s="215">
        <f>Q1210*H1210</f>
        <v>0</v>
      </c>
      <c r="S1210" s="215">
        <v>0</v>
      </c>
      <c r="T1210" s="216">
        <f>S1210*H1210</f>
        <v>0</v>
      </c>
      <c r="AR1210" s="25" t="s">
        <v>111</v>
      </c>
      <c r="AT1210" s="25" t="s">
        <v>203</v>
      </c>
      <c r="AU1210" s="25" t="s">
        <v>87</v>
      </c>
      <c r="AY1210" s="25" t="s">
        <v>201</v>
      </c>
      <c r="BE1210" s="217">
        <f>IF(N1210="základní",J1210,0)</f>
        <v>0</v>
      </c>
      <c r="BF1210" s="217">
        <f>IF(N1210="snížená",J1210,0)</f>
        <v>0</v>
      </c>
      <c r="BG1210" s="217">
        <f>IF(N1210="zákl. přenesená",J1210,0)</f>
        <v>0</v>
      </c>
      <c r="BH1210" s="217">
        <f>IF(N1210="sníž. přenesená",J1210,0)</f>
        <v>0</v>
      </c>
      <c r="BI1210" s="217">
        <f>IF(N1210="nulová",J1210,0)</f>
        <v>0</v>
      </c>
      <c r="BJ1210" s="25" t="s">
        <v>42</v>
      </c>
      <c r="BK1210" s="217">
        <f>ROUND(I1210*H1210,2)</f>
        <v>0</v>
      </c>
      <c r="BL1210" s="25" t="s">
        <v>111</v>
      </c>
      <c r="BM1210" s="25" t="s">
        <v>1096</v>
      </c>
    </row>
    <row r="1211" spans="2:65" s="1" customFormat="1" ht="40.5">
      <c r="B1211" s="43"/>
      <c r="C1211" s="65"/>
      <c r="D1211" s="218" t="s">
        <v>209</v>
      </c>
      <c r="E1211" s="65"/>
      <c r="F1211" s="219" t="s">
        <v>1097</v>
      </c>
      <c r="G1211" s="65"/>
      <c r="H1211" s="65"/>
      <c r="I1211" s="175"/>
      <c r="J1211" s="65"/>
      <c r="K1211" s="65"/>
      <c r="L1211" s="63"/>
      <c r="M1211" s="220"/>
      <c r="N1211" s="44"/>
      <c r="O1211" s="44"/>
      <c r="P1211" s="44"/>
      <c r="Q1211" s="44"/>
      <c r="R1211" s="44"/>
      <c r="S1211" s="44"/>
      <c r="T1211" s="80"/>
      <c r="AT1211" s="25" t="s">
        <v>209</v>
      </c>
      <c r="AU1211" s="25" t="s">
        <v>87</v>
      </c>
    </row>
    <row r="1212" spans="2:65" s="12" customFormat="1">
      <c r="B1212" s="221"/>
      <c r="C1212" s="222"/>
      <c r="D1212" s="218" t="s">
        <v>211</v>
      </c>
      <c r="E1212" s="223" t="s">
        <v>34</v>
      </c>
      <c r="F1212" s="224" t="s">
        <v>418</v>
      </c>
      <c r="G1212" s="222"/>
      <c r="H1212" s="223" t="s">
        <v>34</v>
      </c>
      <c r="I1212" s="225"/>
      <c r="J1212" s="222"/>
      <c r="K1212" s="222"/>
      <c r="L1212" s="226"/>
      <c r="M1212" s="227"/>
      <c r="N1212" s="228"/>
      <c r="O1212" s="228"/>
      <c r="P1212" s="228"/>
      <c r="Q1212" s="228"/>
      <c r="R1212" s="228"/>
      <c r="S1212" s="228"/>
      <c r="T1212" s="229"/>
      <c r="AT1212" s="230" t="s">
        <v>211</v>
      </c>
      <c r="AU1212" s="230" t="s">
        <v>87</v>
      </c>
      <c r="AV1212" s="12" t="s">
        <v>42</v>
      </c>
      <c r="AW1212" s="12" t="s">
        <v>40</v>
      </c>
      <c r="AX1212" s="12" t="s">
        <v>80</v>
      </c>
      <c r="AY1212" s="230" t="s">
        <v>201</v>
      </c>
    </row>
    <row r="1213" spans="2:65" s="13" customFormat="1">
      <c r="B1213" s="231"/>
      <c r="C1213" s="232"/>
      <c r="D1213" s="218" t="s">
        <v>211</v>
      </c>
      <c r="E1213" s="233" t="s">
        <v>34</v>
      </c>
      <c r="F1213" s="234" t="s">
        <v>907</v>
      </c>
      <c r="G1213" s="232"/>
      <c r="H1213" s="235">
        <v>81.8</v>
      </c>
      <c r="I1213" s="236"/>
      <c r="J1213" s="232"/>
      <c r="K1213" s="232"/>
      <c r="L1213" s="237"/>
      <c r="M1213" s="238"/>
      <c r="N1213" s="239"/>
      <c r="O1213" s="239"/>
      <c r="P1213" s="239"/>
      <c r="Q1213" s="239"/>
      <c r="R1213" s="239"/>
      <c r="S1213" s="239"/>
      <c r="T1213" s="240"/>
      <c r="AT1213" s="241" t="s">
        <v>211</v>
      </c>
      <c r="AU1213" s="241" t="s">
        <v>87</v>
      </c>
      <c r="AV1213" s="13" t="s">
        <v>87</v>
      </c>
      <c r="AW1213" s="13" t="s">
        <v>40</v>
      </c>
      <c r="AX1213" s="13" t="s">
        <v>80</v>
      </c>
      <c r="AY1213" s="241" t="s">
        <v>201</v>
      </c>
    </row>
    <row r="1214" spans="2:65" s="13" customFormat="1">
      <c r="B1214" s="231"/>
      <c r="C1214" s="232"/>
      <c r="D1214" s="218" t="s">
        <v>211</v>
      </c>
      <c r="E1214" s="233" t="s">
        <v>34</v>
      </c>
      <c r="F1214" s="234" t="s">
        <v>909</v>
      </c>
      <c r="G1214" s="232"/>
      <c r="H1214" s="235">
        <v>1.5</v>
      </c>
      <c r="I1214" s="236"/>
      <c r="J1214" s="232"/>
      <c r="K1214" s="232"/>
      <c r="L1214" s="237"/>
      <c r="M1214" s="238"/>
      <c r="N1214" s="239"/>
      <c r="O1214" s="239"/>
      <c r="P1214" s="239"/>
      <c r="Q1214" s="239"/>
      <c r="R1214" s="239"/>
      <c r="S1214" s="239"/>
      <c r="T1214" s="240"/>
      <c r="AT1214" s="241" t="s">
        <v>211</v>
      </c>
      <c r="AU1214" s="241" t="s">
        <v>87</v>
      </c>
      <c r="AV1214" s="13" t="s">
        <v>87</v>
      </c>
      <c r="AW1214" s="13" t="s">
        <v>40</v>
      </c>
      <c r="AX1214" s="13" t="s">
        <v>80</v>
      </c>
      <c r="AY1214" s="241" t="s">
        <v>201</v>
      </c>
    </row>
    <row r="1215" spans="2:65" s="13" customFormat="1">
      <c r="B1215" s="231"/>
      <c r="C1215" s="232"/>
      <c r="D1215" s="218" t="s">
        <v>211</v>
      </c>
      <c r="E1215" s="233" t="s">
        <v>34</v>
      </c>
      <c r="F1215" s="234" t="s">
        <v>910</v>
      </c>
      <c r="G1215" s="232"/>
      <c r="H1215" s="235">
        <v>4</v>
      </c>
      <c r="I1215" s="236"/>
      <c r="J1215" s="232"/>
      <c r="K1215" s="232"/>
      <c r="L1215" s="237"/>
      <c r="M1215" s="238"/>
      <c r="N1215" s="239"/>
      <c r="O1215" s="239"/>
      <c r="P1215" s="239"/>
      <c r="Q1215" s="239"/>
      <c r="R1215" s="239"/>
      <c r="S1215" s="239"/>
      <c r="T1215" s="240"/>
      <c r="AT1215" s="241" t="s">
        <v>211</v>
      </c>
      <c r="AU1215" s="241" t="s">
        <v>87</v>
      </c>
      <c r="AV1215" s="13" t="s">
        <v>87</v>
      </c>
      <c r="AW1215" s="13" t="s">
        <v>40</v>
      </c>
      <c r="AX1215" s="13" t="s">
        <v>80</v>
      </c>
      <c r="AY1215" s="241" t="s">
        <v>201</v>
      </c>
    </row>
    <row r="1216" spans="2:65" s="13" customFormat="1">
      <c r="B1216" s="231"/>
      <c r="C1216" s="232"/>
      <c r="D1216" s="218" t="s">
        <v>211</v>
      </c>
      <c r="E1216" s="233" t="s">
        <v>34</v>
      </c>
      <c r="F1216" s="234" t="s">
        <v>911</v>
      </c>
      <c r="G1216" s="232"/>
      <c r="H1216" s="235">
        <v>0.75</v>
      </c>
      <c r="I1216" s="236"/>
      <c r="J1216" s="232"/>
      <c r="K1216" s="232"/>
      <c r="L1216" s="237"/>
      <c r="M1216" s="238"/>
      <c r="N1216" s="239"/>
      <c r="O1216" s="239"/>
      <c r="P1216" s="239"/>
      <c r="Q1216" s="239"/>
      <c r="R1216" s="239"/>
      <c r="S1216" s="239"/>
      <c r="T1216" s="240"/>
      <c r="AT1216" s="241" t="s">
        <v>211</v>
      </c>
      <c r="AU1216" s="241" t="s">
        <v>87</v>
      </c>
      <c r="AV1216" s="13" t="s">
        <v>87</v>
      </c>
      <c r="AW1216" s="13" t="s">
        <v>40</v>
      </c>
      <c r="AX1216" s="13" t="s">
        <v>80</v>
      </c>
      <c r="AY1216" s="241" t="s">
        <v>201</v>
      </c>
    </row>
    <row r="1217" spans="2:65" s="13" customFormat="1">
      <c r="B1217" s="231"/>
      <c r="C1217" s="232"/>
      <c r="D1217" s="218" t="s">
        <v>211</v>
      </c>
      <c r="E1217" s="233" t="s">
        <v>34</v>
      </c>
      <c r="F1217" s="234" t="s">
        <v>912</v>
      </c>
      <c r="G1217" s="232"/>
      <c r="H1217" s="235">
        <v>2.5</v>
      </c>
      <c r="I1217" s="236"/>
      <c r="J1217" s="232"/>
      <c r="K1217" s="232"/>
      <c r="L1217" s="237"/>
      <c r="M1217" s="238"/>
      <c r="N1217" s="239"/>
      <c r="O1217" s="239"/>
      <c r="P1217" s="239"/>
      <c r="Q1217" s="239"/>
      <c r="R1217" s="239"/>
      <c r="S1217" s="239"/>
      <c r="T1217" s="240"/>
      <c r="AT1217" s="241" t="s">
        <v>211</v>
      </c>
      <c r="AU1217" s="241" t="s">
        <v>87</v>
      </c>
      <c r="AV1217" s="13" t="s">
        <v>87</v>
      </c>
      <c r="AW1217" s="13" t="s">
        <v>40</v>
      </c>
      <c r="AX1217" s="13" t="s">
        <v>80</v>
      </c>
      <c r="AY1217" s="241" t="s">
        <v>201</v>
      </c>
    </row>
    <row r="1218" spans="2:65" s="13" customFormat="1">
      <c r="B1218" s="231"/>
      <c r="C1218" s="232"/>
      <c r="D1218" s="218" t="s">
        <v>211</v>
      </c>
      <c r="E1218" s="233" t="s">
        <v>34</v>
      </c>
      <c r="F1218" s="234" t="s">
        <v>913</v>
      </c>
      <c r="G1218" s="232"/>
      <c r="H1218" s="235">
        <v>5.625</v>
      </c>
      <c r="I1218" s="236"/>
      <c r="J1218" s="232"/>
      <c r="K1218" s="232"/>
      <c r="L1218" s="237"/>
      <c r="M1218" s="238"/>
      <c r="N1218" s="239"/>
      <c r="O1218" s="239"/>
      <c r="P1218" s="239"/>
      <c r="Q1218" s="239"/>
      <c r="R1218" s="239"/>
      <c r="S1218" s="239"/>
      <c r="T1218" s="240"/>
      <c r="AT1218" s="241" t="s">
        <v>211</v>
      </c>
      <c r="AU1218" s="241" t="s">
        <v>87</v>
      </c>
      <c r="AV1218" s="13" t="s">
        <v>87</v>
      </c>
      <c r="AW1218" s="13" t="s">
        <v>40</v>
      </c>
      <c r="AX1218" s="13" t="s">
        <v>80</v>
      </c>
      <c r="AY1218" s="241" t="s">
        <v>201</v>
      </c>
    </row>
    <row r="1219" spans="2:65" s="13" customFormat="1">
      <c r="B1219" s="231"/>
      <c r="C1219" s="232"/>
      <c r="D1219" s="218" t="s">
        <v>211</v>
      </c>
      <c r="E1219" s="233" t="s">
        <v>34</v>
      </c>
      <c r="F1219" s="234" t="s">
        <v>914</v>
      </c>
      <c r="G1219" s="232"/>
      <c r="H1219" s="235">
        <v>4.5</v>
      </c>
      <c r="I1219" s="236"/>
      <c r="J1219" s="232"/>
      <c r="K1219" s="232"/>
      <c r="L1219" s="237"/>
      <c r="M1219" s="238"/>
      <c r="N1219" s="239"/>
      <c r="O1219" s="239"/>
      <c r="P1219" s="239"/>
      <c r="Q1219" s="239"/>
      <c r="R1219" s="239"/>
      <c r="S1219" s="239"/>
      <c r="T1219" s="240"/>
      <c r="AT1219" s="241" t="s">
        <v>211</v>
      </c>
      <c r="AU1219" s="241" t="s">
        <v>87</v>
      </c>
      <c r="AV1219" s="13" t="s">
        <v>87</v>
      </c>
      <c r="AW1219" s="13" t="s">
        <v>40</v>
      </c>
      <c r="AX1219" s="13" t="s">
        <v>80</v>
      </c>
      <c r="AY1219" s="241" t="s">
        <v>201</v>
      </c>
    </row>
    <row r="1220" spans="2:65" s="13" customFormat="1">
      <c r="B1220" s="231"/>
      <c r="C1220" s="232"/>
      <c r="D1220" s="218" t="s">
        <v>211</v>
      </c>
      <c r="E1220" s="233" t="s">
        <v>34</v>
      </c>
      <c r="F1220" s="234" t="s">
        <v>915</v>
      </c>
      <c r="G1220" s="232"/>
      <c r="H1220" s="235">
        <v>3</v>
      </c>
      <c r="I1220" s="236"/>
      <c r="J1220" s="232"/>
      <c r="K1220" s="232"/>
      <c r="L1220" s="237"/>
      <c r="M1220" s="238"/>
      <c r="N1220" s="239"/>
      <c r="O1220" s="239"/>
      <c r="P1220" s="239"/>
      <c r="Q1220" s="239"/>
      <c r="R1220" s="239"/>
      <c r="S1220" s="239"/>
      <c r="T1220" s="240"/>
      <c r="AT1220" s="241" t="s">
        <v>211</v>
      </c>
      <c r="AU1220" s="241" t="s">
        <v>87</v>
      </c>
      <c r="AV1220" s="13" t="s">
        <v>87</v>
      </c>
      <c r="AW1220" s="13" t="s">
        <v>40</v>
      </c>
      <c r="AX1220" s="13" t="s">
        <v>80</v>
      </c>
      <c r="AY1220" s="241" t="s">
        <v>201</v>
      </c>
    </row>
    <row r="1221" spans="2:65" s="13" customFormat="1">
      <c r="B1221" s="231"/>
      <c r="C1221" s="232"/>
      <c r="D1221" s="218" t="s">
        <v>211</v>
      </c>
      <c r="E1221" s="233" t="s">
        <v>34</v>
      </c>
      <c r="F1221" s="234" t="s">
        <v>916</v>
      </c>
      <c r="G1221" s="232"/>
      <c r="H1221" s="235">
        <v>2.25</v>
      </c>
      <c r="I1221" s="236"/>
      <c r="J1221" s="232"/>
      <c r="K1221" s="232"/>
      <c r="L1221" s="237"/>
      <c r="M1221" s="238"/>
      <c r="N1221" s="239"/>
      <c r="O1221" s="239"/>
      <c r="P1221" s="239"/>
      <c r="Q1221" s="239"/>
      <c r="R1221" s="239"/>
      <c r="S1221" s="239"/>
      <c r="T1221" s="240"/>
      <c r="AT1221" s="241" t="s">
        <v>211</v>
      </c>
      <c r="AU1221" s="241" t="s">
        <v>87</v>
      </c>
      <c r="AV1221" s="13" t="s">
        <v>87</v>
      </c>
      <c r="AW1221" s="13" t="s">
        <v>40</v>
      </c>
      <c r="AX1221" s="13" t="s">
        <v>80</v>
      </c>
      <c r="AY1221" s="241" t="s">
        <v>201</v>
      </c>
    </row>
    <row r="1222" spans="2:65" s="13" customFormat="1">
      <c r="B1222" s="231"/>
      <c r="C1222" s="232"/>
      <c r="D1222" s="218" t="s">
        <v>211</v>
      </c>
      <c r="E1222" s="233" t="s">
        <v>34</v>
      </c>
      <c r="F1222" s="234" t="s">
        <v>917</v>
      </c>
      <c r="G1222" s="232"/>
      <c r="H1222" s="235">
        <v>3.75</v>
      </c>
      <c r="I1222" s="236"/>
      <c r="J1222" s="232"/>
      <c r="K1222" s="232"/>
      <c r="L1222" s="237"/>
      <c r="M1222" s="238"/>
      <c r="N1222" s="239"/>
      <c r="O1222" s="239"/>
      <c r="P1222" s="239"/>
      <c r="Q1222" s="239"/>
      <c r="R1222" s="239"/>
      <c r="S1222" s="239"/>
      <c r="T1222" s="240"/>
      <c r="AT1222" s="241" t="s">
        <v>211</v>
      </c>
      <c r="AU1222" s="241" t="s">
        <v>87</v>
      </c>
      <c r="AV1222" s="13" t="s">
        <v>87</v>
      </c>
      <c r="AW1222" s="13" t="s">
        <v>40</v>
      </c>
      <c r="AX1222" s="13" t="s">
        <v>80</v>
      </c>
      <c r="AY1222" s="241" t="s">
        <v>201</v>
      </c>
    </row>
    <row r="1223" spans="2:65" s="14" customFormat="1">
      <c r="B1223" s="242"/>
      <c r="C1223" s="243"/>
      <c r="D1223" s="218" t="s">
        <v>211</v>
      </c>
      <c r="E1223" s="244" t="s">
        <v>34</v>
      </c>
      <c r="F1223" s="245" t="s">
        <v>215</v>
      </c>
      <c r="G1223" s="243"/>
      <c r="H1223" s="246">
        <v>109.675</v>
      </c>
      <c r="I1223" s="247"/>
      <c r="J1223" s="243"/>
      <c r="K1223" s="243"/>
      <c r="L1223" s="248"/>
      <c r="M1223" s="249"/>
      <c r="N1223" s="250"/>
      <c r="O1223" s="250"/>
      <c r="P1223" s="250"/>
      <c r="Q1223" s="250"/>
      <c r="R1223" s="250"/>
      <c r="S1223" s="250"/>
      <c r="T1223" s="251"/>
      <c r="AT1223" s="252" t="s">
        <v>211</v>
      </c>
      <c r="AU1223" s="252" t="s">
        <v>87</v>
      </c>
      <c r="AV1223" s="14" t="s">
        <v>111</v>
      </c>
      <c r="AW1223" s="14" t="s">
        <v>40</v>
      </c>
      <c r="AX1223" s="14" t="s">
        <v>42</v>
      </c>
      <c r="AY1223" s="252" t="s">
        <v>201</v>
      </c>
    </row>
    <row r="1224" spans="2:65" s="1" customFormat="1" ht="25.5" customHeight="1">
      <c r="B1224" s="43"/>
      <c r="C1224" s="206" t="s">
        <v>1098</v>
      </c>
      <c r="D1224" s="206" t="s">
        <v>203</v>
      </c>
      <c r="E1224" s="207" t="s">
        <v>1099</v>
      </c>
      <c r="F1224" s="208" t="s">
        <v>1100</v>
      </c>
      <c r="G1224" s="209" t="s">
        <v>540</v>
      </c>
      <c r="H1224" s="210">
        <v>64.307000000000002</v>
      </c>
      <c r="I1224" s="211"/>
      <c r="J1224" s="212">
        <f>ROUND(I1224*H1224,2)</f>
        <v>0</v>
      </c>
      <c r="K1224" s="208" t="s">
        <v>207</v>
      </c>
      <c r="L1224" s="63"/>
      <c r="M1224" s="213" t="s">
        <v>34</v>
      </c>
      <c r="N1224" s="214" t="s">
        <v>51</v>
      </c>
      <c r="O1224" s="44"/>
      <c r="P1224" s="215">
        <f>O1224*H1224</f>
        <v>0</v>
      </c>
      <c r="Q1224" s="215">
        <v>0</v>
      </c>
      <c r="R1224" s="215">
        <f>Q1224*H1224</f>
        <v>0</v>
      </c>
      <c r="S1224" s="215">
        <v>0</v>
      </c>
      <c r="T1224" s="216">
        <f>S1224*H1224</f>
        <v>0</v>
      </c>
      <c r="AR1224" s="25" t="s">
        <v>111</v>
      </c>
      <c r="AT1224" s="25" t="s">
        <v>203</v>
      </c>
      <c r="AU1224" s="25" t="s">
        <v>87</v>
      </c>
      <c r="AY1224" s="25" t="s">
        <v>201</v>
      </c>
      <c r="BE1224" s="217">
        <f>IF(N1224="základní",J1224,0)</f>
        <v>0</v>
      </c>
      <c r="BF1224" s="217">
        <f>IF(N1224="snížená",J1224,0)</f>
        <v>0</v>
      </c>
      <c r="BG1224" s="217">
        <f>IF(N1224="zákl. přenesená",J1224,0)</f>
        <v>0</v>
      </c>
      <c r="BH1224" s="217">
        <f>IF(N1224="sníž. přenesená",J1224,0)</f>
        <v>0</v>
      </c>
      <c r="BI1224" s="217">
        <f>IF(N1224="nulová",J1224,0)</f>
        <v>0</v>
      </c>
      <c r="BJ1224" s="25" t="s">
        <v>42</v>
      </c>
      <c r="BK1224" s="217">
        <f>ROUND(I1224*H1224,2)</f>
        <v>0</v>
      </c>
      <c r="BL1224" s="25" t="s">
        <v>111</v>
      </c>
      <c r="BM1224" s="25" t="s">
        <v>1101</v>
      </c>
    </row>
    <row r="1225" spans="2:65" s="1" customFormat="1" ht="175.5">
      <c r="B1225" s="43"/>
      <c r="C1225" s="65"/>
      <c r="D1225" s="218" t="s">
        <v>209</v>
      </c>
      <c r="E1225" s="65"/>
      <c r="F1225" s="219" t="s">
        <v>1102</v>
      </c>
      <c r="G1225" s="65"/>
      <c r="H1225" s="65"/>
      <c r="I1225" s="175"/>
      <c r="J1225" s="65"/>
      <c r="K1225" s="65"/>
      <c r="L1225" s="63"/>
      <c r="M1225" s="220"/>
      <c r="N1225" s="44"/>
      <c r="O1225" s="44"/>
      <c r="P1225" s="44"/>
      <c r="Q1225" s="44"/>
      <c r="R1225" s="44"/>
      <c r="S1225" s="44"/>
      <c r="T1225" s="80"/>
      <c r="AT1225" s="25" t="s">
        <v>209</v>
      </c>
      <c r="AU1225" s="25" t="s">
        <v>87</v>
      </c>
    </row>
    <row r="1226" spans="2:65" s="12" customFormat="1">
      <c r="B1226" s="221"/>
      <c r="C1226" s="222"/>
      <c r="D1226" s="218" t="s">
        <v>211</v>
      </c>
      <c r="E1226" s="223" t="s">
        <v>34</v>
      </c>
      <c r="F1226" s="224" t="s">
        <v>418</v>
      </c>
      <c r="G1226" s="222"/>
      <c r="H1226" s="223" t="s">
        <v>34</v>
      </c>
      <c r="I1226" s="225"/>
      <c r="J1226" s="222"/>
      <c r="K1226" s="222"/>
      <c r="L1226" s="226"/>
      <c r="M1226" s="227"/>
      <c r="N1226" s="228"/>
      <c r="O1226" s="228"/>
      <c r="P1226" s="228"/>
      <c r="Q1226" s="228"/>
      <c r="R1226" s="228"/>
      <c r="S1226" s="228"/>
      <c r="T1226" s="229"/>
      <c r="AT1226" s="230" t="s">
        <v>211</v>
      </c>
      <c r="AU1226" s="230" t="s">
        <v>87</v>
      </c>
      <c r="AV1226" s="12" t="s">
        <v>42</v>
      </c>
      <c r="AW1226" s="12" t="s">
        <v>40</v>
      </c>
      <c r="AX1226" s="12" t="s">
        <v>80</v>
      </c>
      <c r="AY1226" s="230" t="s">
        <v>201</v>
      </c>
    </row>
    <row r="1227" spans="2:65" s="12" customFormat="1">
      <c r="B1227" s="221"/>
      <c r="C1227" s="222"/>
      <c r="D1227" s="218" t="s">
        <v>211</v>
      </c>
      <c r="E1227" s="223" t="s">
        <v>34</v>
      </c>
      <c r="F1227" s="224" t="s">
        <v>1103</v>
      </c>
      <c r="G1227" s="222"/>
      <c r="H1227" s="223" t="s">
        <v>34</v>
      </c>
      <c r="I1227" s="225"/>
      <c r="J1227" s="222"/>
      <c r="K1227" s="222"/>
      <c r="L1227" s="226"/>
      <c r="M1227" s="227"/>
      <c r="N1227" s="228"/>
      <c r="O1227" s="228"/>
      <c r="P1227" s="228"/>
      <c r="Q1227" s="228"/>
      <c r="R1227" s="228"/>
      <c r="S1227" s="228"/>
      <c r="T1227" s="229"/>
      <c r="AT1227" s="230" t="s">
        <v>211</v>
      </c>
      <c r="AU1227" s="230" t="s">
        <v>87</v>
      </c>
      <c r="AV1227" s="12" t="s">
        <v>42</v>
      </c>
      <c r="AW1227" s="12" t="s">
        <v>40</v>
      </c>
      <c r="AX1227" s="12" t="s">
        <v>80</v>
      </c>
      <c r="AY1227" s="230" t="s">
        <v>201</v>
      </c>
    </row>
    <row r="1228" spans="2:65" s="13" customFormat="1" ht="27">
      <c r="B1228" s="231"/>
      <c r="C1228" s="232"/>
      <c r="D1228" s="218" t="s">
        <v>211</v>
      </c>
      <c r="E1228" s="233" t="s">
        <v>34</v>
      </c>
      <c r="F1228" s="234" t="s">
        <v>986</v>
      </c>
      <c r="G1228" s="232"/>
      <c r="H1228" s="235">
        <v>64.307000000000002</v>
      </c>
      <c r="I1228" s="236"/>
      <c r="J1228" s="232"/>
      <c r="K1228" s="232"/>
      <c r="L1228" s="237"/>
      <c r="M1228" s="238"/>
      <c r="N1228" s="239"/>
      <c r="O1228" s="239"/>
      <c r="P1228" s="239"/>
      <c r="Q1228" s="239"/>
      <c r="R1228" s="239"/>
      <c r="S1228" s="239"/>
      <c r="T1228" s="240"/>
      <c r="AT1228" s="241" t="s">
        <v>211</v>
      </c>
      <c r="AU1228" s="241" t="s">
        <v>87</v>
      </c>
      <c r="AV1228" s="13" t="s">
        <v>87</v>
      </c>
      <c r="AW1228" s="13" t="s">
        <v>40</v>
      </c>
      <c r="AX1228" s="13" t="s">
        <v>80</v>
      </c>
      <c r="AY1228" s="241" t="s">
        <v>201</v>
      </c>
    </row>
    <row r="1229" spans="2:65" s="14" customFormat="1">
      <c r="B1229" s="242"/>
      <c r="C1229" s="243"/>
      <c r="D1229" s="218" t="s">
        <v>211</v>
      </c>
      <c r="E1229" s="244" t="s">
        <v>34</v>
      </c>
      <c r="F1229" s="245" t="s">
        <v>215</v>
      </c>
      <c r="G1229" s="243"/>
      <c r="H1229" s="246">
        <v>64.307000000000002</v>
      </c>
      <c r="I1229" s="247"/>
      <c r="J1229" s="243"/>
      <c r="K1229" s="243"/>
      <c r="L1229" s="248"/>
      <c r="M1229" s="249"/>
      <c r="N1229" s="250"/>
      <c r="O1229" s="250"/>
      <c r="P1229" s="250"/>
      <c r="Q1229" s="250"/>
      <c r="R1229" s="250"/>
      <c r="S1229" s="250"/>
      <c r="T1229" s="251"/>
      <c r="AT1229" s="252" t="s">
        <v>211</v>
      </c>
      <c r="AU1229" s="252" t="s">
        <v>87</v>
      </c>
      <c r="AV1229" s="14" t="s">
        <v>111</v>
      </c>
      <c r="AW1229" s="14" t="s">
        <v>40</v>
      </c>
      <c r="AX1229" s="14" t="s">
        <v>42</v>
      </c>
      <c r="AY1229" s="252" t="s">
        <v>201</v>
      </c>
    </row>
    <row r="1230" spans="2:65" s="1" customFormat="1" ht="25.5" customHeight="1">
      <c r="B1230" s="43"/>
      <c r="C1230" s="206" t="s">
        <v>1104</v>
      </c>
      <c r="D1230" s="206" t="s">
        <v>203</v>
      </c>
      <c r="E1230" s="207" t="s">
        <v>1105</v>
      </c>
      <c r="F1230" s="208" t="s">
        <v>1106</v>
      </c>
      <c r="G1230" s="209" t="s">
        <v>137</v>
      </c>
      <c r="H1230" s="210">
        <v>7.59</v>
      </c>
      <c r="I1230" s="211"/>
      <c r="J1230" s="212">
        <f>ROUND(I1230*H1230,2)</f>
        <v>0</v>
      </c>
      <c r="K1230" s="208" t="s">
        <v>207</v>
      </c>
      <c r="L1230" s="63"/>
      <c r="M1230" s="213" t="s">
        <v>34</v>
      </c>
      <c r="N1230" s="214" t="s">
        <v>51</v>
      </c>
      <c r="O1230" s="44"/>
      <c r="P1230" s="215">
        <f>O1230*H1230</f>
        <v>0</v>
      </c>
      <c r="Q1230" s="215">
        <v>9.8680000000000004E-2</v>
      </c>
      <c r="R1230" s="215">
        <f>Q1230*H1230</f>
        <v>0.74898120000000001</v>
      </c>
      <c r="S1230" s="215">
        <v>0</v>
      </c>
      <c r="T1230" s="216">
        <f>S1230*H1230</f>
        <v>0</v>
      </c>
      <c r="AR1230" s="25" t="s">
        <v>111</v>
      </c>
      <c r="AT1230" s="25" t="s">
        <v>203</v>
      </c>
      <c r="AU1230" s="25" t="s">
        <v>87</v>
      </c>
      <c r="AY1230" s="25" t="s">
        <v>201</v>
      </c>
      <c r="BE1230" s="217">
        <f>IF(N1230="základní",J1230,0)</f>
        <v>0</v>
      </c>
      <c r="BF1230" s="217">
        <f>IF(N1230="snížená",J1230,0)</f>
        <v>0</v>
      </c>
      <c r="BG1230" s="217">
        <f>IF(N1230="zákl. přenesená",J1230,0)</f>
        <v>0</v>
      </c>
      <c r="BH1230" s="217">
        <f>IF(N1230="sníž. přenesená",J1230,0)</f>
        <v>0</v>
      </c>
      <c r="BI1230" s="217">
        <f>IF(N1230="nulová",J1230,0)</f>
        <v>0</v>
      </c>
      <c r="BJ1230" s="25" t="s">
        <v>42</v>
      </c>
      <c r="BK1230" s="217">
        <f>ROUND(I1230*H1230,2)</f>
        <v>0</v>
      </c>
      <c r="BL1230" s="25" t="s">
        <v>111</v>
      </c>
      <c r="BM1230" s="25" t="s">
        <v>1107</v>
      </c>
    </row>
    <row r="1231" spans="2:65" s="1" customFormat="1" ht="54">
      <c r="B1231" s="43"/>
      <c r="C1231" s="65"/>
      <c r="D1231" s="218" t="s">
        <v>209</v>
      </c>
      <c r="E1231" s="65"/>
      <c r="F1231" s="219" t="s">
        <v>1108</v>
      </c>
      <c r="G1231" s="65"/>
      <c r="H1231" s="65"/>
      <c r="I1231" s="175"/>
      <c r="J1231" s="65"/>
      <c r="K1231" s="65"/>
      <c r="L1231" s="63"/>
      <c r="M1231" s="220"/>
      <c r="N1231" s="44"/>
      <c r="O1231" s="44"/>
      <c r="P1231" s="44"/>
      <c r="Q1231" s="44"/>
      <c r="R1231" s="44"/>
      <c r="S1231" s="44"/>
      <c r="T1231" s="80"/>
      <c r="AT1231" s="25" t="s">
        <v>209</v>
      </c>
      <c r="AU1231" s="25" t="s">
        <v>87</v>
      </c>
    </row>
    <row r="1232" spans="2:65" s="12" customFormat="1">
      <c r="B1232" s="221"/>
      <c r="C1232" s="222"/>
      <c r="D1232" s="218" t="s">
        <v>211</v>
      </c>
      <c r="E1232" s="223" t="s">
        <v>34</v>
      </c>
      <c r="F1232" s="224" t="s">
        <v>1109</v>
      </c>
      <c r="G1232" s="222"/>
      <c r="H1232" s="223" t="s">
        <v>34</v>
      </c>
      <c r="I1232" s="225"/>
      <c r="J1232" s="222"/>
      <c r="K1232" s="222"/>
      <c r="L1232" s="226"/>
      <c r="M1232" s="227"/>
      <c r="N1232" s="228"/>
      <c r="O1232" s="228"/>
      <c r="P1232" s="228"/>
      <c r="Q1232" s="228"/>
      <c r="R1232" s="228"/>
      <c r="S1232" s="228"/>
      <c r="T1232" s="229"/>
      <c r="AT1232" s="230" t="s">
        <v>211</v>
      </c>
      <c r="AU1232" s="230" t="s">
        <v>87</v>
      </c>
      <c r="AV1232" s="12" t="s">
        <v>42</v>
      </c>
      <c r="AW1232" s="12" t="s">
        <v>40</v>
      </c>
      <c r="AX1232" s="12" t="s">
        <v>80</v>
      </c>
      <c r="AY1232" s="230" t="s">
        <v>201</v>
      </c>
    </row>
    <row r="1233" spans="2:65" s="12" customFormat="1">
      <c r="B1233" s="221"/>
      <c r="C1233" s="222"/>
      <c r="D1233" s="218" t="s">
        <v>211</v>
      </c>
      <c r="E1233" s="223" t="s">
        <v>34</v>
      </c>
      <c r="F1233" s="224" t="s">
        <v>1110</v>
      </c>
      <c r="G1233" s="222"/>
      <c r="H1233" s="223" t="s">
        <v>34</v>
      </c>
      <c r="I1233" s="225"/>
      <c r="J1233" s="222"/>
      <c r="K1233" s="222"/>
      <c r="L1233" s="226"/>
      <c r="M1233" s="227"/>
      <c r="N1233" s="228"/>
      <c r="O1233" s="228"/>
      <c r="P1233" s="228"/>
      <c r="Q1233" s="228"/>
      <c r="R1233" s="228"/>
      <c r="S1233" s="228"/>
      <c r="T1233" s="229"/>
      <c r="AT1233" s="230" t="s">
        <v>211</v>
      </c>
      <c r="AU1233" s="230" t="s">
        <v>87</v>
      </c>
      <c r="AV1233" s="12" t="s">
        <v>42</v>
      </c>
      <c r="AW1233" s="12" t="s">
        <v>40</v>
      </c>
      <c r="AX1233" s="12" t="s">
        <v>80</v>
      </c>
      <c r="AY1233" s="230" t="s">
        <v>201</v>
      </c>
    </row>
    <row r="1234" spans="2:65" s="13" customFormat="1">
      <c r="B1234" s="231"/>
      <c r="C1234" s="232"/>
      <c r="D1234" s="218" t="s">
        <v>211</v>
      </c>
      <c r="E1234" s="233" t="s">
        <v>34</v>
      </c>
      <c r="F1234" s="234" t="s">
        <v>1111</v>
      </c>
      <c r="G1234" s="232"/>
      <c r="H1234" s="235">
        <v>0.33</v>
      </c>
      <c r="I1234" s="236"/>
      <c r="J1234" s="232"/>
      <c r="K1234" s="232"/>
      <c r="L1234" s="237"/>
      <c r="M1234" s="238"/>
      <c r="N1234" s="239"/>
      <c r="O1234" s="239"/>
      <c r="P1234" s="239"/>
      <c r="Q1234" s="239"/>
      <c r="R1234" s="239"/>
      <c r="S1234" s="239"/>
      <c r="T1234" s="240"/>
      <c r="AT1234" s="241" t="s">
        <v>211</v>
      </c>
      <c r="AU1234" s="241" t="s">
        <v>87</v>
      </c>
      <c r="AV1234" s="13" t="s">
        <v>87</v>
      </c>
      <c r="AW1234" s="13" t="s">
        <v>40</v>
      </c>
      <c r="AX1234" s="13" t="s">
        <v>80</v>
      </c>
      <c r="AY1234" s="241" t="s">
        <v>201</v>
      </c>
    </row>
    <row r="1235" spans="2:65" s="13" customFormat="1">
      <c r="B1235" s="231"/>
      <c r="C1235" s="232"/>
      <c r="D1235" s="218" t="s">
        <v>211</v>
      </c>
      <c r="E1235" s="233" t="s">
        <v>34</v>
      </c>
      <c r="F1235" s="234" t="s">
        <v>1112</v>
      </c>
      <c r="G1235" s="232"/>
      <c r="H1235" s="235">
        <v>0.88</v>
      </c>
      <c r="I1235" s="236"/>
      <c r="J1235" s="232"/>
      <c r="K1235" s="232"/>
      <c r="L1235" s="237"/>
      <c r="M1235" s="238"/>
      <c r="N1235" s="239"/>
      <c r="O1235" s="239"/>
      <c r="P1235" s="239"/>
      <c r="Q1235" s="239"/>
      <c r="R1235" s="239"/>
      <c r="S1235" s="239"/>
      <c r="T1235" s="240"/>
      <c r="AT1235" s="241" t="s">
        <v>211</v>
      </c>
      <c r="AU1235" s="241" t="s">
        <v>87</v>
      </c>
      <c r="AV1235" s="13" t="s">
        <v>87</v>
      </c>
      <c r="AW1235" s="13" t="s">
        <v>40</v>
      </c>
      <c r="AX1235" s="13" t="s">
        <v>80</v>
      </c>
      <c r="AY1235" s="241" t="s">
        <v>201</v>
      </c>
    </row>
    <row r="1236" spans="2:65" s="13" customFormat="1">
      <c r="B1236" s="231"/>
      <c r="C1236" s="232"/>
      <c r="D1236" s="218" t="s">
        <v>211</v>
      </c>
      <c r="E1236" s="233" t="s">
        <v>34</v>
      </c>
      <c r="F1236" s="234" t="s">
        <v>1113</v>
      </c>
      <c r="G1236" s="232"/>
      <c r="H1236" s="235">
        <v>0.22</v>
      </c>
      <c r="I1236" s="236"/>
      <c r="J1236" s="232"/>
      <c r="K1236" s="232"/>
      <c r="L1236" s="237"/>
      <c r="M1236" s="238"/>
      <c r="N1236" s="239"/>
      <c r="O1236" s="239"/>
      <c r="P1236" s="239"/>
      <c r="Q1236" s="239"/>
      <c r="R1236" s="239"/>
      <c r="S1236" s="239"/>
      <c r="T1236" s="240"/>
      <c r="AT1236" s="241" t="s">
        <v>211</v>
      </c>
      <c r="AU1236" s="241" t="s">
        <v>87</v>
      </c>
      <c r="AV1236" s="13" t="s">
        <v>87</v>
      </c>
      <c r="AW1236" s="13" t="s">
        <v>40</v>
      </c>
      <c r="AX1236" s="13" t="s">
        <v>80</v>
      </c>
      <c r="AY1236" s="241" t="s">
        <v>201</v>
      </c>
    </row>
    <row r="1237" spans="2:65" s="13" customFormat="1">
      <c r="B1237" s="231"/>
      <c r="C1237" s="232"/>
      <c r="D1237" s="218" t="s">
        <v>211</v>
      </c>
      <c r="E1237" s="233" t="s">
        <v>34</v>
      </c>
      <c r="F1237" s="234" t="s">
        <v>1114</v>
      </c>
      <c r="G1237" s="232"/>
      <c r="H1237" s="235">
        <v>0.55000000000000004</v>
      </c>
      <c r="I1237" s="236"/>
      <c r="J1237" s="232"/>
      <c r="K1237" s="232"/>
      <c r="L1237" s="237"/>
      <c r="M1237" s="238"/>
      <c r="N1237" s="239"/>
      <c r="O1237" s="239"/>
      <c r="P1237" s="239"/>
      <c r="Q1237" s="239"/>
      <c r="R1237" s="239"/>
      <c r="S1237" s="239"/>
      <c r="T1237" s="240"/>
      <c r="AT1237" s="241" t="s">
        <v>211</v>
      </c>
      <c r="AU1237" s="241" t="s">
        <v>87</v>
      </c>
      <c r="AV1237" s="13" t="s">
        <v>87</v>
      </c>
      <c r="AW1237" s="13" t="s">
        <v>40</v>
      </c>
      <c r="AX1237" s="13" t="s">
        <v>80</v>
      </c>
      <c r="AY1237" s="241" t="s">
        <v>201</v>
      </c>
    </row>
    <row r="1238" spans="2:65" s="13" customFormat="1">
      <c r="B1238" s="231"/>
      <c r="C1238" s="232"/>
      <c r="D1238" s="218" t="s">
        <v>211</v>
      </c>
      <c r="E1238" s="233" t="s">
        <v>34</v>
      </c>
      <c r="F1238" s="234" t="s">
        <v>1115</v>
      </c>
      <c r="G1238" s="232"/>
      <c r="H1238" s="235">
        <v>1.65</v>
      </c>
      <c r="I1238" s="236"/>
      <c r="J1238" s="232"/>
      <c r="K1238" s="232"/>
      <c r="L1238" s="237"/>
      <c r="M1238" s="238"/>
      <c r="N1238" s="239"/>
      <c r="O1238" s="239"/>
      <c r="P1238" s="239"/>
      <c r="Q1238" s="239"/>
      <c r="R1238" s="239"/>
      <c r="S1238" s="239"/>
      <c r="T1238" s="240"/>
      <c r="AT1238" s="241" t="s">
        <v>211</v>
      </c>
      <c r="AU1238" s="241" t="s">
        <v>87</v>
      </c>
      <c r="AV1238" s="13" t="s">
        <v>87</v>
      </c>
      <c r="AW1238" s="13" t="s">
        <v>40</v>
      </c>
      <c r="AX1238" s="13" t="s">
        <v>80</v>
      </c>
      <c r="AY1238" s="241" t="s">
        <v>201</v>
      </c>
    </row>
    <row r="1239" spans="2:65" s="13" customFormat="1">
      <c r="B1239" s="231"/>
      <c r="C1239" s="232"/>
      <c r="D1239" s="218" t="s">
        <v>211</v>
      </c>
      <c r="E1239" s="233" t="s">
        <v>34</v>
      </c>
      <c r="F1239" s="234" t="s">
        <v>1116</v>
      </c>
      <c r="G1239" s="232"/>
      <c r="H1239" s="235">
        <v>1.32</v>
      </c>
      <c r="I1239" s="236"/>
      <c r="J1239" s="232"/>
      <c r="K1239" s="232"/>
      <c r="L1239" s="237"/>
      <c r="M1239" s="238"/>
      <c r="N1239" s="239"/>
      <c r="O1239" s="239"/>
      <c r="P1239" s="239"/>
      <c r="Q1239" s="239"/>
      <c r="R1239" s="239"/>
      <c r="S1239" s="239"/>
      <c r="T1239" s="240"/>
      <c r="AT1239" s="241" t="s">
        <v>211</v>
      </c>
      <c r="AU1239" s="241" t="s">
        <v>87</v>
      </c>
      <c r="AV1239" s="13" t="s">
        <v>87</v>
      </c>
      <c r="AW1239" s="13" t="s">
        <v>40</v>
      </c>
      <c r="AX1239" s="13" t="s">
        <v>80</v>
      </c>
      <c r="AY1239" s="241" t="s">
        <v>201</v>
      </c>
    </row>
    <row r="1240" spans="2:65" s="13" customFormat="1">
      <c r="B1240" s="231"/>
      <c r="C1240" s="232"/>
      <c r="D1240" s="218" t="s">
        <v>211</v>
      </c>
      <c r="E1240" s="233" t="s">
        <v>34</v>
      </c>
      <c r="F1240" s="234" t="s">
        <v>1117</v>
      </c>
      <c r="G1240" s="232"/>
      <c r="H1240" s="235">
        <v>0.88</v>
      </c>
      <c r="I1240" s="236"/>
      <c r="J1240" s="232"/>
      <c r="K1240" s="232"/>
      <c r="L1240" s="237"/>
      <c r="M1240" s="238"/>
      <c r="N1240" s="239"/>
      <c r="O1240" s="239"/>
      <c r="P1240" s="239"/>
      <c r="Q1240" s="239"/>
      <c r="R1240" s="239"/>
      <c r="S1240" s="239"/>
      <c r="T1240" s="240"/>
      <c r="AT1240" s="241" t="s">
        <v>211</v>
      </c>
      <c r="AU1240" s="241" t="s">
        <v>87</v>
      </c>
      <c r="AV1240" s="13" t="s">
        <v>87</v>
      </c>
      <c r="AW1240" s="13" t="s">
        <v>40</v>
      </c>
      <c r="AX1240" s="13" t="s">
        <v>80</v>
      </c>
      <c r="AY1240" s="241" t="s">
        <v>201</v>
      </c>
    </row>
    <row r="1241" spans="2:65" s="13" customFormat="1">
      <c r="B1241" s="231"/>
      <c r="C1241" s="232"/>
      <c r="D1241" s="218" t="s">
        <v>211</v>
      </c>
      <c r="E1241" s="233" t="s">
        <v>34</v>
      </c>
      <c r="F1241" s="234" t="s">
        <v>1118</v>
      </c>
      <c r="G1241" s="232"/>
      <c r="H1241" s="235">
        <v>0.66</v>
      </c>
      <c r="I1241" s="236"/>
      <c r="J1241" s="232"/>
      <c r="K1241" s="232"/>
      <c r="L1241" s="237"/>
      <c r="M1241" s="238"/>
      <c r="N1241" s="239"/>
      <c r="O1241" s="239"/>
      <c r="P1241" s="239"/>
      <c r="Q1241" s="239"/>
      <c r="R1241" s="239"/>
      <c r="S1241" s="239"/>
      <c r="T1241" s="240"/>
      <c r="AT1241" s="241" t="s">
        <v>211</v>
      </c>
      <c r="AU1241" s="241" t="s">
        <v>87</v>
      </c>
      <c r="AV1241" s="13" t="s">
        <v>87</v>
      </c>
      <c r="AW1241" s="13" t="s">
        <v>40</v>
      </c>
      <c r="AX1241" s="13" t="s">
        <v>80</v>
      </c>
      <c r="AY1241" s="241" t="s">
        <v>201</v>
      </c>
    </row>
    <row r="1242" spans="2:65" s="13" customFormat="1">
      <c r="B1242" s="231"/>
      <c r="C1242" s="232"/>
      <c r="D1242" s="218" t="s">
        <v>211</v>
      </c>
      <c r="E1242" s="233" t="s">
        <v>34</v>
      </c>
      <c r="F1242" s="234" t="s">
        <v>1119</v>
      </c>
      <c r="G1242" s="232"/>
      <c r="H1242" s="235">
        <v>1.1000000000000001</v>
      </c>
      <c r="I1242" s="236"/>
      <c r="J1242" s="232"/>
      <c r="K1242" s="232"/>
      <c r="L1242" s="237"/>
      <c r="M1242" s="238"/>
      <c r="N1242" s="239"/>
      <c r="O1242" s="239"/>
      <c r="P1242" s="239"/>
      <c r="Q1242" s="239"/>
      <c r="R1242" s="239"/>
      <c r="S1242" s="239"/>
      <c r="T1242" s="240"/>
      <c r="AT1242" s="241" t="s">
        <v>211</v>
      </c>
      <c r="AU1242" s="241" t="s">
        <v>87</v>
      </c>
      <c r="AV1242" s="13" t="s">
        <v>87</v>
      </c>
      <c r="AW1242" s="13" t="s">
        <v>40</v>
      </c>
      <c r="AX1242" s="13" t="s">
        <v>80</v>
      </c>
      <c r="AY1242" s="241" t="s">
        <v>201</v>
      </c>
    </row>
    <row r="1243" spans="2:65" s="14" customFormat="1">
      <c r="B1243" s="242"/>
      <c r="C1243" s="243"/>
      <c r="D1243" s="218" t="s">
        <v>211</v>
      </c>
      <c r="E1243" s="244" t="s">
        <v>34</v>
      </c>
      <c r="F1243" s="245" t="s">
        <v>215</v>
      </c>
      <c r="G1243" s="243"/>
      <c r="H1243" s="246">
        <v>7.59</v>
      </c>
      <c r="I1243" s="247"/>
      <c r="J1243" s="243"/>
      <c r="K1243" s="243"/>
      <c r="L1243" s="248"/>
      <c r="M1243" s="249"/>
      <c r="N1243" s="250"/>
      <c r="O1243" s="250"/>
      <c r="P1243" s="250"/>
      <c r="Q1243" s="250"/>
      <c r="R1243" s="250"/>
      <c r="S1243" s="250"/>
      <c r="T1243" s="251"/>
      <c r="AT1243" s="252" t="s">
        <v>211</v>
      </c>
      <c r="AU1243" s="252" t="s">
        <v>87</v>
      </c>
      <c r="AV1243" s="14" t="s">
        <v>111</v>
      </c>
      <c r="AW1243" s="14" t="s">
        <v>40</v>
      </c>
      <c r="AX1243" s="14" t="s">
        <v>42</v>
      </c>
      <c r="AY1243" s="252" t="s">
        <v>201</v>
      </c>
    </row>
    <row r="1244" spans="2:65" s="1" customFormat="1" ht="25.5" customHeight="1">
      <c r="B1244" s="43"/>
      <c r="C1244" s="206" t="s">
        <v>1120</v>
      </c>
      <c r="D1244" s="206" t="s">
        <v>203</v>
      </c>
      <c r="E1244" s="207" t="s">
        <v>1121</v>
      </c>
      <c r="F1244" s="208" t="s">
        <v>1122</v>
      </c>
      <c r="G1244" s="209" t="s">
        <v>137</v>
      </c>
      <c r="H1244" s="210">
        <v>200.88</v>
      </c>
      <c r="I1244" s="211"/>
      <c r="J1244" s="212">
        <f>ROUND(I1244*H1244,2)</f>
        <v>0</v>
      </c>
      <c r="K1244" s="208" t="s">
        <v>207</v>
      </c>
      <c r="L1244" s="63"/>
      <c r="M1244" s="213" t="s">
        <v>34</v>
      </c>
      <c r="N1244" s="214" t="s">
        <v>51</v>
      </c>
      <c r="O1244" s="44"/>
      <c r="P1244" s="215">
        <f>O1244*H1244</f>
        <v>0</v>
      </c>
      <c r="Q1244" s="215">
        <v>0.11550000000000001</v>
      </c>
      <c r="R1244" s="215">
        <f>Q1244*H1244</f>
        <v>23.201640000000001</v>
      </c>
      <c r="S1244" s="215">
        <v>0</v>
      </c>
      <c r="T1244" s="216">
        <f>S1244*H1244</f>
        <v>0</v>
      </c>
      <c r="AR1244" s="25" t="s">
        <v>111</v>
      </c>
      <c r="AT1244" s="25" t="s">
        <v>203</v>
      </c>
      <c r="AU1244" s="25" t="s">
        <v>87</v>
      </c>
      <c r="AY1244" s="25" t="s">
        <v>201</v>
      </c>
      <c r="BE1244" s="217">
        <f>IF(N1244="základní",J1244,0)</f>
        <v>0</v>
      </c>
      <c r="BF1244" s="217">
        <f>IF(N1244="snížená",J1244,0)</f>
        <v>0</v>
      </c>
      <c r="BG1244" s="217">
        <f>IF(N1244="zákl. přenesená",J1244,0)</f>
        <v>0</v>
      </c>
      <c r="BH1244" s="217">
        <f>IF(N1244="sníž. přenesená",J1244,0)</f>
        <v>0</v>
      </c>
      <c r="BI1244" s="217">
        <f>IF(N1244="nulová",J1244,0)</f>
        <v>0</v>
      </c>
      <c r="BJ1244" s="25" t="s">
        <v>42</v>
      </c>
      <c r="BK1244" s="217">
        <f>ROUND(I1244*H1244,2)</f>
        <v>0</v>
      </c>
      <c r="BL1244" s="25" t="s">
        <v>111</v>
      </c>
      <c r="BM1244" s="25" t="s">
        <v>1123</v>
      </c>
    </row>
    <row r="1245" spans="2:65" s="1" customFormat="1" ht="27">
      <c r="B1245" s="43"/>
      <c r="C1245" s="65"/>
      <c r="D1245" s="218" t="s">
        <v>209</v>
      </c>
      <c r="E1245" s="65"/>
      <c r="F1245" s="219" t="s">
        <v>1124</v>
      </c>
      <c r="G1245" s="65"/>
      <c r="H1245" s="65"/>
      <c r="I1245" s="175"/>
      <c r="J1245" s="65"/>
      <c r="K1245" s="65"/>
      <c r="L1245" s="63"/>
      <c r="M1245" s="220"/>
      <c r="N1245" s="44"/>
      <c r="O1245" s="44"/>
      <c r="P1245" s="44"/>
      <c r="Q1245" s="44"/>
      <c r="R1245" s="44"/>
      <c r="S1245" s="44"/>
      <c r="T1245" s="80"/>
      <c r="AT1245" s="25" t="s">
        <v>209</v>
      </c>
      <c r="AU1245" s="25" t="s">
        <v>87</v>
      </c>
    </row>
    <row r="1246" spans="2:65" s="12" customFormat="1">
      <c r="B1246" s="221"/>
      <c r="C1246" s="222"/>
      <c r="D1246" s="218" t="s">
        <v>211</v>
      </c>
      <c r="E1246" s="223" t="s">
        <v>34</v>
      </c>
      <c r="F1246" s="224" t="s">
        <v>418</v>
      </c>
      <c r="G1246" s="222"/>
      <c r="H1246" s="223" t="s">
        <v>34</v>
      </c>
      <c r="I1246" s="225"/>
      <c r="J1246" s="222"/>
      <c r="K1246" s="222"/>
      <c r="L1246" s="226"/>
      <c r="M1246" s="227"/>
      <c r="N1246" s="228"/>
      <c r="O1246" s="228"/>
      <c r="P1246" s="228"/>
      <c r="Q1246" s="228"/>
      <c r="R1246" s="228"/>
      <c r="S1246" s="228"/>
      <c r="T1246" s="229"/>
      <c r="AT1246" s="230" t="s">
        <v>211</v>
      </c>
      <c r="AU1246" s="230" t="s">
        <v>87</v>
      </c>
      <c r="AV1246" s="12" t="s">
        <v>42</v>
      </c>
      <c r="AW1246" s="12" t="s">
        <v>40</v>
      </c>
      <c r="AX1246" s="12" t="s">
        <v>80</v>
      </c>
      <c r="AY1246" s="230" t="s">
        <v>201</v>
      </c>
    </row>
    <row r="1247" spans="2:65" s="12" customFormat="1">
      <c r="B1247" s="221"/>
      <c r="C1247" s="222"/>
      <c r="D1247" s="218" t="s">
        <v>211</v>
      </c>
      <c r="E1247" s="223" t="s">
        <v>34</v>
      </c>
      <c r="F1247" s="224" t="s">
        <v>587</v>
      </c>
      <c r="G1247" s="222"/>
      <c r="H1247" s="223" t="s">
        <v>34</v>
      </c>
      <c r="I1247" s="225"/>
      <c r="J1247" s="222"/>
      <c r="K1247" s="222"/>
      <c r="L1247" s="226"/>
      <c r="M1247" s="227"/>
      <c r="N1247" s="228"/>
      <c r="O1247" s="228"/>
      <c r="P1247" s="228"/>
      <c r="Q1247" s="228"/>
      <c r="R1247" s="228"/>
      <c r="S1247" s="228"/>
      <c r="T1247" s="229"/>
      <c r="AT1247" s="230" t="s">
        <v>211</v>
      </c>
      <c r="AU1247" s="230" t="s">
        <v>87</v>
      </c>
      <c r="AV1247" s="12" t="s">
        <v>42</v>
      </c>
      <c r="AW1247" s="12" t="s">
        <v>40</v>
      </c>
      <c r="AX1247" s="12" t="s">
        <v>80</v>
      </c>
      <c r="AY1247" s="230" t="s">
        <v>201</v>
      </c>
    </row>
    <row r="1248" spans="2:65" s="13" customFormat="1">
      <c r="B1248" s="231"/>
      <c r="C1248" s="232"/>
      <c r="D1248" s="218" t="s">
        <v>211</v>
      </c>
      <c r="E1248" s="233" t="s">
        <v>34</v>
      </c>
      <c r="F1248" s="234" t="s">
        <v>1125</v>
      </c>
      <c r="G1248" s="232"/>
      <c r="H1248" s="235">
        <v>200.88</v>
      </c>
      <c r="I1248" s="236"/>
      <c r="J1248" s="232"/>
      <c r="K1248" s="232"/>
      <c r="L1248" s="237"/>
      <c r="M1248" s="238"/>
      <c r="N1248" s="239"/>
      <c r="O1248" s="239"/>
      <c r="P1248" s="239"/>
      <c r="Q1248" s="239"/>
      <c r="R1248" s="239"/>
      <c r="S1248" s="239"/>
      <c r="T1248" s="240"/>
      <c r="AT1248" s="241" t="s">
        <v>211</v>
      </c>
      <c r="AU1248" s="241" t="s">
        <v>87</v>
      </c>
      <c r="AV1248" s="13" t="s">
        <v>87</v>
      </c>
      <c r="AW1248" s="13" t="s">
        <v>40</v>
      </c>
      <c r="AX1248" s="13" t="s">
        <v>80</v>
      </c>
      <c r="AY1248" s="241" t="s">
        <v>201</v>
      </c>
    </row>
    <row r="1249" spans="2:65" s="14" customFormat="1">
      <c r="B1249" s="242"/>
      <c r="C1249" s="243"/>
      <c r="D1249" s="218" t="s">
        <v>211</v>
      </c>
      <c r="E1249" s="244" t="s">
        <v>34</v>
      </c>
      <c r="F1249" s="245" t="s">
        <v>215</v>
      </c>
      <c r="G1249" s="243"/>
      <c r="H1249" s="246">
        <v>200.88</v>
      </c>
      <c r="I1249" s="247"/>
      <c r="J1249" s="243"/>
      <c r="K1249" s="243"/>
      <c r="L1249" s="248"/>
      <c r="M1249" s="249"/>
      <c r="N1249" s="250"/>
      <c r="O1249" s="250"/>
      <c r="P1249" s="250"/>
      <c r="Q1249" s="250"/>
      <c r="R1249" s="250"/>
      <c r="S1249" s="250"/>
      <c r="T1249" s="251"/>
      <c r="AT1249" s="252" t="s">
        <v>211</v>
      </c>
      <c r="AU1249" s="252" t="s">
        <v>87</v>
      </c>
      <c r="AV1249" s="14" t="s">
        <v>111</v>
      </c>
      <c r="AW1249" s="14" t="s">
        <v>40</v>
      </c>
      <c r="AX1249" s="14" t="s">
        <v>42</v>
      </c>
      <c r="AY1249" s="252" t="s">
        <v>201</v>
      </c>
    </row>
    <row r="1250" spans="2:65" s="1" customFormat="1" ht="25.5" customHeight="1">
      <c r="B1250" s="43"/>
      <c r="C1250" s="206" t="s">
        <v>1126</v>
      </c>
      <c r="D1250" s="206" t="s">
        <v>203</v>
      </c>
      <c r="E1250" s="207" t="s">
        <v>1127</v>
      </c>
      <c r="F1250" s="208" t="s">
        <v>1128</v>
      </c>
      <c r="G1250" s="209" t="s">
        <v>137</v>
      </c>
      <c r="H1250" s="210">
        <v>371.29</v>
      </c>
      <c r="I1250" s="211"/>
      <c r="J1250" s="212">
        <f>ROUND(I1250*H1250,2)</f>
        <v>0</v>
      </c>
      <c r="K1250" s="208" t="s">
        <v>207</v>
      </c>
      <c r="L1250" s="63"/>
      <c r="M1250" s="213" t="s">
        <v>34</v>
      </c>
      <c r="N1250" s="214" t="s">
        <v>51</v>
      </c>
      <c r="O1250" s="44"/>
      <c r="P1250" s="215">
        <f>O1250*H1250</f>
        <v>0</v>
      </c>
      <c r="Q1250" s="215">
        <v>0</v>
      </c>
      <c r="R1250" s="215">
        <f>Q1250*H1250</f>
        <v>0</v>
      </c>
      <c r="S1250" s="215">
        <v>0</v>
      </c>
      <c r="T1250" s="216">
        <f>S1250*H1250</f>
        <v>0</v>
      </c>
      <c r="AR1250" s="25" t="s">
        <v>111</v>
      </c>
      <c r="AT1250" s="25" t="s">
        <v>203</v>
      </c>
      <c r="AU1250" s="25" t="s">
        <v>87</v>
      </c>
      <c r="AY1250" s="25" t="s">
        <v>201</v>
      </c>
      <c r="BE1250" s="217">
        <f>IF(N1250="základní",J1250,0)</f>
        <v>0</v>
      </c>
      <c r="BF1250" s="217">
        <f>IF(N1250="snížená",J1250,0)</f>
        <v>0</v>
      </c>
      <c r="BG1250" s="217">
        <f>IF(N1250="zákl. přenesená",J1250,0)</f>
        <v>0</v>
      </c>
      <c r="BH1250" s="217">
        <f>IF(N1250="sníž. přenesená",J1250,0)</f>
        <v>0</v>
      </c>
      <c r="BI1250" s="217">
        <f>IF(N1250="nulová",J1250,0)</f>
        <v>0</v>
      </c>
      <c r="BJ1250" s="25" t="s">
        <v>42</v>
      </c>
      <c r="BK1250" s="217">
        <f>ROUND(I1250*H1250,2)</f>
        <v>0</v>
      </c>
      <c r="BL1250" s="25" t="s">
        <v>111</v>
      </c>
      <c r="BM1250" s="25" t="s">
        <v>1129</v>
      </c>
    </row>
    <row r="1251" spans="2:65" s="1" customFormat="1" ht="16.5" customHeight="1">
      <c r="B1251" s="43"/>
      <c r="C1251" s="206" t="s">
        <v>1130</v>
      </c>
      <c r="D1251" s="206" t="s">
        <v>203</v>
      </c>
      <c r="E1251" s="207" t="s">
        <v>1131</v>
      </c>
      <c r="F1251" s="208" t="s">
        <v>1132</v>
      </c>
      <c r="G1251" s="209" t="s">
        <v>137</v>
      </c>
      <c r="H1251" s="210">
        <v>200.88</v>
      </c>
      <c r="I1251" s="211"/>
      <c r="J1251" s="212">
        <f>ROUND(I1251*H1251,2)</f>
        <v>0</v>
      </c>
      <c r="K1251" s="208" t="s">
        <v>207</v>
      </c>
      <c r="L1251" s="63"/>
      <c r="M1251" s="213" t="s">
        <v>34</v>
      </c>
      <c r="N1251" s="214" t="s">
        <v>51</v>
      </c>
      <c r="O1251" s="44"/>
      <c r="P1251" s="215">
        <f>O1251*H1251</f>
        <v>0</v>
      </c>
      <c r="Q1251" s="215">
        <v>1.2999999999999999E-4</v>
      </c>
      <c r="R1251" s="215">
        <f>Q1251*H1251</f>
        <v>2.6114399999999996E-2</v>
      </c>
      <c r="S1251" s="215">
        <v>0</v>
      </c>
      <c r="T1251" s="216">
        <f>S1251*H1251</f>
        <v>0</v>
      </c>
      <c r="AR1251" s="25" t="s">
        <v>111</v>
      </c>
      <c r="AT1251" s="25" t="s">
        <v>203</v>
      </c>
      <c r="AU1251" s="25" t="s">
        <v>87</v>
      </c>
      <c r="AY1251" s="25" t="s">
        <v>201</v>
      </c>
      <c r="BE1251" s="217">
        <f>IF(N1251="základní",J1251,0)</f>
        <v>0</v>
      </c>
      <c r="BF1251" s="217">
        <f>IF(N1251="snížená",J1251,0)</f>
        <v>0</v>
      </c>
      <c r="BG1251" s="217">
        <f>IF(N1251="zákl. přenesená",J1251,0)</f>
        <v>0</v>
      </c>
      <c r="BH1251" s="217">
        <f>IF(N1251="sníž. přenesená",J1251,0)</f>
        <v>0</v>
      </c>
      <c r="BI1251" s="217">
        <f>IF(N1251="nulová",J1251,0)</f>
        <v>0</v>
      </c>
      <c r="BJ1251" s="25" t="s">
        <v>42</v>
      </c>
      <c r="BK1251" s="217">
        <f>ROUND(I1251*H1251,2)</f>
        <v>0</v>
      </c>
      <c r="BL1251" s="25" t="s">
        <v>111</v>
      </c>
      <c r="BM1251" s="25" t="s">
        <v>1133</v>
      </c>
    </row>
    <row r="1252" spans="2:65" s="12" customFormat="1">
      <c r="B1252" s="221"/>
      <c r="C1252" s="222"/>
      <c r="D1252" s="218" t="s">
        <v>211</v>
      </c>
      <c r="E1252" s="223" t="s">
        <v>34</v>
      </c>
      <c r="F1252" s="224" t="s">
        <v>418</v>
      </c>
      <c r="G1252" s="222"/>
      <c r="H1252" s="223" t="s">
        <v>34</v>
      </c>
      <c r="I1252" s="225"/>
      <c r="J1252" s="222"/>
      <c r="K1252" s="222"/>
      <c r="L1252" s="226"/>
      <c r="M1252" s="227"/>
      <c r="N1252" s="228"/>
      <c r="O1252" s="228"/>
      <c r="P1252" s="228"/>
      <c r="Q1252" s="228"/>
      <c r="R1252" s="228"/>
      <c r="S1252" s="228"/>
      <c r="T1252" s="229"/>
      <c r="AT1252" s="230" t="s">
        <v>211</v>
      </c>
      <c r="AU1252" s="230" t="s">
        <v>87</v>
      </c>
      <c r="AV1252" s="12" t="s">
        <v>42</v>
      </c>
      <c r="AW1252" s="12" t="s">
        <v>40</v>
      </c>
      <c r="AX1252" s="12" t="s">
        <v>80</v>
      </c>
      <c r="AY1252" s="230" t="s">
        <v>201</v>
      </c>
    </row>
    <row r="1253" spans="2:65" s="12" customFormat="1">
      <c r="B1253" s="221"/>
      <c r="C1253" s="222"/>
      <c r="D1253" s="218" t="s">
        <v>211</v>
      </c>
      <c r="E1253" s="223" t="s">
        <v>34</v>
      </c>
      <c r="F1253" s="224" t="s">
        <v>587</v>
      </c>
      <c r="G1253" s="222"/>
      <c r="H1253" s="223" t="s">
        <v>34</v>
      </c>
      <c r="I1253" s="225"/>
      <c r="J1253" s="222"/>
      <c r="K1253" s="222"/>
      <c r="L1253" s="226"/>
      <c r="M1253" s="227"/>
      <c r="N1253" s="228"/>
      <c r="O1253" s="228"/>
      <c r="P1253" s="228"/>
      <c r="Q1253" s="228"/>
      <c r="R1253" s="228"/>
      <c r="S1253" s="228"/>
      <c r="T1253" s="229"/>
      <c r="AT1253" s="230" t="s">
        <v>211</v>
      </c>
      <c r="AU1253" s="230" t="s">
        <v>87</v>
      </c>
      <c r="AV1253" s="12" t="s">
        <v>42</v>
      </c>
      <c r="AW1253" s="12" t="s">
        <v>40</v>
      </c>
      <c r="AX1253" s="12" t="s">
        <v>80</v>
      </c>
      <c r="AY1253" s="230" t="s">
        <v>201</v>
      </c>
    </row>
    <row r="1254" spans="2:65" s="13" customFormat="1">
      <c r="B1254" s="231"/>
      <c r="C1254" s="232"/>
      <c r="D1254" s="218" t="s">
        <v>211</v>
      </c>
      <c r="E1254" s="233" t="s">
        <v>34</v>
      </c>
      <c r="F1254" s="234" t="s">
        <v>1125</v>
      </c>
      <c r="G1254" s="232"/>
      <c r="H1254" s="235">
        <v>200.88</v>
      </c>
      <c r="I1254" s="236"/>
      <c r="J1254" s="232"/>
      <c r="K1254" s="232"/>
      <c r="L1254" s="237"/>
      <c r="M1254" s="238"/>
      <c r="N1254" s="239"/>
      <c r="O1254" s="239"/>
      <c r="P1254" s="239"/>
      <c r="Q1254" s="239"/>
      <c r="R1254" s="239"/>
      <c r="S1254" s="239"/>
      <c r="T1254" s="240"/>
      <c r="AT1254" s="241" t="s">
        <v>211</v>
      </c>
      <c r="AU1254" s="241" t="s">
        <v>87</v>
      </c>
      <c r="AV1254" s="13" t="s">
        <v>87</v>
      </c>
      <c r="AW1254" s="13" t="s">
        <v>40</v>
      </c>
      <c r="AX1254" s="13" t="s">
        <v>80</v>
      </c>
      <c r="AY1254" s="241" t="s">
        <v>201</v>
      </c>
    </row>
    <row r="1255" spans="2:65" s="14" customFormat="1">
      <c r="B1255" s="242"/>
      <c r="C1255" s="243"/>
      <c r="D1255" s="218" t="s">
        <v>211</v>
      </c>
      <c r="E1255" s="244" t="s">
        <v>34</v>
      </c>
      <c r="F1255" s="245" t="s">
        <v>215</v>
      </c>
      <c r="G1255" s="243"/>
      <c r="H1255" s="246">
        <v>200.88</v>
      </c>
      <c r="I1255" s="247"/>
      <c r="J1255" s="243"/>
      <c r="K1255" s="243"/>
      <c r="L1255" s="248"/>
      <c r="M1255" s="249"/>
      <c r="N1255" s="250"/>
      <c r="O1255" s="250"/>
      <c r="P1255" s="250"/>
      <c r="Q1255" s="250"/>
      <c r="R1255" s="250"/>
      <c r="S1255" s="250"/>
      <c r="T1255" s="251"/>
      <c r="AT1255" s="252" t="s">
        <v>211</v>
      </c>
      <c r="AU1255" s="252" t="s">
        <v>87</v>
      </c>
      <c r="AV1255" s="14" t="s">
        <v>111</v>
      </c>
      <c r="AW1255" s="14" t="s">
        <v>40</v>
      </c>
      <c r="AX1255" s="14" t="s">
        <v>42</v>
      </c>
      <c r="AY1255" s="252" t="s">
        <v>201</v>
      </c>
    </row>
    <row r="1256" spans="2:65" s="1" customFormat="1" ht="16.5" customHeight="1">
      <c r="B1256" s="43"/>
      <c r="C1256" s="206" t="s">
        <v>1134</v>
      </c>
      <c r="D1256" s="206" t="s">
        <v>203</v>
      </c>
      <c r="E1256" s="207" t="s">
        <v>1135</v>
      </c>
      <c r="F1256" s="208" t="s">
        <v>1136</v>
      </c>
      <c r="G1256" s="209" t="s">
        <v>137</v>
      </c>
      <c r="H1256" s="210">
        <v>371.29</v>
      </c>
      <c r="I1256" s="211"/>
      <c r="J1256" s="212">
        <f>ROUND(I1256*H1256,2)</f>
        <v>0</v>
      </c>
      <c r="K1256" s="208" t="s">
        <v>207</v>
      </c>
      <c r="L1256" s="63"/>
      <c r="M1256" s="213" t="s">
        <v>34</v>
      </c>
      <c r="N1256" s="214" t="s">
        <v>51</v>
      </c>
      <c r="O1256" s="44"/>
      <c r="P1256" s="215">
        <f>O1256*H1256</f>
        <v>0</v>
      </c>
      <c r="Q1256" s="215">
        <v>0</v>
      </c>
      <c r="R1256" s="215">
        <f>Q1256*H1256</f>
        <v>0</v>
      </c>
      <c r="S1256" s="215">
        <v>0</v>
      </c>
      <c r="T1256" s="216">
        <f>S1256*H1256</f>
        <v>0</v>
      </c>
      <c r="AR1256" s="25" t="s">
        <v>111</v>
      </c>
      <c r="AT1256" s="25" t="s">
        <v>203</v>
      </c>
      <c r="AU1256" s="25" t="s">
        <v>87</v>
      </c>
      <c r="AY1256" s="25" t="s">
        <v>201</v>
      </c>
      <c r="BE1256" s="217">
        <f>IF(N1256="základní",J1256,0)</f>
        <v>0</v>
      </c>
      <c r="BF1256" s="217">
        <f>IF(N1256="snížená",J1256,0)</f>
        <v>0</v>
      </c>
      <c r="BG1256" s="217">
        <f>IF(N1256="zákl. přenesená",J1256,0)</f>
        <v>0</v>
      </c>
      <c r="BH1256" s="217">
        <f>IF(N1256="sníž. přenesená",J1256,0)</f>
        <v>0</v>
      </c>
      <c r="BI1256" s="217">
        <f>IF(N1256="nulová",J1256,0)</f>
        <v>0</v>
      </c>
      <c r="BJ1256" s="25" t="s">
        <v>42</v>
      </c>
      <c r="BK1256" s="217">
        <f>ROUND(I1256*H1256,2)</f>
        <v>0</v>
      </c>
      <c r="BL1256" s="25" t="s">
        <v>111</v>
      </c>
      <c r="BM1256" s="25" t="s">
        <v>1137</v>
      </c>
    </row>
    <row r="1257" spans="2:65" s="1" customFormat="1" ht="16.5" customHeight="1">
      <c r="B1257" s="43"/>
      <c r="C1257" s="206" t="s">
        <v>1138</v>
      </c>
      <c r="D1257" s="206" t="s">
        <v>203</v>
      </c>
      <c r="E1257" s="207" t="s">
        <v>1139</v>
      </c>
      <c r="F1257" s="208" t="s">
        <v>1140</v>
      </c>
      <c r="G1257" s="209" t="s">
        <v>137</v>
      </c>
      <c r="H1257" s="210">
        <v>371.29</v>
      </c>
      <c r="I1257" s="211"/>
      <c r="J1257" s="212">
        <f>ROUND(I1257*H1257,2)</f>
        <v>0</v>
      </c>
      <c r="K1257" s="208" t="s">
        <v>207</v>
      </c>
      <c r="L1257" s="63"/>
      <c r="M1257" s="213" t="s">
        <v>34</v>
      </c>
      <c r="N1257" s="214" t="s">
        <v>51</v>
      </c>
      <c r="O1257" s="44"/>
      <c r="P1257" s="215">
        <f>O1257*H1257</f>
        <v>0</v>
      </c>
      <c r="Q1257" s="215">
        <v>2.2000000000000001E-4</v>
      </c>
      <c r="R1257" s="215">
        <f>Q1257*H1257</f>
        <v>8.1683800000000001E-2</v>
      </c>
      <c r="S1257" s="215">
        <v>0</v>
      </c>
      <c r="T1257" s="216">
        <f>S1257*H1257</f>
        <v>0</v>
      </c>
      <c r="AR1257" s="25" t="s">
        <v>111</v>
      </c>
      <c r="AT1257" s="25" t="s">
        <v>203</v>
      </c>
      <c r="AU1257" s="25" t="s">
        <v>87</v>
      </c>
      <c r="AY1257" s="25" t="s">
        <v>201</v>
      </c>
      <c r="BE1257" s="217">
        <f>IF(N1257="základní",J1257,0)</f>
        <v>0</v>
      </c>
      <c r="BF1257" s="217">
        <f>IF(N1257="snížená",J1257,0)</f>
        <v>0</v>
      </c>
      <c r="BG1257" s="217">
        <f>IF(N1257="zákl. přenesená",J1257,0)</f>
        <v>0</v>
      </c>
      <c r="BH1257" s="217">
        <f>IF(N1257="sníž. přenesená",J1257,0)</f>
        <v>0</v>
      </c>
      <c r="BI1257" s="217">
        <f>IF(N1257="nulová",J1257,0)</f>
        <v>0</v>
      </c>
      <c r="BJ1257" s="25" t="s">
        <v>42</v>
      </c>
      <c r="BK1257" s="217">
        <f>ROUND(I1257*H1257,2)</f>
        <v>0</v>
      </c>
      <c r="BL1257" s="25" t="s">
        <v>111</v>
      </c>
      <c r="BM1257" s="25" t="s">
        <v>1141</v>
      </c>
    </row>
    <row r="1258" spans="2:65" s="1" customFormat="1" ht="25.5" customHeight="1">
      <c r="B1258" s="43"/>
      <c r="C1258" s="206" t="s">
        <v>1142</v>
      </c>
      <c r="D1258" s="206" t="s">
        <v>203</v>
      </c>
      <c r="E1258" s="207" t="s">
        <v>1143</v>
      </c>
      <c r="F1258" s="208" t="s">
        <v>1144</v>
      </c>
      <c r="G1258" s="209" t="s">
        <v>540</v>
      </c>
      <c r="H1258" s="210">
        <v>309.84399999999999</v>
      </c>
      <c r="I1258" s="211"/>
      <c r="J1258" s="212">
        <f>ROUND(I1258*H1258,2)</f>
        <v>0</v>
      </c>
      <c r="K1258" s="208" t="s">
        <v>207</v>
      </c>
      <c r="L1258" s="63"/>
      <c r="M1258" s="213" t="s">
        <v>34</v>
      </c>
      <c r="N1258" s="214" t="s">
        <v>51</v>
      </c>
      <c r="O1258" s="44"/>
      <c r="P1258" s="215">
        <f>O1258*H1258</f>
        <v>0</v>
      </c>
      <c r="Q1258" s="215">
        <v>1.0000000000000001E-5</v>
      </c>
      <c r="R1258" s="215">
        <f>Q1258*H1258</f>
        <v>3.09844E-3</v>
      </c>
      <c r="S1258" s="215">
        <v>0</v>
      </c>
      <c r="T1258" s="216">
        <f>S1258*H1258</f>
        <v>0</v>
      </c>
      <c r="AR1258" s="25" t="s">
        <v>111</v>
      </c>
      <c r="AT1258" s="25" t="s">
        <v>203</v>
      </c>
      <c r="AU1258" s="25" t="s">
        <v>87</v>
      </c>
      <c r="AY1258" s="25" t="s">
        <v>201</v>
      </c>
      <c r="BE1258" s="217">
        <f>IF(N1258="základní",J1258,0)</f>
        <v>0</v>
      </c>
      <c r="BF1258" s="217">
        <f>IF(N1258="snížená",J1258,0)</f>
        <v>0</v>
      </c>
      <c r="BG1258" s="217">
        <f>IF(N1258="zákl. přenesená",J1258,0)</f>
        <v>0</v>
      </c>
      <c r="BH1258" s="217">
        <f>IF(N1258="sníž. přenesená",J1258,0)</f>
        <v>0</v>
      </c>
      <c r="BI1258" s="217">
        <f>IF(N1258="nulová",J1258,0)</f>
        <v>0</v>
      </c>
      <c r="BJ1258" s="25" t="s">
        <v>42</v>
      </c>
      <c r="BK1258" s="217">
        <f>ROUND(I1258*H1258,2)</f>
        <v>0</v>
      </c>
      <c r="BL1258" s="25" t="s">
        <v>111</v>
      </c>
      <c r="BM1258" s="25" t="s">
        <v>1145</v>
      </c>
    </row>
    <row r="1259" spans="2:65" s="12" customFormat="1">
      <c r="B1259" s="221"/>
      <c r="C1259" s="222"/>
      <c r="D1259" s="218" t="s">
        <v>211</v>
      </c>
      <c r="E1259" s="223" t="s">
        <v>34</v>
      </c>
      <c r="F1259" s="224" t="s">
        <v>418</v>
      </c>
      <c r="G1259" s="222"/>
      <c r="H1259" s="223" t="s">
        <v>34</v>
      </c>
      <c r="I1259" s="225"/>
      <c r="J1259" s="222"/>
      <c r="K1259" s="222"/>
      <c r="L1259" s="226"/>
      <c r="M1259" s="227"/>
      <c r="N1259" s="228"/>
      <c r="O1259" s="228"/>
      <c r="P1259" s="228"/>
      <c r="Q1259" s="228"/>
      <c r="R1259" s="228"/>
      <c r="S1259" s="228"/>
      <c r="T1259" s="229"/>
      <c r="AT1259" s="230" t="s">
        <v>211</v>
      </c>
      <c r="AU1259" s="230" t="s">
        <v>87</v>
      </c>
      <c r="AV1259" s="12" t="s">
        <v>42</v>
      </c>
      <c r="AW1259" s="12" t="s">
        <v>40</v>
      </c>
      <c r="AX1259" s="12" t="s">
        <v>80</v>
      </c>
      <c r="AY1259" s="230" t="s">
        <v>201</v>
      </c>
    </row>
    <row r="1260" spans="2:65" s="13" customFormat="1" ht="27">
      <c r="B1260" s="231"/>
      <c r="C1260" s="232"/>
      <c r="D1260" s="218" t="s">
        <v>211</v>
      </c>
      <c r="E1260" s="233" t="s">
        <v>34</v>
      </c>
      <c r="F1260" s="234" t="s">
        <v>1146</v>
      </c>
      <c r="G1260" s="232"/>
      <c r="H1260" s="235">
        <v>30.213999999999999</v>
      </c>
      <c r="I1260" s="236"/>
      <c r="J1260" s="232"/>
      <c r="K1260" s="232"/>
      <c r="L1260" s="237"/>
      <c r="M1260" s="238"/>
      <c r="N1260" s="239"/>
      <c r="O1260" s="239"/>
      <c r="P1260" s="239"/>
      <c r="Q1260" s="239"/>
      <c r="R1260" s="239"/>
      <c r="S1260" s="239"/>
      <c r="T1260" s="240"/>
      <c r="AT1260" s="241" t="s">
        <v>211</v>
      </c>
      <c r="AU1260" s="241" t="s">
        <v>87</v>
      </c>
      <c r="AV1260" s="13" t="s">
        <v>87</v>
      </c>
      <c r="AW1260" s="13" t="s">
        <v>40</v>
      </c>
      <c r="AX1260" s="13" t="s">
        <v>80</v>
      </c>
      <c r="AY1260" s="241" t="s">
        <v>201</v>
      </c>
    </row>
    <row r="1261" spans="2:65" s="13" customFormat="1">
      <c r="B1261" s="231"/>
      <c r="C1261" s="232"/>
      <c r="D1261" s="218" t="s">
        <v>211</v>
      </c>
      <c r="E1261" s="233" t="s">
        <v>34</v>
      </c>
      <c r="F1261" s="234" t="s">
        <v>1147</v>
      </c>
      <c r="G1261" s="232"/>
      <c r="H1261" s="235">
        <v>7.9160000000000004</v>
      </c>
      <c r="I1261" s="236"/>
      <c r="J1261" s="232"/>
      <c r="K1261" s="232"/>
      <c r="L1261" s="237"/>
      <c r="M1261" s="238"/>
      <c r="N1261" s="239"/>
      <c r="O1261" s="239"/>
      <c r="P1261" s="239"/>
      <c r="Q1261" s="239"/>
      <c r="R1261" s="239"/>
      <c r="S1261" s="239"/>
      <c r="T1261" s="240"/>
      <c r="AT1261" s="241" t="s">
        <v>211</v>
      </c>
      <c r="AU1261" s="241" t="s">
        <v>87</v>
      </c>
      <c r="AV1261" s="13" t="s">
        <v>87</v>
      </c>
      <c r="AW1261" s="13" t="s">
        <v>40</v>
      </c>
      <c r="AX1261" s="13" t="s">
        <v>80</v>
      </c>
      <c r="AY1261" s="241" t="s">
        <v>201</v>
      </c>
    </row>
    <row r="1262" spans="2:65" s="13" customFormat="1">
      <c r="B1262" s="231"/>
      <c r="C1262" s="232"/>
      <c r="D1262" s="218" t="s">
        <v>211</v>
      </c>
      <c r="E1262" s="233" t="s">
        <v>34</v>
      </c>
      <c r="F1262" s="234" t="s">
        <v>1148</v>
      </c>
      <c r="G1262" s="232"/>
      <c r="H1262" s="235">
        <v>9.9550000000000001</v>
      </c>
      <c r="I1262" s="236"/>
      <c r="J1262" s="232"/>
      <c r="K1262" s="232"/>
      <c r="L1262" s="237"/>
      <c r="M1262" s="238"/>
      <c r="N1262" s="239"/>
      <c r="O1262" s="239"/>
      <c r="P1262" s="239"/>
      <c r="Q1262" s="239"/>
      <c r="R1262" s="239"/>
      <c r="S1262" s="239"/>
      <c r="T1262" s="240"/>
      <c r="AT1262" s="241" t="s">
        <v>211</v>
      </c>
      <c r="AU1262" s="241" t="s">
        <v>87</v>
      </c>
      <c r="AV1262" s="13" t="s">
        <v>87</v>
      </c>
      <c r="AW1262" s="13" t="s">
        <v>40</v>
      </c>
      <c r="AX1262" s="13" t="s">
        <v>80</v>
      </c>
      <c r="AY1262" s="241" t="s">
        <v>201</v>
      </c>
    </row>
    <row r="1263" spans="2:65" s="13" customFormat="1">
      <c r="B1263" s="231"/>
      <c r="C1263" s="232"/>
      <c r="D1263" s="218" t="s">
        <v>211</v>
      </c>
      <c r="E1263" s="233" t="s">
        <v>34</v>
      </c>
      <c r="F1263" s="234" t="s">
        <v>1149</v>
      </c>
      <c r="G1263" s="232"/>
      <c r="H1263" s="235">
        <v>13.18</v>
      </c>
      <c r="I1263" s="236"/>
      <c r="J1263" s="232"/>
      <c r="K1263" s="232"/>
      <c r="L1263" s="237"/>
      <c r="M1263" s="238"/>
      <c r="N1263" s="239"/>
      <c r="O1263" s="239"/>
      <c r="P1263" s="239"/>
      <c r="Q1263" s="239"/>
      <c r="R1263" s="239"/>
      <c r="S1263" s="239"/>
      <c r="T1263" s="240"/>
      <c r="AT1263" s="241" t="s">
        <v>211</v>
      </c>
      <c r="AU1263" s="241" t="s">
        <v>87</v>
      </c>
      <c r="AV1263" s="13" t="s">
        <v>87</v>
      </c>
      <c r="AW1263" s="13" t="s">
        <v>40</v>
      </c>
      <c r="AX1263" s="13" t="s">
        <v>80</v>
      </c>
      <c r="AY1263" s="241" t="s">
        <v>201</v>
      </c>
    </row>
    <row r="1264" spans="2:65" s="13" customFormat="1">
      <c r="B1264" s="231"/>
      <c r="C1264" s="232"/>
      <c r="D1264" s="218" t="s">
        <v>211</v>
      </c>
      <c r="E1264" s="233" t="s">
        <v>34</v>
      </c>
      <c r="F1264" s="234" t="s">
        <v>1150</v>
      </c>
      <c r="G1264" s="232"/>
      <c r="H1264" s="235">
        <v>4.9379999999999997</v>
      </c>
      <c r="I1264" s="236"/>
      <c r="J1264" s="232"/>
      <c r="K1264" s="232"/>
      <c r="L1264" s="237"/>
      <c r="M1264" s="238"/>
      <c r="N1264" s="239"/>
      <c r="O1264" s="239"/>
      <c r="P1264" s="239"/>
      <c r="Q1264" s="239"/>
      <c r="R1264" s="239"/>
      <c r="S1264" s="239"/>
      <c r="T1264" s="240"/>
      <c r="AT1264" s="241" t="s">
        <v>211</v>
      </c>
      <c r="AU1264" s="241" t="s">
        <v>87</v>
      </c>
      <c r="AV1264" s="13" t="s">
        <v>87</v>
      </c>
      <c r="AW1264" s="13" t="s">
        <v>40</v>
      </c>
      <c r="AX1264" s="13" t="s">
        <v>80</v>
      </c>
      <c r="AY1264" s="241" t="s">
        <v>201</v>
      </c>
    </row>
    <row r="1265" spans="2:51" s="13" customFormat="1">
      <c r="B1265" s="231"/>
      <c r="C1265" s="232"/>
      <c r="D1265" s="218" t="s">
        <v>211</v>
      </c>
      <c r="E1265" s="233" t="s">
        <v>34</v>
      </c>
      <c r="F1265" s="234" t="s">
        <v>1151</v>
      </c>
      <c r="G1265" s="232"/>
      <c r="H1265" s="235">
        <v>9.98</v>
      </c>
      <c r="I1265" s="236"/>
      <c r="J1265" s="232"/>
      <c r="K1265" s="232"/>
      <c r="L1265" s="237"/>
      <c r="M1265" s="238"/>
      <c r="N1265" s="239"/>
      <c r="O1265" s="239"/>
      <c r="P1265" s="239"/>
      <c r="Q1265" s="239"/>
      <c r="R1265" s="239"/>
      <c r="S1265" s="239"/>
      <c r="T1265" s="240"/>
      <c r="AT1265" s="241" t="s">
        <v>211</v>
      </c>
      <c r="AU1265" s="241" t="s">
        <v>87</v>
      </c>
      <c r="AV1265" s="13" t="s">
        <v>87</v>
      </c>
      <c r="AW1265" s="13" t="s">
        <v>40</v>
      </c>
      <c r="AX1265" s="13" t="s">
        <v>80</v>
      </c>
      <c r="AY1265" s="241" t="s">
        <v>201</v>
      </c>
    </row>
    <row r="1266" spans="2:51" s="13" customFormat="1">
      <c r="B1266" s="231"/>
      <c r="C1266" s="232"/>
      <c r="D1266" s="218" t="s">
        <v>211</v>
      </c>
      <c r="E1266" s="233" t="s">
        <v>34</v>
      </c>
      <c r="F1266" s="234" t="s">
        <v>1152</v>
      </c>
      <c r="G1266" s="232"/>
      <c r="H1266" s="235">
        <v>21.943999999999999</v>
      </c>
      <c r="I1266" s="236"/>
      <c r="J1266" s="232"/>
      <c r="K1266" s="232"/>
      <c r="L1266" s="237"/>
      <c r="M1266" s="238"/>
      <c r="N1266" s="239"/>
      <c r="O1266" s="239"/>
      <c r="P1266" s="239"/>
      <c r="Q1266" s="239"/>
      <c r="R1266" s="239"/>
      <c r="S1266" s="239"/>
      <c r="T1266" s="240"/>
      <c r="AT1266" s="241" t="s">
        <v>211</v>
      </c>
      <c r="AU1266" s="241" t="s">
        <v>87</v>
      </c>
      <c r="AV1266" s="13" t="s">
        <v>87</v>
      </c>
      <c r="AW1266" s="13" t="s">
        <v>40</v>
      </c>
      <c r="AX1266" s="13" t="s">
        <v>80</v>
      </c>
      <c r="AY1266" s="241" t="s">
        <v>201</v>
      </c>
    </row>
    <row r="1267" spans="2:51" s="13" customFormat="1" ht="27">
      <c r="B1267" s="231"/>
      <c r="C1267" s="232"/>
      <c r="D1267" s="218" t="s">
        <v>211</v>
      </c>
      <c r="E1267" s="233" t="s">
        <v>34</v>
      </c>
      <c r="F1267" s="234" t="s">
        <v>1153</v>
      </c>
      <c r="G1267" s="232"/>
      <c r="H1267" s="235">
        <v>41.168999999999997</v>
      </c>
      <c r="I1267" s="236"/>
      <c r="J1267" s="232"/>
      <c r="K1267" s="232"/>
      <c r="L1267" s="237"/>
      <c r="M1267" s="238"/>
      <c r="N1267" s="239"/>
      <c r="O1267" s="239"/>
      <c r="P1267" s="239"/>
      <c r="Q1267" s="239"/>
      <c r="R1267" s="239"/>
      <c r="S1267" s="239"/>
      <c r="T1267" s="240"/>
      <c r="AT1267" s="241" t="s">
        <v>211</v>
      </c>
      <c r="AU1267" s="241" t="s">
        <v>87</v>
      </c>
      <c r="AV1267" s="13" t="s">
        <v>87</v>
      </c>
      <c r="AW1267" s="13" t="s">
        <v>40</v>
      </c>
      <c r="AX1267" s="13" t="s">
        <v>80</v>
      </c>
      <c r="AY1267" s="241" t="s">
        <v>201</v>
      </c>
    </row>
    <row r="1268" spans="2:51" s="13" customFormat="1">
      <c r="B1268" s="231"/>
      <c r="C1268" s="232"/>
      <c r="D1268" s="218" t="s">
        <v>211</v>
      </c>
      <c r="E1268" s="233" t="s">
        <v>34</v>
      </c>
      <c r="F1268" s="234" t="s">
        <v>1154</v>
      </c>
      <c r="G1268" s="232"/>
      <c r="H1268" s="235">
        <v>25.408999999999999</v>
      </c>
      <c r="I1268" s="236"/>
      <c r="J1268" s="232"/>
      <c r="K1268" s="232"/>
      <c r="L1268" s="237"/>
      <c r="M1268" s="238"/>
      <c r="N1268" s="239"/>
      <c r="O1268" s="239"/>
      <c r="P1268" s="239"/>
      <c r="Q1268" s="239"/>
      <c r="R1268" s="239"/>
      <c r="S1268" s="239"/>
      <c r="T1268" s="240"/>
      <c r="AT1268" s="241" t="s">
        <v>211</v>
      </c>
      <c r="AU1268" s="241" t="s">
        <v>87</v>
      </c>
      <c r="AV1268" s="13" t="s">
        <v>87</v>
      </c>
      <c r="AW1268" s="13" t="s">
        <v>40</v>
      </c>
      <c r="AX1268" s="13" t="s">
        <v>80</v>
      </c>
      <c r="AY1268" s="241" t="s">
        <v>201</v>
      </c>
    </row>
    <row r="1269" spans="2:51" s="13" customFormat="1">
      <c r="B1269" s="231"/>
      <c r="C1269" s="232"/>
      <c r="D1269" s="218" t="s">
        <v>211</v>
      </c>
      <c r="E1269" s="233" t="s">
        <v>34</v>
      </c>
      <c r="F1269" s="234" t="s">
        <v>1155</v>
      </c>
      <c r="G1269" s="232"/>
      <c r="H1269" s="235">
        <v>9.6820000000000004</v>
      </c>
      <c r="I1269" s="236"/>
      <c r="J1269" s="232"/>
      <c r="K1269" s="232"/>
      <c r="L1269" s="237"/>
      <c r="M1269" s="238"/>
      <c r="N1269" s="239"/>
      <c r="O1269" s="239"/>
      <c r="P1269" s="239"/>
      <c r="Q1269" s="239"/>
      <c r="R1269" s="239"/>
      <c r="S1269" s="239"/>
      <c r="T1269" s="240"/>
      <c r="AT1269" s="241" t="s">
        <v>211</v>
      </c>
      <c r="AU1269" s="241" t="s">
        <v>87</v>
      </c>
      <c r="AV1269" s="13" t="s">
        <v>87</v>
      </c>
      <c r="AW1269" s="13" t="s">
        <v>40</v>
      </c>
      <c r="AX1269" s="13" t="s">
        <v>80</v>
      </c>
      <c r="AY1269" s="241" t="s">
        <v>201</v>
      </c>
    </row>
    <row r="1270" spans="2:51" s="13" customFormat="1">
      <c r="B1270" s="231"/>
      <c r="C1270" s="232"/>
      <c r="D1270" s="218" t="s">
        <v>211</v>
      </c>
      <c r="E1270" s="233" t="s">
        <v>34</v>
      </c>
      <c r="F1270" s="234" t="s">
        <v>1156</v>
      </c>
      <c r="G1270" s="232"/>
      <c r="H1270" s="235">
        <v>8.5340000000000007</v>
      </c>
      <c r="I1270" s="236"/>
      <c r="J1270" s="232"/>
      <c r="K1270" s="232"/>
      <c r="L1270" s="237"/>
      <c r="M1270" s="238"/>
      <c r="N1270" s="239"/>
      <c r="O1270" s="239"/>
      <c r="P1270" s="239"/>
      <c r="Q1270" s="239"/>
      <c r="R1270" s="239"/>
      <c r="S1270" s="239"/>
      <c r="T1270" s="240"/>
      <c r="AT1270" s="241" t="s">
        <v>211</v>
      </c>
      <c r="AU1270" s="241" t="s">
        <v>87</v>
      </c>
      <c r="AV1270" s="13" t="s">
        <v>87</v>
      </c>
      <c r="AW1270" s="13" t="s">
        <v>40</v>
      </c>
      <c r="AX1270" s="13" t="s">
        <v>80</v>
      </c>
      <c r="AY1270" s="241" t="s">
        <v>201</v>
      </c>
    </row>
    <row r="1271" spans="2:51" s="13" customFormat="1">
      <c r="B1271" s="231"/>
      <c r="C1271" s="232"/>
      <c r="D1271" s="218" t="s">
        <v>211</v>
      </c>
      <c r="E1271" s="233" t="s">
        <v>34</v>
      </c>
      <c r="F1271" s="234" t="s">
        <v>1157</v>
      </c>
      <c r="G1271" s="232"/>
      <c r="H1271" s="235">
        <v>8.4190000000000005</v>
      </c>
      <c r="I1271" s="236"/>
      <c r="J1271" s="232"/>
      <c r="K1271" s="232"/>
      <c r="L1271" s="237"/>
      <c r="M1271" s="238"/>
      <c r="N1271" s="239"/>
      <c r="O1271" s="239"/>
      <c r="P1271" s="239"/>
      <c r="Q1271" s="239"/>
      <c r="R1271" s="239"/>
      <c r="S1271" s="239"/>
      <c r="T1271" s="240"/>
      <c r="AT1271" s="241" t="s">
        <v>211</v>
      </c>
      <c r="AU1271" s="241" t="s">
        <v>87</v>
      </c>
      <c r="AV1271" s="13" t="s">
        <v>87</v>
      </c>
      <c r="AW1271" s="13" t="s">
        <v>40</v>
      </c>
      <c r="AX1271" s="13" t="s">
        <v>80</v>
      </c>
      <c r="AY1271" s="241" t="s">
        <v>201</v>
      </c>
    </row>
    <row r="1272" spans="2:51" s="13" customFormat="1">
      <c r="B1272" s="231"/>
      <c r="C1272" s="232"/>
      <c r="D1272" s="218" t="s">
        <v>211</v>
      </c>
      <c r="E1272" s="233" t="s">
        <v>34</v>
      </c>
      <c r="F1272" s="234" t="s">
        <v>1158</v>
      </c>
      <c r="G1272" s="232"/>
      <c r="H1272" s="235">
        <v>6.891</v>
      </c>
      <c r="I1272" s="236"/>
      <c r="J1272" s="232"/>
      <c r="K1272" s="232"/>
      <c r="L1272" s="237"/>
      <c r="M1272" s="238"/>
      <c r="N1272" s="239"/>
      <c r="O1272" s="239"/>
      <c r="P1272" s="239"/>
      <c r="Q1272" s="239"/>
      <c r="R1272" s="239"/>
      <c r="S1272" s="239"/>
      <c r="T1272" s="240"/>
      <c r="AT1272" s="241" t="s">
        <v>211</v>
      </c>
      <c r="AU1272" s="241" t="s">
        <v>87</v>
      </c>
      <c r="AV1272" s="13" t="s">
        <v>87</v>
      </c>
      <c r="AW1272" s="13" t="s">
        <v>40</v>
      </c>
      <c r="AX1272" s="13" t="s">
        <v>80</v>
      </c>
      <c r="AY1272" s="241" t="s">
        <v>201</v>
      </c>
    </row>
    <row r="1273" spans="2:51" s="13" customFormat="1">
      <c r="B1273" s="231"/>
      <c r="C1273" s="232"/>
      <c r="D1273" s="218" t="s">
        <v>211</v>
      </c>
      <c r="E1273" s="233" t="s">
        <v>34</v>
      </c>
      <c r="F1273" s="234" t="s">
        <v>1159</v>
      </c>
      <c r="G1273" s="232"/>
      <c r="H1273" s="235">
        <v>12.977</v>
      </c>
      <c r="I1273" s="236"/>
      <c r="J1273" s="232"/>
      <c r="K1273" s="232"/>
      <c r="L1273" s="237"/>
      <c r="M1273" s="238"/>
      <c r="N1273" s="239"/>
      <c r="O1273" s="239"/>
      <c r="P1273" s="239"/>
      <c r="Q1273" s="239"/>
      <c r="R1273" s="239"/>
      <c r="S1273" s="239"/>
      <c r="T1273" s="240"/>
      <c r="AT1273" s="241" t="s">
        <v>211</v>
      </c>
      <c r="AU1273" s="241" t="s">
        <v>87</v>
      </c>
      <c r="AV1273" s="13" t="s">
        <v>87</v>
      </c>
      <c r="AW1273" s="13" t="s">
        <v>40</v>
      </c>
      <c r="AX1273" s="13" t="s">
        <v>80</v>
      </c>
      <c r="AY1273" s="241" t="s">
        <v>201</v>
      </c>
    </row>
    <row r="1274" spans="2:51" s="13" customFormat="1">
      <c r="B1274" s="231"/>
      <c r="C1274" s="232"/>
      <c r="D1274" s="218" t="s">
        <v>211</v>
      </c>
      <c r="E1274" s="233" t="s">
        <v>34</v>
      </c>
      <c r="F1274" s="234" t="s">
        <v>1160</v>
      </c>
      <c r="G1274" s="232"/>
      <c r="H1274" s="235">
        <v>5.0540000000000003</v>
      </c>
      <c r="I1274" s="236"/>
      <c r="J1274" s="232"/>
      <c r="K1274" s="232"/>
      <c r="L1274" s="237"/>
      <c r="M1274" s="238"/>
      <c r="N1274" s="239"/>
      <c r="O1274" s="239"/>
      <c r="P1274" s="239"/>
      <c r="Q1274" s="239"/>
      <c r="R1274" s="239"/>
      <c r="S1274" s="239"/>
      <c r="T1274" s="240"/>
      <c r="AT1274" s="241" t="s">
        <v>211</v>
      </c>
      <c r="AU1274" s="241" t="s">
        <v>87</v>
      </c>
      <c r="AV1274" s="13" t="s">
        <v>87</v>
      </c>
      <c r="AW1274" s="13" t="s">
        <v>40</v>
      </c>
      <c r="AX1274" s="13" t="s">
        <v>80</v>
      </c>
      <c r="AY1274" s="241" t="s">
        <v>201</v>
      </c>
    </row>
    <row r="1275" spans="2:51" s="13" customFormat="1">
      <c r="B1275" s="231"/>
      <c r="C1275" s="232"/>
      <c r="D1275" s="218" t="s">
        <v>211</v>
      </c>
      <c r="E1275" s="233" t="s">
        <v>34</v>
      </c>
      <c r="F1275" s="234" t="s">
        <v>1161</v>
      </c>
      <c r="G1275" s="232"/>
      <c r="H1275" s="235">
        <v>11.494</v>
      </c>
      <c r="I1275" s="236"/>
      <c r="J1275" s="232"/>
      <c r="K1275" s="232"/>
      <c r="L1275" s="237"/>
      <c r="M1275" s="238"/>
      <c r="N1275" s="239"/>
      <c r="O1275" s="239"/>
      <c r="P1275" s="239"/>
      <c r="Q1275" s="239"/>
      <c r="R1275" s="239"/>
      <c r="S1275" s="239"/>
      <c r="T1275" s="240"/>
      <c r="AT1275" s="241" t="s">
        <v>211</v>
      </c>
      <c r="AU1275" s="241" t="s">
        <v>87</v>
      </c>
      <c r="AV1275" s="13" t="s">
        <v>87</v>
      </c>
      <c r="AW1275" s="13" t="s">
        <v>40</v>
      </c>
      <c r="AX1275" s="13" t="s">
        <v>80</v>
      </c>
      <c r="AY1275" s="241" t="s">
        <v>201</v>
      </c>
    </row>
    <row r="1276" spans="2:51" s="13" customFormat="1" ht="27">
      <c r="B1276" s="231"/>
      <c r="C1276" s="232"/>
      <c r="D1276" s="218" t="s">
        <v>211</v>
      </c>
      <c r="E1276" s="233" t="s">
        <v>34</v>
      </c>
      <c r="F1276" s="234" t="s">
        <v>1162</v>
      </c>
      <c r="G1276" s="232"/>
      <c r="H1276" s="235">
        <v>5.76</v>
      </c>
      <c r="I1276" s="236"/>
      <c r="J1276" s="232"/>
      <c r="K1276" s="232"/>
      <c r="L1276" s="237"/>
      <c r="M1276" s="238"/>
      <c r="N1276" s="239"/>
      <c r="O1276" s="239"/>
      <c r="P1276" s="239"/>
      <c r="Q1276" s="239"/>
      <c r="R1276" s="239"/>
      <c r="S1276" s="239"/>
      <c r="T1276" s="240"/>
      <c r="AT1276" s="241" t="s">
        <v>211</v>
      </c>
      <c r="AU1276" s="241" t="s">
        <v>87</v>
      </c>
      <c r="AV1276" s="13" t="s">
        <v>87</v>
      </c>
      <c r="AW1276" s="13" t="s">
        <v>40</v>
      </c>
      <c r="AX1276" s="13" t="s">
        <v>80</v>
      </c>
      <c r="AY1276" s="241" t="s">
        <v>201</v>
      </c>
    </row>
    <row r="1277" spans="2:51" s="13" customFormat="1">
      <c r="B1277" s="231"/>
      <c r="C1277" s="232"/>
      <c r="D1277" s="218" t="s">
        <v>211</v>
      </c>
      <c r="E1277" s="233" t="s">
        <v>34</v>
      </c>
      <c r="F1277" s="234" t="s">
        <v>1163</v>
      </c>
      <c r="G1277" s="232"/>
      <c r="H1277" s="235">
        <v>5.798</v>
      </c>
      <c r="I1277" s="236"/>
      <c r="J1277" s="232"/>
      <c r="K1277" s="232"/>
      <c r="L1277" s="237"/>
      <c r="M1277" s="238"/>
      <c r="N1277" s="239"/>
      <c r="O1277" s="239"/>
      <c r="P1277" s="239"/>
      <c r="Q1277" s="239"/>
      <c r="R1277" s="239"/>
      <c r="S1277" s="239"/>
      <c r="T1277" s="240"/>
      <c r="AT1277" s="241" t="s">
        <v>211</v>
      </c>
      <c r="AU1277" s="241" t="s">
        <v>87</v>
      </c>
      <c r="AV1277" s="13" t="s">
        <v>87</v>
      </c>
      <c r="AW1277" s="13" t="s">
        <v>40</v>
      </c>
      <c r="AX1277" s="13" t="s">
        <v>80</v>
      </c>
      <c r="AY1277" s="241" t="s">
        <v>201</v>
      </c>
    </row>
    <row r="1278" spans="2:51" s="13" customFormat="1">
      <c r="B1278" s="231"/>
      <c r="C1278" s="232"/>
      <c r="D1278" s="218" t="s">
        <v>211</v>
      </c>
      <c r="E1278" s="233" t="s">
        <v>34</v>
      </c>
      <c r="F1278" s="234" t="s">
        <v>1164</v>
      </c>
      <c r="G1278" s="232"/>
      <c r="H1278" s="235">
        <v>6.6509999999999998</v>
      </c>
      <c r="I1278" s="236"/>
      <c r="J1278" s="232"/>
      <c r="K1278" s="232"/>
      <c r="L1278" s="237"/>
      <c r="M1278" s="238"/>
      <c r="N1278" s="239"/>
      <c r="O1278" s="239"/>
      <c r="P1278" s="239"/>
      <c r="Q1278" s="239"/>
      <c r="R1278" s="239"/>
      <c r="S1278" s="239"/>
      <c r="T1278" s="240"/>
      <c r="AT1278" s="241" t="s">
        <v>211</v>
      </c>
      <c r="AU1278" s="241" t="s">
        <v>87</v>
      </c>
      <c r="AV1278" s="13" t="s">
        <v>87</v>
      </c>
      <c r="AW1278" s="13" t="s">
        <v>40</v>
      </c>
      <c r="AX1278" s="13" t="s">
        <v>80</v>
      </c>
      <c r="AY1278" s="241" t="s">
        <v>201</v>
      </c>
    </row>
    <row r="1279" spans="2:51" s="13" customFormat="1">
      <c r="B1279" s="231"/>
      <c r="C1279" s="232"/>
      <c r="D1279" s="218" t="s">
        <v>211</v>
      </c>
      <c r="E1279" s="233" t="s">
        <v>34</v>
      </c>
      <c r="F1279" s="234" t="s">
        <v>1165</v>
      </c>
      <c r="G1279" s="232"/>
      <c r="H1279" s="235">
        <v>6.1349999999999998</v>
      </c>
      <c r="I1279" s="236"/>
      <c r="J1279" s="232"/>
      <c r="K1279" s="232"/>
      <c r="L1279" s="237"/>
      <c r="M1279" s="238"/>
      <c r="N1279" s="239"/>
      <c r="O1279" s="239"/>
      <c r="P1279" s="239"/>
      <c r="Q1279" s="239"/>
      <c r="R1279" s="239"/>
      <c r="S1279" s="239"/>
      <c r="T1279" s="240"/>
      <c r="AT1279" s="241" t="s">
        <v>211</v>
      </c>
      <c r="AU1279" s="241" t="s">
        <v>87</v>
      </c>
      <c r="AV1279" s="13" t="s">
        <v>87</v>
      </c>
      <c r="AW1279" s="13" t="s">
        <v>40</v>
      </c>
      <c r="AX1279" s="13" t="s">
        <v>80</v>
      </c>
      <c r="AY1279" s="241" t="s">
        <v>201</v>
      </c>
    </row>
    <row r="1280" spans="2:51" s="13" customFormat="1">
      <c r="B1280" s="231"/>
      <c r="C1280" s="232"/>
      <c r="D1280" s="218" t="s">
        <v>211</v>
      </c>
      <c r="E1280" s="233" t="s">
        <v>34</v>
      </c>
      <c r="F1280" s="234" t="s">
        <v>1166</v>
      </c>
      <c r="G1280" s="232"/>
      <c r="H1280" s="235">
        <v>57.744</v>
      </c>
      <c r="I1280" s="236"/>
      <c r="J1280" s="232"/>
      <c r="K1280" s="232"/>
      <c r="L1280" s="237"/>
      <c r="M1280" s="238"/>
      <c r="N1280" s="239"/>
      <c r="O1280" s="239"/>
      <c r="P1280" s="239"/>
      <c r="Q1280" s="239"/>
      <c r="R1280" s="239"/>
      <c r="S1280" s="239"/>
      <c r="T1280" s="240"/>
      <c r="AT1280" s="241" t="s">
        <v>211</v>
      </c>
      <c r="AU1280" s="241" t="s">
        <v>87</v>
      </c>
      <c r="AV1280" s="13" t="s">
        <v>87</v>
      </c>
      <c r="AW1280" s="13" t="s">
        <v>40</v>
      </c>
      <c r="AX1280" s="13" t="s">
        <v>80</v>
      </c>
      <c r="AY1280" s="241" t="s">
        <v>201</v>
      </c>
    </row>
    <row r="1281" spans="2:65" s="14" customFormat="1">
      <c r="B1281" s="242"/>
      <c r="C1281" s="243"/>
      <c r="D1281" s="218" t="s">
        <v>211</v>
      </c>
      <c r="E1281" s="244" t="s">
        <v>34</v>
      </c>
      <c r="F1281" s="245" t="s">
        <v>215</v>
      </c>
      <c r="G1281" s="243"/>
      <c r="H1281" s="246">
        <v>309.84399999999999</v>
      </c>
      <c r="I1281" s="247"/>
      <c r="J1281" s="243"/>
      <c r="K1281" s="243"/>
      <c r="L1281" s="248"/>
      <c r="M1281" s="249"/>
      <c r="N1281" s="250"/>
      <c r="O1281" s="250"/>
      <c r="P1281" s="250"/>
      <c r="Q1281" s="250"/>
      <c r="R1281" s="250"/>
      <c r="S1281" s="250"/>
      <c r="T1281" s="251"/>
      <c r="AT1281" s="252" t="s">
        <v>211</v>
      </c>
      <c r="AU1281" s="252" t="s">
        <v>87</v>
      </c>
      <c r="AV1281" s="14" t="s">
        <v>111</v>
      </c>
      <c r="AW1281" s="14" t="s">
        <v>40</v>
      </c>
      <c r="AX1281" s="14" t="s">
        <v>42</v>
      </c>
      <c r="AY1281" s="252" t="s">
        <v>201</v>
      </c>
    </row>
    <row r="1282" spans="2:65" s="1" customFormat="1" ht="25.5" customHeight="1">
      <c r="B1282" s="43"/>
      <c r="C1282" s="206" t="s">
        <v>1167</v>
      </c>
      <c r="D1282" s="206" t="s">
        <v>203</v>
      </c>
      <c r="E1282" s="207" t="s">
        <v>1168</v>
      </c>
      <c r="F1282" s="208" t="s">
        <v>1169</v>
      </c>
      <c r="G1282" s="209" t="s">
        <v>540</v>
      </c>
      <c r="H1282" s="210">
        <v>66.575999999999993</v>
      </c>
      <c r="I1282" s="211"/>
      <c r="J1282" s="212">
        <f>ROUND(I1282*H1282,2)</f>
        <v>0</v>
      </c>
      <c r="K1282" s="208" t="s">
        <v>207</v>
      </c>
      <c r="L1282" s="63"/>
      <c r="M1282" s="213" t="s">
        <v>34</v>
      </c>
      <c r="N1282" s="214" t="s">
        <v>51</v>
      </c>
      <c r="O1282" s="44"/>
      <c r="P1282" s="215">
        <f>O1282*H1282</f>
        <v>0</v>
      </c>
      <c r="Q1282" s="215">
        <v>2.3000000000000001E-4</v>
      </c>
      <c r="R1282" s="215">
        <f>Q1282*H1282</f>
        <v>1.5312479999999998E-2</v>
      </c>
      <c r="S1282" s="215">
        <v>0</v>
      </c>
      <c r="T1282" s="216">
        <f>S1282*H1282</f>
        <v>0</v>
      </c>
      <c r="AR1282" s="25" t="s">
        <v>111</v>
      </c>
      <c r="AT1282" s="25" t="s">
        <v>203</v>
      </c>
      <c r="AU1282" s="25" t="s">
        <v>87</v>
      </c>
      <c r="AY1282" s="25" t="s">
        <v>201</v>
      </c>
      <c r="BE1282" s="217">
        <f>IF(N1282="základní",J1282,0)</f>
        <v>0</v>
      </c>
      <c r="BF1282" s="217">
        <f>IF(N1282="snížená",J1282,0)</f>
        <v>0</v>
      </c>
      <c r="BG1282" s="217">
        <f>IF(N1282="zákl. přenesená",J1282,0)</f>
        <v>0</v>
      </c>
      <c r="BH1282" s="217">
        <f>IF(N1282="sníž. přenesená",J1282,0)</f>
        <v>0</v>
      </c>
      <c r="BI1282" s="217">
        <f>IF(N1282="nulová",J1282,0)</f>
        <v>0</v>
      </c>
      <c r="BJ1282" s="25" t="s">
        <v>42</v>
      </c>
      <c r="BK1282" s="217">
        <f>ROUND(I1282*H1282,2)</f>
        <v>0</v>
      </c>
      <c r="BL1282" s="25" t="s">
        <v>111</v>
      </c>
      <c r="BM1282" s="25" t="s">
        <v>1170</v>
      </c>
    </row>
    <row r="1283" spans="2:65" s="1" customFormat="1" ht="40.5">
      <c r="B1283" s="43"/>
      <c r="C1283" s="65"/>
      <c r="D1283" s="218" t="s">
        <v>209</v>
      </c>
      <c r="E1283" s="65"/>
      <c r="F1283" s="219" t="s">
        <v>1171</v>
      </c>
      <c r="G1283" s="65"/>
      <c r="H1283" s="65"/>
      <c r="I1283" s="175"/>
      <c r="J1283" s="65"/>
      <c r="K1283" s="65"/>
      <c r="L1283" s="63"/>
      <c r="M1283" s="220"/>
      <c r="N1283" s="44"/>
      <c r="O1283" s="44"/>
      <c r="P1283" s="44"/>
      <c r="Q1283" s="44"/>
      <c r="R1283" s="44"/>
      <c r="S1283" s="44"/>
      <c r="T1283" s="80"/>
      <c r="AT1283" s="25" t="s">
        <v>209</v>
      </c>
      <c r="AU1283" s="25" t="s">
        <v>87</v>
      </c>
    </row>
    <row r="1284" spans="2:65" s="12" customFormat="1">
      <c r="B1284" s="221"/>
      <c r="C1284" s="222"/>
      <c r="D1284" s="218" t="s">
        <v>211</v>
      </c>
      <c r="E1284" s="223" t="s">
        <v>34</v>
      </c>
      <c r="F1284" s="224" t="s">
        <v>418</v>
      </c>
      <c r="G1284" s="222"/>
      <c r="H1284" s="223" t="s">
        <v>34</v>
      </c>
      <c r="I1284" s="225"/>
      <c r="J1284" s="222"/>
      <c r="K1284" s="222"/>
      <c r="L1284" s="226"/>
      <c r="M1284" s="227"/>
      <c r="N1284" s="228"/>
      <c r="O1284" s="228"/>
      <c r="P1284" s="228"/>
      <c r="Q1284" s="228"/>
      <c r="R1284" s="228"/>
      <c r="S1284" s="228"/>
      <c r="T1284" s="229"/>
      <c r="AT1284" s="230" t="s">
        <v>211</v>
      </c>
      <c r="AU1284" s="230" t="s">
        <v>87</v>
      </c>
      <c r="AV1284" s="12" t="s">
        <v>42</v>
      </c>
      <c r="AW1284" s="12" t="s">
        <v>40</v>
      </c>
      <c r="AX1284" s="12" t="s">
        <v>80</v>
      </c>
      <c r="AY1284" s="230" t="s">
        <v>201</v>
      </c>
    </row>
    <row r="1285" spans="2:65" s="13" customFormat="1">
      <c r="B1285" s="231"/>
      <c r="C1285" s="232"/>
      <c r="D1285" s="218" t="s">
        <v>211</v>
      </c>
      <c r="E1285" s="233" t="s">
        <v>34</v>
      </c>
      <c r="F1285" s="234" t="s">
        <v>1172</v>
      </c>
      <c r="G1285" s="232"/>
      <c r="H1285" s="235">
        <v>66.575999999999993</v>
      </c>
      <c r="I1285" s="236"/>
      <c r="J1285" s="232"/>
      <c r="K1285" s="232"/>
      <c r="L1285" s="237"/>
      <c r="M1285" s="238"/>
      <c r="N1285" s="239"/>
      <c r="O1285" s="239"/>
      <c r="P1285" s="239"/>
      <c r="Q1285" s="239"/>
      <c r="R1285" s="239"/>
      <c r="S1285" s="239"/>
      <c r="T1285" s="240"/>
      <c r="AT1285" s="241" t="s">
        <v>211</v>
      </c>
      <c r="AU1285" s="241" t="s">
        <v>87</v>
      </c>
      <c r="AV1285" s="13" t="s">
        <v>87</v>
      </c>
      <c r="AW1285" s="13" t="s">
        <v>40</v>
      </c>
      <c r="AX1285" s="13" t="s">
        <v>80</v>
      </c>
      <c r="AY1285" s="241" t="s">
        <v>201</v>
      </c>
    </row>
    <row r="1286" spans="2:65" s="14" customFormat="1">
      <c r="B1286" s="242"/>
      <c r="C1286" s="243"/>
      <c r="D1286" s="218" t="s">
        <v>211</v>
      </c>
      <c r="E1286" s="244" t="s">
        <v>34</v>
      </c>
      <c r="F1286" s="245" t="s">
        <v>215</v>
      </c>
      <c r="G1286" s="243"/>
      <c r="H1286" s="246">
        <v>66.575999999999993</v>
      </c>
      <c r="I1286" s="247"/>
      <c r="J1286" s="243"/>
      <c r="K1286" s="243"/>
      <c r="L1286" s="248"/>
      <c r="M1286" s="249"/>
      <c r="N1286" s="250"/>
      <c r="O1286" s="250"/>
      <c r="P1286" s="250"/>
      <c r="Q1286" s="250"/>
      <c r="R1286" s="250"/>
      <c r="S1286" s="250"/>
      <c r="T1286" s="251"/>
      <c r="AT1286" s="252" t="s">
        <v>211</v>
      </c>
      <c r="AU1286" s="252" t="s">
        <v>87</v>
      </c>
      <c r="AV1286" s="14" t="s">
        <v>111</v>
      </c>
      <c r="AW1286" s="14" t="s">
        <v>40</v>
      </c>
      <c r="AX1286" s="14" t="s">
        <v>42</v>
      </c>
      <c r="AY1286" s="252" t="s">
        <v>201</v>
      </c>
    </row>
    <row r="1287" spans="2:65" s="1" customFormat="1" ht="25.5" customHeight="1">
      <c r="B1287" s="43"/>
      <c r="C1287" s="206" t="s">
        <v>1173</v>
      </c>
      <c r="D1287" s="206" t="s">
        <v>203</v>
      </c>
      <c r="E1287" s="207" t="s">
        <v>1174</v>
      </c>
      <c r="F1287" s="208" t="s">
        <v>1175</v>
      </c>
      <c r="G1287" s="209" t="s">
        <v>540</v>
      </c>
      <c r="H1287" s="210">
        <v>66.575999999999993</v>
      </c>
      <c r="I1287" s="211"/>
      <c r="J1287" s="212">
        <f>ROUND(I1287*H1287,2)</f>
        <v>0</v>
      </c>
      <c r="K1287" s="208" t="s">
        <v>207</v>
      </c>
      <c r="L1287" s="63"/>
      <c r="M1287" s="213" t="s">
        <v>34</v>
      </c>
      <c r="N1287" s="214" t="s">
        <v>51</v>
      </c>
      <c r="O1287" s="44"/>
      <c r="P1287" s="215">
        <f>O1287*H1287</f>
        <v>0</v>
      </c>
      <c r="Q1287" s="215">
        <v>1.0000000000000001E-5</v>
      </c>
      <c r="R1287" s="215">
        <f>Q1287*H1287</f>
        <v>6.6575999999999994E-4</v>
      </c>
      <c r="S1287" s="215">
        <v>0</v>
      </c>
      <c r="T1287" s="216">
        <f>S1287*H1287</f>
        <v>0</v>
      </c>
      <c r="AR1287" s="25" t="s">
        <v>111</v>
      </c>
      <c r="AT1287" s="25" t="s">
        <v>203</v>
      </c>
      <c r="AU1287" s="25" t="s">
        <v>87</v>
      </c>
      <c r="AY1287" s="25" t="s">
        <v>201</v>
      </c>
      <c r="BE1287" s="217">
        <f>IF(N1287="základní",J1287,0)</f>
        <v>0</v>
      </c>
      <c r="BF1287" s="217">
        <f>IF(N1287="snížená",J1287,0)</f>
        <v>0</v>
      </c>
      <c r="BG1287" s="217">
        <f>IF(N1287="zákl. přenesená",J1287,0)</f>
        <v>0</v>
      </c>
      <c r="BH1287" s="217">
        <f>IF(N1287="sníž. přenesená",J1287,0)</f>
        <v>0</v>
      </c>
      <c r="BI1287" s="217">
        <f>IF(N1287="nulová",J1287,0)</f>
        <v>0</v>
      </c>
      <c r="BJ1287" s="25" t="s">
        <v>42</v>
      </c>
      <c r="BK1287" s="217">
        <f>ROUND(I1287*H1287,2)</f>
        <v>0</v>
      </c>
      <c r="BL1287" s="25" t="s">
        <v>111</v>
      </c>
      <c r="BM1287" s="25" t="s">
        <v>1176</v>
      </c>
    </row>
    <row r="1288" spans="2:65" s="1" customFormat="1" ht="27">
      <c r="B1288" s="43"/>
      <c r="C1288" s="65"/>
      <c r="D1288" s="218" t="s">
        <v>209</v>
      </c>
      <c r="E1288" s="65"/>
      <c r="F1288" s="219" t="s">
        <v>1177</v>
      </c>
      <c r="G1288" s="65"/>
      <c r="H1288" s="65"/>
      <c r="I1288" s="175"/>
      <c r="J1288" s="65"/>
      <c r="K1288" s="65"/>
      <c r="L1288" s="63"/>
      <c r="M1288" s="220"/>
      <c r="N1288" s="44"/>
      <c r="O1288" s="44"/>
      <c r="P1288" s="44"/>
      <c r="Q1288" s="44"/>
      <c r="R1288" s="44"/>
      <c r="S1288" s="44"/>
      <c r="T1288" s="80"/>
      <c r="AT1288" s="25" t="s">
        <v>209</v>
      </c>
      <c r="AU1288" s="25" t="s">
        <v>87</v>
      </c>
    </row>
    <row r="1289" spans="2:65" s="12" customFormat="1">
      <c r="B1289" s="221"/>
      <c r="C1289" s="222"/>
      <c r="D1289" s="218" t="s">
        <v>211</v>
      </c>
      <c r="E1289" s="223" t="s">
        <v>34</v>
      </c>
      <c r="F1289" s="224" t="s">
        <v>418</v>
      </c>
      <c r="G1289" s="222"/>
      <c r="H1289" s="223" t="s">
        <v>34</v>
      </c>
      <c r="I1289" s="225"/>
      <c r="J1289" s="222"/>
      <c r="K1289" s="222"/>
      <c r="L1289" s="226"/>
      <c r="M1289" s="227"/>
      <c r="N1289" s="228"/>
      <c r="O1289" s="228"/>
      <c r="P1289" s="228"/>
      <c r="Q1289" s="228"/>
      <c r="R1289" s="228"/>
      <c r="S1289" s="228"/>
      <c r="T1289" s="229"/>
      <c r="AT1289" s="230" t="s">
        <v>211</v>
      </c>
      <c r="AU1289" s="230" t="s">
        <v>87</v>
      </c>
      <c r="AV1289" s="12" t="s">
        <v>42</v>
      </c>
      <c r="AW1289" s="12" t="s">
        <v>40</v>
      </c>
      <c r="AX1289" s="12" t="s">
        <v>80</v>
      </c>
      <c r="AY1289" s="230" t="s">
        <v>201</v>
      </c>
    </row>
    <row r="1290" spans="2:65" s="13" customFormat="1">
      <c r="B1290" s="231"/>
      <c r="C1290" s="232"/>
      <c r="D1290" s="218" t="s">
        <v>211</v>
      </c>
      <c r="E1290" s="233" t="s">
        <v>34</v>
      </c>
      <c r="F1290" s="234" t="s">
        <v>1172</v>
      </c>
      <c r="G1290" s="232"/>
      <c r="H1290" s="235">
        <v>66.575999999999993</v>
      </c>
      <c r="I1290" s="236"/>
      <c r="J1290" s="232"/>
      <c r="K1290" s="232"/>
      <c r="L1290" s="237"/>
      <c r="M1290" s="238"/>
      <c r="N1290" s="239"/>
      <c r="O1290" s="239"/>
      <c r="P1290" s="239"/>
      <c r="Q1290" s="239"/>
      <c r="R1290" s="239"/>
      <c r="S1290" s="239"/>
      <c r="T1290" s="240"/>
      <c r="AT1290" s="241" t="s">
        <v>211</v>
      </c>
      <c r="AU1290" s="241" t="s">
        <v>87</v>
      </c>
      <c r="AV1290" s="13" t="s">
        <v>87</v>
      </c>
      <c r="AW1290" s="13" t="s">
        <v>40</v>
      </c>
      <c r="AX1290" s="13" t="s">
        <v>80</v>
      </c>
      <c r="AY1290" s="241" t="s">
        <v>201</v>
      </c>
    </row>
    <row r="1291" spans="2:65" s="14" customFormat="1">
      <c r="B1291" s="242"/>
      <c r="C1291" s="243"/>
      <c r="D1291" s="218" t="s">
        <v>211</v>
      </c>
      <c r="E1291" s="244" t="s">
        <v>34</v>
      </c>
      <c r="F1291" s="245" t="s">
        <v>215</v>
      </c>
      <c r="G1291" s="243"/>
      <c r="H1291" s="246">
        <v>66.575999999999993</v>
      </c>
      <c r="I1291" s="247"/>
      <c r="J1291" s="243"/>
      <c r="K1291" s="243"/>
      <c r="L1291" s="248"/>
      <c r="M1291" s="249"/>
      <c r="N1291" s="250"/>
      <c r="O1291" s="250"/>
      <c r="P1291" s="250"/>
      <c r="Q1291" s="250"/>
      <c r="R1291" s="250"/>
      <c r="S1291" s="250"/>
      <c r="T1291" s="251"/>
      <c r="AT1291" s="252" t="s">
        <v>211</v>
      </c>
      <c r="AU1291" s="252" t="s">
        <v>87</v>
      </c>
      <c r="AV1291" s="14" t="s">
        <v>111</v>
      </c>
      <c r="AW1291" s="14" t="s">
        <v>40</v>
      </c>
      <c r="AX1291" s="14" t="s">
        <v>42</v>
      </c>
      <c r="AY1291" s="252" t="s">
        <v>201</v>
      </c>
    </row>
    <row r="1292" spans="2:65" s="1" customFormat="1" ht="25.5" customHeight="1">
      <c r="B1292" s="43"/>
      <c r="C1292" s="206" t="s">
        <v>1178</v>
      </c>
      <c r="D1292" s="206" t="s">
        <v>203</v>
      </c>
      <c r="E1292" s="207" t="s">
        <v>1179</v>
      </c>
      <c r="F1292" s="208" t="s">
        <v>1180</v>
      </c>
      <c r="G1292" s="209" t="s">
        <v>370</v>
      </c>
      <c r="H1292" s="210">
        <v>16</v>
      </c>
      <c r="I1292" s="211"/>
      <c r="J1292" s="212">
        <f>ROUND(I1292*H1292,2)</f>
        <v>0</v>
      </c>
      <c r="K1292" s="208" t="s">
        <v>207</v>
      </c>
      <c r="L1292" s="63"/>
      <c r="M1292" s="213" t="s">
        <v>34</v>
      </c>
      <c r="N1292" s="214" t="s">
        <v>51</v>
      </c>
      <c r="O1292" s="44"/>
      <c r="P1292" s="215">
        <f>O1292*H1292</f>
        <v>0</v>
      </c>
      <c r="Q1292" s="215">
        <v>1.6979999999999999E-2</v>
      </c>
      <c r="R1292" s="215">
        <f>Q1292*H1292</f>
        <v>0.27167999999999998</v>
      </c>
      <c r="S1292" s="215">
        <v>0</v>
      </c>
      <c r="T1292" s="216">
        <f>S1292*H1292</f>
        <v>0</v>
      </c>
      <c r="AR1292" s="25" t="s">
        <v>111</v>
      </c>
      <c r="AT1292" s="25" t="s">
        <v>203</v>
      </c>
      <c r="AU1292" s="25" t="s">
        <v>87</v>
      </c>
      <c r="AY1292" s="25" t="s">
        <v>201</v>
      </c>
      <c r="BE1292" s="217">
        <f>IF(N1292="základní",J1292,0)</f>
        <v>0</v>
      </c>
      <c r="BF1292" s="217">
        <f>IF(N1292="snížená",J1292,0)</f>
        <v>0</v>
      </c>
      <c r="BG1292" s="217">
        <f>IF(N1292="zákl. přenesená",J1292,0)</f>
        <v>0</v>
      </c>
      <c r="BH1292" s="217">
        <f>IF(N1292="sníž. přenesená",J1292,0)</f>
        <v>0</v>
      </c>
      <c r="BI1292" s="217">
        <f>IF(N1292="nulová",J1292,0)</f>
        <v>0</v>
      </c>
      <c r="BJ1292" s="25" t="s">
        <v>42</v>
      </c>
      <c r="BK1292" s="217">
        <f>ROUND(I1292*H1292,2)</f>
        <v>0</v>
      </c>
      <c r="BL1292" s="25" t="s">
        <v>111</v>
      </c>
      <c r="BM1292" s="25" t="s">
        <v>1181</v>
      </c>
    </row>
    <row r="1293" spans="2:65" s="12" customFormat="1">
      <c r="B1293" s="221"/>
      <c r="C1293" s="222"/>
      <c r="D1293" s="218" t="s">
        <v>211</v>
      </c>
      <c r="E1293" s="223" t="s">
        <v>34</v>
      </c>
      <c r="F1293" s="224" t="s">
        <v>418</v>
      </c>
      <c r="G1293" s="222"/>
      <c r="H1293" s="223" t="s">
        <v>34</v>
      </c>
      <c r="I1293" s="225"/>
      <c r="J1293" s="222"/>
      <c r="K1293" s="222"/>
      <c r="L1293" s="226"/>
      <c r="M1293" s="227"/>
      <c r="N1293" s="228"/>
      <c r="O1293" s="228"/>
      <c r="P1293" s="228"/>
      <c r="Q1293" s="228"/>
      <c r="R1293" s="228"/>
      <c r="S1293" s="228"/>
      <c r="T1293" s="229"/>
      <c r="AT1293" s="230" t="s">
        <v>211</v>
      </c>
      <c r="AU1293" s="230" t="s">
        <v>87</v>
      </c>
      <c r="AV1293" s="12" t="s">
        <v>42</v>
      </c>
      <c r="AW1293" s="12" t="s">
        <v>40</v>
      </c>
      <c r="AX1293" s="12" t="s">
        <v>80</v>
      </c>
      <c r="AY1293" s="230" t="s">
        <v>201</v>
      </c>
    </row>
    <row r="1294" spans="2:65" s="12" customFormat="1">
      <c r="B1294" s="221"/>
      <c r="C1294" s="222"/>
      <c r="D1294" s="218" t="s">
        <v>211</v>
      </c>
      <c r="E1294" s="223" t="s">
        <v>34</v>
      </c>
      <c r="F1294" s="224" t="s">
        <v>1182</v>
      </c>
      <c r="G1294" s="222"/>
      <c r="H1294" s="223" t="s">
        <v>34</v>
      </c>
      <c r="I1294" s="225"/>
      <c r="J1294" s="222"/>
      <c r="K1294" s="222"/>
      <c r="L1294" s="226"/>
      <c r="M1294" s="227"/>
      <c r="N1294" s="228"/>
      <c r="O1294" s="228"/>
      <c r="P1294" s="228"/>
      <c r="Q1294" s="228"/>
      <c r="R1294" s="228"/>
      <c r="S1294" s="228"/>
      <c r="T1294" s="229"/>
      <c r="AT1294" s="230" t="s">
        <v>211</v>
      </c>
      <c r="AU1294" s="230" t="s">
        <v>87</v>
      </c>
      <c r="AV1294" s="12" t="s">
        <v>42</v>
      </c>
      <c r="AW1294" s="12" t="s">
        <v>40</v>
      </c>
      <c r="AX1294" s="12" t="s">
        <v>80</v>
      </c>
      <c r="AY1294" s="230" t="s">
        <v>201</v>
      </c>
    </row>
    <row r="1295" spans="2:65" s="13" customFormat="1">
      <c r="B1295" s="231"/>
      <c r="C1295" s="232"/>
      <c r="D1295" s="218" t="s">
        <v>211</v>
      </c>
      <c r="E1295" s="233" t="s">
        <v>34</v>
      </c>
      <c r="F1295" s="234" t="s">
        <v>1183</v>
      </c>
      <c r="G1295" s="232"/>
      <c r="H1295" s="235">
        <v>1</v>
      </c>
      <c r="I1295" s="236"/>
      <c r="J1295" s="232"/>
      <c r="K1295" s="232"/>
      <c r="L1295" s="237"/>
      <c r="M1295" s="238"/>
      <c r="N1295" s="239"/>
      <c r="O1295" s="239"/>
      <c r="P1295" s="239"/>
      <c r="Q1295" s="239"/>
      <c r="R1295" s="239"/>
      <c r="S1295" s="239"/>
      <c r="T1295" s="240"/>
      <c r="AT1295" s="241" t="s">
        <v>211</v>
      </c>
      <c r="AU1295" s="241" t="s">
        <v>87</v>
      </c>
      <c r="AV1295" s="13" t="s">
        <v>87</v>
      </c>
      <c r="AW1295" s="13" t="s">
        <v>40</v>
      </c>
      <c r="AX1295" s="13" t="s">
        <v>80</v>
      </c>
      <c r="AY1295" s="241" t="s">
        <v>201</v>
      </c>
    </row>
    <row r="1296" spans="2:65" s="13" customFormat="1">
      <c r="B1296" s="231"/>
      <c r="C1296" s="232"/>
      <c r="D1296" s="218" t="s">
        <v>211</v>
      </c>
      <c r="E1296" s="233" t="s">
        <v>34</v>
      </c>
      <c r="F1296" s="234" t="s">
        <v>1184</v>
      </c>
      <c r="G1296" s="232"/>
      <c r="H1296" s="235">
        <v>2</v>
      </c>
      <c r="I1296" s="236"/>
      <c r="J1296" s="232"/>
      <c r="K1296" s="232"/>
      <c r="L1296" s="237"/>
      <c r="M1296" s="238"/>
      <c r="N1296" s="239"/>
      <c r="O1296" s="239"/>
      <c r="P1296" s="239"/>
      <c r="Q1296" s="239"/>
      <c r="R1296" s="239"/>
      <c r="S1296" s="239"/>
      <c r="T1296" s="240"/>
      <c r="AT1296" s="241" t="s">
        <v>211</v>
      </c>
      <c r="AU1296" s="241" t="s">
        <v>87</v>
      </c>
      <c r="AV1296" s="13" t="s">
        <v>87</v>
      </c>
      <c r="AW1296" s="13" t="s">
        <v>40</v>
      </c>
      <c r="AX1296" s="13" t="s">
        <v>80</v>
      </c>
      <c r="AY1296" s="241" t="s">
        <v>201</v>
      </c>
    </row>
    <row r="1297" spans="2:65" s="13" customFormat="1">
      <c r="B1297" s="231"/>
      <c r="C1297" s="232"/>
      <c r="D1297" s="218" t="s">
        <v>211</v>
      </c>
      <c r="E1297" s="233" t="s">
        <v>34</v>
      </c>
      <c r="F1297" s="234" t="s">
        <v>1185</v>
      </c>
      <c r="G1297" s="232"/>
      <c r="H1297" s="235">
        <v>1</v>
      </c>
      <c r="I1297" s="236"/>
      <c r="J1297" s="232"/>
      <c r="K1297" s="232"/>
      <c r="L1297" s="237"/>
      <c r="M1297" s="238"/>
      <c r="N1297" s="239"/>
      <c r="O1297" s="239"/>
      <c r="P1297" s="239"/>
      <c r="Q1297" s="239"/>
      <c r="R1297" s="239"/>
      <c r="S1297" s="239"/>
      <c r="T1297" s="240"/>
      <c r="AT1297" s="241" t="s">
        <v>211</v>
      </c>
      <c r="AU1297" s="241" t="s">
        <v>87</v>
      </c>
      <c r="AV1297" s="13" t="s">
        <v>87</v>
      </c>
      <c r="AW1297" s="13" t="s">
        <v>40</v>
      </c>
      <c r="AX1297" s="13" t="s">
        <v>80</v>
      </c>
      <c r="AY1297" s="241" t="s">
        <v>201</v>
      </c>
    </row>
    <row r="1298" spans="2:65" s="13" customFormat="1">
      <c r="B1298" s="231"/>
      <c r="C1298" s="232"/>
      <c r="D1298" s="218" t="s">
        <v>211</v>
      </c>
      <c r="E1298" s="233" t="s">
        <v>34</v>
      </c>
      <c r="F1298" s="234" t="s">
        <v>1186</v>
      </c>
      <c r="G1298" s="232"/>
      <c r="H1298" s="235">
        <v>1</v>
      </c>
      <c r="I1298" s="236"/>
      <c r="J1298" s="232"/>
      <c r="K1298" s="232"/>
      <c r="L1298" s="237"/>
      <c r="M1298" s="238"/>
      <c r="N1298" s="239"/>
      <c r="O1298" s="239"/>
      <c r="P1298" s="239"/>
      <c r="Q1298" s="239"/>
      <c r="R1298" s="239"/>
      <c r="S1298" s="239"/>
      <c r="T1298" s="240"/>
      <c r="AT1298" s="241" t="s">
        <v>211</v>
      </c>
      <c r="AU1298" s="241" t="s">
        <v>87</v>
      </c>
      <c r="AV1298" s="13" t="s">
        <v>87</v>
      </c>
      <c r="AW1298" s="13" t="s">
        <v>40</v>
      </c>
      <c r="AX1298" s="13" t="s">
        <v>80</v>
      </c>
      <c r="AY1298" s="241" t="s">
        <v>201</v>
      </c>
    </row>
    <row r="1299" spans="2:65" s="13" customFormat="1">
      <c r="B1299" s="231"/>
      <c r="C1299" s="232"/>
      <c r="D1299" s="218" t="s">
        <v>211</v>
      </c>
      <c r="E1299" s="233" t="s">
        <v>34</v>
      </c>
      <c r="F1299" s="234" t="s">
        <v>1187</v>
      </c>
      <c r="G1299" s="232"/>
      <c r="H1299" s="235">
        <v>1</v>
      </c>
      <c r="I1299" s="236"/>
      <c r="J1299" s="232"/>
      <c r="K1299" s="232"/>
      <c r="L1299" s="237"/>
      <c r="M1299" s="238"/>
      <c r="N1299" s="239"/>
      <c r="O1299" s="239"/>
      <c r="P1299" s="239"/>
      <c r="Q1299" s="239"/>
      <c r="R1299" s="239"/>
      <c r="S1299" s="239"/>
      <c r="T1299" s="240"/>
      <c r="AT1299" s="241" t="s">
        <v>211</v>
      </c>
      <c r="AU1299" s="241" t="s">
        <v>87</v>
      </c>
      <c r="AV1299" s="13" t="s">
        <v>87</v>
      </c>
      <c r="AW1299" s="13" t="s">
        <v>40</v>
      </c>
      <c r="AX1299" s="13" t="s">
        <v>80</v>
      </c>
      <c r="AY1299" s="241" t="s">
        <v>201</v>
      </c>
    </row>
    <row r="1300" spans="2:65" s="13" customFormat="1">
      <c r="B1300" s="231"/>
      <c r="C1300" s="232"/>
      <c r="D1300" s="218" t="s">
        <v>211</v>
      </c>
      <c r="E1300" s="233" t="s">
        <v>34</v>
      </c>
      <c r="F1300" s="234" t="s">
        <v>1188</v>
      </c>
      <c r="G1300" s="232"/>
      <c r="H1300" s="235">
        <v>4</v>
      </c>
      <c r="I1300" s="236"/>
      <c r="J1300" s="232"/>
      <c r="K1300" s="232"/>
      <c r="L1300" s="237"/>
      <c r="M1300" s="238"/>
      <c r="N1300" s="239"/>
      <c r="O1300" s="239"/>
      <c r="P1300" s="239"/>
      <c r="Q1300" s="239"/>
      <c r="R1300" s="239"/>
      <c r="S1300" s="239"/>
      <c r="T1300" s="240"/>
      <c r="AT1300" s="241" t="s">
        <v>211</v>
      </c>
      <c r="AU1300" s="241" t="s">
        <v>87</v>
      </c>
      <c r="AV1300" s="13" t="s">
        <v>87</v>
      </c>
      <c r="AW1300" s="13" t="s">
        <v>40</v>
      </c>
      <c r="AX1300" s="13" t="s">
        <v>80</v>
      </c>
      <c r="AY1300" s="241" t="s">
        <v>201</v>
      </c>
    </row>
    <row r="1301" spans="2:65" s="13" customFormat="1">
      <c r="B1301" s="231"/>
      <c r="C1301" s="232"/>
      <c r="D1301" s="218" t="s">
        <v>211</v>
      </c>
      <c r="E1301" s="233" t="s">
        <v>34</v>
      </c>
      <c r="F1301" s="234" t="s">
        <v>1189</v>
      </c>
      <c r="G1301" s="232"/>
      <c r="H1301" s="235">
        <v>1</v>
      </c>
      <c r="I1301" s="236"/>
      <c r="J1301" s="232"/>
      <c r="K1301" s="232"/>
      <c r="L1301" s="237"/>
      <c r="M1301" s="238"/>
      <c r="N1301" s="239"/>
      <c r="O1301" s="239"/>
      <c r="P1301" s="239"/>
      <c r="Q1301" s="239"/>
      <c r="R1301" s="239"/>
      <c r="S1301" s="239"/>
      <c r="T1301" s="240"/>
      <c r="AT1301" s="241" t="s">
        <v>211</v>
      </c>
      <c r="AU1301" s="241" t="s">
        <v>87</v>
      </c>
      <c r="AV1301" s="13" t="s">
        <v>87</v>
      </c>
      <c r="AW1301" s="13" t="s">
        <v>40</v>
      </c>
      <c r="AX1301" s="13" t="s">
        <v>80</v>
      </c>
      <c r="AY1301" s="241" t="s">
        <v>201</v>
      </c>
    </row>
    <row r="1302" spans="2:65" s="13" customFormat="1">
      <c r="B1302" s="231"/>
      <c r="C1302" s="232"/>
      <c r="D1302" s="218" t="s">
        <v>211</v>
      </c>
      <c r="E1302" s="233" t="s">
        <v>34</v>
      </c>
      <c r="F1302" s="234" t="s">
        <v>1190</v>
      </c>
      <c r="G1302" s="232"/>
      <c r="H1302" s="235">
        <v>2</v>
      </c>
      <c r="I1302" s="236"/>
      <c r="J1302" s="232"/>
      <c r="K1302" s="232"/>
      <c r="L1302" s="237"/>
      <c r="M1302" s="238"/>
      <c r="N1302" s="239"/>
      <c r="O1302" s="239"/>
      <c r="P1302" s="239"/>
      <c r="Q1302" s="239"/>
      <c r="R1302" s="239"/>
      <c r="S1302" s="239"/>
      <c r="T1302" s="240"/>
      <c r="AT1302" s="241" t="s">
        <v>211</v>
      </c>
      <c r="AU1302" s="241" t="s">
        <v>87</v>
      </c>
      <c r="AV1302" s="13" t="s">
        <v>87</v>
      </c>
      <c r="AW1302" s="13" t="s">
        <v>40</v>
      </c>
      <c r="AX1302" s="13" t="s">
        <v>80</v>
      </c>
      <c r="AY1302" s="241" t="s">
        <v>201</v>
      </c>
    </row>
    <row r="1303" spans="2:65" s="13" customFormat="1">
      <c r="B1303" s="231"/>
      <c r="C1303" s="232"/>
      <c r="D1303" s="218" t="s">
        <v>211</v>
      </c>
      <c r="E1303" s="233" t="s">
        <v>34</v>
      </c>
      <c r="F1303" s="234" t="s">
        <v>1191</v>
      </c>
      <c r="G1303" s="232"/>
      <c r="H1303" s="235">
        <v>1</v>
      </c>
      <c r="I1303" s="236"/>
      <c r="J1303" s="232"/>
      <c r="K1303" s="232"/>
      <c r="L1303" s="237"/>
      <c r="M1303" s="238"/>
      <c r="N1303" s="239"/>
      <c r="O1303" s="239"/>
      <c r="P1303" s="239"/>
      <c r="Q1303" s="239"/>
      <c r="R1303" s="239"/>
      <c r="S1303" s="239"/>
      <c r="T1303" s="240"/>
      <c r="AT1303" s="241" t="s">
        <v>211</v>
      </c>
      <c r="AU1303" s="241" t="s">
        <v>87</v>
      </c>
      <c r="AV1303" s="13" t="s">
        <v>87</v>
      </c>
      <c r="AW1303" s="13" t="s">
        <v>40</v>
      </c>
      <c r="AX1303" s="13" t="s">
        <v>80</v>
      </c>
      <c r="AY1303" s="241" t="s">
        <v>201</v>
      </c>
    </row>
    <row r="1304" spans="2:65" s="13" customFormat="1">
      <c r="B1304" s="231"/>
      <c r="C1304" s="232"/>
      <c r="D1304" s="218" t="s">
        <v>211</v>
      </c>
      <c r="E1304" s="233" t="s">
        <v>34</v>
      </c>
      <c r="F1304" s="234" t="s">
        <v>1192</v>
      </c>
      <c r="G1304" s="232"/>
      <c r="H1304" s="235">
        <v>1</v>
      </c>
      <c r="I1304" s="236"/>
      <c r="J1304" s="232"/>
      <c r="K1304" s="232"/>
      <c r="L1304" s="237"/>
      <c r="M1304" s="238"/>
      <c r="N1304" s="239"/>
      <c r="O1304" s="239"/>
      <c r="P1304" s="239"/>
      <c r="Q1304" s="239"/>
      <c r="R1304" s="239"/>
      <c r="S1304" s="239"/>
      <c r="T1304" s="240"/>
      <c r="AT1304" s="241" t="s">
        <v>211</v>
      </c>
      <c r="AU1304" s="241" t="s">
        <v>87</v>
      </c>
      <c r="AV1304" s="13" t="s">
        <v>87</v>
      </c>
      <c r="AW1304" s="13" t="s">
        <v>40</v>
      </c>
      <c r="AX1304" s="13" t="s">
        <v>80</v>
      </c>
      <c r="AY1304" s="241" t="s">
        <v>201</v>
      </c>
    </row>
    <row r="1305" spans="2:65" s="13" customFormat="1">
      <c r="B1305" s="231"/>
      <c r="C1305" s="232"/>
      <c r="D1305" s="218" t="s">
        <v>211</v>
      </c>
      <c r="E1305" s="233" t="s">
        <v>34</v>
      </c>
      <c r="F1305" s="234" t="s">
        <v>1193</v>
      </c>
      <c r="G1305" s="232"/>
      <c r="H1305" s="235">
        <v>1</v>
      </c>
      <c r="I1305" s="236"/>
      <c r="J1305" s="232"/>
      <c r="K1305" s="232"/>
      <c r="L1305" s="237"/>
      <c r="M1305" s="238"/>
      <c r="N1305" s="239"/>
      <c r="O1305" s="239"/>
      <c r="P1305" s="239"/>
      <c r="Q1305" s="239"/>
      <c r="R1305" s="239"/>
      <c r="S1305" s="239"/>
      <c r="T1305" s="240"/>
      <c r="AT1305" s="241" t="s">
        <v>211</v>
      </c>
      <c r="AU1305" s="241" t="s">
        <v>87</v>
      </c>
      <c r="AV1305" s="13" t="s">
        <v>87</v>
      </c>
      <c r="AW1305" s="13" t="s">
        <v>40</v>
      </c>
      <c r="AX1305" s="13" t="s">
        <v>80</v>
      </c>
      <c r="AY1305" s="241" t="s">
        <v>201</v>
      </c>
    </row>
    <row r="1306" spans="2:65" s="14" customFormat="1">
      <c r="B1306" s="242"/>
      <c r="C1306" s="243"/>
      <c r="D1306" s="218" t="s">
        <v>211</v>
      </c>
      <c r="E1306" s="244" t="s">
        <v>34</v>
      </c>
      <c r="F1306" s="245" t="s">
        <v>215</v>
      </c>
      <c r="G1306" s="243"/>
      <c r="H1306" s="246">
        <v>16</v>
      </c>
      <c r="I1306" s="247"/>
      <c r="J1306" s="243"/>
      <c r="K1306" s="243"/>
      <c r="L1306" s="248"/>
      <c r="M1306" s="249"/>
      <c r="N1306" s="250"/>
      <c r="O1306" s="250"/>
      <c r="P1306" s="250"/>
      <c r="Q1306" s="250"/>
      <c r="R1306" s="250"/>
      <c r="S1306" s="250"/>
      <c r="T1306" s="251"/>
      <c r="AT1306" s="252" t="s">
        <v>211</v>
      </c>
      <c r="AU1306" s="252" t="s">
        <v>87</v>
      </c>
      <c r="AV1306" s="14" t="s">
        <v>111</v>
      </c>
      <c r="AW1306" s="14" t="s">
        <v>40</v>
      </c>
      <c r="AX1306" s="14" t="s">
        <v>42</v>
      </c>
      <c r="AY1306" s="252" t="s">
        <v>201</v>
      </c>
    </row>
    <row r="1307" spans="2:65" s="1" customFormat="1" ht="16.5" customHeight="1">
      <c r="B1307" s="43"/>
      <c r="C1307" s="264" t="s">
        <v>1194</v>
      </c>
      <c r="D1307" s="264" t="s">
        <v>306</v>
      </c>
      <c r="E1307" s="265" t="s">
        <v>1195</v>
      </c>
      <c r="F1307" s="266" t="s">
        <v>1196</v>
      </c>
      <c r="G1307" s="267" t="s">
        <v>370</v>
      </c>
      <c r="H1307" s="268">
        <v>2</v>
      </c>
      <c r="I1307" s="269"/>
      <c r="J1307" s="270">
        <f t="shared" ref="J1307:J1312" si="0">ROUND(I1307*H1307,2)</f>
        <v>0</v>
      </c>
      <c r="K1307" s="266" t="s">
        <v>207</v>
      </c>
      <c r="L1307" s="271"/>
      <c r="M1307" s="272" t="s">
        <v>34</v>
      </c>
      <c r="N1307" s="273" t="s">
        <v>51</v>
      </c>
      <c r="O1307" s="44"/>
      <c r="P1307" s="215">
        <f t="shared" ref="P1307:P1312" si="1">O1307*H1307</f>
        <v>0</v>
      </c>
      <c r="Q1307" s="215">
        <v>1.1900000000000001E-2</v>
      </c>
      <c r="R1307" s="215">
        <f t="shared" ref="R1307:R1312" si="2">Q1307*H1307</f>
        <v>2.3800000000000002E-2</v>
      </c>
      <c r="S1307" s="215">
        <v>0</v>
      </c>
      <c r="T1307" s="216">
        <f t="shared" ref="T1307:T1312" si="3">S1307*H1307</f>
        <v>0</v>
      </c>
      <c r="AR1307" s="25" t="s">
        <v>244</v>
      </c>
      <c r="AT1307" s="25" t="s">
        <v>306</v>
      </c>
      <c r="AU1307" s="25" t="s">
        <v>87</v>
      </c>
      <c r="AY1307" s="25" t="s">
        <v>201</v>
      </c>
      <c r="BE1307" s="217">
        <f t="shared" ref="BE1307:BE1312" si="4">IF(N1307="základní",J1307,0)</f>
        <v>0</v>
      </c>
      <c r="BF1307" s="217">
        <f t="shared" ref="BF1307:BF1312" si="5">IF(N1307="snížená",J1307,0)</f>
        <v>0</v>
      </c>
      <c r="BG1307" s="217">
        <f t="shared" ref="BG1307:BG1312" si="6">IF(N1307="zákl. přenesená",J1307,0)</f>
        <v>0</v>
      </c>
      <c r="BH1307" s="217">
        <f t="shared" ref="BH1307:BH1312" si="7">IF(N1307="sníž. přenesená",J1307,0)</f>
        <v>0</v>
      </c>
      <c r="BI1307" s="217">
        <f t="shared" ref="BI1307:BI1312" si="8">IF(N1307="nulová",J1307,0)</f>
        <v>0</v>
      </c>
      <c r="BJ1307" s="25" t="s">
        <v>42</v>
      </c>
      <c r="BK1307" s="217">
        <f t="shared" ref="BK1307:BK1312" si="9">ROUND(I1307*H1307,2)</f>
        <v>0</v>
      </c>
      <c r="BL1307" s="25" t="s">
        <v>111</v>
      </c>
      <c r="BM1307" s="25" t="s">
        <v>1197</v>
      </c>
    </row>
    <row r="1308" spans="2:65" s="1" customFormat="1" ht="16.5" customHeight="1">
      <c r="B1308" s="43"/>
      <c r="C1308" s="264" t="s">
        <v>1198</v>
      </c>
      <c r="D1308" s="264" t="s">
        <v>306</v>
      </c>
      <c r="E1308" s="265" t="s">
        <v>1199</v>
      </c>
      <c r="F1308" s="266" t="s">
        <v>1200</v>
      </c>
      <c r="G1308" s="267" t="s">
        <v>370</v>
      </c>
      <c r="H1308" s="268">
        <v>2</v>
      </c>
      <c r="I1308" s="269"/>
      <c r="J1308" s="270">
        <f t="shared" si="0"/>
        <v>0</v>
      </c>
      <c r="K1308" s="266" t="s">
        <v>207</v>
      </c>
      <c r="L1308" s="271"/>
      <c r="M1308" s="272" t="s">
        <v>34</v>
      </c>
      <c r="N1308" s="273" t="s">
        <v>51</v>
      </c>
      <c r="O1308" s="44"/>
      <c r="P1308" s="215">
        <f t="shared" si="1"/>
        <v>0</v>
      </c>
      <c r="Q1308" s="215">
        <v>1.3599999999999999E-2</v>
      </c>
      <c r="R1308" s="215">
        <f t="shared" si="2"/>
        <v>2.7199999999999998E-2</v>
      </c>
      <c r="S1308" s="215">
        <v>0</v>
      </c>
      <c r="T1308" s="216">
        <f t="shared" si="3"/>
        <v>0</v>
      </c>
      <c r="AR1308" s="25" t="s">
        <v>244</v>
      </c>
      <c r="AT1308" s="25" t="s">
        <v>306</v>
      </c>
      <c r="AU1308" s="25" t="s">
        <v>87</v>
      </c>
      <c r="AY1308" s="25" t="s">
        <v>201</v>
      </c>
      <c r="BE1308" s="217">
        <f t="shared" si="4"/>
        <v>0</v>
      </c>
      <c r="BF1308" s="217">
        <f t="shared" si="5"/>
        <v>0</v>
      </c>
      <c r="BG1308" s="217">
        <f t="shared" si="6"/>
        <v>0</v>
      </c>
      <c r="BH1308" s="217">
        <f t="shared" si="7"/>
        <v>0</v>
      </c>
      <c r="BI1308" s="217">
        <f t="shared" si="8"/>
        <v>0</v>
      </c>
      <c r="BJ1308" s="25" t="s">
        <v>42</v>
      </c>
      <c r="BK1308" s="217">
        <f t="shared" si="9"/>
        <v>0</v>
      </c>
      <c r="BL1308" s="25" t="s">
        <v>111</v>
      </c>
      <c r="BM1308" s="25" t="s">
        <v>1201</v>
      </c>
    </row>
    <row r="1309" spans="2:65" s="1" customFormat="1" ht="16.5" customHeight="1">
      <c r="B1309" s="43"/>
      <c r="C1309" s="264" t="s">
        <v>1202</v>
      </c>
      <c r="D1309" s="264" t="s">
        <v>306</v>
      </c>
      <c r="E1309" s="265" t="s">
        <v>1203</v>
      </c>
      <c r="F1309" s="266" t="s">
        <v>1204</v>
      </c>
      <c r="G1309" s="267" t="s">
        <v>370</v>
      </c>
      <c r="H1309" s="268">
        <v>8</v>
      </c>
      <c r="I1309" s="269"/>
      <c r="J1309" s="270">
        <f t="shared" si="0"/>
        <v>0</v>
      </c>
      <c r="K1309" s="266" t="s">
        <v>207</v>
      </c>
      <c r="L1309" s="271"/>
      <c r="M1309" s="272" t="s">
        <v>34</v>
      </c>
      <c r="N1309" s="273" t="s">
        <v>51</v>
      </c>
      <c r="O1309" s="44"/>
      <c r="P1309" s="215">
        <f t="shared" si="1"/>
        <v>0</v>
      </c>
      <c r="Q1309" s="215">
        <v>1.37E-2</v>
      </c>
      <c r="R1309" s="215">
        <f t="shared" si="2"/>
        <v>0.1096</v>
      </c>
      <c r="S1309" s="215">
        <v>0</v>
      </c>
      <c r="T1309" s="216">
        <f t="shared" si="3"/>
        <v>0</v>
      </c>
      <c r="AR1309" s="25" t="s">
        <v>244</v>
      </c>
      <c r="AT1309" s="25" t="s">
        <v>306</v>
      </c>
      <c r="AU1309" s="25" t="s">
        <v>87</v>
      </c>
      <c r="AY1309" s="25" t="s">
        <v>201</v>
      </c>
      <c r="BE1309" s="217">
        <f t="shared" si="4"/>
        <v>0</v>
      </c>
      <c r="BF1309" s="217">
        <f t="shared" si="5"/>
        <v>0</v>
      </c>
      <c r="BG1309" s="217">
        <f t="shared" si="6"/>
        <v>0</v>
      </c>
      <c r="BH1309" s="217">
        <f t="shared" si="7"/>
        <v>0</v>
      </c>
      <c r="BI1309" s="217">
        <f t="shared" si="8"/>
        <v>0</v>
      </c>
      <c r="BJ1309" s="25" t="s">
        <v>42</v>
      </c>
      <c r="BK1309" s="217">
        <f t="shared" si="9"/>
        <v>0</v>
      </c>
      <c r="BL1309" s="25" t="s">
        <v>111</v>
      </c>
      <c r="BM1309" s="25" t="s">
        <v>1205</v>
      </c>
    </row>
    <row r="1310" spans="2:65" s="1" customFormat="1" ht="16.5" customHeight="1">
      <c r="B1310" s="43"/>
      <c r="C1310" s="264" t="s">
        <v>1206</v>
      </c>
      <c r="D1310" s="264" t="s">
        <v>306</v>
      </c>
      <c r="E1310" s="265" t="s">
        <v>1207</v>
      </c>
      <c r="F1310" s="266" t="s">
        <v>1208</v>
      </c>
      <c r="G1310" s="267" t="s">
        <v>370</v>
      </c>
      <c r="H1310" s="268">
        <v>3</v>
      </c>
      <c r="I1310" s="269"/>
      <c r="J1310" s="270">
        <f t="shared" si="0"/>
        <v>0</v>
      </c>
      <c r="K1310" s="266" t="s">
        <v>207</v>
      </c>
      <c r="L1310" s="271"/>
      <c r="M1310" s="272" t="s">
        <v>34</v>
      </c>
      <c r="N1310" s="273" t="s">
        <v>51</v>
      </c>
      <c r="O1310" s="44"/>
      <c r="P1310" s="215">
        <f t="shared" si="1"/>
        <v>0</v>
      </c>
      <c r="Q1310" s="215">
        <v>1.38E-2</v>
      </c>
      <c r="R1310" s="215">
        <f t="shared" si="2"/>
        <v>4.1399999999999999E-2</v>
      </c>
      <c r="S1310" s="215">
        <v>0</v>
      </c>
      <c r="T1310" s="216">
        <f t="shared" si="3"/>
        <v>0</v>
      </c>
      <c r="AR1310" s="25" t="s">
        <v>244</v>
      </c>
      <c r="AT1310" s="25" t="s">
        <v>306</v>
      </c>
      <c r="AU1310" s="25" t="s">
        <v>87</v>
      </c>
      <c r="AY1310" s="25" t="s">
        <v>201</v>
      </c>
      <c r="BE1310" s="217">
        <f t="shared" si="4"/>
        <v>0</v>
      </c>
      <c r="BF1310" s="217">
        <f t="shared" si="5"/>
        <v>0</v>
      </c>
      <c r="BG1310" s="217">
        <f t="shared" si="6"/>
        <v>0</v>
      </c>
      <c r="BH1310" s="217">
        <f t="shared" si="7"/>
        <v>0</v>
      </c>
      <c r="BI1310" s="217">
        <f t="shared" si="8"/>
        <v>0</v>
      </c>
      <c r="BJ1310" s="25" t="s">
        <v>42</v>
      </c>
      <c r="BK1310" s="217">
        <f t="shared" si="9"/>
        <v>0</v>
      </c>
      <c r="BL1310" s="25" t="s">
        <v>111</v>
      </c>
      <c r="BM1310" s="25" t="s">
        <v>1209</v>
      </c>
    </row>
    <row r="1311" spans="2:65" s="1" customFormat="1" ht="16.5" customHeight="1">
      <c r="B1311" s="43"/>
      <c r="C1311" s="264" t="s">
        <v>1210</v>
      </c>
      <c r="D1311" s="264" t="s">
        <v>306</v>
      </c>
      <c r="E1311" s="265" t="s">
        <v>1211</v>
      </c>
      <c r="F1311" s="266" t="s">
        <v>1212</v>
      </c>
      <c r="G1311" s="267" t="s">
        <v>370</v>
      </c>
      <c r="H1311" s="268">
        <v>1</v>
      </c>
      <c r="I1311" s="269"/>
      <c r="J1311" s="270">
        <f t="shared" si="0"/>
        <v>0</v>
      </c>
      <c r="K1311" s="266" t="s">
        <v>207</v>
      </c>
      <c r="L1311" s="271"/>
      <c r="M1311" s="272" t="s">
        <v>34</v>
      </c>
      <c r="N1311" s="273" t="s">
        <v>51</v>
      </c>
      <c r="O1311" s="44"/>
      <c r="P1311" s="215">
        <f t="shared" si="1"/>
        <v>0</v>
      </c>
      <c r="Q1311" s="215">
        <v>1.8499999999999999E-2</v>
      </c>
      <c r="R1311" s="215">
        <f t="shared" si="2"/>
        <v>1.8499999999999999E-2</v>
      </c>
      <c r="S1311" s="215">
        <v>0</v>
      </c>
      <c r="T1311" s="216">
        <f t="shared" si="3"/>
        <v>0</v>
      </c>
      <c r="AR1311" s="25" t="s">
        <v>244</v>
      </c>
      <c r="AT1311" s="25" t="s">
        <v>306</v>
      </c>
      <c r="AU1311" s="25" t="s">
        <v>87</v>
      </c>
      <c r="AY1311" s="25" t="s">
        <v>201</v>
      </c>
      <c r="BE1311" s="217">
        <f t="shared" si="4"/>
        <v>0</v>
      </c>
      <c r="BF1311" s="217">
        <f t="shared" si="5"/>
        <v>0</v>
      </c>
      <c r="BG1311" s="217">
        <f t="shared" si="6"/>
        <v>0</v>
      </c>
      <c r="BH1311" s="217">
        <f t="shared" si="7"/>
        <v>0</v>
      </c>
      <c r="BI1311" s="217">
        <f t="shared" si="8"/>
        <v>0</v>
      </c>
      <c r="BJ1311" s="25" t="s">
        <v>42</v>
      </c>
      <c r="BK1311" s="217">
        <f t="shared" si="9"/>
        <v>0</v>
      </c>
      <c r="BL1311" s="25" t="s">
        <v>111</v>
      </c>
      <c r="BM1311" s="25" t="s">
        <v>1213</v>
      </c>
    </row>
    <row r="1312" spans="2:65" s="1" customFormat="1" ht="25.5" customHeight="1">
      <c r="B1312" s="43"/>
      <c r="C1312" s="206" t="s">
        <v>1214</v>
      </c>
      <c r="D1312" s="206" t="s">
        <v>203</v>
      </c>
      <c r="E1312" s="207" t="s">
        <v>1215</v>
      </c>
      <c r="F1312" s="208" t="s">
        <v>1216</v>
      </c>
      <c r="G1312" s="209" t="s">
        <v>370</v>
      </c>
      <c r="H1312" s="210">
        <v>2</v>
      </c>
      <c r="I1312" s="211"/>
      <c r="J1312" s="212">
        <f t="shared" si="0"/>
        <v>0</v>
      </c>
      <c r="K1312" s="208" t="s">
        <v>207</v>
      </c>
      <c r="L1312" s="63"/>
      <c r="M1312" s="213" t="s">
        <v>34</v>
      </c>
      <c r="N1312" s="214" t="s">
        <v>51</v>
      </c>
      <c r="O1312" s="44"/>
      <c r="P1312" s="215">
        <f t="shared" si="1"/>
        <v>0</v>
      </c>
      <c r="Q1312" s="215">
        <v>5.3620000000000001E-2</v>
      </c>
      <c r="R1312" s="215">
        <f t="shared" si="2"/>
        <v>0.10724</v>
      </c>
      <c r="S1312" s="215">
        <v>0</v>
      </c>
      <c r="T1312" s="216">
        <f t="shared" si="3"/>
        <v>0</v>
      </c>
      <c r="AR1312" s="25" t="s">
        <v>111</v>
      </c>
      <c r="AT1312" s="25" t="s">
        <v>203</v>
      </c>
      <c r="AU1312" s="25" t="s">
        <v>87</v>
      </c>
      <c r="AY1312" s="25" t="s">
        <v>201</v>
      </c>
      <c r="BE1312" s="217">
        <f t="shared" si="4"/>
        <v>0</v>
      </c>
      <c r="BF1312" s="217">
        <f t="shared" si="5"/>
        <v>0</v>
      </c>
      <c r="BG1312" s="217">
        <f t="shared" si="6"/>
        <v>0</v>
      </c>
      <c r="BH1312" s="217">
        <f t="shared" si="7"/>
        <v>0</v>
      </c>
      <c r="BI1312" s="217">
        <f t="shared" si="8"/>
        <v>0</v>
      </c>
      <c r="BJ1312" s="25" t="s">
        <v>42</v>
      </c>
      <c r="BK1312" s="217">
        <f t="shared" si="9"/>
        <v>0</v>
      </c>
      <c r="BL1312" s="25" t="s">
        <v>111</v>
      </c>
      <c r="BM1312" s="25" t="s">
        <v>1217</v>
      </c>
    </row>
    <row r="1313" spans="2:65" s="12" customFormat="1">
      <c r="B1313" s="221"/>
      <c r="C1313" s="222"/>
      <c r="D1313" s="218" t="s">
        <v>211</v>
      </c>
      <c r="E1313" s="223" t="s">
        <v>34</v>
      </c>
      <c r="F1313" s="224" t="s">
        <v>1182</v>
      </c>
      <c r="G1313" s="222"/>
      <c r="H1313" s="223" t="s">
        <v>34</v>
      </c>
      <c r="I1313" s="225"/>
      <c r="J1313" s="222"/>
      <c r="K1313" s="222"/>
      <c r="L1313" s="226"/>
      <c r="M1313" s="227"/>
      <c r="N1313" s="228"/>
      <c r="O1313" s="228"/>
      <c r="P1313" s="228"/>
      <c r="Q1313" s="228"/>
      <c r="R1313" s="228"/>
      <c r="S1313" s="228"/>
      <c r="T1313" s="229"/>
      <c r="AT1313" s="230" t="s">
        <v>211</v>
      </c>
      <c r="AU1313" s="230" t="s">
        <v>87</v>
      </c>
      <c r="AV1313" s="12" t="s">
        <v>42</v>
      </c>
      <c r="AW1313" s="12" t="s">
        <v>40</v>
      </c>
      <c r="AX1313" s="12" t="s">
        <v>80</v>
      </c>
      <c r="AY1313" s="230" t="s">
        <v>201</v>
      </c>
    </row>
    <row r="1314" spans="2:65" s="13" customFormat="1">
      <c r="B1314" s="231"/>
      <c r="C1314" s="232"/>
      <c r="D1314" s="218" t="s">
        <v>211</v>
      </c>
      <c r="E1314" s="233" t="s">
        <v>34</v>
      </c>
      <c r="F1314" s="234" t="s">
        <v>1218</v>
      </c>
      <c r="G1314" s="232"/>
      <c r="H1314" s="235">
        <v>2</v>
      </c>
      <c r="I1314" s="236"/>
      <c r="J1314" s="232"/>
      <c r="K1314" s="232"/>
      <c r="L1314" s="237"/>
      <c r="M1314" s="238"/>
      <c r="N1314" s="239"/>
      <c r="O1314" s="239"/>
      <c r="P1314" s="239"/>
      <c r="Q1314" s="239"/>
      <c r="R1314" s="239"/>
      <c r="S1314" s="239"/>
      <c r="T1314" s="240"/>
      <c r="AT1314" s="241" t="s">
        <v>211</v>
      </c>
      <c r="AU1314" s="241" t="s">
        <v>87</v>
      </c>
      <c r="AV1314" s="13" t="s">
        <v>87</v>
      </c>
      <c r="AW1314" s="13" t="s">
        <v>40</v>
      </c>
      <c r="AX1314" s="13" t="s">
        <v>80</v>
      </c>
      <c r="AY1314" s="241" t="s">
        <v>201</v>
      </c>
    </row>
    <row r="1315" spans="2:65" s="14" customFormat="1">
      <c r="B1315" s="242"/>
      <c r="C1315" s="243"/>
      <c r="D1315" s="218" t="s">
        <v>211</v>
      </c>
      <c r="E1315" s="244" t="s">
        <v>34</v>
      </c>
      <c r="F1315" s="245" t="s">
        <v>215</v>
      </c>
      <c r="G1315" s="243"/>
      <c r="H1315" s="246">
        <v>2</v>
      </c>
      <c r="I1315" s="247"/>
      <c r="J1315" s="243"/>
      <c r="K1315" s="243"/>
      <c r="L1315" s="248"/>
      <c r="M1315" s="249"/>
      <c r="N1315" s="250"/>
      <c r="O1315" s="250"/>
      <c r="P1315" s="250"/>
      <c r="Q1315" s="250"/>
      <c r="R1315" s="250"/>
      <c r="S1315" s="250"/>
      <c r="T1315" s="251"/>
      <c r="AT1315" s="252" t="s">
        <v>211</v>
      </c>
      <c r="AU1315" s="252" t="s">
        <v>87</v>
      </c>
      <c r="AV1315" s="14" t="s">
        <v>111</v>
      </c>
      <c r="AW1315" s="14" t="s">
        <v>40</v>
      </c>
      <c r="AX1315" s="14" t="s">
        <v>42</v>
      </c>
      <c r="AY1315" s="252" t="s">
        <v>201</v>
      </c>
    </row>
    <row r="1316" spans="2:65" s="1" customFormat="1" ht="25.5" customHeight="1">
      <c r="B1316" s="43"/>
      <c r="C1316" s="264" t="s">
        <v>1219</v>
      </c>
      <c r="D1316" s="264" t="s">
        <v>306</v>
      </c>
      <c r="E1316" s="265" t="s">
        <v>1220</v>
      </c>
      <c r="F1316" s="266" t="s">
        <v>1221</v>
      </c>
      <c r="G1316" s="267" t="s">
        <v>370</v>
      </c>
      <c r="H1316" s="268">
        <v>2</v>
      </c>
      <c r="I1316" s="269"/>
      <c r="J1316" s="270">
        <f>ROUND(I1316*H1316,2)</f>
        <v>0</v>
      </c>
      <c r="K1316" s="266" t="s">
        <v>207</v>
      </c>
      <c r="L1316" s="271"/>
      <c r="M1316" s="272" t="s">
        <v>34</v>
      </c>
      <c r="N1316" s="273" t="s">
        <v>51</v>
      </c>
      <c r="O1316" s="44"/>
      <c r="P1316" s="215">
        <f>O1316*H1316</f>
        <v>0</v>
      </c>
      <c r="Q1316" s="215">
        <v>4.2500000000000003E-2</v>
      </c>
      <c r="R1316" s="215">
        <f>Q1316*H1316</f>
        <v>8.5000000000000006E-2</v>
      </c>
      <c r="S1316" s="215">
        <v>0</v>
      </c>
      <c r="T1316" s="216">
        <f>S1316*H1316</f>
        <v>0</v>
      </c>
      <c r="AR1316" s="25" t="s">
        <v>244</v>
      </c>
      <c r="AT1316" s="25" t="s">
        <v>306</v>
      </c>
      <c r="AU1316" s="25" t="s">
        <v>87</v>
      </c>
      <c r="AY1316" s="25" t="s">
        <v>201</v>
      </c>
      <c r="BE1316" s="217">
        <f>IF(N1316="základní",J1316,0)</f>
        <v>0</v>
      </c>
      <c r="BF1316" s="217">
        <f>IF(N1316="snížená",J1316,0)</f>
        <v>0</v>
      </c>
      <c r="BG1316" s="217">
        <f>IF(N1316="zákl. přenesená",J1316,0)</f>
        <v>0</v>
      </c>
      <c r="BH1316" s="217">
        <f>IF(N1316="sníž. přenesená",J1316,0)</f>
        <v>0</v>
      </c>
      <c r="BI1316" s="217">
        <f>IF(N1316="nulová",J1316,0)</f>
        <v>0</v>
      </c>
      <c r="BJ1316" s="25" t="s">
        <v>42</v>
      </c>
      <c r="BK1316" s="217">
        <f>ROUND(I1316*H1316,2)</f>
        <v>0</v>
      </c>
      <c r="BL1316" s="25" t="s">
        <v>111</v>
      </c>
      <c r="BM1316" s="25" t="s">
        <v>1222</v>
      </c>
    </row>
    <row r="1317" spans="2:65" s="11" customFormat="1" ht="29.85" customHeight="1">
      <c r="B1317" s="190"/>
      <c r="C1317" s="191"/>
      <c r="D1317" s="192" t="s">
        <v>79</v>
      </c>
      <c r="E1317" s="204" t="s">
        <v>249</v>
      </c>
      <c r="F1317" s="204" t="s">
        <v>1223</v>
      </c>
      <c r="G1317" s="191"/>
      <c r="H1317" s="191"/>
      <c r="I1317" s="194"/>
      <c r="J1317" s="205">
        <f>BK1317</f>
        <v>0</v>
      </c>
      <c r="K1317" s="191"/>
      <c r="L1317" s="196"/>
      <c r="M1317" s="197"/>
      <c r="N1317" s="198"/>
      <c r="O1317" s="198"/>
      <c r="P1317" s="199">
        <f>SUM(P1318:P1495)</f>
        <v>0</v>
      </c>
      <c r="Q1317" s="198"/>
      <c r="R1317" s="199">
        <f>SUM(R1318:R1495)</f>
        <v>0.79395199999999988</v>
      </c>
      <c r="S1317" s="198"/>
      <c r="T1317" s="200">
        <f>SUM(T1318:T1495)</f>
        <v>7.1800000000000003E-2</v>
      </c>
      <c r="AR1317" s="201" t="s">
        <v>42</v>
      </c>
      <c r="AT1317" s="202" t="s">
        <v>79</v>
      </c>
      <c r="AU1317" s="202" t="s">
        <v>42</v>
      </c>
      <c r="AY1317" s="201" t="s">
        <v>201</v>
      </c>
      <c r="BK1317" s="203">
        <f>SUM(BK1318:BK1495)</f>
        <v>0</v>
      </c>
    </row>
    <row r="1318" spans="2:65" s="1" customFormat="1" ht="38.25" customHeight="1">
      <c r="B1318" s="43"/>
      <c r="C1318" s="206" t="s">
        <v>1224</v>
      </c>
      <c r="D1318" s="206" t="s">
        <v>203</v>
      </c>
      <c r="E1318" s="207" t="s">
        <v>1225</v>
      </c>
      <c r="F1318" s="208" t="s">
        <v>1226</v>
      </c>
      <c r="G1318" s="209" t="s">
        <v>137</v>
      </c>
      <c r="H1318" s="210">
        <v>299.64400000000001</v>
      </c>
      <c r="I1318" s="211"/>
      <c r="J1318" s="212">
        <f>ROUND(I1318*H1318,2)</f>
        <v>0</v>
      </c>
      <c r="K1318" s="208" t="s">
        <v>207</v>
      </c>
      <c r="L1318" s="63"/>
      <c r="M1318" s="213" t="s">
        <v>34</v>
      </c>
      <c r="N1318" s="214" t="s">
        <v>51</v>
      </c>
      <c r="O1318" s="44"/>
      <c r="P1318" s="215">
        <f>O1318*H1318</f>
        <v>0</v>
      </c>
      <c r="Q1318" s="215">
        <v>0</v>
      </c>
      <c r="R1318" s="215">
        <f>Q1318*H1318</f>
        <v>0</v>
      </c>
      <c r="S1318" s="215">
        <v>0</v>
      </c>
      <c r="T1318" s="216">
        <f>S1318*H1318</f>
        <v>0</v>
      </c>
      <c r="AR1318" s="25" t="s">
        <v>111</v>
      </c>
      <c r="AT1318" s="25" t="s">
        <v>203</v>
      </c>
      <c r="AU1318" s="25" t="s">
        <v>87</v>
      </c>
      <c r="AY1318" s="25" t="s">
        <v>201</v>
      </c>
      <c r="BE1318" s="217">
        <f>IF(N1318="základní",J1318,0)</f>
        <v>0</v>
      </c>
      <c r="BF1318" s="217">
        <f>IF(N1318="snížená",J1318,0)</f>
        <v>0</v>
      </c>
      <c r="BG1318" s="217">
        <f>IF(N1318="zákl. přenesená",J1318,0)</f>
        <v>0</v>
      </c>
      <c r="BH1318" s="217">
        <f>IF(N1318="sníž. přenesená",J1318,0)</f>
        <v>0</v>
      </c>
      <c r="BI1318" s="217">
        <f>IF(N1318="nulová",J1318,0)</f>
        <v>0</v>
      </c>
      <c r="BJ1318" s="25" t="s">
        <v>42</v>
      </c>
      <c r="BK1318" s="217">
        <f>ROUND(I1318*H1318,2)</f>
        <v>0</v>
      </c>
      <c r="BL1318" s="25" t="s">
        <v>111</v>
      </c>
      <c r="BM1318" s="25" t="s">
        <v>1227</v>
      </c>
    </row>
    <row r="1319" spans="2:65" s="1" customFormat="1" ht="54">
      <c r="B1319" s="43"/>
      <c r="C1319" s="65"/>
      <c r="D1319" s="218" t="s">
        <v>209</v>
      </c>
      <c r="E1319" s="65"/>
      <c r="F1319" s="219" t="s">
        <v>1228</v>
      </c>
      <c r="G1319" s="65"/>
      <c r="H1319" s="65"/>
      <c r="I1319" s="175"/>
      <c r="J1319" s="65"/>
      <c r="K1319" s="65"/>
      <c r="L1319" s="63"/>
      <c r="M1319" s="220"/>
      <c r="N1319" s="44"/>
      <c r="O1319" s="44"/>
      <c r="P1319" s="44"/>
      <c r="Q1319" s="44"/>
      <c r="R1319" s="44"/>
      <c r="S1319" s="44"/>
      <c r="T1319" s="80"/>
      <c r="AT1319" s="25" t="s">
        <v>209</v>
      </c>
      <c r="AU1319" s="25" t="s">
        <v>87</v>
      </c>
    </row>
    <row r="1320" spans="2:65" s="12" customFormat="1">
      <c r="B1320" s="221"/>
      <c r="C1320" s="222"/>
      <c r="D1320" s="218" t="s">
        <v>211</v>
      </c>
      <c r="E1320" s="223" t="s">
        <v>34</v>
      </c>
      <c r="F1320" s="224" t="s">
        <v>418</v>
      </c>
      <c r="G1320" s="222"/>
      <c r="H1320" s="223" t="s">
        <v>34</v>
      </c>
      <c r="I1320" s="225"/>
      <c r="J1320" s="222"/>
      <c r="K1320" s="222"/>
      <c r="L1320" s="226"/>
      <c r="M1320" s="227"/>
      <c r="N1320" s="228"/>
      <c r="O1320" s="228"/>
      <c r="P1320" s="228"/>
      <c r="Q1320" s="228"/>
      <c r="R1320" s="228"/>
      <c r="S1320" s="228"/>
      <c r="T1320" s="229"/>
      <c r="AT1320" s="230" t="s">
        <v>211</v>
      </c>
      <c r="AU1320" s="230" t="s">
        <v>87</v>
      </c>
      <c r="AV1320" s="12" t="s">
        <v>42</v>
      </c>
      <c r="AW1320" s="12" t="s">
        <v>40</v>
      </c>
      <c r="AX1320" s="12" t="s">
        <v>80</v>
      </c>
      <c r="AY1320" s="230" t="s">
        <v>201</v>
      </c>
    </row>
    <row r="1321" spans="2:65" s="12" customFormat="1">
      <c r="B1321" s="221"/>
      <c r="C1321" s="222"/>
      <c r="D1321" s="218" t="s">
        <v>211</v>
      </c>
      <c r="E1321" s="223" t="s">
        <v>34</v>
      </c>
      <c r="F1321" s="224" t="s">
        <v>1229</v>
      </c>
      <c r="G1321" s="222"/>
      <c r="H1321" s="223" t="s">
        <v>34</v>
      </c>
      <c r="I1321" s="225"/>
      <c r="J1321" s="222"/>
      <c r="K1321" s="222"/>
      <c r="L1321" s="226"/>
      <c r="M1321" s="227"/>
      <c r="N1321" s="228"/>
      <c r="O1321" s="228"/>
      <c r="P1321" s="228"/>
      <c r="Q1321" s="228"/>
      <c r="R1321" s="228"/>
      <c r="S1321" s="228"/>
      <c r="T1321" s="229"/>
      <c r="AT1321" s="230" t="s">
        <v>211</v>
      </c>
      <c r="AU1321" s="230" t="s">
        <v>87</v>
      </c>
      <c r="AV1321" s="12" t="s">
        <v>42</v>
      </c>
      <c r="AW1321" s="12" t="s">
        <v>40</v>
      </c>
      <c r="AX1321" s="12" t="s">
        <v>80</v>
      </c>
      <c r="AY1321" s="230" t="s">
        <v>201</v>
      </c>
    </row>
    <row r="1322" spans="2:65" s="13" customFormat="1" ht="27">
      <c r="B1322" s="231"/>
      <c r="C1322" s="232"/>
      <c r="D1322" s="218" t="s">
        <v>211</v>
      </c>
      <c r="E1322" s="233" t="s">
        <v>34</v>
      </c>
      <c r="F1322" s="234" t="s">
        <v>1230</v>
      </c>
      <c r="G1322" s="232"/>
      <c r="H1322" s="235">
        <v>299.64400000000001</v>
      </c>
      <c r="I1322" s="236"/>
      <c r="J1322" s="232"/>
      <c r="K1322" s="232"/>
      <c r="L1322" s="237"/>
      <c r="M1322" s="238"/>
      <c r="N1322" s="239"/>
      <c r="O1322" s="239"/>
      <c r="P1322" s="239"/>
      <c r="Q1322" s="239"/>
      <c r="R1322" s="239"/>
      <c r="S1322" s="239"/>
      <c r="T1322" s="240"/>
      <c r="AT1322" s="241" t="s">
        <v>211</v>
      </c>
      <c r="AU1322" s="241" t="s">
        <v>87</v>
      </c>
      <c r="AV1322" s="13" t="s">
        <v>87</v>
      </c>
      <c r="AW1322" s="13" t="s">
        <v>40</v>
      </c>
      <c r="AX1322" s="13" t="s">
        <v>80</v>
      </c>
      <c r="AY1322" s="241" t="s">
        <v>201</v>
      </c>
    </row>
    <row r="1323" spans="2:65" s="14" customFormat="1">
      <c r="B1323" s="242"/>
      <c r="C1323" s="243"/>
      <c r="D1323" s="218" t="s">
        <v>211</v>
      </c>
      <c r="E1323" s="244" t="s">
        <v>34</v>
      </c>
      <c r="F1323" s="245" t="s">
        <v>215</v>
      </c>
      <c r="G1323" s="243"/>
      <c r="H1323" s="246">
        <v>299.64400000000001</v>
      </c>
      <c r="I1323" s="247"/>
      <c r="J1323" s="243"/>
      <c r="K1323" s="243"/>
      <c r="L1323" s="248"/>
      <c r="M1323" s="249"/>
      <c r="N1323" s="250"/>
      <c r="O1323" s="250"/>
      <c r="P1323" s="250"/>
      <c r="Q1323" s="250"/>
      <c r="R1323" s="250"/>
      <c r="S1323" s="250"/>
      <c r="T1323" s="251"/>
      <c r="AT1323" s="252" t="s">
        <v>211</v>
      </c>
      <c r="AU1323" s="252" t="s">
        <v>87</v>
      </c>
      <c r="AV1323" s="14" t="s">
        <v>111</v>
      </c>
      <c r="AW1323" s="14" t="s">
        <v>40</v>
      </c>
      <c r="AX1323" s="14" t="s">
        <v>42</v>
      </c>
      <c r="AY1323" s="252" t="s">
        <v>201</v>
      </c>
    </row>
    <row r="1324" spans="2:65" s="1" customFormat="1" ht="38.25" customHeight="1">
      <c r="B1324" s="43"/>
      <c r="C1324" s="206" t="s">
        <v>1231</v>
      </c>
      <c r="D1324" s="206" t="s">
        <v>203</v>
      </c>
      <c r="E1324" s="207" t="s">
        <v>1232</v>
      </c>
      <c r="F1324" s="208" t="s">
        <v>1233</v>
      </c>
      <c r="G1324" s="209" t="s">
        <v>137</v>
      </c>
      <c r="H1324" s="210">
        <v>26967.96</v>
      </c>
      <c r="I1324" s="211"/>
      <c r="J1324" s="212">
        <f>ROUND(I1324*H1324,2)</f>
        <v>0</v>
      </c>
      <c r="K1324" s="208" t="s">
        <v>207</v>
      </c>
      <c r="L1324" s="63"/>
      <c r="M1324" s="213" t="s">
        <v>34</v>
      </c>
      <c r="N1324" s="214" t="s">
        <v>51</v>
      </c>
      <c r="O1324" s="44"/>
      <c r="P1324" s="215">
        <f>O1324*H1324</f>
        <v>0</v>
      </c>
      <c r="Q1324" s="215">
        <v>0</v>
      </c>
      <c r="R1324" s="215">
        <f>Q1324*H1324</f>
        <v>0</v>
      </c>
      <c r="S1324" s="215">
        <v>0</v>
      </c>
      <c r="T1324" s="216">
        <f>S1324*H1324</f>
        <v>0</v>
      </c>
      <c r="AR1324" s="25" t="s">
        <v>111</v>
      </c>
      <c r="AT1324" s="25" t="s">
        <v>203</v>
      </c>
      <c r="AU1324" s="25" t="s">
        <v>87</v>
      </c>
      <c r="AY1324" s="25" t="s">
        <v>201</v>
      </c>
      <c r="BE1324" s="217">
        <f>IF(N1324="základní",J1324,0)</f>
        <v>0</v>
      </c>
      <c r="BF1324" s="217">
        <f>IF(N1324="snížená",J1324,0)</f>
        <v>0</v>
      </c>
      <c r="BG1324" s="217">
        <f>IF(N1324="zákl. přenesená",J1324,0)</f>
        <v>0</v>
      </c>
      <c r="BH1324" s="217">
        <f>IF(N1324="sníž. přenesená",J1324,0)</f>
        <v>0</v>
      </c>
      <c r="BI1324" s="217">
        <f>IF(N1324="nulová",J1324,0)</f>
        <v>0</v>
      </c>
      <c r="BJ1324" s="25" t="s">
        <v>42</v>
      </c>
      <c r="BK1324" s="217">
        <f>ROUND(I1324*H1324,2)</f>
        <v>0</v>
      </c>
      <c r="BL1324" s="25" t="s">
        <v>111</v>
      </c>
      <c r="BM1324" s="25" t="s">
        <v>1234</v>
      </c>
    </row>
    <row r="1325" spans="2:65" s="1" customFormat="1" ht="54">
      <c r="B1325" s="43"/>
      <c r="C1325" s="65"/>
      <c r="D1325" s="218" t="s">
        <v>209</v>
      </c>
      <c r="E1325" s="65"/>
      <c r="F1325" s="219" t="s">
        <v>1228</v>
      </c>
      <c r="G1325" s="65"/>
      <c r="H1325" s="65"/>
      <c r="I1325" s="175"/>
      <c r="J1325" s="65"/>
      <c r="K1325" s="65"/>
      <c r="L1325" s="63"/>
      <c r="M1325" s="220"/>
      <c r="N1325" s="44"/>
      <c r="O1325" s="44"/>
      <c r="P1325" s="44"/>
      <c r="Q1325" s="44"/>
      <c r="R1325" s="44"/>
      <c r="S1325" s="44"/>
      <c r="T1325" s="80"/>
      <c r="AT1325" s="25" t="s">
        <v>209</v>
      </c>
      <c r="AU1325" s="25" t="s">
        <v>87</v>
      </c>
    </row>
    <row r="1326" spans="2:65" s="13" customFormat="1">
      <c r="B1326" s="231"/>
      <c r="C1326" s="232"/>
      <c r="D1326" s="218" t="s">
        <v>211</v>
      </c>
      <c r="E1326" s="232"/>
      <c r="F1326" s="234" t="s">
        <v>1235</v>
      </c>
      <c r="G1326" s="232"/>
      <c r="H1326" s="235">
        <v>26967.96</v>
      </c>
      <c r="I1326" s="236"/>
      <c r="J1326" s="232"/>
      <c r="K1326" s="232"/>
      <c r="L1326" s="237"/>
      <c r="M1326" s="238"/>
      <c r="N1326" s="239"/>
      <c r="O1326" s="239"/>
      <c r="P1326" s="239"/>
      <c r="Q1326" s="239"/>
      <c r="R1326" s="239"/>
      <c r="S1326" s="239"/>
      <c r="T1326" s="240"/>
      <c r="AT1326" s="241" t="s">
        <v>211</v>
      </c>
      <c r="AU1326" s="241" t="s">
        <v>87</v>
      </c>
      <c r="AV1326" s="13" t="s">
        <v>87</v>
      </c>
      <c r="AW1326" s="13" t="s">
        <v>6</v>
      </c>
      <c r="AX1326" s="13" t="s">
        <v>42</v>
      </c>
      <c r="AY1326" s="241" t="s">
        <v>201</v>
      </c>
    </row>
    <row r="1327" spans="2:65" s="1" customFormat="1" ht="38.25" customHeight="1">
      <c r="B1327" s="43"/>
      <c r="C1327" s="206" t="s">
        <v>1236</v>
      </c>
      <c r="D1327" s="206" t="s">
        <v>203</v>
      </c>
      <c r="E1327" s="207" t="s">
        <v>1237</v>
      </c>
      <c r="F1327" s="208" t="s">
        <v>1238</v>
      </c>
      <c r="G1327" s="209" t="s">
        <v>137</v>
      </c>
      <c r="H1327" s="210">
        <v>299.64400000000001</v>
      </c>
      <c r="I1327" s="211"/>
      <c r="J1327" s="212">
        <f>ROUND(I1327*H1327,2)</f>
        <v>0</v>
      </c>
      <c r="K1327" s="208" t="s">
        <v>207</v>
      </c>
      <c r="L1327" s="63"/>
      <c r="M1327" s="213" t="s">
        <v>34</v>
      </c>
      <c r="N1327" s="214" t="s">
        <v>51</v>
      </c>
      <c r="O1327" s="44"/>
      <c r="P1327" s="215">
        <f>O1327*H1327</f>
        <v>0</v>
      </c>
      <c r="Q1327" s="215">
        <v>0</v>
      </c>
      <c r="R1327" s="215">
        <f>Q1327*H1327</f>
        <v>0</v>
      </c>
      <c r="S1327" s="215">
        <v>0</v>
      </c>
      <c r="T1327" s="216">
        <f>S1327*H1327</f>
        <v>0</v>
      </c>
      <c r="AR1327" s="25" t="s">
        <v>111</v>
      </c>
      <c r="AT1327" s="25" t="s">
        <v>203</v>
      </c>
      <c r="AU1327" s="25" t="s">
        <v>87</v>
      </c>
      <c r="AY1327" s="25" t="s">
        <v>201</v>
      </c>
      <c r="BE1327" s="217">
        <f>IF(N1327="základní",J1327,0)</f>
        <v>0</v>
      </c>
      <c r="BF1327" s="217">
        <f>IF(N1327="snížená",J1327,0)</f>
        <v>0</v>
      </c>
      <c r="BG1327" s="217">
        <f>IF(N1327="zákl. přenesená",J1327,0)</f>
        <v>0</v>
      </c>
      <c r="BH1327" s="217">
        <f>IF(N1327="sníž. přenesená",J1327,0)</f>
        <v>0</v>
      </c>
      <c r="BI1327" s="217">
        <f>IF(N1327="nulová",J1327,0)</f>
        <v>0</v>
      </c>
      <c r="BJ1327" s="25" t="s">
        <v>42</v>
      </c>
      <c r="BK1327" s="217">
        <f>ROUND(I1327*H1327,2)</f>
        <v>0</v>
      </c>
      <c r="BL1327" s="25" t="s">
        <v>111</v>
      </c>
      <c r="BM1327" s="25" t="s">
        <v>1239</v>
      </c>
    </row>
    <row r="1328" spans="2:65" s="1" customFormat="1" ht="27">
      <c r="B1328" s="43"/>
      <c r="C1328" s="65"/>
      <c r="D1328" s="218" t="s">
        <v>209</v>
      </c>
      <c r="E1328" s="65"/>
      <c r="F1328" s="219" t="s">
        <v>1240</v>
      </c>
      <c r="G1328" s="65"/>
      <c r="H1328" s="65"/>
      <c r="I1328" s="175"/>
      <c r="J1328" s="65"/>
      <c r="K1328" s="65"/>
      <c r="L1328" s="63"/>
      <c r="M1328" s="220"/>
      <c r="N1328" s="44"/>
      <c r="O1328" s="44"/>
      <c r="P1328" s="44"/>
      <c r="Q1328" s="44"/>
      <c r="R1328" s="44"/>
      <c r="S1328" s="44"/>
      <c r="T1328" s="80"/>
      <c r="AT1328" s="25" t="s">
        <v>209</v>
      </c>
      <c r="AU1328" s="25" t="s">
        <v>87</v>
      </c>
    </row>
    <row r="1329" spans="2:65" s="1" customFormat="1" ht="25.5" customHeight="1">
      <c r="B1329" s="43"/>
      <c r="C1329" s="206" t="s">
        <v>1241</v>
      </c>
      <c r="D1329" s="206" t="s">
        <v>203</v>
      </c>
      <c r="E1329" s="207" t="s">
        <v>1242</v>
      </c>
      <c r="F1329" s="208" t="s">
        <v>1243</v>
      </c>
      <c r="G1329" s="209" t="s">
        <v>206</v>
      </c>
      <c r="H1329" s="210">
        <v>964.88099999999997</v>
      </c>
      <c r="I1329" s="211"/>
      <c r="J1329" s="212">
        <f>ROUND(I1329*H1329,2)</f>
        <v>0</v>
      </c>
      <c r="K1329" s="208" t="s">
        <v>207</v>
      </c>
      <c r="L1329" s="63"/>
      <c r="M1329" s="213" t="s">
        <v>34</v>
      </c>
      <c r="N1329" s="214" t="s">
        <v>51</v>
      </c>
      <c r="O1329" s="44"/>
      <c r="P1329" s="215">
        <f>O1329*H1329</f>
        <v>0</v>
      </c>
      <c r="Q1329" s="215">
        <v>0</v>
      </c>
      <c r="R1329" s="215">
        <f>Q1329*H1329</f>
        <v>0</v>
      </c>
      <c r="S1329" s="215">
        <v>0</v>
      </c>
      <c r="T1329" s="216">
        <f>S1329*H1329</f>
        <v>0</v>
      </c>
      <c r="AR1329" s="25" t="s">
        <v>111</v>
      </c>
      <c r="AT1329" s="25" t="s">
        <v>203</v>
      </c>
      <c r="AU1329" s="25" t="s">
        <v>87</v>
      </c>
      <c r="AY1329" s="25" t="s">
        <v>201</v>
      </c>
      <c r="BE1329" s="217">
        <f>IF(N1329="základní",J1329,0)</f>
        <v>0</v>
      </c>
      <c r="BF1329" s="217">
        <f>IF(N1329="snížená",J1329,0)</f>
        <v>0</v>
      </c>
      <c r="BG1329" s="217">
        <f>IF(N1329="zákl. přenesená",J1329,0)</f>
        <v>0</v>
      </c>
      <c r="BH1329" s="217">
        <f>IF(N1329="sníž. přenesená",J1329,0)</f>
        <v>0</v>
      </c>
      <c r="BI1329" s="217">
        <f>IF(N1329="nulová",J1329,0)</f>
        <v>0</v>
      </c>
      <c r="BJ1329" s="25" t="s">
        <v>42</v>
      </c>
      <c r="BK1329" s="217">
        <f>ROUND(I1329*H1329,2)</f>
        <v>0</v>
      </c>
      <c r="BL1329" s="25" t="s">
        <v>111</v>
      </c>
      <c r="BM1329" s="25" t="s">
        <v>1244</v>
      </c>
    </row>
    <row r="1330" spans="2:65" s="1" customFormat="1" ht="27">
      <c r="B1330" s="43"/>
      <c r="C1330" s="65"/>
      <c r="D1330" s="218" t="s">
        <v>209</v>
      </c>
      <c r="E1330" s="65"/>
      <c r="F1330" s="219" t="s">
        <v>1245</v>
      </c>
      <c r="G1330" s="65"/>
      <c r="H1330" s="65"/>
      <c r="I1330" s="175"/>
      <c r="J1330" s="65"/>
      <c r="K1330" s="65"/>
      <c r="L1330" s="63"/>
      <c r="M1330" s="220"/>
      <c r="N1330" s="44"/>
      <c r="O1330" s="44"/>
      <c r="P1330" s="44"/>
      <c r="Q1330" s="44"/>
      <c r="R1330" s="44"/>
      <c r="S1330" s="44"/>
      <c r="T1330" s="80"/>
      <c r="AT1330" s="25" t="s">
        <v>209</v>
      </c>
      <c r="AU1330" s="25" t="s">
        <v>87</v>
      </c>
    </row>
    <row r="1331" spans="2:65" s="12" customFormat="1">
      <c r="B1331" s="221"/>
      <c r="C1331" s="222"/>
      <c r="D1331" s="218" t="s">
        <v>211</v>
      </c>
      <c r="E1331" s="223" t="s">
        <v>34</v>
      </c>
      <c r="F1331" s="224" t="s">
        <v>418</v>
      </c>
      <c r="G1331" s="222"/>
      <c r="H1331" s="223" t="s">
        <v>34</v>
      </c>
      <c r="I1331" s="225"/>
      <c r="J1331" s="222"/>
      <c r="K1331" s="222"/>
      <c r="L1331" s="226"/>
      <c r="M1331" s="227"/>
      <c r="N1331" s="228"/>
      <c r="O1331" s="228"/>
      <c r="P1331" s="228"/>
      <c r="Q1331" s="228"/>
      <c r="R1331" s="228"/>
      <c r="S1331" s="228"/>
      <c r="T1331" s="229"/>
      <c r="AT1331" s="230" t="s">
        <v>211</v>
      </c>
      <c r="AU1331" s="230" t="s">
        <v>87</v>
      </c>
      <c r="AV1331" s="12" t="s">
        <v>42</v>
      </c>
      <c r="AW1331" s="12" t="s">
        <v>40</v>
      </c>
      <c r="AX1331" s="12" t="s">
        <v>80</v>
      </c>
      <c r="AY1331" s="230" t="s">
        <v>201</v>
      </c>
    </row>
    <row r="1332" spans="2:65" s="13" customFormat="1">
      <c r="B1332" s="231"/>
      <c r="C1332" s="232"/>
      <c r="D1332" s="218" t="s">
        <v>211</v>
      </c>
      <c r="E1332" s="233" t="s">
        <v>34</v>
      </c>
      <c r="F1332" s="234" t="s">
        <v>1246</v>
      </c>
      <c r="G1332" s="232"/>
      <c r="H1332" s="235">
        <v>526.87800000000004</v>
      </c>
      <c r="I1332" s="236"/>
      <c r="J1332" s="232"/>
      <c r="K1332" s="232"/>
      <c r="L1332" s="237"/>
      <c r="M1332" s="238"/>
      <c r="N1332" s="239"/>
      <c r="O1332" s="239"/>
      <c r="P1332" s="239"/>
      <c r="Q1332" s="239"/>
      <c r="R1332" s="239"/>
      <c r="S1332" s="239"/>
      <c r="T1332" s="240"/>
      <c r="AT1332" s="241" t="s">
        <v>211</v>
      </c>
      <c r="AU1332" s="241" t="s">
        <v>87</v>
      </c>
      <c r="AV1332" s="13" t="s">
        <v>87</v>
      </c>
      <c r="AW1332" s="13" t="s">
        <v>40</v>
      </c>
      <c r="AX1332" s="13" t="s">
        <v>80</v>
      </c>
      <c r="AY1332" s="241" t="s">
        <v>201</v>
      </c>
    </row>
    <row r="1333" spans="2:65" s="15" customFormat="1">
      <c r="B1333" s="253"/>
      <c r="C1333" s="254"/>
      <c r="D1333" s="218" t="s">
        <v>211</v>
      </c>
      <c r="E1333" s="255" t="s">
        <v>34</v>
      </c>
      <c r="F1333" s="256" t="s">
        <v>1247</v>
      </c>
      <c r="G1333" s="254"/>
      <c r="H1333" s="257">
        <v>526.87800000000004</v>
      </c>
      <c r="I1333" s="258"/>
      <c r="J1333" s="254"/>
      <c r="K1333" s="254"/>
      <c r="L1333" s="259"/>
      <c r="M1333" s="260"/>
      <c r="N1333" s="261"/>
      <c r="O1333" s="261"/>
      <c r="P1333" s="261"/>
      <c r="Q1333" s="261"/>
      <c r="R1333" s="261"/>
      <c r="S1333" s="261"/>
      <c r="T1333" s="262"/>
      <c r="AT1333" s="263" t="s">
        <v>211</v>
      </c>
      <c r="AU1333" s="263" t="s">
        <v>87</v>
      </c>
      <c r="AV1333" s="15" t="s">
        <v>108</v>
      </c>
      <c r="AW1333" s="15" t="s">
        <v>40</v>
      </c>
      <c r="AX1333" s="15" t="s">
        <v>80</v>
      </c>
      <c r="AY1333" s="263" t="s">
        <v>201</v>
      </c>
    </row>
    <row r="1334" spans="2:65" s="13" customFormat="1">
      <c r="B1334" s="231"/>
      <c r="C1334" s="232"/>
      <c r="D1334" s="218" t="s">
        <v>211</v>
      </c>
      <c r="E1334" s="233" t="s">
        <v>34</v>
      </c>
      <c r="F1334" s="234" t="s">
        <v>1248</v>
      </c>
      <c r="G1334" s="232"/>
      <c r="H1334" s="235">
        <v>438.00299999999999</v>
      </c>
      <c r="I1334" s="236"/>
      <c r="J1334" s="232"/>
      <c r="K1334" s="232"/>
      <c r="L1334" s="237"/>
      <c r="M1334" s="238"/>
      <c r="N1334" s="239"/>
      <c r="O1334" s="239"/>
      <c r="P1334" s="239"/>
      <c r="Q1334" s="239"/>
      <c r="R1334" s="239"/>
      <c r="S1334" s="239"/>
      <c r="T1334" s="240"/>
      <c r="AT1334" s="241" t="s">
        <v>211</v>
      </c>
      <c r="AU1334" s="241" t="s">
        <v>87</v>
      </c>
      <c r="AV1334" s="13" t="s">
        <v>87</v>
      </c>
      <c r="AW1334" s="13" t="s">
        <v>40</v>
      </c>
      <c r="AX1334" s="13" t="s">
        <v>80</v>
      </c>
      <c r="AY1334" s="241" t="s">
        <v>201</v>
      </c>
    </row>
    <row r="1335" spans="2:65" s="15" customFormat="1">
      <c r="B1335" s="253"/>
      <c r="C1335" s="254"/>
      <c r="D1335" s="218" t="s">
        <v>211</v>
      </c>
      <c r="E1335" s="255" t="s">
        <v>34</v>
      </c>
      <c r="F1335" s="256" t="s">
        <v>1249</v>
      </c>
      <c r="G1335" s="254"/>
      <c r="H1335" s="257">
        <v>438.00299999999999</v>
      </c>
      <c r="I1335" s="258"/>
      <c r="J1335" s="254"/>
      <c r="K1335" s="254"/>
      <c r="L1335" s="259"/>
      <c r="M1335" s="260"/>
      <c r="N1335" s="261"/>
      <c r="O1335" s="261"/>
      <c r="P1335" s="261"/>
      <c r="Q1335" s="261"/>
      <c r="R1335" s="261"/>
      <c r="S1335" s="261"/>
      <c r="T1335" s="262"/>
      <c r="AT1335" s="263" t="s">
        <v>211</v>
      </c>
      <c r="AU1335" s="263" t="s">
        <v>87</v>
      </c>
      <c r="AV1335" s="15" t="s">
        <v>108</v>
      </c>
      <c r="AW1335" s="15" t="s">
        <v>40</v>
      </c>
      <c r="AX1335" s="15" t="s">
        <v>80</v>
      </c>
      <c r="AY1335" s="263" t="s">
        <v>201</v>
      </c>
    </row>
    <row r="1336" spans="2:65" s="14" customFormat="1">
      <c r="B1336" s="242"/>
      <c r="C1336" s="243"/>
      <c r="D1336" s="218" t="s">
        <v>211</v>
      </c>
      <c r="E1336" s="244" t="s">
        <v>34</v>
      </c>
      <c r="F1336" s="245" t="s">
        <v>215</v>
      </c>
      <c r="G1336" s="243"/>
      <c r="H1336" s="246">
        <v>964.88099999999997</v>
      </c>
      <c r="I1336" s="247"/>
      <c r="J1336" s="243"/>
      <c r="K1336" s="243"/>
      <c r="L1336" s="248"/>
      <c r="M1336" s="249"/>
      <c r="N1336" s="250"/>
      <c r="O1336" s="250"/>
      <c r="P1336" s="250"/>
      <c r="Q1336" s="250"/>
      <c r="R1336" s="250"/>
      <c r="S1336" s="250"/>
      <c r="T1336" s="251"/>
      <c r="AT1336" s="252" t="s">
        <v>211</v>
      </c>
      <c r="AU1336" s="252" t="s">
        <v>87</v>
      </c>
      <c r="AV1336" s="14" t="s">
        <v>111</v>
      </c>
      <c r="AW1336" s="14" t="s">
        <v>40</v>
      </c>
      <c r="AX1336" s="14" t="s">
        <v>42</v>
      </c>
      <c r="AY1336" s="252" t="s">
        <v>201</v>
      </c>
    </row>
    <row r="1337" spans="2:65" s="1" customFormat="1" ht="25.5" customHeight="1">
      <c r="B1337" s="43"/>
      <c r="C1337" s="206" t="s">
        <v>1250</v>
      </c>
      <c r="D1337" s="206" t="s">
        <v>203</v>
      </c>
      <c r="E1337" s="207" t="s">
        <v>1251</v>
      </c>
      <c r="F1337" s="208" t="s">
        <v>1252</v>
      </c>
      <c r="G1337" s="209" t="s">
        <v>206</v>
      </c>
      <c r="H1337" s="210">
        <v>57892.86</v>
      </c>
      <c r="I1337" s="211"/>
      <c r="J1337" s="212">
        <f>ROUND(I1337*H1337,2)</f>
        <v>0</v>
      </c>
      <c r="K1337" s="208" t="s">
        <v>207</v>
      </c>
      <c r="L1337" s="63"/>
      <c r="M1337" s="213" t="s">
        <v>34</v>
      </c>
      <c r="N1337" s="214" t="s">
        <v>51</v>
      </c>
      <c r="O1337" s="44"/>
      <c r="P1337" s="215">
        <f>O1337*H1337</f>
        <v>0</v>
      </c>
      <c r="Q1337" s="215">
        <v>0</v>
      </c>
      <c r="R1337" s="215">
        <f>Q1337*H1337</f>
        <v>0</v>
      </c>
      <c r="S1337" s="215">
        <v>0</v>
      </c>
      <c r="T1337" s="216">
        <f>S1337*H1337</f>
        <v>0</v>
      </c>
      <c r="AR1337" s="25" t="s">
        <v>111</v>
      </c>
      <c r="AT1337" s="25" t="s">
        <v>203</v>
      </c>
      <c r="AU1337" s="25" t="s">
        <v>87</v>
      </c>
      <c r="AY1337" s="25" t="s">
        <v>201</v>
      </c>
      <c r="BE1337" s="217">
        <f>IF(N1337="základní",J1337,0)</f>
        <v>0</v>
      </c>
      <c r="BF1337" s="217">
        <f>IF(N1337="snížená",J1337,0)</f>
        <v>0</v>
      </c>
      <c r="BG1337" s="217">
        <f>IF(N1337="zákl. přenesená",J1337,0)</f>
        <v>0</v>
      </c>
      <c r="BH1337" s="217">
        <f>IF(N1337="sníž. přenesená",J1337,0)</f>
        <v>0</v>
      </c>
      <c r="BI1337" s="217">
        <f>IF(N1337="nulová",J1337,0)</f>
        <v>0</v>
      </c>
      <c r="BJ1337" s="25" t="s">
        <v>42</v>
      </c>
      <c r="BK1337" s="217">
        <f>ROUND(I1337*H1337,2)</f>
        <v>0</v>
      </c>
      <c r="BL1337" s="25" t="s">
        <v>111</v>
      </c>
      <c r="BM1337" s="25" t="s">
        <v>1253</v>
      </c>
    </row>
    <row r="1338" spans="2:65" s="1" customFormat="1" ht="27">
      <c r="B1338" s="43"/>
      <c r="C1338" s="65"/>
      <c r="D1338" s="218" t="s">
        <v>209</v>
      </c>
      <c r="E1338" s="65"/>
      <c r="F1338" s="219" t="s">
        <v>1245</v>
      </c>
      <c r="G1338" s="65"/>
      <c r="H1338" s="65"/>
      <c r="I1338" s="175"/>
      <c r="J1338" s="65"/>
      <c r="K1338" s="65"/>
      <c r="L1338" s="63"/>
      <c r="M1338" s="220"/>
      <c r="N1338" s="44"/>
      <c r="O1338" s="44"/>
      <c r="P1338" s="44"/>
      <c r="Q1338" s="44"/>
      <c r="R1338" s="44"/>
      <c r="S1338" s="44"/>
      <c r="T1338" s="80"/>
      <c r="AT1338" s="25" t="s">
        <v>209</v>
      </c>
      <c r="AU1338" s="25" t="s">
        <v>87</v>
      </c>
    </row>
    <row r="1339" spans="2:65" s="13" customFormat="1">
      <c r="B1339" s="231"/>
      <c r="C1339" s="232"/>
      <c r="D1339" s="218" t="s">
        <v>211</v>
      </c>
      <c r="E1339" s="232"/>
      <c r="F1339" s="234" t="s">
        <v>1254</v>
      </c>
      <c r="G1339" s="232"/>
      <c r="H1339" s="235">
        <v>57892.86</v>
      </c>
      <c r="I1339" s="236"/>
      <c r="J1339" s="232"/>
      <c r="K1339" s="232"/>
      <c r="L1339" s="237"/>
      <c r="M1339" s="238"/>
      <c r="N1339" s="239"/>
      <c r="O1339" s="239"/>
      <c r="P1339" s="239"/>
      <c r="Q1339" s="239"/>
      <c r="R1339" s="239"/>
      <c r="S1339" s="239"/>
      <c r="T1339" s="240"/>
      <c r="AT1339" s="241" t="s">
        <v>211</v>
      </c>
      <c r="AU1339" s="241" t="s">
        <v>87</v>
      </c>
      <c r="AV1339" s="13" t="s">
        <v>87</v>
      </c>
      <c r="AW1339" s="13" t="s">
        <v>6</v>
      </c>
      <c r="AX1339" s="13" t="s">
        <v>42</v>
      </c>
      <c r="AY1339" s="241" t="s">
        <v>201</v>
      </c>
    </row>
    <row r="1340" spans="2:65" s="1" customFormat="1" ht="25.5" customHeight="1">
      <c r="B1340" s="43"/>
      <c r="C1340" s="206" t="s">
        <v>1255</v>
      </c>
      <c r="D1340" s="206" t="s">
        <v>203</v>
      </c>
      <c r="E1340" s="207" t="s">
        <v>1256</v>
      </c>
      <c r="F1340" s="208" t="s">
        <v>1257</v>
      </c>
      <c r="G1340" s="209" t="s">
        <v>206</v>
      </c>
      <c r="H1340" s="210">
        <v>964.88099999999997</v>
      </c>
      <c r="I1340" s="211"/>
      <c r="J1340" s="212">
        <f>ROUND(I1340*H1340,2)</f>
        <v>0</v>
      </c>
      <c r="K1340" s="208" t="s">
        <v>207</v>
      </c>
      <c r="L1340" s="63"/>
      <c r="M1340" s="213" t="s">
        <v>34</v>
      </c>
      <c r="N1340" s="214" t="s">
        <v>51</v>
      </c>
      <c r="O1340" s="44"/>
      <c r="P1340" s="215">
        <f>O1340*H1340</f>
        <v>0</v>
      </c>
      <c r="Q1340" s="215">
        <v>0</v>
      </c>
      <c r="R1340" s="215">
        <f>Q1340*H1340</f>
        <v>0</v>
      </c>
      <c r="S1340" s="215">
        <v>0</v>
      </c>
      <c r="T1340" s="216">
        <f>S1340*H1340</f>
        <v>0</v>
      </c>
      <c r="AR1340" s="25" t="s">
        <v>111</v>
      </c>
      <c r="AT1340" s="25" t="s">
        <v>203</v>
      </c>
      <c r="AU1340" s="25" t="s">
        <v>87</v>
      </c>
      <c r="AY1340" s="25" t="s">
        <v>201</v>
      </c>
      <c r="BE1340" s="217">
        <f>IF(N1340="základní",J1340,0)</f>
        <v>0</v>
      </c>
      <c r="BF1340" s="217">
        <f>IF(N1340="snížená",J1340,0)</f>
        <v>0</v>
      </c>
      <c r="BG1340" s="217">
        <f>IF(N1340="zákl. přenesená",J1340,0)</f>
        <v>0</v>
      </c>
      <c r="BH1340" s="217">
        <f>IF(N1340="sníž. přenesená",J1340,0)</f>
        <v>0</v>
      </c>
      <c r="BI1340" s="217">
        <f>IF(N1340="nulová",J1340,0)</f>
        <v>0</v>
      </c>
      <c r="BJ1340" s="25" t="s">
        <v>42</v>
      </c>
      <c r="BK1340" s="217">
        <f>ROUND(I1340*H1340,2)</f>
        <v>0</v>
      </c>
      <c r="BL1340" s="25" t="s">
        <v>111</v>
      </c>
      <c r="BM1340" s="25" t="s">
        <v>1258</v>
      </c>
    </row>
    <row r="1341" spans="2:65" s="1" customFormat="1" ht="27">
      <c r="B1341" s="43"/>
      <c r="C1341" s="65"/>
      <c r="D1341" s="218" t="s">
        <v>209</v>
      </c>
      <c r="E1341" s="65"/>
      <c r="F1341" s="219" t="s">
        <v>1259</v>
      </c>
      <c r="G1341" s="65"/>
      <c r="H1341" s="65"/>
      <c r="I1341" s="175"/>
      <c r="J1341" s="65"/>
      <c r="K1341" s="65"/>
      <c r="L1341" s="63"/>
      <c r="M1341" s="220"/>
      <c r="N1341" s="44"/>
      <c r="O1341" s="44"/>
      <c r="P1341" s="44"/>
      <c r="Q1341" s="44"/>
      <c r="R1341" s="44"/>
      <c r="S1341" s="44"/>
      <c r="T1341" s="80"/>
      <c r="AT1341" s="25" t="s">
        <v>209</v>
      </c>
      <c r="AU1341" s="25" t="s">
        <v>87</v>
      </c>
    </row>
    <row r="1342" spans="2:65" s="1" customFormat="1" ht="25.5" customHeight="1">
      <c r="B1342" s="43"/>
      <c r="C1342" s="206" t="s">
        <v>1260</v>
      </c>
      <c r="D1342" s="206" t="s">
        <v>203</v>
      </c>
      <c r="E1342" s="207" t="s">
        <v>1261</v>
      </c>
      <c r="F1342" s="208" t="s">
        <v>1262</v>
      </c>
      <c r="G1342" s="209" t="s">
        <v>540</v>
      </c>
      <c r="H1342" s="210">
        <v>92.146000000000001</v>
      </c>
      <c r="I1342" s="211"/>
      <c r="J1342" s="212">
        <f>ROUND(I1342*H1342,2)</f>
        <v>0</v>
      </c>
      <c r="K1342" s="208" t="s">
        <v>207</v>
      </c>
      <c r="L1342" s="63"/>
      <c r="M1342" s="213" t="s">
        <v>34</v>
      </c>
      <c r="N1342" s="214" t="s">
        <v>51</v>
      </c>
      <c r="O1342" s="44"/>
      <c r="P1342" s="215">
        <f>O1342*H1342</f>
        <v>0</v>
      </c>
      <c r="Q1342" s="215">
        <v>0</v>
      </c>
      <c r="R1342" s="215">
        <f>Q1342*H1342</f>
        <v>0</v>
      </c>
      <c r="S1342" s="215">
        <v>0</v>
      </c>
      <c r="T1342" s="216">
        <f>S1342*H1342</f>
        <v>0</v>
      </c>
      <c r="AR1342" s="25" t="s">
        <v>111</v>
      </c>
      <c r="AT1342" s="25" t="s">
        <v>203</v>
      </c>
      <c r="AU1342" s="25" t="s">
        <v>87</v>
      </c>
      <c r="AY1342" s="25" t="s">
        <v>201</v>
      </c>
      <c r="BE1342" s="217">
        <f>IF(N1342="základní",J1342,0)</f>
        <v>0</v>
      </c>
      <c r="BF1342" s="217">
        <f>IF(N1342="snížená",J1342,0)</f>
        <v>0</v>
      </c>
      <c r="BG1342" s="217">
        <f>IF(N1342="zákl. přenesená",J1342,0)</f>
        <v>0</v>
      </c>
      <c r="BH1342" s="217">
        <f>IF(N1342="sníž. přenesená",J1342,0)</f>
        <v>0</v>
      </c>
      <c r="BI1342" s="217">
        <f>IF(N1342="nulová",J1342,0)</f>
        <v>0</v>
      </c>
      <c r="BJ1342" s="25" t="s">
        <v>42</v>
      </c>
      <c r="BK1342" s="217">
        <f>ROUND(I1342*H1342,2)</f>
        <v>0</v>
      </c>
      <c r="BL1342" s="25" t="s">
        <v>111</v>
      </c>
      <c r="BM1342" s="25" t="s">
        <v>1263</v>
      </c>
    </row>
    <row r="1343" spans="2:65" s="1" customFormat="1" ht="67.5">
      <c r="B1343" s="43"/>
      <c r="C1343" s="65"/>
      <c r="D1343" s="218" t="s">
        <v>209</v>
      </c>
      <c r="E1343" s="65"/>
      <c r="F1343" s="219" t="s">
        <v>1264</v>
      </c>
      <c r="G1343" s="65"/>
      <c r="H1343" s="65"/>
      <c r="I1343" s="175"/>
      <c r="J1343" s="65"/>
      <c r="K1343" s="65"/>
      <c r="L1343" s="63"/>
      <c r="M1343" s="220"/>
      <c r="N1343" s="44"/>
      <c r="O1343" s="44"/>
      <c r="P1343" s="44"/>
      <c r="Q1343" s="44"/>
      <c r="R1343" s="44"/>
      <c r="S1343" s="44"/>
      <c r="T1343" s="80"/>
      <c r="AT1343" s="25" t="s">
        <v>209</v>
      </c>
      <c r="AU1343" s="25" t="s">
        <v>87</v>
      </c>
    </row>
    <row r="1344" spans="2:65" s="12" customFormat="1">
      <c r="B1344" s="221"/>
      <c r="C1344" s="222"/>
      <c r="D1344" s="218" t="s">
        <v>211</v>
      </c>
      <c r="E1344" s="223" t="s">
        <v>34</v>
      </c>
      <c r="F1344" s="224" t="s">
        <v>418</v>
      </c>
      <c r="G1344" s="222"/>
      <c r="H1344" s="223" t="s">
        <v>34</v>
      </c>
      <c r="I1344" s="225"/>
      <c r="J1344" s="222"/>
      <c r="K1344" s="222"/>
      <c r="L1344" s="226"/>
      <c r="M1344" s="227"/>
      <c r="N1344" s="228"/>
      <c r="O1344" s="228"/>
      <c r="P1344" s="228"/>
      <c r="Q1344" s="228"/>
      <c r="R1344" s="228"/>
      <c r="S1344" s="228"/>
      <c r="T1344" s="229"/>
      <c r="AT1344" s="230" t="s">
        <v>211</v>
      </c>
      <c r="AU1344" s="230" t="s">
        <v>87</v>
      </c>
      <c r="AV1344" s="12" t="s">
        <v>42</v>
      </c>
      <c r="AW1344" s="12" t="s">
        <v>40</v>
      </c>
      <c r="AX1344" s="12" t="s">
        <v>80</v>
      </c>
      <c r="AY1344" s="230" t="s">
        <v>201</v>
      </c>
    </row>
    <row r="1345" spans="2:65" s="12" customFormat="1">
      <c r="B1345" s="221"/>
      <c r="C1345" s="222"/>
      <c r="D1345" s="218" t="s">
        <v>211</v>
      </c>
      <c r="E1345" s="223" t="s">
        <v>34</v>
      </c>
      <c r="F1345" s="224" t="s">
        <v>1229</v>
      </c>
      <c r="G1345" s="222"/>
      <c r="H1345" s="223" t="s">
        <v>34</v>
      </c>
      <c r="I1345" s="225"/>
      <c r="J1345" s="222"/>
      <c r="K1345" s="222"/>
      <c r="L1345" s="226"/>
      <c r="M1345" s="227"/>
      <c r="N1345" s="228"/>
      <c r="O1345" s="228"/>
      <c r="P1345" s="228"/>
      <c r="Q1345" s="228"/>
      <c r="R1345" s="228"/>
      <c r="S1345" s="228"/>
      <c r="T1345" s="229"/>
      <c r="AT1345" s="230" t="s">
        <v>211</v>
      </c>
      <c r="AU1345" s="230" t="s">
        <v>87</v>
      </c>
      <c r="AV1345" s="12" t="s">
        <v>42</v>
      </c>
      <c r="AW1345" s="12" t="s">
        <v>40</v>
      </c>
      <c r="AX1345" s="12" t="s">
        <v>80</v>
      </c>
      <c r="AY1345" s="230" t="s">
        <v>201</v>
      </c>
    </row>
    <row r="1346" spans="2:65" s="13" customFormat="1" ht="27">
      <c r="B1346" s="231"/>
      <c r="C1346" s="232"/>
      <c r="D1346" s="218" t="s">
        <v>211</v>
      </c>
      <c r="E1346" s="233" t="s">
        <v>34</v>
      </c>
      <c r="F1346" s="234" t="s">
        <v>1265</v>
      </c>
      <c r="G1346" s="232"/>
      <c r="H1346" s="235">
        <v>92.146000000000001</v>
      </c>
      <c r="I1346" s="236"/>
      <c r="J1346" s="232"/>
      <c r="K1346" s="232"/>
      <c r="L1346" s="237"/>
      <c r="M1346" s="238"/>
      <c r="N1346" s="239"/>
      <c r="O1346" s="239"/>
      <c r="P1346" s="239"/>
      <c r="Q1346" s="239"/>
      <c r="R1346" s="239"/>
      <c r="S1346" s="239"/>
      <c r="T1346" s="240"/>
      <c r="AT1346" s="241" t="s">
        <v>211</v>
      </c>
      <c r="AU1346" s="241" t="s">
        <v>87</v>
      </c>
      <c r="AV1346" s="13" t="s">
        <v>87</v>
      </c>
      <c r="AW1346" s="13" t="s">
        <v>40</v>
      </c>
      <c r="AX1346" s="13" t="s">
        <v>80</v>
      </c>
      <c r="AY1346" s="241" t="s">
        <v>201</v>
      </c>
    </row>
    <row r="1347" spans="2:65" s="14" customFormat="1">
      <c r="B1347" s="242"/>
      <c r="C1347" s="243"/>
      <c r="D1347" s="218" t="s">
        <v>211</v>
      </c>
      <c r="E1347" s="244" t="s">
        <v>34</v>
      </c>
      <c r="F1347" s="245" t="s">
        <v>215</v>
      </c>
      <c r="G1347" s="243"/>
      <c r="H1347" s="246">
        <v>92.146000000000001</v>
      </c>
      <c r="I1347" s="247"/>
      <c r="J1347" s="243"/>
      <c r="K1347" s="243"/>
      <c r="L1347" s="248"/>
      <c r="M1347" s="249"/>
      <c r="N1347" s="250"/>
      <c r="O1347" s="250"/>
      <c r="P1347" s="250"/>
      <c r="Q1347" s="250"/>
      <c r="R1347" s="250"/>
      <c r="S1347" s="250"/>
      <c r="T1347" s="251"/>
      <c r="AT1347" s="252" t="s">
        <v>211</v>
      </c>
      <c r="AU1347" s="252" t="s">
        <v>87</v>
      </c>
      <c r="AV1347" s="14" t="s">
        <v>111</v>
      </c>
      <c r="AW1347" s="14" t="s">
        <v>40</v>
      </c>
      <c r="AX1347" s="14" t="s">
        <v>42</v>
      </c>
      <c r="AY1347" s="252" t="s">
        <v>201</v>
      </c>
    </row>
    <row r="1348" spans="2:65" s="1" customFormat="1" ht="25.5" customHeight="1">
      <c r="B1348" s="43"/>
      <c r="C1348" s="206" t="s">
        <v>1266</v>
      </c>
      <c r="D1348" s="206" t="s">
        <v>203</v>
      </c>
      <c r="E1348" s="207" t="s">
        <v>1267</v>
      </c>
      <c r="F1348" s="208" t="s">
        <v>1268</v>
      </c>
      <c r="G1348" s="209" t="s">
        <v>540</v>
      </c>
      <c r="H1348" s="210">
        <v>8293.14</v>
      </c>
      <c r="I1348" s="211"/>
      <c r="J1348" s="212">
        <f>ROUND(I1348*H1348,2)</f>
        <v>0</v>
      </c>
      <c r="K1348" s="208" t="s">
        <v>207</v>
      </c>
      <c r="L1348" s="63"/>
      <c r="M1348" s="213" t="s">
        <v>34</v>
      </c>
      <c r="N1348" s="214" t="s">
        <v>51</v>
      </c>
      <c r="O1348" s="44"/>
      <c r="P1348" s="215">
        <f>O1348*H1348</f>
        <v>0</v>
      </c>
      <c r="Q1348" s="215">
        <v>0</v>
      </c>
      <c r="R1348" s="215">
        <f>Q1348*H1348</f>
        <v>0</v>
      </c>
      <c r="S1348" s="215">
        <v>0</v>
      </c>
      <c r="T1348" s="216">
        <f>S1348*H1348</f>
        <v>0</v>
      </c>
      <c r="AR1348" s="25" t="s">
        <v>111</v>
      </c>
      <c r="AT1348" s="25" t="s">
        <v>203</v>
      </c>
      <c r="AU1348" s="25" t="s">
        <v>87</v>
      </c>
      <c r="AY1348" s="25" t="s">
        <v>201</v>
      </c>
      <c r="BE1348" s="217">
        <f>IF(N1348="základní",J1348,0)</f>
        <v>0</v>
      </c>
      <c r="BF1348" s="217">
        <f>IF(N1348="snížená",J1348,0)</f>
        <v>0</v>
      </c>
      <c r="BG1348" s="217">
        <f>IF(N1348="zákl. přenesená",J1348,0)</f>
        <v>0</v>
      </c>
      <c r="BH1348" s="217">
        <f>IF(N1348="sníž. přenesená",J1348,0)</f>
        <v>0</v>
      </c>
      <c r="BI1348" s="217">
        <f>IF(N1348="nulová",J1348,0)</f>
        <v>0</v>
      </c>
      <c r="BJ1348" s="25" t="s">
        <v>42</v>
      </c>
      <c r="BK1348" s="217">
        <f>ROUND(I1348*H1348,2)</f>
        <v>0</v>
      </c>
      <c r="BL1348" s="25" t="s">
        <v>111</v>
      </c>
      <c r="BM1348" s="25" t="s">
        <v>1269</v>
      </c>
    </row>
    <row r="1349" spans="2:65" s="1" customFormat="1" ht="67.5">
      <c r="B1349" s="43"/>
      <c r="C1349" s="65"/>
      <c r="D1349" s="218" t="s">
        <v>209</v>
      </c>
      <c r="E1349" s="65"/>
      <c r="F1349" s="219" t="s">
        <v>1264</v>
      </c>
      <c r="G1349" s="65"/>
      <c r="H1349" s="65"/>
      <c r="I1349" s="175"/>
      <c r="J1349" s="65"/>
      <c r="K1349" s="65"/>
      <c r="L1349" s="63"/>
      <c r="M1349" s="220"/>
      <c r="N1349" s="44"/>
      <c r="O1349" s="44"/>
      <c r="P1349" s="44"/>
      <c r="Q1349" s="44"/>
      <c r="R1349" s="44"/>
      <c r="S1349" s="44"/>
      <c r="T1349" s="80"/>
      <c r="AT1349" s="25" t="s">
        <v>209</v>
      </c>
      <c r="AU1349" s="25" t="s">
        <v>87</v>
      </c>
    </row>
    <row r="1350" spans="2:65" s="13" customFormat="1">
      <c r="B1350" s="231"/>
      <c r="C1350" s="232"/>
      <c r="D1350" s="218" t="s">
        <v>211</v>
      </c>
      <c r="E1350" s="232"/>
      <c r="F1350" s="234" t="s">
        <v>1270</v>
      </c>
      <c r="G1350" s="232"/>
      <c r="H1350" s="235">
        <v>8293.14</v>
      </c>
      <c r="I1350" s="236"/>
      <c r="J1350" s="232"/>
      <c r="K1350" s="232"/>
      <c r="L1350" s="237"/>
      <c r="M1350" s="238"/>
      <c r="N1350" s="239"/>
      <c r="O1350" s="239"/>
      <c r="P1350" s="239"/>
      <c r="Q1350" s="239"/>
      <c r="R1350" s="239"/>
      <c r="S1350" s="239"/>
      <c r="T1350" s="240"/>
      <c r="AT1350" s="241" t="s">
        <v>211</v>
      </c>
      <c r="AU1350" s="241" t="s">
        <v>87</v>
      </c>
      <c r="AV1350" s="13" t="s">
        <v>87</v>
      </c>
      <c r="AW1350" s="13" t="s">
        <v>6</v>
      </c>
      <c r="AX1350" s="13" t="s">
        <v>42</v>
      </c>
      <c r="AY1350" s="241" t="s">
        <v>201</v>
      </c>
    </row>
    <row r="1351" spans="2:65" s="1" customFormat="1" ht="25.5" customHeight="1">
      <c r="B1351" s="43"/>
      <c r="C1351" s="206" t="s">
        <v>1271</v>
      </c>
      <c r="D1351" s="206" t="s">
        <v>203</v>
      </c>
      <c r="E1351" s="207" t="s">
        <v>1272</v>
      </c>
      <c r="F1351" s="208" t="s">
        <v>1273</v>
      </c>
      <c r="G1351" s="209" t="s">
        <v>540</v>
      </c>
      <c r="H1351" s="210">
        <v>92.146000000000001</v>
      </c>
      <c r="I1351" s="211"/>
      <c r="J1351" s="212">
        <f>ROUND(I1351*H1351,2)</f>
        <v>0</v>
      </c>
      <c r="K1351" s="208" t="s">
        <v>207</v>
      </c>
      <c r="L1351" s="63"/>
      <c r="M1351" s="213" t="s">
        <v>34</v>
      </c>
      <c r="N1351" s="214" t="s">
        <v>51</v>
      </c>
      <c r="O1351" s="44"/>
      <c r="P1351" s="215">
        <f>O1351*H1351</f>
        <v>0</v>
      </c>
      <c r="Q1351" s="215">
        <v>0</v>
      </c>
      <c r="R1351" s="215">
        <f>Q1351*H1351</f>
        <v>0</v>
      </c>
      <c r="S1351" s="215">
        <v>0</v>
      </c>
      <c r="T1351" s="216">
        <f>S1351*H1351</f>
        <v>0</v>
      </c>
      <c r="AR1351" s="25" t="s">
        <v>111</v>
      </c>
      <c r="AT1351" s="25" t="s">
        <v>203</v>
      </c>
      <c r="AU1351" s="25" t="s">
        <v>87</v>
      </c>
      <c r="AY1351" s="25" t="s">
        <v>201</v>
      </c>
      <c r="BE1351" s="217">
        <f>IF(N1351="základní",J1351,0)</f>
        <v>0</v>
      </c>
      <c r="BF1351" s="217">
        <f>IF(N1351="snížená",J1351,0)</f>
        <v>0</v>
      </c>
      <c r="BG1351" s="217">
        <f>IF(N1351="zákl. přenesená",J1351,0)</f>
        <v>0</v>
      </c>
      <c r="BH1351" s="217">
        <f>IF(N1351="sníž. přenesená",J1351,0)</f>
        <v>0</v>
      </c>
      <c r="BI1351" s="217">
        <f>IF(N1351="nulová",J1351,0)</f>
        <v>0</v>
      </c>
      <c r="BJ1351" s="25" t="s">
        <v>42</v>
      </c>
      <c r="BK1351" s="217">
        <f>ROUND(I1351*H1351,2)</f>
        <v>0</v>
      </c>
      <c r="BL1351" s="25" t="s">
        <v>111</v>
      </c>
      <c r="BM1351" s="25" t="s">
        <v>1274</v>
      </c>
    </row>
    <row r="1352" spans="2:65" s="1" customFormat="1" ht="40.5">
      <c r="B1352" s="43"/>
      <c r="C1352" s="65"/>
      <c r="D1352" s="218" t="s">
        <v>209</v>
      </c>
      <c r="E1352" s="65"/>
      <c r="F1352" s="219" t="s">
        <v>1275</v>
      </c>
      <c r="G1352" s="65"/>
      <c r="H1352" s="65"/>
      <c r="I1352" s="175"/>
      <c r="J1352" s="65"/>
      <c r="K1352" s="65"/>
      <c r="L1352" s="63"/>
      <c r="M1352" s="220"/>
      <c r="N1352" s="44"/>
      <c r="O1352" s="44"/>
      <c r="P1352" s="44"/>
      <c r="Q1352" s="44"/>
      <c r="R1352" s="44"/>
      <c r="S1352" s="44"/>
      <c r="T1352" s="80"/>
      <c r="AT1352" s="25" t="s">
        <v>209</v>
      </c>
      <c r="AU1352" s="25" t="s">
        <v>87</v>
      </c>
    </row>
    <row r="1353" spans="2:65" s="1" customFormat="1" ht="25.5" customHeight="1">
      <c r="B1353" s="43"/>
      <c r="C1353" s="206" t="s">
        <v>1276</v>
      </c>
      <c r="D1353" s="206" t="s">
        <v>203</v>
      </c>
      <c r="E1353" s="207" t="s">
        <v>1277</v>
      </c>
      <c r="F1353" s="208" t="s">
        <v>1278</v>
      </c>
      <c r="G1353" s="209" t="s">
        <v>540</v>
      </c>
      <c r="H1353" s="210">
        <v>84.945999999999998</v>
      </c>
      <c r="I1353" s="211"/>
      <c r="J1353" s="212">
        <f>ROUND(I1353*H1353,2)</f>
        <v>0</v>
      </c>
      <c r="K1353" s="208" t="s">
        <v>207</v>
      </c>
      <c r="L1353" s="63"/>
      <c r="M1353" s="213" t="s">
        <v>34</v>
      </c>
      <c r="N1353" s="214" t="s">
        <v>51</v>
      </c>
      <c r="O1353" s="44"/>
      <c r="P1353" s="215">
        <f>O1353*H1353</f>
        <v>0</v>
      </c>
      <c r="Q1353" s="215">
        <v>0</v>
      </c>
      <c r="R1353" s="215">
        <f>Q1353*H1353</f>
        <v>0</v>
      </c>
      <c r="S1353" s="215">
        <v>0</v>
      </c>
      <c r="T1353" s="216">
        <f>S1353*H1353</f>
        <v>0</v>
      </c>
      <c r="AR1353" s="25" t="s">
        <v>111</v>
      </c>
      <c r="AT1353" s="25" t="s">
        <v>203</v>
      </c>
      <c r="AU1353" s="25" t="s">
        <v>87</v>
      </c>
      <c r="AY1353" s="25" t="s">
        <v>201</v>
      </c>
      <c r="BE1353" s="217">
        <f>IF(N1353="základní",J1353,0)</f>
        <v>0</v>
      </c>
      <c r="BF1353" s="217">
        <f>IF(N1353="snížená",J1353,0)</f>
        <v>0</v>
      </c>
      <c r="BG1353" s="217">
        <f>IF(N1353="zákl. přenesená",J1353,0)</f>
        <v>0</v>
      </c>
      <c r="BH1353" s="217">
        <f>IF(N1353="sníž. přenesená",J1353,0)</f>
        <v>0</v>
      </c>
      <c r="BI1353" s="217">
        <f>IF(N1353="nulová",J1353,0)</f>
        <v>0</v>
      </c>
      <c r="BJ1353" s="25" t="s">
        <v>42</v>
      </c>
      <c r="BK1353" s="217">
        <f>ROUND(I1353*H1353,2)</f>
        <v>0</v>
      </c>
      <c r="BL1353" s="25" t="s">
        <v>111</v>
      </c>
      <c r="BM1353" s="25" t="s">
        <v>1279</v>
      </c>
    </row>
    <row r="1354" spans="2:65" s="1" customFormat="1" ht="54">
      <c r="B1354" s="43"/>
      <c r="C1354" s="65"/>
      <c r="D1354" s="218" t="s">
        <v>209</v>
      </c>
      <c r="E1354" s="65"/>
      <c r="F1354" s="219" t="s">
        <v>1280</v>
      </c>
      <c r="G1354" s="65"/>
      <c r="H1354" s="65"/>
      <c r="I1354" s="175"/>
      <c r="J1354" s="65"/>
      <c r="K1354" s="65"/>
      <c r="L1354" s="63"/>
      <c r="M1354" s="220"/>
      <c r="N1354" s="44"/>
      <c r="O1354" s="44"/>
      <c r="P1354" s="44"/>
      <c r="Q1354" s="44"/>
      <c r="R1354" s="44"/>
      <c r="S1354" s="44"/>
      <c r="T1354" s="80"/>
      <c r="AT1354" s="25" t="s">
        <v>209</v>
      </c>
      <c r="AU1354" s="25" t="s">
        <v>87</v>
      </c>
    </row>
    <row r="1355" spans="2:65" s="12" customFormat="1">
      <c r="B1355" s="221"/>
      <c r="C1355" s="222"/>
      <c r="D1355" s="218" t="s">
        <v>211</v>
      </c>
      <c r="E1355" s="223" t="s">
        <v>34</v>
      </c>
      <c r="F1355" s="224" t="s">
        <v>462</v>
      </c>
      <c r="G1355" s="222"/>
      <c r="H1355" s="223" t="s">
        <v>34</v>
      </c>
      <c r="I1355" s="225"/>
      <c r="J1355" s="222"/>
      <c r="K1355" s="222"/>
      <c r="L1355" s="226"/>
      <c r="M1355" s="227"/>
      <c r="N1355" s="228"/>
      <c r="O1355" s="228"/>
      <c r="P1355" s="228"/>
      <c r="Q1355" s="228"/>
      <c r="R1355" s="228"/>
      <c r="S1355" s="228"/>
      <c r="T1355" s="229"/>
      <c r="AT1355" s="230" t="s">
        <v>211</v>
      </c>
      <c r="AU1355" s="230" t="s">
        <v>87</v>
      </c>
      <c r="AV1355" s="12" t="s">
        <v>42</v>
      </c>
      <c r="AW1355" s="12" t="s">
        <v>40</v>
      </c>
      <c r="AX1355" s="12" t="s">
        <v>80</v>
      </c>
      <c r="AY1355" s="230" t="s">
        <v>201</v>
      </c>
    </row>
    <row r="1356" spans="2:65" s="13" customFormat="1" ht="27">
      <c r="B1356" s="231"/>
      <c r="C1356" s="232"/>
      <c r="D1356" s="218" t="s">
        <v>211</v>
      </c>
      <c r="E1356" s="233" t="s">
        <v>34</v>
      </c>
      <c r="F1356" s="234" t="s">
        <v>1281</v>
      </c>
      <c r="G1356" s="232"/>
      <c r="H1356" s="235">
        <v>84.945999999999998</v>
      </c>
      <c r="I1356" s="236"/>
      <c r="J1356" s="232"/>
      <c r="K1356" s="232"/>
      <c r="L1356" s="237"/>
      <c r="M1356" s="238"/>
      <c r="N1356" s="239"/>
      <c r="O1356" s="239"/>
      <c r="P1356" s="239"/>
      <c r="Q1356" s="239"/>
      <c r="R1356" s="239"/>
      <c r="S1356" s="239"/>
      <c r="T1356" s="240"/>
      <c r="AT1356" s="241" t="s">
        <v>211</v>
      </c>
      <c r="AU1356" s="241" t="s">
        <v>87</v>
      </c>
      <c r="AV1356" s="13" t="s">
        <v>87</v>
      </c>
      <c r="AW1356" s="13" t="s">
        <v>40</v>
      </c>
      <c r="AX1356" s="13" t="s">
        <v>80</v>
      </c>
      <c r="AY1356" s="241" t="s">
        <v>201</v>
      </c>
    </row>
    <row r="1357" spans="2:65" s="14" customFormat="1">
      <c r="B1357" s="242"/>
      <c r="C1357" s="243"/>
      <c r="D1357" s="218" t="s">
        <v>211</v>
      </c>
      <c r="E1357" s="244" t="s">
        <v>34</v>
      </c>
      <c r="F1357" s="245" t="s">
        <v>215</v>
      </c>
      <c r="G1357" s="243"/>
      <c r="H1357" s="246">
        <v>84.945999999999998</v>
      </c>
      <c r="I1357" s="247"/>
      <c r="J1357" s="243"/>
      <c r="K1357" s="243"/>
      <c r="L1357" s="248"/>
      <c r="M1357" s="249"/>
      <c r="N1357" s="250"/>
      <c r="O1357" s="250"/>
      <c r="P1357" s="250"/>
      <c r="Q1357" s="250"/>
      <c r="R1357" s="250"/>
      <c r="S1357" s="250"/>
      <c r="T1357" s="251"/>
      <c r="AT1357" s="252" t="s">
        <v>211</v>
      </c>
      <c r="AU1357" s="252" t="s">
        <v>87</v>
      </c>
      <c r="AV1357" s="14" t="s">
        <v>111</v>
      </c>
      <c r="AW1357" s="14" t="s">
        <v>40</v>
      </c>
      <c r="AX1357" s="14" t="s">
        <v>42</v>
      </c>
      <c r="AY1357" s="252" t="s">
        <v>201</v>
      </c>
    </row>
    <row r="1358" spans="2:65" s="1" customFormat="1" ht="25.5" customHeight="1">
      <c r="B1358" s="43"/>
      <c r="C1358" s="206" t="s">
        <v>1282</v>
      </c>
      <c r="D1358" s="206" t="s">
        <v>203</v>
      </c>
      <c r="E1358" s="207" t="s">
        <v>1283</v>
      </c>
      <c r="F1358" s="208" t="s">
        <v>1284</v>
      </c>
      <c r="G1358" s="209" t="s">
        <v>540</v>
      </c>
      <c r="H1358" s="210">
        <v>5096.76</v>
      </c>
      <c r="I1358" s="211"/>
      <c r="J1358" s="212">
        <f>ROUND(I1358*H1358,2)</f>
        <v>0</v>
      </c>
      <c r="K1358" s="208" t="s">
        <v>207</v>
      </c>
      <c r="L1358" s="63"/>
      <c r="M1358" s="213" t="s">
        <v>34</v>
      </c>
      <c r="N1358" s="214" t="s">
        <v>51</v>
      </c>
      <c r="O1358" s="44"/>
      <c r="P1358" s="215">
        <f>O1358*H1358</f>
        <v>0</v>
      </c>
      <c r="Q1358" s="215">
        <v>0</v>
      </c>
      <c r="R1358" s="215">
        <f>Q1358*H1358</f>
        <v>0</v>
      </c>
      <c r="S1358" s="215">
        <v>0</v>
      </c>
      <c r="T1358" s="216">
        <f>S1358*H1358</f>
        <v>0</v>
      </c>
      <c r="AR1358" s="25" t="s">
        <v>111</v>
      </c>
      <c r="AT1358" s="25" t="s">
        <v>203</v>
      </c>
      <c r="AU1358" s="25" t="s">
        <v>87</v>
      </c>
      <c r="AY1358" s="25" t="s">
        <v>201</v>
      </c>
      <c r="BE1358" s="217">
        <f>IF(N1358="základní",J1358,0)</f>
        <v>0</v>
      </c>
      <c r="BF1358" s="217">
        <f>IF(N1358="snížená",J1358,0)</f>
        <v>0</v>
      </c>
      <c r="BG1358" s="217">
        <f>IF(N1358="zákl. přenesená",J1358,0)</f>
        <v>0</v>
      </c>
      <c r="BH1358" s="217">
        <f>IF(N1358="sníž. přenesená",J1358,0)</f>
        <v>0</v>
      </c>
      <c r="BI1358" s="217">
        <f>IF(N1358="nulová",J1358,0)</f>
        <v>0</v>
      </c>
      <c r="BJ1358" s="25" t="s">
        <v>42</v>
      </c>
      <c r="BK1358" s="217">
        <f>ROUND(I1358*H1358,2)</f>
        <v>0</v>
      </c>
      <c r="BL1358" s="25" t="s">
        <v>111</v>
      </c>
      <c r="BM1358" s="25" t="s">
        <v>1285</v>
      </c>
    </row>
    <row r="1359" spans="2:65" s="1" customFormat="1" ht="54">
      <c r="B1359" s="43"/>
      <c r="C1359" s="65"/>
      <c r="D1359" s="218" t="s">
        <v>209</v>
      </c>
      <c r="E1359" s="65"/>
      <c r="F1359" s="219" t="s">
        <v>1280</v>
      </c>
      <c r="G1359" s="65"/>
      <c r="H1359" s="65"/>
      <c r="I1359" s="175"/>
      <c r="J1359" s="65"/>
      <c r="K1359" s="65"/>
      <c r="L1359" s="63"/>
      <c r="M1359" s="220"/>
      <c r="N1359" s="44"/>
      <c r="O1359" s="44"/>
      <c r="P1359" s="44"/>
      <c r="Q1359" s="44"/>
      <c r="R1359" s="44"/>
      <c r="S1359" s="44"/>
      <c r="T1359" s="80"/>
      <c r="AT1359" s="25" t="s">
        <v>209</v>
      </c>
      <c r="AU1359" s="25" t="s">
        <v>87</v>
      </c>
    </row>
    <row r="1360" spans="2:65" s="13" customFormat="1">
      <c r="B1360" s="231"/>
      <c r="C1360" s="232"/>
      <c r="D1360" s="218" t="s">
        <v>211</v>
      </c>
      <c r="E1360" s="232"/>
      <c r="F1360" s="234" t="s">
        <v>1286</v>
      </c>
      <c r="G1360" s="232"/>
      <c r="H1360" s="235">
        <v>5096.76</v>
      </c>
      <c r="I1360" s="236"/>
      <c r="J1360" s="232"/>
      <c r="K1360" s="232"/>
      <c r="L1360" s="237"/>
      <c r="M1360" s="238"/>
      <c r="N1360" s="239"/>
      <c r="O1360" s="239"/>
      <c r="P1360" s="239"/>
      <c r="Q1360" s="239"/>
      <c r="R1360" s="239"/>
      <c r="S1360" s="239"/>
      <c r="T1360" s="240"/>
      <c r="AT1360" s="241" t="s">
        <v>211</v>
      </c>
      <c r="AU1360" s="241" t="s">
        <v>87</v>
      </c>
      <c r="AV1360" s="13" t="s">
        <v>87</v>
      </c>
      <c r="AW1360" s="13" t="s">
        <v>6</v>
      </c>
      <c r="AX1360" s="13" t="s">
        <v>42</v>
      </c>
      <c r="AY1360" s="241" t="s">
        <v>201</v>
      </c>
    </row>
    <row r="1361" spans="2:65" s="1" customFormat="1" ht="25.5" customHeight="1">
      <c r="B1361" s="43"/>
      <c r="C1361" s="206" t="s">
        <v>1287</v>
      </c>
      <c r="D1361" s="206" t="s">
        <v>203</v>
      </c>
      <c r="E1361" s="207" t="s">
        <v>1288</v>
      </c>
      <c r="F1361" s="208" t="s">
        <v>1289</v>
      </c>
      <c r="G1361" s="209" t="s">
        <v>540</v>
      </c>
      <c r="H1361" s="210">
        <v>84.945999999999998</v>
      </c>
      <c r="I1361" s="211"/>
      <c r="J1361" s="212">
        <f>ROUND(I1361*H1361,2)</f>
        <v>0</v>
      </c>
      <c r="K1361" s="208" t="s">
        <v>207</v>
      </c>
      <c r="L1361" s="63"/>
      <c r="M1361" s="213" t="s">
        <v>34</v>
      </c>
      <c r="N1361" s="214" t="s">
        <v>51</v>
      </c>
      <c r="O1361" s="44"/>
      <c r="P1361" s="215">
        <f>O1361*H1361</f>
        <v>0</v>
      </c>
      <c r="Q1361" s="215">
        <v>0</v>
      </c>
      <c r="R1361" s="215">
        <f>Q1361*H1361</f>
        <v>0</v>
      </c>
      <c r="S1361" s="215">
        <v>0</v>
      </c>
      <c r="T1361" s="216">
        <f>S1361*H1361</f>
        <v>0</v>
      </c>
      <c r="AR1361" s="25" t="s">
        <v>111</v>
      </c>
      <c r="AT1361" s="25" t="s">
        <v>203</v>
      </c>
      <c r="AU1361" s="25" t="s">
        <v>87</v>
      </c>
      <c r="AY1361" s="25" t="s">
        <v>201</v>
      </c>
      <c r="BE1361" s="217">
        <f>IF(N1361="základní",J1361,0)</f>
        <v>0</v>
      </c>
      <c r="BF1361" s="217">
        <f>IF(N1361="snížená",J1361,0)</f>
        <v>0</v>
      </c>
      <c r="BG1361" s="217">
        <f>IF(N1361="zákl. přenesená",J1361,0)</f>
        <v>0</v>
      </c>
      <c r="BH1361" s="217">
        <f>IF(N1361="sníž. přenesená",J1361,0)</f>
        <v>0</v>
      </c>
      <c r="BI1361" s="217">
        <f>IF(N1361="nulová",J1361,0)</f>
        <v>0</v>
      </c>
      <c r="BJ1361" s="25" t="s">
        <v>42</v>
      </c>
      <c r="BK1361" s="217">
        <f>ROUND(I1361*H1361,2)</f>
        <v>0</v>
      </c>
      <c r="BL1361" s="25" t="s">
        <v>111</v>
      </c>
      <c r="BM1361" s="25" t="s">
        <v>1290</v>
      </c>
    </row>
    <row r="1362" spans="2:65" s="1" customFormat="1" ht="40.5">
      <c r="B1362" s="43"/>
      <c r="C1362" s="65"/>
      <c r="D1362" s="218" t="s">
        <v>209</v>
      </c>
      <c r="E1362" s="65"/>
      <c r="F1362" s="219" t="s">
        <v>1291</v>
      </c>
      <c r="G1362" s="65"/>
      <c r="H1362" s="65"/>
      <c r="I1362" s="175"/>
      <c r="J1362" s="65"/>
      <c r="K1362" s="65"/>
      <c r="L1362" s="63"/>
      <c r="M1362" s="220"/>
      <c r="N1362" s="44"/>
      <c r="O1362" s="44"/>
      <c r="P1362" s="44"/>
      <c r="Q1362" s="44"/>
      <c r="R1362" s="44"/>
      <c r="S1362" s="44"/>
      <c r="T1362" s="80"/>
      <c r="AT1362" s="25" t="s">
        <v>209</v>
      </c>
      <c r="AU1362" s="25" t="s">
        <v>87</v>
      </c>
    </row>
    <row r="1363" spans="2:65" s="1" customFormat="1" ht="38.25" customHeight="1">
      <c r="B1363" s="43"/>
      <c r="C1363" s="206" t="s">
        <v>1292</v>
      </c>
      <c r="D1363" s="206" t="s">
        <v>203</v>
      </c>
      <c r="E1363" s="207" t="s">
        <v>1293</v>
      </c>
      <c r="F1363" s="208" t="s">
        <v>1294</v>
      </c>
      <c r="G1363" s="209" t="s">
        <v>370</v>
      </c>
      <c r="H1363" s="210">
        <v>4</v>
      </c>
      <c r="I1363" s="211"/>
      <c r="J1363" s="212">
        <f>ROUND(I1363*H1363,2)</f>
        <v>0</v>
      </c>
      <c r="K1363" s="208" t="s">
        <v>207</v>
      </c>
      <c r="L1363" s="63"/>
      <c r="M1363" s="213" t="s">
        <v>34</v>
      </c>
      <c r="N1363" s="214" t="s">
        <v>51</v>
      </c>
      <c r="O1363" s="44"/>
      <c r="P1363" s="215">
        <f>O1363*H1363</f>
        <v>0</v>
      </c>
      <c r="Q1363" s="215">
        <v>0</v>
      </c>
      <c r="R1363" s="215">
        <f>Q1363*H1363</f>
        <v>0</v>
      </c>
      <c r="S1363" s="215">
        <v>0</v>
      </c>
      <c r="T1363" s="216">
        <f>S1363*H1363</f>
        <v>0</v>
      </c>
      <c r="AR1363" s="25" t="s">
        <v>111</v>
      </c>
      <c r="AT1363" s="25" t="s">
        <v>203</v>
      </c>
      <c r="AU1363" s="25" t="s">
        <v>87</v>
      </c>
      <c r="AY1363" s="25" t="s">
        <v>201</v>
      </c>
      <c r="BE1363" s="217">
        <f>IF(N1363="základní",J1363,0)</f>
        <v>0</v>
      </c>
      <c r="BF1363" s="217">
        <f>IF(N1363="snížená",J1363,0)</f>
        <v>0</v>
      </c>
      <c r="BG1363" s="217">
        <f>IF(N1363="zákl. přenesená",J1363,0)</f>
        <v>0</v>
      </c>
      <c r="BH1363" s="217">
        <f>IF(N1363="sníž. přenesená",J1363,0)</f>
        <v>0</v>
      </c>
      <c r="BI1363" s="217">
        <f>IF(N1363="nulová",J1363,0)</f>
        <v>0</v>
      </c>
      <c r="BJ1363" s="25" t="s">
        <v>42</v>
      </c>
      <c r="BK1363" s="217">
        <f>ROUND(I1363*H1363,2)</f>
        <v>0</v>
      </c>
      <c r="BL1363" s="25" t="s">
        <v>111</v>
      </c>
      <c r="BM1363" s="25" t="s">
        <v>1295</v>
      </c>
    </row>
    <row r="1364" spans="2:65" s="1" customFormat="1" ht="54">
      <c r="B1364" s="43"/>
      <c r="C1364" s="65"/>
      <c r="D1364" s="218" t="s">
        <v>209</v>
      </c>
      <c r="E1364" s="65"/>
      <c r="F1364" s="219" t="s">
        <v>1296</v>
      </c>
      <c r="G1364" s="65"/>
      <c r="H1364" s="65"/>
      <c r="I1364" s="175"/>
      <c r="J1364" s="65"/>
      <c r="K1364" s="65"/>
      <c r="L1364" s="63"/>
      <c r="M1364" s="220"/>
      <c r="N1364" s="44"/>
      <c r="O1364" s="44"/>
      <c r="P1364" s="44"/>
      <c r="Q1364" s="44"/>
      <c r="R1364" s="44"/>
      <c r="S1364" s="44"/>
      <c r="T1364" s="80"/>
      <c r="AT1364" s="25" t="s">
        <v>209</v>
      </c>
      <c r="AU1364" s="25" t="s">
        <v>87</v>
      </c>
    </row>
    <row r="1365" spans="2:65" s="12" customFormat="1">
      <c r="B1365" s="221"/>
      <c r="C1365" s="222"/>
      <c r="D1365" s="218" t="s">
        <v>211</v>
      </c>
      <c r="E1365" s="223" t="s">
        <v>34</v>
      </c>
      <c r="F1365" s="224" t="s">
        <v>1297</v>
      </c>
      <c r="G1365" s="222"/>
      <c r="H1365" s="223" t="s">
        <v>34</v>
      </c>
      <c r="I1365" s="225"/>
      <c r="J1365" s="222"/>
      <c r="K1365" s="222"/>
      <c r="L1365" s="226"/>
      <c r="M1365" s="227"/>
      <c r="N1365" s="228"/>
      <c r="O1365" s="228"/>
      <c r="P1365" s="228"/>
      <c r="Q1365" s="228"/>
      <c r="R1365" s="228"/>
      <c r="S1365" s="228"/>
      <c r="T1365" s="229"/>
      <c r="AT1365" s="230" t="s">
        <v>211</v>
      </c>
      <c r="AU1365" s="230" t="s">
        <v>87</v>
      </c>
      <c r="AV1365" s="12" t="s">
        <v>42</v>
      </c>
      <c r="AW1365" s="12" t="s">
        <v>40</v>
      </c>
      <c r="AX1365" s="12" t="s">
        <v>80</v>
      </c>
      <c r="AY1365" s="230" t="s">
        <v>201</v>
      </c>
    </row>
    <row r="1366" spans="2:65" s="13" customFormat="1">
      <c r="B1366" s="231"/>
      <c r="C1366" s="232"/>
      <c r="D1366" s="218" t="s">
        <v>211</v>
      </c>
      <c r="E1366" s="233" t="s">
        <v>34</v>
      </c>
      <c r="F1366" s="234" t="s">
        <v>1298</v>
      </c>
      <c r="G1366" s="232"/>
      <c r="H1366" s="235">
        <v>4</v>
      </c>
      <c r="I1366" s="236"/>
      <c r="J1366" s="232"/>
      <c r="K1366" s="232"/>
      <c r="L1366" s="237"/>
      <c r="M1366" s="238"/>
      <c r="N1366" s="239"/>
      <c r="O1366" s="239"/>
      <c r="P1366" s="239"/>
      <c r="Q1366" s="239"/>
      <c r="R1366" s="239"/>
      <c r="S1366" s="239"/>
      <c r="T1366" s="240"/>
      <c r="AT1366" s="241" t="s">
        <v>211</v>
      </c>
      <c r="AU1366" s="241" t="s">
        <v>87</v>
      </c>
      <c r="AV1366" s="13" t="s">
        <v>87</v>
      </c>
      <c r="AW1366" s="13" t="s">
        <v>40</v>
      </c>
      <c r="AX1366" s="13" t="s">
        <v>80</v>
      </c>
      <c r="AY1366" s="241" t="s">
        <v>201</v>
      </c>
    </row>
    <row r="1367" spans="2:65" s="14" customFormat="1">
      <c r="B1367" s="242"/>
      <c r="C1367" s="243"/>
      <c r="D1367" s="218" t="s">
        <v>211</v>
      </c>
      <c r="E1367" s="244" t="s">
        <v>34</v>
      </c>
      <c r="F1367" s="245" t="s">
        <v>215</v>
      </c>
      <c r="G1367" s="243"/>
      <c r="H1367" s="246">
        <v>4</v>
      </c>
      <c r="I1367" s="247"/>
      <c r="J1367" s="243"/>
      <c r="K1367" s="243"/>
      <c r="L1367" s="248"/>
      <c r="M1367" s="249"/>
      <c r="N1367" s="250"/>
      <c r="O1367" s="250"/>
      <c r="P1367" s="250"/>
      <c r="Q1367" s="250"/>
      <c r="R1367" s="250"/>
      <c r="S1367" s="250"/>
      <c r="T1367" s="251"/>
      <c r="AT1367" s="252" t="s">
        <v>211</v>
      </c>
      <c r="AU1367" s="252" t="s">
        <v>87</v>
      </c>
      <c r="AV1367" s="14" t="s">
        <v>111</v>
      </c>
      <c r="AW1367" s="14" t="s">
        <v>40</v>
      </c>
      <c r="AX1367" s="14" t="s">
        <v>42</v>
      </c>
      <c r="AY1367" s="252" t="s">
        <v>201</v>
      </c>
    </row>
    <row r="1368" spans="2:65" s="1" customFormat="1" ht="38.25" customHeight="1">
      <c r="B1368" s="43"/>
      <c r="C1368" s="206" t="s">
        <v>1299</v>
      </c>
      <c r="D1368" s="206" t="s">
        <v>203</v>
      </c>
      <c r="E1368" s="207" t="s">
        <v>1300</v>
      </c>
      <c r="F1368" s="208" t="s">
        <v>1301</v>
      </c>
      <c r="G1368" s="209" t="s">
        <v>370</v>
      </c>
      <c r="H1368" s="210">
        <v>56</v>
      </c>
      <c r="I1368" s="211"/>
      <c r="J1368" s="212">
        <f>ROUND(I1368*H1368,2)</f>
        <v>0</v>
      </c>
      <c r="K1368" s="208" t="s">
        <v>207</v>
      </c>
      <c r="L1368" s="63"/>
      <c r="M1368" s="213" t="s">
        <v>34</v>
      </c>
      <c r="N1368" s="214" t="s">
        <v>51</v>
      </c>
      <c r="O1368" s="44"/>
      <c r="P1368" s="215">
        <f>O1368*H1368</f>
        <v>0</v>
      </c>
      <c r="Q1368" s="215">
        <v>0</v>
      </c>
      <c r="R1368" s="215">
        <f>Q1368*H1368</f>
        <v>0</v>
      </c>
      <c r="S1368" s="215">
        <v>0</v>
      </c>
      <c r="T1368" s="216">
        <f>S1368*H1368</f>
        <v>0</v>
      </c>
      <c r="AR1368" s="25" t="s">
        <v>111</v>
      </c>
      <c r="AT1368" s="25" t="s">
        <v>203</v>
      </c>
      <c r="AU1368" s="25" t="s">
        <v>87</v>
      </c>
      <c r="AY1368" s="25" t="s">
        <v>201</v>
      </c>
      <c r="BE1368" s="217">
        <f>IF(N1368="základní",J1368,0)</f>
        <v>0</v>
      </c>
      <c r="BF1368" s="217">
        <f>IF(N1368="snížená",J1368,0)</f>
        <v>0</v>
      </c>
      <c r="BG1368" s="217">
        <f>IF(N1368="zákl. přenesená",J1368,0)</f>
        <v>0</v>
      </c>
      <c r="BH1368" s="217">
        <f>IF(N1368="sníž. přenesená",J1368,0)</f>
        <v>0</v>
      </c>
      <c r="BI1368" s="217">
        <f>IF(N1368="nulová",J1368,0)</f>
        <v>0</v>
      </c>
      <c r="BJ1368" s="25" t="s">
        <v>42</v>
      </c>
      <c r="BK1368" s="217">
        <f>ROUND(I1368*H1368,2)</f>
        <v>0</v>
      </c>
      <c r="BL1368" s="25" t="s">
        <v>111</v>
      </c>
      <c r="BM1368" s="25" t="s">
        <v>1302</v>
      </c>
    </row>
    <row r="1369" spans="2:65" s="1" customFormat="1" ht="54">
      <c r="B1369" s="43"/>
      <c r="C1369" s="65"/>
      <c r="D1369" s="218" t="s">
        <v>209</v>
      </c>
      <c r="E1369" s="65"/>
      <c r="F1369" s="219" t="s">
        <v>1296</v>
      </c>
      <c r="G1369" s="65"/>
      <c r="H1369" s="65"/>
      <c r="I1369" s="175"/>
      <c r="J1369" s="65"/>
      <c r="K1369" s="65"/>
      <c r="L1369" s="63"/>
      <c r="M1369" s="220"/>
      <c r="N1369" s="44"/>
      <c r="O1369" s="44"/>
      <c r="P1369" s="44"/>
      <c r="Q1369" s="44"/>
      <c r="R1369" s="44"/>
      <c r="S1369" s="44"/>
      <c r="T1369" s="80"/>
      <c r="AT1369" s="25" t="s">
        <v>209</v>
      </c>
      <c r="AU1369" s="25" t="s">
        <v>87</v>
      </c>
    </row>
    <row r="1370" spans="2:65" s="13" customFormat="1">
      <c r="B1370" s="231"/>
      <c r="C1370" s="232"/>
      <c r="D1370" s="218" t="s">
        <v>211</v>
      </c>
      <c r="E1370" s="232"/>
      <c r="F1370" s="234" t="s">
        <v>1303</v>
      </c>
      <c r="G1370" s="232"/>
      <c r="H1370" s="235">
        <v>56</v>
      </c>
      <c r="I1370" s="236"/>
      <c r="J1370" s="232"/>
      <c r="K1370" s="232"/>
      <c r="L1370" s="237"/>
      <c r="M1370" s="238"/>
      <c r="N1370" s="239"/>
      <c r="O1370" s="239"/>
      <c r="P1370" s="239"/>
      <c r="Q1370" s="239"/>
      <c r="R1370" s="239"/>
      <c r="S1370" s="239"/>
      <c r="T1370" s="240"/>
      <c r="AT1370" s="241" t="s">
        <v>211</v>
      </c>
      <c r="AU1370" s="241" t="s">
        <v>87</v>
      </c>
      <c r="AV1370" s="13" t="s">
        <v>87</v>
      </c>
      <c r="AW1370" s="13" t="s">
        <v>6</v>
      </c>
      <c r="AX1370" s="13" t="s">
        <v>42</v>
      </c>
      <c r="AY1370" s="241" t="s">
        <v>201</v>
      </c>
    </row>
    <row r="1371" spans="2:65" s="1" customFormat="1" ht="38.25" customHeight="1">
      <c r="B1371" s="43"/>
      <c r="C1371" s="206" t="s">
        <v>1304</v>
      </c>
      <c r="D1371" s="206" t="s">
        <v>203</v>
      </c>
      <c r="E1371" s="207" t="s">
        <v>1305</v>
      </c>
      <c r="F1371" s="208" t="s">
        <v>1306</v>
      </c>
      <c r="G1371" s="209" t="s">
        <v>370</v>
      </c>
      <c r="H1371" s="210">
        <v>4</v>
      </c>
      <c r="I1371" s="211"/>
      <c r="J1371" s="212">
        <f>ROUND(I1371*H1371,2)</f>
        <v>0</v>
      </c>
      <c r="K1371" s="208" t="s">
        <v>207</v>
      </c>
      <c r="L1371" s="63"/>
      <c r="M1371" s="213" t="s">
        <v>34</v>
      </c>
      <c r="N1371" s="214" t="s">
        <v>51</v>
      </c>
      <c r="O1371" s="44"/>
      <c r="P1371" s="215">
        <f>O1371*H1371</f>
        <v>0</v>
      </c>
      <c r="Q1371" s="215">
        <v>0</v>
      </c>
      <c r="R1371" s="215">
        <f>Q1371*H1371</f>
        <v>0</v>
      </c>
      <c r="S1371" s="215">
        <v>0</v>
      </c>
      <c r="T1371" s="216">
        <f>S1371*H1371</f>
        <v>0</v>
      </c>
      <c r="AR1371" s="25" t="s">
        <v>111</v>
      </c>
      <c r="AT1371" s="25" t="s">
        <v>203</v>
      </c>
      <c r="AU1371" s="25" t="s">
        <v>87</v>
      </c>
      <c r="AY1371" s="25" t="s">
        <v>201</v>
      </c>
      <c r="BE1371" s="217">
        <f>IF(N1371="základní",J1371,0)</f>
        <v>0</v>
      </c>
      <c r="BF1371" s="217">
        <f>IF(N1371="snížená",J1371,0)</f>
        <v>0</v>
      </c>
      <c r="BG1371" s="217">
        <f>IF(N1371="zákl. přenesená",J1371,0)</f>
        <v>0</v>
      </c>
      <c r="BH1371" s="217">
        <f>IF(N1371="sníž. přenesená",J1371,0)</f>
        <v>0</v>
      </c>
      <c r="BI1371" s="217">
        <f>IF(N1371="nulová",J1371,0)</f>
        <v>0</v>
      </c>
      <c r="BJ1371" s="25" t="s">
        <v>42</v>
      </c>
      <c r="BK1371" s="217">
        <f>ROUND(I1371*H1371,2)</f>
        <v>0</v>
      </c>
      <c r="BL1371" s="25" t="s">
        <v>111</v>
      </c>
      <c r="BM1371" s="25" t="s">
        <v>1307</v>
      </c>
    </row>
    <row r="1372" spans="2:65" s="1" customFormat="1" ht="40.5">
      <c r="B1372" s="43"/>
      <c r="C1372" s="65"/>
      <c r="D1372" s="218" t="s">
        <v>209</v>
      </c>
      <c r="E1372" s="65"/>
      <c r="F1372" s="219" t="s">
        <v>1308</v>
      </c>
      <c r="G1372" s="65"/>
      <c r="H1372" s="65"/>
      <c r="I1372" s="175"/>
      <c r="J1372" s="65"/>
      <c r="K1372" s="65"/>
      <c r="L1372" s="63"/>
      <c r="M1372" s="220"/>
      <c r="N1372" s="44"/>
      <c r="O1372" s="44"/>
      <c r="P1372" s="44"/>
      <c r="Q1372" s="44"/>
      <c r="R1372" s="44"/>
      <c r="S1372" s="44"/>
      <c r="T1372" s="80"/>
      <c r="AT1372" s="25" t="s">
        <v>209</v>
      </c>
      <c r="AU1372" s="25" t="s">
        <v>87</v>
      </c>
    </row>
    <row r="1373" spans="2:65" s="1" customFormat="1" ht="25.5" customHeight="1">
      <c r="B1373" s="43"/>
      <c r="C1373" s="206" t="s">
        <v>1309</v>
      </c>
      <c r="D1373" s="206" t="s">
        <v>203</v>
      </c>
      <c r="E1373" s="207" t="s">
        <v>1310</v>
      </c>
      <c r="F1373" s="208" t="s">
        <v>1311</v>
      </c>
      <c r="G1373" s="209" t="s">
        <v>137</v>
      </c>
      <c r="H1373" s="210">
        <v>371.32</v>
      </c>
      <c r="I1373" s="211"/>
      <c r="J1373" s="212">
        <f>ROUND(I1373*H1373,2)</f>
        <v>0</v>
      </c>
      <c r="K1373" s="208" t="s">
        <v>207</v>
      </c>
      <c r="L1373" s="63"/>
      <c r="M1373" s="213" t="s">
        <v>34</v>
      </c>
      <c r="N1373" s="214" t="s">
        <v>51</v>
      </c>
      <c r="O1373" s="44"/>
      <c r="P1373" s="215">
        <f>O1373*H1373</f>
        <v>0</v>
      </c>
      <c r="Q1373" s="215">
        <v>2.1000000000000001E-4</v>
      </c>
      <c r="R1373" s="215">
        <f>Q1373*H1373</f>
        <v>7.7977199999999997E-2</v>
      </c>
      <c r="S1373" s="215">
        <v>0</v>
      </c>
      <c r="T1373" s="216">
        <f>S1373*H1373</f>
        <v>0</v>
      </c>
      <c r="AR1373" s="25" t="s">
        <v>111</v>
      </c>
      <c r="AT1373" s="25" t="s">
        <v>203</v>
      </c>
      <c r="AU1373" s="25" t="s">
        <v>87</v>
      </c>
      <c r="AY1373" s="25" t="s">
        <v>201</v>
      </c>
      <c r="BE1373" s="217">
        <f>IF(N1373="základní",J1373,0)</f>
        <v>0</v>
      </c>
      <c r="BF1373" s="217">
        <f>IF(N1373="snížená",J1373,0)</f>
        <v>0</v>
      </c>
      <c r="BG1373" s="217">
        <f>IF(N1373="zákl. přenesená",J1373,0)</f>
        <v>0</v>
      </c>
      <c r="BH1373" s="217">
        <f>IF(N1373="sníž. přenesená",J1373,0)</f>
        <v>0</v>
      </c>
      <c r="BI1373" s="217">
        <f>IF(N1373="nulová",J1373,0)</f>
        <v>0</v>
      </c>
      <c r="BJ1373" s="25" t="s">
        <v>42</v>
      </c>
      <c r="BK1373" s="217">
        <f>ROUND(I1373*H1373,2)</f>
        <v>0</v>
      </c>
      <c r="BL1373" s="25" t="s">
        <v>111</v>
      </c>
      <c r="BM1373" s="25" t="s">
        <v>1312</v>
      </c>
    </row>
    <row r="1374" spans="2:65" s="1" customFormat="1" ht="54">
      <c r="B1374" s="43"/>
      <c r="C1374" s="65"/>
      <c r="D1374" s="218" t="s">
        <v>209</v>
      </c>
      <c r="E1374" s="65"/>
      <c r="F1374" s="219" t="s">
        <v>1313</v>
      </c>
      <c r="G1374" s="65"/>
      <c r="H1374" s="65"/>
      <c r="I1374" s="175"/>
      <c r="J1374" s="65"/>
      <c r="K1374" s="65"/>
      <c r="L1374" s="63"/>
      <c r="M1374" s="220"/>
      <c r="N1374" s="44"/>
      <c r="O1374" s="44"/>
      <c r="P1374" s="44"/>
      <c r="Q1374" s="44"/>
      <c r="R1374" s="44"/>
      <c r="S1374" s="44"/>
      <c r="T1374" s="80"/>
      <c r="AT1374" s="25" t="s">
        <v>209</v>
      </c>
      <c r="AU1374" s="25" t="s">
        <v>87</v>
      </c>
    </row>
    <row r="1375" spans="2:65" s="12" customFormat="1">
      <c r="B1375" s="221"/>
      <c r="C1375" s="222"/>
      <c r="D1375" s="218" t="s">
        <v>211</v>
      </c>
      <c r="E1375" s="223" t="s">
        <v>34</v>
      </c>
      <c r="F1375" s="224" t="s">
        <v>418</v>
      </c>
      <c r="G1375" s="222"/>
      <c r="H1375" s="223" t="s">
        <v>34</v>
      </c>
      <c r="I1375" s="225"/>
      <c r="J1375" s="222"/>
      <c r="K1375" s="222"/>
      <c r="L1375" s="226"/>
      <c r="M1375" s="227"/>
      <c r="N1375" s="228"/>
      <c r="O1375" s="228"/>
      <c r="P1375" s="228"/>
      <c r="Q1375" s="228"/>
      <c r="R1375" s="228"/>
      <c r="S1375" s="228"/>
      <c r="T1375" s="229"/>
      <c r="AT1375" s="230" t="s">
        <v>211</v>
      </c>
      <c r="AU1375" s="230" t="s">
        <v>87</v>
      </c>
      <c r="AV1375" s="12" t="s">
        <v>42</v>
      </c>
      <c r="AW1375" s="12" t="s">
        <v>40</v>
      </c>
      <c r="AX1375" s="12" t="s">
        <v>80</v>
      </c>
      <c r="AY1375" s="230" t="s">
        <v>201</v>
      </c>
    </row>
    <row r="1376" spans="2:65" s="12" customFormat="1">
      <c r="B1376" s="221"/>
      <c r="C1376" s="222"/>
      <c r="D1376" s="218" t="s">
        <v>211</v>
      </c>
      <c r="E1376" s="223" t="s">
        <v>34</v>
      </c>
      <c r="F1376" s="224" t="s">
        <v>1314</v>
      </c>
      <c r="G1376" s="222"/>
      <c r="H1376" s="223" t="s">
        <v>34</v>
      </c>
      <c r="I1376" s="225"/>
      <c r="J1376" s="222"/>
      <c r="K1376" s="222"/>
      <c r="L1376" s="226"/>
      <c r="M1376" s="227"/>
      <c r="N1376" s="228"/>
      <c r="O1376" s="228"/>
      <c r="P1376" s="228"/>
      <c r="Q1376" s="228"/>
      <c r="R1376" s="228"/>
      <c r="S1376" s="228"/>
      <c r="T1376" s="229"/>
      <c r="AT1376" s="230" t="s">
        <v>211</v>
      </c>
      <c r="AU1376" s="230" t="s">
        <v>87</v>
      </c>
      <c r="AV1376" s="12" t="s">
        <v>42</v>
      </c>
      <c r="AW1376" s="12" t="s">
        <v>40</v>
      </c>
      <c r="AX1376" s="12" t="s">
        <v>80</v>
      </c>
      <c r="AY1376" s="230" t="s">
        <v>201</v>
      </c>
    </row>
    <row r="1377" spans="2:65" s="12" customFormat="1">
      <c r="B1377" s="221"/>
      <c r="C1377" s="222"/>
      <c r="D1377" s="218" t="s">
        <v>211</v>
      </c>
      <c r="E1377" s="223" t="s">
        <v>34</v>
      </c>
      <c r="F1377" s="224" t="s">
        <v>901</v>
      </c>
      <c r="G1377" s="222"/>
      <c r="H1377" s="223" t="s">
        <v>34</v>
      </c>
      <c r="I1377" s="225"/>
      <c r="J1377" s="222"/>
      <c r="K1377" s="222"/>
      <c r="L1377" s="226"/>
      <c r="M1377" s="227"/>
      <c r="N1377" s="228"/>
      <c r="O1377" s="228"/>
      <c r="P1377" s="228"/>
      <c r="Q1377" s="228"/>
      <c r="R1377" s="228"/>
      <c r="S1377" s="228"/>
      <c r="T1377" s="229"/>
      <c r="AT1377" s="230" t="s">
        <v>211</v>
      </c>
      <c r="AU1377" s="230" t="s">
        <v>87</v>
      </c>
      <c r="AV1377" s="12" t="s">
        <v>42</v>
      </c>
      <c r="AW1377" s="12" t="s">
        <v>40</v>
      </c>
      <c r="AX1377" s="12" t="s">
        <v>80</v>
      </c>
      <c r="AY1377" s="230" t="s">
        <v>201</v>
      </c>
    </row>
    <row r="1378" spans="2:65" s="13" customFormat="1" ht="27">
      <c r="B1378" s="231"/>
      <c r="C1378" s="232"/>
      <c r="D1378" s="218" t="s">
        <v>211</v>
      </c>
      <c r="E1378" s="233" t="s">
        <v>34</v>
      </c>
      <c r="F1378" s="234" t="s">
        <v>902</v>
      </c>
      <c r="G1378" s="232"/>
      <c r="H1378" s="235">
        <v>371.32</v>
      </c>
      <c r="I1378" s="236"/>
      <c r="J1378" s="232"/>
      <c r="K1378" s="232"/>
      <c r="L1378" s="237"/>
      <c r="M1378" s="238"/>
      <c r="N1378" s="239"/>
      <c r="O1378" s="239"/>
      <c r="P1378" s="239"/>
      <c r="Q1378" s="239"/>
      <c r="R1378" s="239"/>
      <c r="S1378" s="239"/>
      <c r="T1378" s="240"/>
      <c r="AT1378" s="241" t="s">
        <v>211</v>
      </c>
      <c r="AU1378" s="241" t="s">
        <v>87</v>
      </c>
      <c r="AV1378" s="13" t="s">
        <v>87</v>
      </c>
      <c r="AW1378" s="13" t="s">
        <v>40</v>
      </c>
      <c r="AX1378" s="13" t="s">
        <v>80</v>
      </c>
      <c r="AY1378" s="241" t="s">
        <v>201</v>
      </c>
    </row>
    <row r="1379" spans="2:65" s="15" customFormat="1">
      <c r="B1379" s="253"/>
      <c r="C1379" s="254"/>
      <c r="D1379" s="218" t="s">
        <v>211</v>
      </c>
      <c r="E1379" s="255" t="s">
        <v>34</v>
      </c>
      <c r="F1379" s="256" t="s">
        <v>432</v>
      </c>
      <c r="G1379" s="254"/>
      <c r="H1379" s="257">
        <v>371.32</v>
      </c>
      <c r="I1379" s="258"/>
      <c r="J1379" s="254"/>
      <c r="K1379" s="254"/>
      <c r="L1379" s="259"/>
      <c r="M1379" s="260"/>
      <c r="N1379" s="261"/>
      <c r="O1379" s="261"/>
      <c r="P1379" s="261"/>
      <c r="Q1379" s="261"/>
      <c r="R1379" s="261"/>
      <c r="S1379" s="261"/>
      <c r="T1379" s="262"/>
      <c r="AT1379" s="263" t="s">
        <v>211</v>
      </c>
      <c r="AU1379" s="263" t="s">
        <v>87</v>
      </c>
      <c r="AV1379" s="15" t="s">
        <v>108</v>
      </c>
      <c r="AW1379" s="15" t="s">
        <v>40</v>
      </c>
      <c r="AX1379" s="15" t="s">
        <v>80</v>
      </c>
      <c r="AY1379" s="263" t="s">
        <v>201</v>
      </c>
    </row>
    <row r="1380" spans="2:65" s="14" customFormat="1">
      <c r="B1380" s="242"/>
      <c r="C1380" s="243"/>
      <c r="D1380" s="218" t="s">
        <v>211</v>
      </c>
      <c r="E1380" s="244" t="s">
        <v>34</v>
      </c>
      <c r="F1380" s="245" t="s">
        <v>215</v>
      </c>
      <c r="G1380" s="243"/>
      <c r="H1380" s="246">
        <v>371.32</v>
      </c>
      <c r="I1380" s="247"/>
      <c r="J1380" s="243"/>
      <c r="K1380" s="243"/>
      <c r="L1380" s="248"/>
      <c r="M1380" s="249"/>
      <c r="N1380" s="250"/>
      <c r="O1380" s="250"/>
      <c r="P1380" s="250"/>
      <c r="Q1380" s="250"/>
      <c r="R1380" s="250"/>
      <c r="S1380" s="250"/>
      <c r="T1380" s="251"/>
      <c r="AT1380" s="252" t="s">
        <v>211</v>
      </c>
      <c r="AU1380" s="252" t="s">
        <v>87</v>
      </c>
      <c r="AV1380" s="14" t="s">
        <v>111</v>
      </c>
      <c r="AW1380" s="14" t="s">
        <v>40</v>
      </c>
      <c r="AX1380" s="14" t="s">
        <v>42</v>
      </c>
      <c r="AY1380" s="252" t="s">
        <v>201</v>
      </c>
    </row>
    <row r="1381" spans="2:65" s="1" customFormat="1" ht="25.5" customHeight="1">
      <c r="B1381" s="43"/>
      <c r="C1381" s="206" t="s">
        <v>1315</v>
      </c>
      <c r="D1381" s="206" t="s">
        <v>203</v>
      </c>
      <c r="E1381" s="207" t="s">
        <v>1316</v>
      </c>
      <c r="F1381" s="208" t="s">
        <v>1317</v>
      </c>
      <c r="G1381" s="209" t="s">
        <v>1318</v>
      </c>
      <c r="H1381" s="210">
        <v>4</v>
      </c>
      <c r="I1381" s="211"/>
      <c r="J1381" s="212">
        <f>ROUND(I1381*H1381,2)</f>
        <v>0</v>
      </c>
      <c r="K1381" s="208" t="s">
        <v>207</v>
      </c>
      <c r="L1381" s="63"/>
      <c r="M1381" s="213" t="s">
        <v>34</v>
      </c>
      <c r="N1381" s="214" t="s">
        <v>51</v>
      </c>
      <c r="O1381" s="44"/>
      <c r="P1381" s="215">
        <f>O1381*H1381</f>
        <v>0</v>
      </c>
      <c r="Q1381" s="215">
        <v>0</v>
      </c>
      <c r="R1381" s="215">
        <f>Q1381*H1381</f>
        <v>0</v>
      </c>
      <c r="S1381" s="215">
        <v>0</v>
      </c>
      <c r="T1381" s="216">
        <f>S1381*H1381</f>
        <v>0</v>
      </c>
      <c r="AR1381" s="25" t="s">
        <v>111</v>
      </c>
      <c r="AT1381" s="25" t="s">
        <v>203</v>
      </c>
      <c r="AU1381" s="25" t="s">
        <v>87</v>
      </c>
      <c r="AY1381" s="25" t="s">
        <v>201</v>
      </c>
      <c r="BE1381" s="217">
        <f>IF(N1381="základní",J1381,0)</f>
        <v>0</v>
      </c>
      <c r="BF1381" s="217">
        <f>IF(N1381="snížená",J1381,0)</f>
        <v>0</v>
      </c>
      <c r="BG1381" s="217">
        <f>IF(N1381="zákl. přenesená",J1381,0)</f>
        <v>0</v>
      </c>
      <c r="BH1381" s="217">
        <f>IF(N1381="sníž. přenesená",J1381,0)</f>
        <v>0</v>
      </c>
      <c r="BI1381" s="217">
        <f>IF(N1381="nulová",J1381,0)</f>
        <v>0</v>
      </c>
      <c r="BJ1381" s="25" t="s">
        <v>42</v>
      </c>
      <c r="BK1381" s="217">
        <f>ROUND(I1381*H1381,2)</f>
        <v>0</v>
      </c>
      <c r="BL1381" s="25" t="s">
        <v>111</v>
      </c>
      <c r="BM1381" s="25" t="s">
        <v>1319</v>
      </c>
    </row>
    <row r="1382" spans="2:65" s="1" customFormat="1" ht="40.5">
      <c r="B1382" s="43"/>
      <c r="C1382" s="65"/>
      <c r="D1382" s="218" t="s">
        <v>209</v>
      </c>
      <c r="E1382" s="65"/>
      <c r="F1382" s="219" t="s">
        <v>1320</v>
      </c>
      <c r="G1382" s="65"/>
      <c r="H1382" s="65"/>
      <c r="I1382" s="175"/>
      <c r="J1382" s="65"/>
      <c r="K1382" s="65"/>
      <c r="L1382" s="63"/>
      <c r="M1382" s="220"/>
      <c r="N1382" s="44"/>
      <c r="O1382" s="44"/>
      <c r="P1382" s="44"/>
      <c r="Q1382" s="44"/>
      <c r="R1382" s="44"/>
      <c r="S1382" s="44"/>
      <c r="T1382" s="80"/>
      <c r="AT1382" s="25" t="s">
        <v>209</v>
      </c>
      <c r="AU1382" s="25" t="s">
        <v>87</v>
      </c>
    </row>
    <row r="1383" spans="2:65" s="12" customFormat="1">
      <c r="B1383" s="221"/>
      <c r="C1383" s="222"/>
      <c r="D1383" s="218" t="s">
        <v>211</v>
      </c>
      <c r="E1383" s="223" t="s">
        <v>34</v>
      </c>
      <c r="F1383" s="224" t="s">
        <v>418</v>
      </c>
      <c r="G1383" s="222"/>
      <c r="H1383" s="223" t="s">
        <v>34</v>
      </c>
      <c r="I1383" s="225"/>
      <c r="J1383" s="222"/>
      <c r="K1383" s="222"/>
      <c r="L1383" s="226"/>
      <c r="M1383" s="227"/>
      <c r="N1383" s="228"/>
      <c r="O1383" s="228"/>
      <c r="P1383" s="228"/>
      <c r="Q1383" s="228"/>
      <c r="R1383" s="228"/>
      <c r="S1383" s="228"/>
      <c r="T1383" s="229"/>
      <c r="AT1383" s="230" t="s">
        <v>211</v>
      </c>
      <c r="AU1383" s="230" t="s">
        <v>87</v>
      </c>
      <c r="AV1383" s="12" t="s">
        <v>42</v>
      </c>
      <c r="AW1383" s="12" t="s">
        <v>40</v>
      </c>
      <c r="AX1383" s="12" t="s">
        <v>80</v>
      </c>
      <c r="AY1383" s="230" t="s">
        <v>201</v>
      </c>
    </row>
    <row r="1384" spans="2:65" s="12" customFormat="1">
      <c r="B1384" s="221"/>
      <c r="C1384" s="222"/>
      <c r="D1384" s="218" t="s">
        <v>211</v>
      </c>
      <c r="E1384" s="223" t="s">
        <v>34</v>
      </c>
      <c r="F1384" s="224" t="s">
        <v>1321</v>
      </c>
      <c r="G1384" s="222"/>
      <c r="H1384" s="223" t="s">
        <v>34</v>
      </c>
      <c r="I1384" s="225"/>
      <c r="J1384" s="222"/>
      <c r="K1384" s="222"/>
      <c r="L1384" s="226"/>
      <c r="M1384" s="227"/>
      <c r="N1384" s="228"/>
      <c r="O1384" s="228"/>
      <c r="P1384" s="228"/>
      <c r="Q1384" s="228"/>
      <c r="R1384" s="228"/>
      <c r="S1384" s="228"/>
      <c r="T1384" s="229"/>
      <c r="AT1384" s="230" t="s">
        <v>211</v>
      </c>
      <c r="AU1384" s="230" t="s">
        <v>87</v>
      </c>
      <c r="AV1384" s="12" t="s">
        <v>42</v>
      </c>
      <c r="AW1384" s="12" t="s">
        <v>40</v>
      </c>
      <c r="AX1384" s="12" t="s">
        <v>80</v>
      </c>
      <c r="AY1384" s="230" t="s">
        <v>201</v>
      </c>
    </row>
    <row r="1385" spans="2:65" s="13" customFormat="1">
      <c r="B1385" s="231"/>
      <c r="C1385" s="232"/>
      <c r="D1385" s="218" t="s">
        <v>211</v>
      </c>
      <c r="E1385" s="233" t="s">
        <v>34</v>
      </c>
      <c r="F1385" s="234" t="s">
        <v>1322</v>
      </c>
      <c r="G1385" s="232"/>
      <c r="H1385" s="235">
        <v>4</v>
      </c>
      <c r="I1385" s="236"/>
      <c r="J1385" s="232"/>
      <c r="K1385" s="232"/>
      <c r="L1385" s="237"/>
      <c r="M1385" s="238"/>
      <c r="N1385" s="239"/>
      <c r="O1385" s="239"/>
      <c r="P1385" s="239"/>
      <c r="Q1385" s="239"/>
      <c r="R1385" s="239"/>
      <c r="S1385" s="239"/>
      <c r="T1385" s="240"/>
      <c r="AT1385" s="241" t="s">
        <v>211</v>
      </c>
      <c r="AU1385" s="241" t="s">
        <v>87</v>
      </c>
      <c r="AV1385" s="13" t="s">
        <v>87</v>
      </c>
      <c r="AW1385" s="13" t="s">
        <v>40</v>
      </c>
      <c r="AX1385" s="13" t="s">
        <v>80</v>
      </c>
      <c r="AY1385" s="241" t="s">
        <v>201</v>
      </c>
    </row>
    <row r="1386" spans="2:65" s="15" customFormat="1">
      <c r="B1386" s="253"/>
      <c r="C1386" s="254"/>
      <c r="D1386" s="218" t="s">
        <v>211</v>
      </c>
      <c r="E1386" s="255" t="s">
        <v>34</v>
      </c>
      <c r="F1386" s="256" t="s">
        <v>432</v>
      </c>
      <c r="G1386" s="254"/>
      <c r="H1386" s="257">
        <v>4</v>
      </c>
      <c r="I1386" s="258"/>
      <c r="J1386" s="254"/>
      <c r="K1386" s="254"/>
      <c r="L1386" s="259"/>
      <c r="M1386" s="260"/>
      <c r="N1386" s="261"/>
      <c r="O1386" s="261"/>
      <c r="P1386" s="261"/>
      <c r="Q1386" s="261"/>
      <c r="R1386" s="261"/>
      <c r="S1386" s="261"/>
      <c r="T1386" s="262"/>
      <c r="AT1386" s="263" t="s">
        <v>211</v>
      </c>
      <c r="AU1386" s="263" t="s">
        <v>87</v>
      </c>
      <c r="AV1386" s="15" t="s">
        <v>108</v>
      </c>
      <c r="AW1386" s="15" t="s">
        <v>40</v>
      </c>
      <c r="AX1386" s="15" t="s">
        <v>80</v>
      </c>
      <c r="AY1386" s="263" t="s">
        <v>201</v>
      </c>
    </row>
    <row r="1387" spans="2:65" s="14" customFormat="1">
      <c r="B1387" s="242"/>
      <c r="C1387" s="243"/>
      <c r="D1387" s="218" t="s">
        <v>211</v>
      </c>
      <c r="E1387" s="244" t="s">
        <v>34</v>
      </c>
      <c r="F1387" s="245" t="s">
        <v>215</v>
      </c>
      <c r="G1387" s="243"/>
      <c r="H1387" s="246">
        <v>4</v>
      </c>
      <c r="I1387" s="247"/>
      <c r="J1387" s="243"/>
      <c r="K1387" s="243"/>
      <c r="L1387" s="248"/>
      <c r="M1387" s="249"/>
      <c r="N1387" s="250"/>
      <c r="O1387" s="250"/>
      <c r="P1387" s="250"/>
      <c r="Q1387" s="250"/>
      <c r="R1387" s="250"/>
      <c r="S1387" s="250"/>
      <c r="T1387" s="251"/>
      <c r="AT1387" s="252" t="s">
        <v>211</v>
      </c>
      <c r="AU1387" s="252" t="s">
        <v>87</v>
      </c>
      <c r="AV1387" s="14" t="s">
        <v>111</v>
      </c>
      <c r="AW1387" s="14" t="s">
        <v>40</v>
      </c>
      <c r="AX1387" s="14" t="s">
        <v>42</v>
      </c>
      <c r="AY1387" s="252" t="s">
        <v>201</v>
      </c>
    </row>
    <row r="1388" spans="2:65" s="1" customFormat="1" ht="25.5" customHeight="1">
      <c r="B1388" s="43"/>
      <c r="C1388" s="206" t="s">
        <v>1323</v>
      </c>
      <c r="D1388" s="206" t="s">
        <v>203</v>
      </c>
      <c r="E1388" s="207" t="s">
        <v>1324</v>
      </c>
      <c r="F1388" s="208" t="s">
        <v>1325</v>
      </c>
      <c r="G1388" s="209" t="s">
        <v>1318</v>
      </c>
      <c r="H1388" s="210">
        <v>480</v>
      </c>
      <c r="I1388" s="211"/>
      <c r="J1388" s="212">
        <f>ROUND(I1388*H1388,2)</f>
        <v>0</v>
      </c>
      <c r="K1388" s="208" t="s">
        <v>207</v>
      </c>
      <c r="L1388" s="63"/>
      <c r="M1388" s="213" t="s">
        <v>34</v>
      </c>
      <c r="N1388" s="214" t="s">
        <v>51</v>
      </c>
      <c r="O1388" s="44"/>
      <c r="P1388" s="215">
        <f>O1388*H1388</f>
        <v>0</v>
      </c>
      <c r="Q1388" s="215">
        <v>0</v>
      </c>
      <c r="R1388" s="215">
        <f>Q1388*H1388</f>
        <v>0</v>
      </c>
      <c r="S1388" s="215">
        <v>0</v>
      </c>
      <c r="T1388" s="216">
        <f>S1388*H1388</f>
        <v>0</v>
      </c>
      <c r="AR1388" s="25" t="s">
        <v>111</v>
      </c>
      <c r="AT1388" s="25" t="s">
        <v>203</v>
      </c>
      <c r="AU1388" s="25" t="s">
        <v>87</v>
      </c>
      <c r="AY1388" s="25" t="s">
        <v>201</v>
      </c>
      <c r="BE1388" s="217">
        <f>IF(N1388="základní",J1388,0)</f>
        <v>0</v>
      </c>
      <c r="BF1388" s="217">
        <f>IF(N1388="snížená",J1388,0)</f>
        <v>0</v>
      </c>
      <c r="BG1388" s="217">
        <f>IF(N1388="zákl. přenesená",J1388,0)</f>
        <v>0</v>
      </c>
      <c r="BH1388" s="217">
        <f>IF(N1388="sníž. přenesená",J1388,0)</f>
        <v>0</v>
      </c>
      <c r="BI1388" s="217">
        <f>IF(N1388="nulová",J1388,0)</f>
        <v>0</v>
      </c>
      <c r="BJ1388" s="25" t="s">
        <v>42</v>
      </c>
      <c r="BK1388" s="217">
        <f>ROUND(I1388*H1388,2)</f>
        <v>0</v>
      </c>
      <c r="BL1388" s="25" t="s">
        <v>111</v>
      </c>
      <c r="BM1388" s="25" t="s">
        <v>1326</v>
      </c>
    </row>
    <row r="1389" spans="2:65" s="1" customFormat="1" ht="40.5">
      <c r="B1389" s="43"/>
      <c r="C1389" s="65"/>
      <c r="D1389" s="218" t="s">
        <v>209</v>
      </c>
      <c r="E1389" s="65"/>
      <c r="F1389" s="219" t="s">
        <v>1320</v>
      </c>
      <c r="G1389" s="65"/>
      <c r="H1389" s="65"/>
      <c r="I1389" s="175"/>
      <c r="J1389" s="65"/>
      <c r="K1389" s="65"/>
      <c r="L1389" s="63"/>
      <c r="M1389" s="220"/>
      <c r="N1389" s="44"/>
      <c r="O1389" s="44"/>
      <c r="P1389" s="44"/>
      <c r="Q1389" s="44"/>
      <c r="R1389" s="44"/>
      <c r="S1389" s="44"/>
      <c r="T1389" s="80"/>
      <c r="AT1389" s="25" t="s">
        <v>209</v>
      </c>
      <c r="AU1389" s="25" t="s">
        <v>87</v>
      </c>
    </row>
    <row r="1390" spans="2:65" s="13" customFormat="1">
      <c r="B1390" s="231"/>
      <c r="C1390" s="232"/>
      <c r="D1390" s="218" t="s">
        <v>211</v>
      </c>
      <c r="E1390" s="232"/>
      <c r="F1390" s="234" t="s">
        <v>1327</v>
      </c>
      <c r="G1390" s="232"/>
      <c r="H1390" s="235">
        <v>480</v>
      </c>
      <c r="I1390" s="236"/>
      <c r="J1390" s="232"/>
      <c r="K1390" s="232"/>
      <c r="L1390" s="237"/>
      <c r="M1390" s="238"/>
      <c r="N1390" s="239"/>
      <c r="O1390" s="239"/>
      <c r="P1390" s="239"/>
      <c r="Q1390" s="239"/>
      <c r="R1390" s="239"/>
      <c r="S1390" s="239"/>
      <c r="T1390" s="240"/>
      <c r="AT1390" s="241" t="s">
        <v>211</v>
      </c>
      <c r="AU1390" s="241" t="s">
        <v>87</v>
      </c>
      <c r="AV1390" s="13" t="s">
        <v>87</v>
      </c>
      <c r="AW1390" s="13" t="s">
        <v>6</v>
      </c>
      <c r="AX1390" s="13" t="s">
        <v>42</v>
      </c>
      <c r="AY1390" s="241" t="s">
        <v>201</v>
      </c>
    </row>
    <row r="1391" spans="2:65" s="1" customFormat="1" ht="25.5" customHeight="1">
      <c r="B1391" s="43"/>
      <c r="C1391" s="206" t="s">
        <v>1328</v>
      </c>
      <c r="D1391" s="206" t="s">
        <v>203</v>
      </c>
      <c r="E1391" s="207" t="s">
        <v>1329</v>
      </c>
      <c r="F1391" s="208" t="s">
        <v>1330</v>
      </c>
      <c r="G1391" s="209" t="s">
        <v>1318</v>
      </c>
      <c r="H1391" s="210">
        <v>4</v>
      </c>
      <c r="I1391" s="211"/>
      <c r="J1391" s="212">
        <f>ROUND(I1391*H1391,2)</f>
        <v>0</v>
      </c>
      <c r="K1391" s="208" t="s">
        <v>207</v>
      </c>
      <c r="L1391" s="63"/>
      <c r="M1391" s="213" t="s">
        <v>34</v>
      </c>
      <c r="N1391" s="214" t="s">
        <v>51</v>
      </c>
      <c r="O1391" s="44"/>
      <c r="P1391" s="215">
        <f>O1391*H1391</f>
        <v>0</v>
      </c>
      <c r="Q1391" s="215">
        <v>0</v>
      </c>
      <c r="R1391" s="215">
        <f>Q1391*H1391</f>
        <v>0</v>
      </c>
      <c r="S1391" s="215">
        <v>0</v>
      </c>
      <c r="T1391" s="216">
        <f>S1391*H1391</f>
        <v>0</v>
      </c>
      <c r="AR1391" s="25" t="s">
        <v>111</v>
      </c>
      <c r="AT1391" s="25" t="s">
        <v>203</v>
      </c>
      <c r="AU1391" s="25" t="s">
        <v>87</v>
      </c>
      <c r="AY1391" s="25" t="s">
        <v>201</v>
      </c>
      <c r="BE1391" s="217">
        <f>IF(N1391="základní",J1391,0)</f>
        <v>0</v>
      </c>
      <c r="BF1391" s="217">
        <f>IF(N1391="snížená",J1391,0)</f>
        <v>0</v>
      </c>
      <c r="BG1391" s="217">
        <f>IF(N1391="zákl. přenesená",J1391,0)</f>
        <v>0</v>
      </c>
      <c r="BH1391" s="217">
        <f>IF(N1391="sníž. přenesená",J1391,0)</f>
        <v>0</v>
      </c>
      <c r="BI1391" s="217">
        <f>IF(N1391="nulová",J1391,0)</f>
        <v>0</v>
      </c>
      <c r="BJ1391" s="25" t="s">
        <v>42</v>
      </c>
      <c r="BK1391" s="217">
        <f>ROUND(I1391*H1391,2)</f>
        <v>0</v>
      </c>
      <c r="BL1391" s="25" t="s">
        <v>111</v>
      </c>
      <c r="BM1391" s="25" t="s">
        <v>1331</v>
      </c>
    </row>
    <row r="1392" spans="2:65" s="1" customFormat="1" ht="27">
      <c r="B1392" s="43"/>
      <c r="C1392" s="65"/>
      <c r="D1392" s="218" t="s">
        <v>209</v>
      </c>
      <c r="E1392" s="65"/>
      <c r="F1392" s="219" t="s">
        <v>1332</v>
      </c>
      <c r="G1392" s="65"/>
      <c r="H1392" s="65"/>
      <c r="I1392" s="175"/>
      <c r="J1392" s="65"/>
      <c r="K1392" s="65"/>
      <c r="L1392" s="63"/>
      <c r="M1392" s="220"/>
      <c r="N1392" s="44"/>
      <c r="O1392" s="44"/>
      <c r="P1392" s="44"/>
      <c r="Q1392" s="44"/>
      <c r="R1392" s="44"/>
      <c r="S1392" s="44"/>
      <c r="T1392" s="80"/>
      <c r="AT1392" s="25" t="s">
        <v>209</v>
      </c>
      <c r="AU1392" s="25" t="s">
        <v>87</v>
      </c>
    </row>
    <row r="1393" spans="2:65" s="1" customFormat="1" ht="25.5" customHeight="1">
      <c r="B1393" s="43"/>
      <c r="C1393" s="206" t="s">
        <v>1333</v>
      </c>
      <c r="D1393" s="206" t="s">
        <v>203</v>
      </c>
      <c r="E1393" s="207" t="s">
        <v>1334</v>
      </c>
      <c r="F1393" s="208" t="s">
        <v>1335</v>
      </c>
      <c r="G1393" s="209" t="s">
        <v>137</v>
      </c>
      <c r="H1393" s="210">
        <v>371.32</v>
      </c>
      <c r="I1393" s="211"/>
      <c r="J1393" s="212">
        <f>ROUND(I1393*H1393,2)</f>
        <v>0</v>
      </c>
      <c r="K1393" s="208" t="s">
        <v>207</v>
      </c>
      <c r="L1393" s="63"/>
      <c r="M1393" s="213" t="s">
        <v>34</v>
      </c>
      <c r="N1393" s="214" t="s">
        <v>51</v>
      </c>
      <c r="O1393" s="44"/>
      <c r="P1393" s="215">
        <f>O1393*H1393</f>
        <v>0</v>
      </c>
      <c r="Q1393" s="215">
        <v>4.0000000000000003E-5</v>
      </c>
      <c r="R1393" s="215">
        <f>Q1393*H1393</f>
        <v>1.4852800000000001E-2</v>
      </c>
      <c r="S1393" s="215">
        <v>0</v>
      </c>
      <c r="T1393" s="216">
        <f>S1393*H1393</f>
        <v>0</v>
      </c>
      <c r="AR1393" s="25" t="s">
        <v>111</v>
      </c>
      <c r="AT1393" s="25" t="s">
        <v>203</v>
      </c>
      <c r="AU1393" s="25" t="s">
        <v>87</v>
      </c>
      <c r="AY1393" s="25" t="s">
        <v>201</v>
      </c>
      <c r="BE1393" s="217">
        <f>IF(N1393="základní",J1393,0)</f>
        <v>0</v>
      </c>
      <c r="BF1393" s="217">
        <f>IF(N1393="snížená",J1393,0)</f>
        <v>0</v>
      </c>
      <c r="BG1393" s="217">
        <f>IF(N1393="zákl. přenesená",J1393,0)</f>
        <v>0</v>
      </c>
      <c r="BH1393" s="217">
        <f>IF(N1393="sníž. přenesená",J1393,0)</f>
        <v>0</v>
      </c>
      <c r="BI1393" s="217">
        <f>IF(N1393="nulová",J1393,0)</f>
        <v>0</v>
      </c>
      <c r="BJ1393" s="25" t="s">
        <v>42</v>
      </c>
      <c r="BK1393" s="217">
        <f>ROUND(I1393*H1393,2)</f>
        <v>0</v>
      </c>
      <c r="BL1393" s="25" t="s">
        <v>111</v>
      </c>
      <c r="BM1393" s="25" t="s">
        <v>1336</v>
      </c>
    </row>
    <row r="1394" spans="2:65" s="1" customFormat="1" ht="216">
      <c r="B1394" s="43"/>
      <c r="C1394" s="65"/>
      <c r="D1394" s="218" t="s">
        <v>209</v>
      </c>
      <c r="E1394" s="65"/>
      <c r="F1394" s="219" t="s">
        <v>1337</v>
      </c>
      <c r="G1394" s="65"/>
      <c r="H1394" s="65"/>
      <c r="I1394" s="175"/>
      <c r="J1394" s="65"/>
      <c r="K1394" s="65"/>
      <c r="L1394" s="63"/>
      <c r="M1394" s="220"/>
      <c r="N1394" s="44"/>
      <c r="O1394" s="44"/>
      <c r="P1394" s="44"/>
      <c r="Q1394" s="44"/>
      <c r="R1394" s="44"/>
      <c r="S1394" s="44"/>
      <c r="T1394" s="80"/>
      <c r="AT1394" s="25" t="s">
        <v>209</v>
      </c>
      <c r="AU1394" s="25" t="s">
        <v>87</v>
      </c>
    </row>
    <row r="1395" spans="2:65" s="12" customFormat="1">
      <c r="B1395" s="221"/>
      <c r="C1395" s="222"/>
      <c r="D1395" s="218" t="s">
        <v>211</v>
      </c>
      <c r="E1395" s="223" t="s">
        <v>34</v>
      </c>
      <c r="F1395" s="224" t="s">
        <v>418</v>
      </c>
      <c r="G1395" s="222"/>
      <c r="H1395" s="223" t="s">
        <v>34</v>
      </c>
      <c r="I1395" s="225"/>
      <c r="J1395" s="222"/>
      <c r="K1395" s="222"/>
      <c r="L1395" s="226"/>
      <c r="M1395" s="227"/>
      <c r="N1395" s="228"/>
      <c r="O1395" s="228"/>
      <c r="P1395" s="228"/>
      <c r="Q1395" s="228"/>
      <c r="R1395" s="228"/>
      <c r="S1395" s="228"/>
      <c r="T1395" s="229"/>
      <c r="AT1395" s="230" t="s">
        <v>211</v>
      </c>
      <c r="AU1395" s="230" t="s">
        <v>87</v>
      </c>
      <c r="AV1395" s="12" t="s">
        <v>42</v>
      </c>
      <c r="AW1395" s="12" t="s">
        <v>40</v>
      </c>
      <c r="AX1395" s="12" t="s">
        <v>80</v>
      </c>
      <c r="AY1395" s="230" t="s">
        <v>201</v>
      </c>
    </row>
    <row r="1396" spans="2:65" s="12" customFormat="1">
      <c r="B1396" s="221"/>
      <c r="C1396" s="222"/>
      <c r="D1396" s="218" t="s">
        <v>211</v>
      </c>
      <c r="E1396" s="223" t="s">
        <v>34</v>
      </c>
      <c r="F1396" s="224" t="s">
        <v>901</v>
      </c>
      <c r="G1396" s="222"/>
      <c r="H1396" s="223" t="s">
        <v>34</v>
      </c>
      <c r="I1396" s="225"/>
      <c r="J1396" s="222"/>
      <c r="K1396" s="222"/>
      <c r="L1396" s="226"/>
      <c r="M1396" s="227"/>
      <c r="N1396" s="228"/>
      <c r="O1396" s="228"/>
      <c r="P1396" s="228"/>
      <c r="Q1396" s="228"/>
      <c r="R1396" s="228"/>
      <c r="S1396" s="228"/>
      <c r="T1396" s="229"/>
      <c r="AT1396" s="230" t="s">
        <v>211</v>
      </c>
      <c r="AU1396" s="230" t="s">
        <v>87</v>
      </c>
      <c r="AV1396" s="12" t="s">
        <v>42</v>
      </c>
      <c r="AW1396" s="12" t="s">
        <v>40</v>
      </c>
      <c r="AX1396" s="12" t="s">
        <v>80</v>
      </c>
      <c r="AY1396" s="230" t="s">
        <v>201</v>
      </c>
    </row>
    <row r="1397" spans="2:65" s="13" customFormat="1" ht="27">
      <c r="B1397" s="231"/>
      <c r="C1397" s="232"/>
      <c r="D1397" s="218" t="s">
        <v>211</v>
      </c>
      <c r="E1397" s="233" t="s">
        <v>34</v>
      </c>
      <c r="F1397" s="234" t="s">
        <v>902</v>
      </c>
      <c r="G1397" s="232"/>
      <c r="H1397" s="235">
        <v>371.32</v>
      </c>
      <c r="I1397" s="236"/>
      <c r="J1397" s="232"/>
      <c r="K1397" s="232"/>
      <c r="L1397" s="237"/>
      <c r="M1397" s="238"/>
      <c r="N1397" s="239"/>
      <c r="O1397" s="239"/>
      <c r="P1397" s="239"/>
      <c r="Q1397" s="239"/>
      <c r="R1397" s="239"/>
      <c r="S1397" s="239"/>
      <c r="T1397" s="240"/>
      <c r="AT1397" s="241" t="s">
        <v>211</v>
      </c>
      <c r="AU1397" s="241" t="s">
        <v>87</v>
      </c>
      <c r="AV1397" s="13" t="s">
        <v>87</v>
      </c>
      <c r="AW1397" s="13" t="s">
        <v>40</v>
      </c>
      <c r="AX1397" s="13" t="s">
        <v>80</v>
      </c>
      <c r="AY1397" s="241" t="s">
        <v>201</v>
      </c>
    </row>
    <row r="1398" spans="2:65" s="15" customFormat="1">
      <c r="B1398" s="253"/>
      <c r="C1398" s="254"/>
      <c r="D1398" s="218" t="s">
        <v>211</v>
      </c>
      <c r="E1398" s="255" t="s">
        <v>34</v>
      </c>
      <c r="F1398" s="256" t="s">
        <v>432</v>
      </c>
      <c r="G1398" s="254"/>
      <c r="H1398" s="257">
        <v>371.32</v>
      </c>
      <c r="I1398" s="258"/>
      <c r="J1398" s="254"/>
      <c r="K1398" s="254"/>
      <c r="L1398" s="259"/>
      <c r="M1398" s="260"/>
      <c r="N1398" s="261"/>
      <c r="O1398" s="261"/>
      <c r="P1398" s="261"/>
      <c r="Q1398" s="261"/>
      <c r="R1398" s="261"/>
      <c r="S1398" s="261"/>
      <c r="T1398" s="262"/>
      <c r="AT1398" s="263" t="s">
        <v>211</v>
      </c>
      <c r="AU1398" s="263" t="s">
        <v>87</v>
      </c>
      <c r="AV1398" s="15" t="s">
        <v>108</v>
      </c>
      <c r="AW1398" s="15" t="s">
        <v>40</v>
      </c>
      <c r="AX1398" s="15" t="s">
        <v>80</v>
      </c>
      <c r="AY1398" s="263" t="s">
        <v>201</v>
      </c>
    </row>
    <row r="1399" spans="2:65" s="14" customFormat="1">
      <c r="B1399" s="242"/>
      <c r="C1399" s="243"/>
      <c r="D1399" s="218" t="s">
        <v>211</v>
      </c>
      <c r="E1399" s="244" t="s">
        <v>34</v>
      </c>
      <c r="F1399" s="245" t="s">
        <v>215</v>
      </c>
      <c r="G1399" s="243"/>
      <c r="H1399" s="246">
        <v>371.32</v>
      </c>
      <c r="I1399" s="247"/>
      <c r="J1399" s="243"/>
      <c r="K1399" s="243"/>
      <c r="L1399" s="248"/>
      <c r="M1399" s="249"/>
      <c r="N1399" s="250"/>
      <c r="O1399" s="250"/>
      <c r="P1399" s="250"/>
      <c r="Q1399" s="250"/>
      <c r="R1399" s="250"/>
      <c r="S1399" s="250"/>
      <c r="T1399" s="251"/>
      <c r="AT1399" s="252" t="s">
        <v>211</v>
      </c>
      <c r="AU1399" s="252" t="s">
        <v>87</v>
      </c>
      <c r="AV1399" s="14" t="s">
        <v>111</v>
      </c>
      <c r="AW1399" s="14" t="s">
        <v>40</v>
      </c>
      <c r="AX1399" s="14" t="s">
        <v>42</v>
      </c>
      <c r="AY1399" s="252" t="s">
        <v>201</v>
      </c>
    </row>
    <row r="1400" spans="2:65" s="1" customFormat="1" ht="38.25" customHeight="1">
      <c r="B1400" s="43"/>
      <c r="C1400" s="206" t="s">
        <v>1338</v>
      </c>
      <c r="D1400" s="206" t="s">
        <v>203</v>
      </c>
      <c r="E1400" s="207" t="s">
        <v>1339</v>
      </c>
      <c r="F1400" s="208" t="s">
        <v>1340</v>
      </c>
      <c r="G1400" s="209" t="s">
        <v>370</v>
      </c>
      <c r="H1400" s="210">
        <v>6</v>
      </c>
      <c r="I1400" s="211"/>
      <c r="J1400" s="212">
        <f>ROUND(I1400*H1400,2)</f>
        <v>0</v>
      </c>
      <c r="K1400" s="208" t="s">
        <v>207</v>
      </c>
      <c r="L1400" s="63"/>
      <c r="M1400" s="213" t="s">
        <v>34</v>
      </c>
      <c r="N1400" s="214" t="s">
        <v>51</v>
      </c>
      <c r="O1400" s="44"/>
      <c r="P1400" s="215">
        <f>O1400*H1400</f>
        <v>0</v>
      </c>
      <c r="Q1400" s="215">
        <v>4.1999999999999997E-3</v>
      </c>
      <c r="R1400" s="215">
        <f>Q1400*H1400</f>
        <v>2.52E-2</v>
      </c>
      <c r="S1400" s="215">
        <v>0</v>
      </c>
      <c r="T1400" s="216">
        <f>S1400*H1400</f>
        <v>0</v>
      </c>
      <c r="AR1400" s="25" t="s">
        <v>111</v>
      </c>
      <c r="AT1400" s="25" t="s">
        <v>203</v>
      </c>
      <c r="AU1400" s="25" t="s">
        <v>87</v>
      </c>
      <c r="AY1400" s="25" t="s">
        <v>201</v>
      </c>
      <c r="BE1400" s="217">
        <f>IF(N1400="základní",J1400,0)</f>
        <v>0</v>
      </c>
      <c r="BF1400" s="217">
        <f>IF(N1400="snížená",J1400,0)</f>
        <v>0</v>
      </c>
      <c r="BG1400" s="217">
        <f>IF(N1400="zákl. přenesená",J1400,0)</f>
        <v>0</v>
      </c>
      <c r="BH1400" s="217">
        <f>IF(N1400="sníž. přenesená",J1400,0)</f>
        <v>0</v>
      </c>
      <c r="BI1400" s="217">
        <f>IF(N1400="nulová",J1400,0)</f>
        <v>0</v>
      </c>
      <c r="BJ1400" s="25" t="s">
        <v>42</v>
      </c>
      <c r="BK1400" s="217">
        <f>ROUND(I1400*H1400,2)</f>
        <v>0</v>
      </c>
      <c r="BL1400" s="25" t="s">
        <v>111</v>
      </c>
      <c r="BM1400" s="25" t="s">
        <v>1341</v>
      </c>
    </row>
    <row r="1401" spans="2:65" s="1" customFormat="1" ht="27">
      <c r="B1401" s="43"/>
      <c r="C1401" s="65"/>
      <c r="D1401" s="218" t="s">
        <v>209</v>
      </c>
      <c r="E1401" s="65"/>
      <c r="F1401" s="219" t="s">
        <v>1342</v>
      </c>
      <c r="G1401" s="65"/>
      <c r="H1401" s="65"/>
      <c r="I1401" s="175"/>
      <c r="J1401" s="65"/>
      <c r="K1401" s="65"/>
      <c r="L1401" s="63"/>
      <c r="M1401" s="220"/>
      <c r="N1401" s="44"/>
      <c r="O1401" s="44"/>
      <c r="P1401" s="44"/>
      <c r="Q1401" s="44"/>
      <c r="R1401" s="44"/>
      <c r="S1401" s="44"/>
      <c r="T1401" s="80"/>
      <c r="AT1401" s="25" t="s">
        <v>209</v>
      </c>
      <c r="AU1401" s="25" t="s">
        <v>87</v>
      </c>
    </row>
    <row r="1402" spans="2:65" s="12" customFormat="1">
      <c r="B1402" s="221"/>
      <c r="C1402" s="222"/>
      <c r="D1402" s="218" t="s">
        <v>211</v>
      </c>
      <c r="E1402" s="223" t="s">
        <v>34</v>
      </c>
      <c r="F1402" s="224" t="s">
        <v>318</v>
      </c>
      <c r="G1402" s="222"/>
      <c r="H1402" s="223" t="s">
        <v>34</v>
      </c>
      <c r="I1402" s="225"/>
      <c r="J1402" s="222"/>
      <c r="K1402" s="222"/>
      <c r="L1402" s="226"/>
      <c r="M1402" s="227"/>
      <c r="N1402" s="228"/>
      <c r="O1402" s="228"/>
      <c r="P1402" s="228"/>
      <c r="Q1402" s="228"/>
      <c r="R1402" s="228"/>
      <c r="S1402" s="228"/>
      <c r="T1402" s="229"/>
      <c r="AT1402" s="230" t="s">
        <v>211</v>
      </c>
      <c r="AU1402" s="230" t="s">
        <v>87</v>
      </c>
      <c r="AV1402" s="12" t="s">
        <v>42</v>
      </c>
      <c r="AW1402" s="12" t="s">
        <v>40</v>
      </c>
      <c r="AX1402" s="12" t="s">
        <v>80</v>
      </c>
      <c r="AY1402" s="230" t="s">
        <v>201</v>
      </c>
    </row>
    <row r="1403" spans="2:65" s="13" customFormat="1">
      <c r="B1403" s="231"/>
      <c r="C1403" s="232"/>
      <c r="D1403" s="218" t="s">
        <v>211</v>
      </c>
      <c r="E1403" s="233" t="s">
        <v>34</v>
      </c>
      <c r="F1403" s="234" t="s">
        <v>1343</v>
      </c>
      <c r="G1403" s="232"/>
      <c r="H1403" s="235">
        <v>6</v>
      </c>
      <c r="I1403" s="236"/>
      <c r="J1403" s="232"/>
      <c r="K1403" s="232"/>
      <c r="L1403" s="237"/>
      <c r="M1403" s="238"/>
      <c r="N1403" s="239"/>
      <c r="O1403" s="239"/>
      <c r="P1403" s="239"/>
      <c r="Q1403" s="239"/>
      <c r="R1403" s="239"/>
      <c r="S1403" s="239"/>
      <c r="T1403" s="240"/>
      <c r="AT1403" s="241" t="s">
        <v>211</v>
      </c>
      <c r="AU1403" s="241" t="s">
        <v>87</v>
      </c>
      <c r="AV1403" s="13" t="s">
        <v>87</v>
      </c>
      <c r="AW1403" s="13" t="s">
        <v>40</v>
      </c>
      <c r="AX1403" s="13" t="s">
        <v>80</v>
      </c>
      <c r="AY1403" s="241" t="s">
        <v>201</v>
      </c>
    </row>
    <row r="1404" spans="2:65" s="14" customFormat="1">
      <c r="B1404" s="242"/>
      <c r="C1404" s="243"/>
      <c r="D1404" s="218" t="s">
        <v>211</v>
      </c>
      <c r="E1404" s="244" t="s">
        <v>34</v>
      </c>
      <c r="F1404" s="245" t="s">
        <v>215</v>
      </c>
      <c r="G1404" s="243"/>
      <c r="H1404" s="246">
        <v>6</v>
      </c>
      <c r="I1404" s="247"/>
      <c r="J1404" s="243"/>
      <c r="K1404" s="243"/>
      <c r="L1404" s="248"/>
      <c r="M1404" s="249"/>
      <c r="N1404" s="250"/>
      <c r="O1404" s="250"/>
      <c r="P1404" s="250"/>
      <c r="Q1404" s="250"/>
      <c r="R1404" s="250"/>
      <c r="S1404" s="250"/>
      <c r="T1404" s="251"/>
      <c r="AT1404" s="252" t="s">
        <v>211</v>
      </c>
      <c r="AU1404" s="252" t="s">
        <v>87</v>
      </c>
      <c r="AV1404" s="14" t="s">
        <v>111</v>
      </c>
      <c r="AW1404" s="14" t="s">
        <v>40</v>
      </c>
      <c r="AX1404" s="14" t="s">
        <v>42</v>
      </c>
      <c r="AY1404" s="252" t="s">
        <v>201</v>
      </c>
    </row>
    <row r="1405" spans="2:65" s="1" customFormat="1" ht="16.5" customHeight="1">
      <c r="B1405" s="43"/>
      <c r="C1405" s="206" t="s">
        <v>1344</v>
      </c>
      <c r="D1405" s="206" t="s">
        <v>203</v>
      </c>
      <c r="E1405" s="207" t="s">
        <v>1345</v>
      </c>
      <c r="F1405" s="208" t="s">
        <v>1346</v>
      </c>
      <c r="G1405" s="209" t="s">
        <v>355</v>
      </c>
      <c r="H1405" s="210">
        <v>0.64200000000000002</v>
      </c>
      <c r="I1405" s="211"/>
      <c r="J1405" s="212">
        <f>ROUND(I1405*H1405,2)</f>
        <v>0</v>
      </c>
      <c r="K1405" s="208" t="s">
        <v>34</v>
      </c>
      <c r="L1405" s="63"/>
      <c r="M1405" s="213" t="s">
        <v>34</v>
      </c>
      <c r="N1405" s="214" t="s">
        <v>51</v>
      </c>
      <c r="O1405" s="44"/>
      <c r="P1405" s="215">
        <f>O1405*H1405</f>
        <v>0</v>
      </c>
      <c r="Q1405" s="215">
        <v>0</v>
      </c>
      <c r="R1405" s="215">
        <f>Q1405*H1405</f>
        <v>0</v>
      </c>
      <c r="S1405" s="215">
        <v>0</v>
      </c>
      <c r="T1405" s="216">
        <f>S1405*H1405</f>
        <v>0</v>
      </c>
      <c r="AR1405" s="25" t="s">
        <v>111</v>
      </c>
      <c r="AT1405" s="25" t="s">
        <v>203</v>
      </c>
      <c r="AU1405" s="25" t="s">
        <v>87</v>
      </c>
      <c r="AY1405" s="25" t="s">
        <v>201</v>
      </c>
      <c r="BE1405" s="217">
        <f>IF(N1405="základní",J1405,0)</f>
        <v>0</v>
      </c>
      <c r="BF1405" s="217">
        <f>IF(N1405="snížená",J1405,0)</f>
        <v>0</v>
      </c>
      <c r="BG1405" s="217">
        <f>IF(N1405="zákl. přenesená",J1405,0)</f>
        <v>0</v>
      </c>
      <c r="BH1405" s="217">
        <f>IF(N1405="sníž. přenesená",J1405,0)</f>
        <v>0</v>
      </c>
      <c r="BI1405" s="217">
        <f>IF(N1405="nulová",J1405,0)</f>
        <v>0</v>
      </c>
      <c r="BJ1405" s="25" t="s">
        <v>42</v>
      </c>
      <c r="BK1405" s="217">
        <f>ROUND(I1405*H1405,2)</f>
        <v>0</v>
      </c>
      <c r="BL1405" s="25" t="s">
        <v>111</v>
      </c>
      <c r="BM1405" s="25" t="s">
        <v>1347</v>
      </c>
    </row>
    <row r="1406" spans="2:65" s="1" customFormat="1" ht="94.5">
      <c r="B1406" s="43"/>
      <c r="C1406" s="65"/>
      <c r="D1406" s="218" t="s">
        <v>710</v>
      </c>
      <c r="E1406" s="65"/>
      <c r="F1406" s="219" t="s">
        <v>1348</v>
      </c>
      <c r="G1406" s="65"/>
      <c r="H1406" s="65"/>
      <c r="I1406" s="175"/>
      <c r="J1406" s="65"/>
      <c r="K1406" s="65"/>
      <c r="L1406" s="63"/>
      <c r="M1406" s="220"/>
      <c r="N1406" s="44"/>
      <c r="O1406" s="44"/>
      <c r="P1406" s="44"/>
      <c r="Q1406" s="44"/>
      <c r="R1406" s="44"/>
      <c r="S1406" s="44"/>
      <c r="T1406" s="80"/>
      <c r="AT1406" s="25" t="s">
        <v>710</v>
      </c>
      <c r="AU1406" s="25" t="s">
        <v>87</v>
      </c>
    </row>
    <row r="1407" spans="2:65" s="12" customFormat="1">
      <c r="B1407" s="221"/>
      <c r="C1407" s="222"/>
      <c r="D1407" s="218" t="s">
        <v>211</v>
      </c>
      <c r="E1407" s="223" t="s">
        <v>34</v>
      </c>
      <c r="F1407" s="224" t="s">
        <v>1349</v>
      </c>
      <c r="G1407" s="222"/>
      <c r="H1407" s="223" t="s">
        <v>34</v>
      </c>
      <c r="I1407" s="225"/>
      <c r="J1407" s="222"/>
      <c r="K1407" s="222"/>
      <c r="L1407" s="226"/>
      <c r="M1407" s="227"/>
      <c r="N1407" s="228"/>
      <c r="O1407" s="228"/>
      <c r="P1407" s="228"/>
      <c r="Q1407" s="228"/>
      <c r="R1407" s="228"/>
      <c r="S1407" s="228"/>
      <c r="T1407" s="229"/>
      <c r="AT1407" s="230" t="s">
        <v>211</v>
      </c>
      <c r="AU1407" s="230" t="s">
        <v>87</v>
      </c>
      <c r="AV1407" s="12" t="s">
        <v>42</v>
      </c>
      <c r="AW1407" s="12" t="s">
        <v>40</v>
      </c>
      <c r="AX1407" s="12" t="s">
        <v>80</v>
      </c>
      <c r="AY1407" s="230" t="s">
        <v>201</v>
      </c>
    </row>
    <row r="1408" spans="2:65" s="12" customFormat="1">
      <c r="B1408" s="221"/>
      <c r="C1408" s="222"/>
      <c r="D1408" s="218" t="s">
        <v>211</v>
      </c>
      <c r="E1408" s="223" t="s">
        <v>34</v>
      </c>
      <c r="F1408" s="224" t="s">
        <v>1350</v>
      </c>
      <c r="G1408" s="222"/>
      <c r="H1408" s="223" t="s">
        <v>34</v>
      </c>
      <c r="I1408" s="225"/>
      <c r="J1408" s="222"/>
      <c r="K1408" s="222"/>
      <c r="L1408" s="226"/>
      <c r="M1408" s="227"/>
      <c r="N1408" s="228"/>
      <c r="O1408" s="228"/>
      <c r="P1408" s="228"/>
      <c r="Q1408" s="228"/>
      <c r="R1408" s="228"/>
      <c r="S1408" s="228"/>
      <c r="T1408" s="229"/>
      <c r="AT1408" s="230" t="s">
        <v>211</v>
      </c>
      <c r="AU1408" s="230" t="s">
        <v>87</v>
      </c>
      <c r="AV1408" s="12" t="s">
        <v>42</v>
      </c>
      <c r="AW1408" s="12" t="s">
        <v>40</v>
      </c>
      <c r="AX1408" s="12" t="s">
        <v>80</v>
      </c>
      <c r="AY1408" s="230" t="s">
        <v>201</v>
      </c>
    </row>
    <row r="1409" spans="2:65" s="13" customFormat="1">
      <c r="B1409" s="231"/>
      <c r="C1409" s="232"/>
      <c r="D1409" s="218" t="s">
        <v>211</v>
      </c>
      <c r="E1409" s="233" t="s">
        <v>34</v>
      </c>
      <c r="F1409" s="234" t="s">
        <v>1351</v>
      </c>
      <c r="G1409" s="232"/>
      <c r="H1409" s="235">
        <v>6.6000000000000003E-2</v>
      </c>
      <c r="I1409" s="236"/>
      <c r="J1409" s="232"/>
      <c r="K1409" s="232"/>
      <c r="L1409" s="237"/>
      <c r="M1409" s="238"/>
      <c r="N1409" s="239"/>
      <c r="O1409" s="239"/>
      <c r="P1409" s="239"/>
      <c r="Q1409" s="239"/>
      <c r="R1409" s="239"/>
      <c r="S1409" s="239"/>
      <c r="T1409" s="240"/>
      <c r="AT1409" s="241" t="s">
        <v>211</v>
      </c>
      <c r="AU1409" s="241" t="s">
        <v>87</v>
      </c>
      <c r="AV1409" s="13" t="s">
        <v>87</v>
      </c>
      <c r="AW1409" s="13" t="s">
        <v>40</v>
      </c>
      <c r="AX1409" s="13" t="s">
        <v>80</v>
      </c>
      <c r="AY1409" s="241" t="s">
        <v>201</v>
      </c>
    </row>
    <row r="1410" spans="2:65" s="13" customFormat="1">
      <c r="B1410" s="231"/>
      <c r="C1410" s="232"/>
      <c r="D1410" s="218" t="s">
        <v>211</v>
      </c>
      <c r="E1410" s="233" t="s">
        <v>34</v>
      </c>
      <c r="F1410" s="234" t="s">
        <v>1352</v>
      </c>
      <c r="G1410" s="232"/>
      <c r="H1410" s="235">
        <v>0.126</v>
      </c>
      <c r="I1410" s="236"/>
      <c r="J1410" s="232"/>
      <c r="K1410" s="232"/>
      <c r="L1410" s="237"/>
      <c r="M1410" s="238"/>
      <c r="N1410" s="239"/>
      <c r="O1410" s="239"/>
      <c r="P1410" s="239"/>
      <c r="Q1410" s="239"/>
      <c r="R1410" s="239"/>
      <c r="S1410" s="239"/>
      <c r="T1410" s="240"/>
      <c r="AT1410" s="241" t="s">
        <v>211</v>
      </c>
      <c r="AU1410" s="241" t="s">
        <v>87</v>
      </c>
      <c r="AV1410" s="13" t="s">
        <v>87</v>
      </c>
      <c r="AW1410" s="13" t="s">
        <v>40</v>
      </c>
      <c r="AX1410" s="13" t="s">
        <v>80</v>
      </c>
      <c r="AY1410" s="241" t="s">
        <v>201</v>
      </c>
    </row>
    <row r="1411" spans="2:65" s="12" customFormat="1">
      <c r="B1411" s="221"/>
      <c r="C1411" s="222"/>
      <c r="D1411" s="218" t="s">
        <v>211</v>
      </c>
      <c r="E1411" s="223" t="s">
        <v>34</v>
      </c>
      <c r="F1411" s="224" t="s">
        <v>1353</v>
      </c>
      <c r="G1411" s="222"/>
      <c r="H1411" s="223" t="s">
        <v>34</v>
      </c>
      <c r="I1411" s="225"/>
      <c r="J1411" s="222"/>
      <c r="K1411" s="222"/>
      <c r="L1411" s="226"/>
      <c r="M1411" s="227"/>
      <c r="N1411" s="228"/>
      <c r="O1411" s="228"/>
      <c r="P1411" s="228"/>
      <c r="Q1411" s="228"/>
      <c r="R1411" s="228"/>
      <c r="S1411" s="228"/>
      <c r="T1411" s="229"/>
      <c r="AT1411" s="230" t="s">
        <v>211</v>
      </c>
      <c r="AU1411" s="230" t="s">
        <v>87</v>
      </c>
      <c r="AV1411" s="12" t="s">
        <v>42</v>
      </c>
      <c r="AW1411" s="12" t="s">
        <v>40</v>
      </c>
      <c r="AX1411" s="12" t="s">
        <v>80</v>
      </c>
      <c r="AY1411" s="230" t="s">
        <v>201</v>
      </c>
    </row>
    <row r="1412" spans="2:65" s="13" customFormat="1">
      <c r="B1412" s="231"/>
      <c r="C1412" s="232"/>
      <c r="D1412" s="218" t="s">
        <v>211</v>
      </c>
      <c r="E1412" s="233" t="s">
        <v>34</v>
      </c>
      <c r="F1412" s="234" t="s">
        <v>1354</v>
      </c>
      <c r="G1412" s="232"/>
      <c r="H1412" s="235">
        <v>1.4E-2</v>
      </c>
      <c r="I1412" s="236"/>
      <c r="J1412" s="232"/>
      <c r="K1412" s="232"/>
      <c r="L1412" s="237"/>
      <c r="M1412" s="238"/>
      <c r="N1412" s="239"/>
      <c r="O1412" s="239"/>
      <c r="P1412" s="239"/>
      <c r="Q1412" s="239"/>
      <c r="R1412" s="239"/>
      <c r="S1412" s="239"/>
      <c r="T1412" s="240"/>
      <c r="AT1412" s="241" t="s">
        <v>211</v>
      </c>
      <c r="AU1412" s="241" t="s">
        <v>87</v>
      </c>
      <c r="AV1412" s="13" t="s">
        <v>87</v>
      </c>
      <c r="AW1412" s="13" t="s">
        <v>40</v>
      </c>
      <c r="AX1412" s="13" t="s">
        <v>80</v>
      </c>
      <c r="AY1412" s="241" t="s">
        <v>201</v>
      </c>
    </row>
    <row r="1413" spans="2:65" s="13" customFormat="1">
      <c r="B1413" s="231"/>
      <c r="C1413" s="232"/>
      <c r="D1413" s="218" t="s">
        <v>211</v>
      </c>
      <c r="E1413" s="233" t="s">
        <v>34</v>
      </c>
      <c r="F1413" s="234" t="s">
        <v>1355</v>
      </c>
      <c r="G1413" s="232"/>
      <c r="H1413" s="235">
        <v>0.01</v>
      </c>
      <c r="I1413" s="236"/>
      <c r="J1413" s="232"/>
      <c r="K1413" s="232"/>
      <c r="L1413" s="237"/>
      <c r="M1413" s="238"/>
      <c r="N1413" s="239"/>
      <c r="O1413" s="239"/>
      <c r="P1413" s="239"/>
      <c r="Q1413" s="239"/>
      <c r="R1413" s="239"/>
      <c r="S1413" s="239"/>
      <c r="T1413" s="240"/>
      <c r="AT1413" s="241" t="s">
        <v>211</v>
      </c>
      <c r="AU1413" s="241" t="s">
        <v>87</v>
      </c>
      <c r="AV1413" s="13" t="s">
        <v>87</v>
      </c>
      <c r="AW1413" s="13" t="s">
        <v>40</v>
      </c>
      <c r="AX1413" s="13" t="s">
        <v>80</v>
      </c>
      <c r="AY1413" s="241" t="s">
        <v>201</v>
      </c>
    </row>
    <row r="1414" spans="2:65" s="15" customFormat="1">
      <c r="B1414" s="253"/>
      <c r="C1414" s="254"/>
      <c r="D1414" s="218" t="s">
        <v>211</v>
      </c>
      <c r="E1414" s="255" t="s">
        <v>34</v>
      </c>
      <c r="F1414" s="256" t="s">
        <v>1356</v>
      </c>
      <c r="G1414" s="254"/>
      <c r="H1414" s="257">
        <v>0.216</v>
      </c>
      <c r="I1414" s="258"/>
      <c r="J1414" s="254"/>
      <c r="K1414" s="254"/>
      <c r="L1414" s="259"/>
      <c r="M1414" s="260"/>
      <c r="N1414" s="261"/>
      <c r="O1414" s="261"/>
      <c r="P1414" s="261"/>
      <c r="Q1414" s="261"/>
      <c r="R1414" s="261"/>
      <c r="S1414" s="261"/>
      <c r="T1414" s="262"/>
      <c r="AT1414" s="263" t="s">
        <v>211</v>
      </c>
      <c r="AU1414" s="263" t="s">
        <v>87</v>
      </c>
      <c r="AV1414" s="15" t="s">
        <v>108</v>
      </c>
      <c r="AW1414" s="15" t="s">
        <v>40</v>
      </c>
      <c r="AX1414" s="15" t="s">
        <v>80</v>
      </c>
      <c r="AY1414" s="263" t="s">
        <v>201</v>
      </c>
    </row>
    <row r="1415" spans="2:65" s="12" customFormat="1">
      <c r="B1415" s="221"/>
      <c r="C1415" s="222"/>
      <c r="D1415" s="218" t="s">
        <v>211</v>
      </c>
      <c r="E1415" s="223" t="s">
        <v>34</v>
      </c>
      <c r="F1415" s="224" t="s">
        <v>1357</v>
      </c>
      <c r="G1415" s="222"/>
      <c r="H1415" s="223" t="s">
        <v>34</v>
      </c>
      <c r="I1415" s="225"/>
      <c r="J1415" s="222"/>
      <c r="K1415" s="222"/>
      <c r="L1415" s="226"/>
      <c r="M1415" s="227"/>
      <c r="N1415" s="228"/>
      <c r="O1415" s="228"/>
      <c r="P1415" s="228"/>
      <c r="Q1415" s="228"/>
      <c r="R1415" s="228"/>
      <c r="S1415" s="228"/>
      <c r="T1415" s="229"/>
      <c r="AT1415" s="230" t="s">
        <v>211</v>
      </c>
      <c r="AU1415" s="230" t="s">
        <v>87</v>
      </c>
      <c r="AV1415" s="12" t="s">
        <v>42</v>
      </c>
      <c r="AW1415" s="12" t="s">
        <v>40</v>
      </c>
      <c r="AX1415" s="12" t="s">
        <v>80</v>
      </c>
      <c r="AY1415" s="230" t="s">
        <v>201</v>
      </c>
    </row>
    <row r="1416" spans="2:65" s="12" customFormat="1">
      <c r="B1416" s="221"/>
      <c r="C1416" s="222"/>
      <c r="D1416" s="218" t="s">
        <v>211</v>
      </c>
      <c r="E1416" s="223" t="s">
        <v>34</v>
      </c>
      <c r="F1416" s="224" t="s">
        <v>318</v>
      </c>
      <c r="G1416" s="222"/>
      <c r="H1416" s="223" t="s">
        <v>34</v>
      </c>
      <c r="I1416" s="225"/>
      <c r="J1416" s="222"/>
      <c r="K1416" s="222"/>
      <c r="L1416" s="226"/>
      <c r="M1416" s="227"/>
      <c r="N1416" s="228"/>
      <c r="O1416" s="228"/>
      <c r="P1416" s="228"/>
      <c r="Q1416" s="228"/>
      <c r="R1416" s="228"/>
      <c r="S1416" s="228"/>
      <c r="T1416" s="229"/>
      <c r="AT1416" s="230" t="s">
        <v>211</v>
      </c>
      <c r="AU1416" s="230" t="s">
        <v>87</v>
      </c>
      <c r="AV1416" s="12" t="s">
        <v>42</v>
      </c>
      <c r="AW1416" s="12" t="s">
        <v>40</v>
      </c>
      <c r="AX1416" s="12" t="s">
        <v>80</v>
      </c>
      <c r="AY1416" s="230" t="s">
        <v>201</v>
      </c>
    </row>
    <row r="1417" spans="2:65" s="12" customFormat="1">
      <c r="B1417" s="221"/>
      <c r="C1417" s="222"/>
      <c r="D1417" s="218" t="s">
        <v>211</v>
      </c>
      <c r="E1417" s="223" t="s">
        <v>34</v>
      </c>
      <c r="F1417" s="224" t="s">
        <v>1358</v>
      </c>
      <c r="G1417" s="222"/>
      <c r="H1417" s="223" t="s">
        <v>34</v>
      </c>
      <c r="I1417" s="225"/>
      <c r="J1417" s="222"/>
      <c r="K1417" s="222"/>
      <c r="L1417" s="226"/>
      <c r="M1417" s="227"/>
      <c r="N1417" s="228"/>
      <c r="O1417" s="228"/>
      <c r="P1417" s="228"/>
      <c r="Q1417" s="228"/>
      <c r="R1417" s="228"/>
      <c r="S1417" s="228"/>
      <c r="T1417" s="229"/>
      <c r="AT1417" s="230" t="s">
        <v>211</v>
      </c>
      <c r="AU1417" s="230" t="s">
        <v>87</v>
      </c>
      <c r="AV1417" s="12" t="s">
        <v>42</v>
      </c>
      <c r="AW1417" s="12" t="s">
        <v>40</v>
      </c>
      <c r="AX1417" s="12" t="s">
        <v>80</v>
      </c>
      <c r="AY1417" s="230" t="s">
        <v>201</v>
      </c>
    </row>
    <row r="1418" spans="2:65" s="13" customFormat="1">
      <c r="B1418" s="231"/>
      <c r="C1418" s="232"/>
      <c r="D1418" s="218" t="s">
        <v>211</v>
      </c>
      <c r="E1418" s="233" t="s">
        <v>34</v>
      </c>
      <c r="F1418" s="234" t="s">
        <v>1359</v>
      </c>
      <c r="G1418" s="232"/>
      <c r="H1418" s="235">
        <v>0.378</v>
      </c>
      <c r="I1418" s="236"/>
      <c r="J1418" s="232"/>
      <c r="K1418" s="232"/>
      <c r="L1418" s="237"/>
      <c r="M1418" s="238"/>
      <c r="N1418" s="239"/>
      <c r="O1418" s="239"/>
      <c r="P1418" s="239"/>
      <c r="Q1418" s="239"/>
      <c r="R1418" s="239"/>
      <c r="S1418" s="239"/>
      <c r="T1418" s="240"/>
      <c r="AT1418" s="241" t="s">
        <v>211</v>
      </c>
      <c r="AU1418" s="241" t="s">
        <v>87</v>
      </c>
      <c r="AV1418" s="13" t="s">
        <v>87</v>
      </c>
      <c r="AW1418" s="13" t="s">
        <v>40</v>
      </c>
      <c r="AX1418" s="13" t="s">
        <v>80</v>
      </c>
      <c r="AY1418" s="241" t="s">
        <v>201</v>
      </c>
    </row>
    <row r="1419" spans="2:65" s="12" customFormat="1">
      <c r="B1419" s="221"/>
      <c r="C1419" s="222"/>
      <c r="D1419" s="218" t="s">
        <v>211</v>
      </c>
      <c r="E1419" s="223" t="s">
        <v>34</v>
      </c>
      <c r="F1419" s="224" t="s">
        <v>1360</v>
      </c>
      <c r="G1419" s="222"/>
      <c r="H1419" s="223" t="s">
        <v>34</v>
      </c>
      <c r="I1419" s="225"/>
      <c r="J1419" s="222"/>
      <c r="K1419" s="222"/>
      <c r="L1419" s="226"/>
      <c r="M1419" s="227"/>
      <c r="N1419" s="228"/>
      <c r="O1419" s="228"/>
      <c r="P1419" s="228"/>
      <c r="Q1419" s="228"/>
      <c r="R1419" s="228"/>
      <c r="S1419" s="228"/>
      <c r="T1419" s="229"/>
      <c r="AT1419" s="230" t="s">
        <v>211</v>
      </c>
      <c r="AU1419" s="230" t="s">
        <v>87</v>
      </c>
      <c r="AV1419" s="12" t="s">
        <v>42</v>
      </c>
      <c r="AW1419" s="12" t="s">
        <v>40</v>
      </c>
      <c r="AX1419" s="12" t="s">
        <v>80</v>
      </c>
      <c r="AY1419" s="230" t="s">
        <v>201</v>
      </c>
    </row>
    <row r="1420" spans="2:65" s="13" customFormat="1">
      <c r="B1420" s="231"/>
      <c r="C1420" s="232"/>
      <c r="D1420" s="218" t="s">
        <v>211</v>
      </c>
      <c r="E1420" s="233" t="s">
        <v>34</v>
      </c>
      <c r="F1420" s="234" t="s">
        <v>1361</v>
      </c>
      <c r="G1420" s="232"/>
      <c r="H1420" s="235">
        <v>2.8000000000000001E-2</v>
      </c>
      <c r="I1420" s="236"/>
      <c r="J1420" s="232"/>
      <c r="K1420" s="232"/>
      <c r="L1420" s="237"/>
      <c r="M1420" s="238"/>
      <c r="N1420" s="239"/>
      <c r="O1420" s="239"/>
      <c r="P1420" s="239"/>
      <c r="Q1420" s="239"/>
      <c r="R1420" s="239"/>
      <c r="S1420" s="239"/>
      <c r="T1420" s="240"/>
      <c r="AT1420" s="241" t="s">
        <v>211</v>
      </c>
      <c r="AU1420" s="241" t="s">
        <v>87</v>
      </c>
      <c r="AV1420" s="13" t="s">
        <v>87</v>
      </c>
      <c r="AW1420" s="13" t="s">
        <v>40</v>
      </c>
      <c r="AX1420" s="13" t="s">
        <v>80</v>
      </c>
      <c r="AY1420" s="241" t="s">
        <v>201</v>
      </c>
    </row>
    <row r="1421" spans="2:65" s="13" customFormat="1">
      <c r="B1421" s="231"/>
      <c r="C1421" s="232"/>
      <c r="D1421" s="218" t="s">
        <v>211</v>
      </c>
      <c r="E1421" s="233" t="s">
        <v>34</v>
      </c>
      <c r="F1421" s="234" t="s">
        <v>1362</v>
      </c>
      <c r="G1421" s="232"/>
      <c r="H1421" s="235">
        <v>0.02</v>
      </c>
      <c r="I1421" s="236"/>
      <c r="J1421" s="232"/>
      <c r="K1421" s="232"/>
      <c r="L1421" s="237"/>
      <c r="M1421" s="238"/>
      <c r="N1421" s="239"/>
      <c r="O1421" s="239"/>
      <c r="P1421" s="239"/>
      <c r="Q1421" s="239"/>
      <c r="R1421" s="239"/>
      <c r="S1421" s="239"/>
      <c r="T1421" s="240"/>
      <c r="AT1421" s="241" t="s">
        <v>211</v>
      </c>
      <c r="AU1421" s="241" t="s">
        <v>87</v>
      </c>
      <c r="AV1421" s="13" t="s">
        <v>87</v>
      </c>
      <c r="AW1421" s="13" t="s">
        <v>40</v>
      </c>
      <c r="AX1421" s="13" t="s">
        <v>80</v>
      </c>
      <c r="AY1421" s="241" t="s">
        <v>201</v>
      </c>
    </row>
    <row r="1422" spans="2:65" s="15" customFormat="1">
      <c r="B1422" s="253"/>
      <c r="C1422" s="254"/>
      <c r="D1422" s="218" t="s">
        <v>211</v>
      </c>
      <c r="E1422" s="255" t="s">
        <v>34</v>
      </c>
      <c r="F1422" s="256" t="s">
        <v>1363</v>
      </c>
      <c r="G1422" s="254"/>
      <c r="H1422" s="257">
        <v>0.42599999999999999</v>
      </c>
      <c r="I1422" s="258"/>
      <c r="J1422" s="254"/>
      <c r="K1422" s="254"/>
      <c r="L1422" s="259"/>
      <c r="M1422" s="260"/>
      <c r="N1422" s="261"/>
      <c r="O1422" s="261"/>
      <c r="P1422" s="261"/>
      <c r="Q1422" s="261"/>
      <c r="R1422" s="261"/>
      <c r="S1422" s="261"/>
      <c r="T1422" s="262"/>
      <c r="AT1422" s="263" t="s">
        <v>211</v>
      </c>
      <c r="AU1422" s="263" t="s">
        <v>87</v>
      </c>
      <c r="AV1422" s="15" t="s">
        <v>108</v>
      </c>
      <c r="AW1422" s="15" t="s">
        <v>40</v>
      </c>
      <c r="AX1422" s="15" t="s">
        <v>80</v>
      </c>
      <c r="AY1422" s="263" t="s">
        <v>201</v>
      </c>
    </row>
    <row r="1423" spans="2:65" s="14" customFormat="1">
      <c r="B1423" s="242"/>
      <c r="C1423" s="243"/>
      <c r="D1423" s="218" t="s">
        <v>211</v>
      </c>
      <c r="E1423" s="244" t="s">
        <v>34</v>
      </c>
      <c r="F1423" s="245" t="s">
        <v>215</v>
      </c>
      <c r="G1423" s="243"/>
      <c r="H1423" s="246">
        <v>0.64200000000000002</v>
      </c>
      <c r="I1423" s="247"/>
      <c r="J1423" s="243"/>
      <c r="K1423" s="243"/>
      <c r="L1423" s="248"/>
      <c r="M1423" s="249"/>
      <c r="N1423" s="250"/>
      <c r="O1423" s="250"/>
      <c r="P1423" s="250"/>
      <c r="Q1423" s="250"/>
      <c r="R1423" s="250"/>
      <c r="S1423" s="250"/>
      <c r="T1423" s="251"/>
      <c r="AT1423" s="252" t="s">
        <v>211</v>
      </c>
      <c r="AU1423" s="252" t="s">
        <v>87</v>
      </c>
      <c r="AV1423" s="14" t="s">
        <v>111</v>
      </c>
      <c r="AW1423" s="14" t="s">
        <v>40</v>
      </c>
      <c r="AX1423" s="14" t="s">
        <v>42</v>
      </c>
      <c r="AY1423" s="252" t="s">
        <v>201</v>
      </c>
    </row>
    <row r="1424" spans="2:65" s="1" customFormat="1" ht="16.5" customHeight="1">
      <c r="B1424" s="43"/>
      <c r="C1424" s="264" t="s">
        <v>1364</v>
      </c>
      <c r="D1424" s="264" t="s">
        <v>306</v>
      </c>
      <c r="E1424" s="265" t="s">
        <v>1365</v>
      </c>
      <c r="F1424" s="266" t="s">
        <v>1366</v>
      </c>
      <c r="G1424" s="267" t="s">
        <v>355</v>
      </c>
      <c r="H1424" s="268">
        <v>4.5999999999999999E-2</v>
      </c>
      <c r="I1424" s="269"/>
      <c r="J1424" s="270">
        <f>ROUND(I1424*H1424,2)</f>
        <v>0</v>
      </c>
      <c r="K1424" s="266" t="s">
        <v>207</v>
      </c>
      <c r="L1424" s="271"/>
      <c r="M1424" s="272" t="s">
        <v>34</v>
      </c>
      <c r="N1424" s="273" t="s">
        <v>51</v>
      </c>
      <c r="O1424" s="44"/>
      <c r="P1424" s="215">
        <f>O1424*H1424</f>
        <v>0</v>
      </c>
      <c r="Q1424" s="215">
        <v>1</v>
      </c>
      <c r="R1424" s="215">
        <f>Q1424*H1424</f>
        <v>4.5999999999999999E-2</v>
      </c>
      <c r="S1424" s="215">
        <v>0</v>
      </c>
      <c r="T1424" s="216">
        <f>S1424*H1424</f>
        <v>0</v>
      </c>
      <c r="AR1424" s="25" t="s">
        <v>244</v>
      </c>
      <c r="AT1424" s="25" t="s">
        <v>306</v>
      </c>
      <c r="AU1424" s="25" t="s">
        <v>87</v>
      </c>
      <c r="AY1424" s="25" t="s">
        <v>201</v>
      </c>
      <c r="BE1424" s="217">
        <f>IF(N1424="základní",J1424,0)</f>
        <v>0</v>
      </c>
      <c r="BF1424" s="217">
        <f>IF(N1424="snížená",J1424,0)</f>
        <v>0</v>
      </c>
      <c r="BG1424" s="217">
        <f>IF(N1424="zákl. přenesená",J1424,0)</f>
        <v>0</v>
      </c>
      <c r="BH1424" s="217">
        <f>IF(N1424="sníž. přenesená",J1424,0)</f>
        <v>0</v>
      </c>
      <c r="BI1424" s="217">
        <f>IF(N1424="nulová",J1424,0)</f>
        <v>0</v>
      </c>
      <c r="BJ1424" s="25" t="s">
        <v>42</v>
      </c>
      <c r="BK1424" s="217">
        <f>ROUND(I1424*H1424,2)</f>
        <v>0</v>
      </c>
      <c r="BL1424" s="25" t="s">
        <v>111</v>
      </c>
      <c r="BM1424" s="25" t="s">
        <v>1367</v>
      </c>
    </row>
    <row r="1425" spans="2:65" s="13" customFormat="1">
      <c r="B1425" s="231"/>
      <c r="C1425" s="232"/>
      <c r="D1425" s="218" t="s">
        <v>211</v>
      </c>
      <c r="E1425" s="233" t="s">
        <v>34</v>
      </c>
      <c r="F1425" s="234" t="s">
        <v>1368</v>
      </c>
      <c r="G1425" s="232"/>
      <c r="H1425" s="235">
        <v>1.4E-2</v>
      </c>
      <c r="I1425" s="236"/>
      <c r="J1425" s="232"/>
      <c r="K1425" s="232"/>
      <c r="L1425" s="237"/>
      <c r="M1425" s="238"/>
      <c r="N1425" s="239"/>
      <c r="O1425" s="239"/>
      <c r="P1425" s="239"/>
      <c r="Q1425" s="239"/>
      <c r="R1425" s="239"/>
      <c r="S1425" s="239"/>
      <c r="T1425" s="240"/>
      <c r="AT1425" s="241" t="s">
        <v>211</v>
      </c>
      <c r="AU1425" s="241" t="s">
        <v>87</v>
      </c>
      <c r="AV1425" s="13" t="s">
        <v>87</v>
      </c>
      <c r="AW1425" s="13" t="s">
        <v>40</v>
      </c>
      <c r="AX1425" s="13" t="s">
        <v>80</v>
      </c>
      <c r="AY1425" s="241" t="s">
        <v>201</v>
      </c>
    </row>
    <row r="1426" spans="2:65" s="13" customFormat="1">
      <c r="B1426" s="231"/>
      <c r="C1426" s="232"/>
      <c r="D1426" s="218" t="s">
        <v>211</v>
      </c>
      <c r="E1426" s="233" t="s">
        <v>34</v>
      </c>
      <c r="F1426" s="234" t="s">
        <v>1369</v>
      </c>
      <c r="G1426" s="232"/>
      <c r="H1426" s="235">
        <v>2.8000000000000001E-2</v>
      </c>
      <c r="I1426" s="236"/>
      <c r="J1426" s="232"/>
      <c r="K1426" s="232"/>
      <c r="L1426" s="237"/>
      <c r="M1426" s="238"/>
      <c r="N1426" s="239"/>
      <c r="O1426" s="239"/>
      <c r="P1426" s="239"/>
      <c r="Q1426" s="239"/>
      <c r="R1426" s="239"/>
      <c r="S1426" s="239"/>
      <c r="T1426" s="240"/>
      <c r="AT1426" s="241" t="s">
        <v>211</v>
      </c>
      <c r="AU1426" s="241" t="s">
        <v>87</v>
      </c>
      <c r="AV1426" s="13" t="s">
        <v>87</v>
      </c>
      <c r="AW1426" s="13" t="s">
        <v>40</v>
      </c>
      <c r="AX1426" s="13" t="s">
        <v>80</v>
      </c>
      <c r="AY1426" s="241" t="s">
        <v>201</v>
      </c>
    </row>
    <row r="1427" spans="2:65" s="14" customFormat="1">
      <c r="B1427" s="242"/>
      <c r="C1427" s="243"/>
      <c r="D1427" s="218" t="s">
        <v>211</v>
      </c>
      <c r="E1427" s="244" t="s">
        <v>34</v>
      </c>
      <c r="F1427" s="245" t="s">
        <v>215</v>
      </c>
      <c r="G1427" s="243"/>
      <c r="H1427" s="246">
        <v>4.2000000000000003E-2</v>
      </c>
      <c r="I1427" s="247"/>
      <c r="J1427" s="243"/>
      <c r="K1427" s="243"/>
      <c r="L1427" s="248"/>
      <c r="M1427" s="249"/>
      <c r="N1427" s="250"/>
      <c r="O1427" s="250"/>
      <c r="P1427" s="250"/>
      <c r="Q1427" s="250"/>
      <c r="R1427" s="250"/>
      <c r="S1427" s="250"/>
      <c r="T1427" s="251"/>
      <c r="AT1427" s="252" t="s">
        <v>211</v>
      </c>
      <c r="AU1427" s="252" t="s">
        <v>87</v>
      </c>
      <c r="AV1427" s="14" t="s">
        <v>111</v>
      </c>
      <c r="AW1427" s="14" t="s">
        <v>40</v>
      </c>
      <c r="AX1427" s="14" t="s">
        <v>42</v>
      </c>
      <c r="AY1427" s="252" t="s">
        <v>201</v>
      </c>
    </row>
    <row r="1428" spans="2:65" s="13" customFormat="1">
      <c r="B1428" s="231"/>
      <c r="C1428" s="232"/>
      <c r="D1428" s="218" t="s">
        <v>211</v>
      </c>
      <c r="E1428" s="232"/>
      <c r="F1428" s="234" t="s">
        <v>1370</v>
      </c>
      <c r="G1428" s="232"/>
      <c r="H1428" s="235">
        <v>4.5999999999999999E-2</v>
      </c>
      <c r="I1428" s="236"/>
      <c r="J1428" s="232"/>
      <c r="K1428" s="232"/>
      <c r="L1428" s="237"/>
      <c r="M1428" s="238"/>
      <c r="N1428" s="239"/>
      <c r="O1428" s="239"/>
      <c r="P1428" s="239"/>
      <c r="Q1428" s="239"/>
      <c r="R1428" s="239"/>
      <c r="S1428" s="239"/>
      <c r="T1428" s="240"/>
      <c r="AT1428" s="241" t="s">
        <v>211</v>
      </c>
      <c r="AU1428" s="241" t="s">
        <v>87</v>
      </c>
      <c r="AV1428" s="13" t="s">
        <v>87</v>
      </c>
      <c r="AW1428" s="13" t="s">
        <v>6</v>
      </c>
      <c r="AX1428" s="13" t="s">
        <v>42</v>
      </c>
      <c r="AY1428" s="241" t="s">
        <v>201</v>
      </c>
    </row>
    <row r="1429" spans="2:65" s="1" customFormat="1" ht="16.5" customHeight="1">
      <c r="B1429" s="43"/>
      <c r="C1429" s="264" t="s">
        <v>1371</v>
      </c>
      <c r="D1429" s="264" t="s">
        <v>306</v>
      </c>
      <c r="E1429" s="265" t="s">
        <v>1372</v>
      </c>
      <c r="F1429" s="266" t="s">
        <v>1373</v>
      </c>
      <c r="G1429" s="267" t="s">
        <v>355</v>
      </c>
      <c r="H1429" s="268">
        <v>0.20899999999999999</v>
      </c>
      <c r="I1429" s="269"/>
      <c r="J1429" s="270">
        <f>ROUND(I1429*H1429,2)</f>
        <v>0</v>
      </c>
      <c r="K1429" s="266" t="s">
        <v>34</v>
      </c>
      <c r="L1429" s="271"/>
      <c r="M1429" s="272" t="s">
        <v>34</v>
      </c>
      <c r="N1429" s="273" t="s">
        <v>51</v>
      </c>
      <c r="O1429" s="44"/>
      <c r="P1429" s="215">
        <f>O1429*H1429</f>
        <v>0</v>
      </c>
      <c r="Q1429" s="215">
        <v>1</v>
      </c>
      <c r="R1429" s="215">
        <f>Q1429*H1429</f>
        <v>0.20899999999999999</v>
      </c>
      <c r="S1429" s="215">
        <v>0</v>
      </c>
      <c r="T1429" s="216">
        <f>S1429*H1429</f>
        <v>0</v>
      </c>
      <c r="AR1429" s="25" t="s">
        <v>244</v>
      </c>
      <c r="AT1429" s="25" t="s">
        <v>306</v>
      </c>
      <c r="AU1429" s="25" t="s">
        <v>87</v>
      </c>
      <c r="AY1429" s="25" t="s">
        <v>201</v>
      </c>
      <c r="BE1429" s="217">
        <f>IF(N1429="základní",J1429,0)</f>
        <v>0</v>
      </c>
      <c r="BF1429" s="217">
        <f>IF(N1429="snížená",J1429,0)</f>
        <v>0</v>
      </c>
      <c r="BG1429" s="217">
        <f>IF(N1429="zákl. přenesená",J1429,0)</f>
        <v>0</v>
      </c>
      <c r="BH1429" s="217">
        <f>IF(N1429="sníž. přenesená",J1429,0)</f>
        <v>0</v>
      </c>
      <c r="BI1429" s="217">
        <f>IF(N1429="nulová",J1429,0)</f>
        <v>0</v>
      </c>
      <c r="BJ1429" s="25" t="s">
        <v>42</v>
      </c>
      <c r="BK1429" s="217">
        <f>ROUND(I1429*H1429,2)</f>
        <v>0</v>
      </c>
      <c r="BL1429" s="25" t="s">
        <v>111</v>
      </c>
      <c r="BM1429" s="25" t="s">
        <v>1374</v>
      </c>
    </row>
    <row r="1430" spans="2:65" s="13" customFormat="1">
      <c r="B1430" s="231"/>
      <c r="C1430" s="232"/>
      <c r="D1430" s="218" t="s">
        <v>211</v>
      </c>
      <c r="E1430" s="233" t="s">
        <v>34</v>
      </c>
      <c r="F1430" s="234" t="s">
        <v>1351</v>
      </c>
      <c r="G1430" s="232"/>
      <c r="H1430" s="235">
        <v>6.6000000000000003E-2</v>
      </c>
      <c r="I1430" s="236"/>
      <c r="J1430" s="232"/>
      <c r="K1430" s="232"/>
      <c r="L1430" s="237"/>
      <c r="M1430" s="238"/>
      <c r="N1430" s="239"/>
      <c r="O1430" s="239"/>
      <c r="P1430" s="239"/>
      <c r="Q1430" s="239"/>
      <c r="R1430" s="239"/>
      <c r="S1430" s="239"/>
      <c r="T1430" s="240"/>
      <c r="AT1430" s="241" t="s">
        <v>211</v>
      </c>
      <c r="AU1430" s="241" t="s">
        <v>87</v>
      </c>
      <c r="AV1430" s="13" t="s">
        <v>87</v>
      </c>
      <c r="AW1430" s="13" t="s">
        <v>40</v>
      </c>
      <c r="AX1430" s="13" t="s">
        <v>80</v>
      </c>
      <c r="AY1430" s="241" t="s">
        <v>201</v>
      </c>
    </row>
    <row r="1431" spans="2:65" s="13" customFormat="1">
      <c r="B1431" s="231"/>
      <c r="C1431" s="232"/>
      <c r="D1431" s="218" t="s">
        <v>211</v>
      </c>
      <c r="E1431" s="233" t="s">
        <v>34</v>
      </c>
      <c r="F1431" s="234" t="s">
        <v>1352</v>
      </c>
      <c r="G1431" s="232"/>
      <c r="H1431" s="235">
        <v>0.126</v>
      </c>
      <c r="I1431" s="236"/>
      <c r="J1431" s="232"/>
      <c r="K1431" s="232"/>
      <c r="L1431" s="237"/>
      <c r="M1431" s="238"/>
      <c r="N1431" s="239"/>
      <c r="O1431" s="239"/>
      <c r="P1431" s="239"/>
      <c r="Q1431" s="239"/>
      <c r="R1431" s="239"/>
      <c r="S1431" s="239"/>
      <c r="T1431" s="240"/>
      <c r="AT1431" s="241" t="s">
        <v>211</v>
      </c>
      <c r="AU1431" s="241" t="s">
        <v>87</v>
      </c>
      <c r="AV1431" s="13" t="s">
        <v>87</v>
      </c>
      <c r="AW1431" s="13" t="s">
        <v>40</v>
      </c>
      <c r="AX1431" s="13" t="s">
        <v>80</v>
      </c>
      <c r="AY1431" s="241" t="s">
        <v>201</v>
      </c>
    </row>
    <row r="1432" spans="2:65" s="14" customFormat="1">
      <c r="B1432" s="242"/>
      <c r="C1432" s="243"/>
      <c r="D1432" s="218" t="s">
        <v>211</v>
      </c>
      <c r="E1432" s="244" t="s">
        <v>34</v>
      </c>
      <c r="F1432" s="245" t="s">
        <v>215</v>
      </c>
      <c r="G1432" s="243"/>
      <c r="H1432" s="246">
        <v>0.192</v>
      </c>
      <c r="I1432" s="247"/>
      <c r="J1432" s="243"/>
      <c r="K1432" s="243"/>
      <c r="L1432" s="248"/>
      <c r="M1432" s="249"/>
      <c r="N1432" s="250"/>
      <c r="O1432" s="250"/>
      <c r="P1432" s="250"/>
      <c r="Q1432" s="250"/>
      <c r="R1432" s="250"/>
      <c r="S1432" s="250"/>
      <c r="T1432" s="251"/>
      <c r="AT1432" s="252" t="s">
        <v>211</v>
      </c>
      <c r="AU1432" s="252" t="s">
        <v>87</v>
      </c>
      <c r="AV1432" s="14" t="s">
        <v>111</v>
      </c>
      <c r="AW1432" s="14" t="s">
        <v>40</v>
      </c>
      <c r="AX1432" s="14" t="s">
        <v>42</v>
      </c>
      <c r="AY1432" s="252" t="s">
        <v>201</v>
      </c>
    </row>
    <row r="1433" spans="2:65" s="13" customFormat="1">
      <c r="B1433" s="231"/>
      <c r="C1433" s="232"/>
      <c r="D1433" s="218" t="s">
        <v>211</v>
      </c>
      <c r="E1433" s="232"/>
      <c r="F1433" s="234" t="s">
        <v>1375</v>
      </c>
      <c r="G1433" s="232"/>
      <c r="H1433" s="235">
        <v>0.20899999999999999</v>
      </c>
      <c r="I1433" s="236"/>
      <c r="J1433" s="232"/>
      <c r="K1433" s="232"/>
      <c r="L1433" s="237"/>
      <c r="M1433" s="238"/>
      <c r="N1433" s="239"/>
      <c r="O1433" s="239"/>
      <c r="P1433" s="239"/>
      <c r="Q1433" s="239"/>
      <c r="R1433" s="239"/>
      <c r="S1433" s="239"/>
      <c r="T1433" s="240"/>
      <c r="AT1433" s="241" t="s">
        <v>211</v>
      </c>
      <c r="AU1433" s="241" t="s">
        <v>87</v>
      </c>
      <c r="AV1433" s="13" t="s">
        <v>87</v>
      </c>
      <c r="AW1433" s="13" t="s">
        <v>6</v>
      </c>
      <c r="AX1433" s="13" t="s">
        <v>42</v>
      </c>
      <c r="AY1433" s="241" t="s">
        <v>201</v>
      </c>
    </row>
    <row r="1434" spans="2:65" s="1" customFormat="1" ht="16.5" customHeight="1">
      <c r="B1434" s="43"/>
      <c r="C1434" s="264" t="s">
        <v>1376</v>
      </c>
      <c r="D1434" s="264" t="s">
        <v>306</v>
      </c>
      <c r="E1434" s="265" t="s">
        <v>1377</v>
      </c>
      <c r="F1434" s="266" t="s">
        <v>1378</v>
      </c>
      <c r="G1434" s="267" t="s">
        <v>355</v>
      </c>
      <c r="H1434" s="268">
        <v>0.41199999999999998</v>
      </c>
      <c r="I1434" s="269"/>
      <c r="J1434" s="270">
        <f>ROUND(I1434*H1434,2)</f>
        <v>0</v>
      </c>
      <c r="K1434" s="266" t="s">
        <v>207</v>
      </c>
      <c r="L1434" s="271"/>
      <c r="M1434" s="272" t="s">
        <v>34</v>
      </c>
      <c r="N1434" s="273" t="s">
        <v>51</v>
      </c>
      <c r="O1434" s="44"/>
      <c r="P1434" s="215">
        <f>O1434*H1434</f>
        <v>0</v>
      </c>
      <c r="Q1434" s="215">
        <v>1</v>
      </c>
      <c r="R1434" s="215">
        <f>Q1434*H1434</f>
        <v>0.41199999999999998</v>
      </c>
      <c r="S1434" s="215">
        <v>0</v>
      </c>
      <c r="T1434" s="216">
        <f>S1434*H1434</f>
        <v>0</v>
      </c>
      <c r="AR1434" s="25" t="s">
        <v>244</v>
      </c>
      <c r="AT1434" s="25" t="s">
        <v>306</v>
      </c>
      <c r="AU1434" s="25" t="s">
        <v>87</v>
      </c>
      <c r="AY1434" s="25" t="s">
        <v>201</v>
      </c>
      <c r="BE1434" s="217">
        <f>IF(N1434="základní",J1434,0)</f>
        <v>0</v>
      </c>
      <c r="BF1434" s="217">
        <f>IF(N1434="snížená",J1434,0)</f>
        <v>0</v>
      </c>
      <c r="BG1434" s="217">
        <f>IF(N1434="zákl. přenesená",J1434,0)</f>
        <v>0</v>
      </c>
      <c r="BH1434" s="217">
        <f>IF(N1434="sníž. přenesená",J1434,0)</f>
        <v>0</v>
      </c>
      <c r="BI1434" s="217">
        <f>IF(N1434="nulová",J1434,0)</f>
        <v>0</v>
      </c>
      <c r="BJ1434" s="25" t="s">
        <v>42</v>
      </c>
      <c r="BK1434" s="217">
        <f>ROUND(I1434*H1434,2)</f>
        <v>0</v>
      </c>
      <c r="BL1434" s="25" t="s">
        <v>111</v>
      </c>
      <c r="BM1434" s="25" t="s">
        <v>1379</v>
      </c>
    </row>
    <row r="1435" spans="2:65" s="13" customFormat="1">
      <c r="B1435" s="231"/>
      <c r="C1435" s="232"/>
      <c r="D1435" s="218" t="s">
        <v>211</v>
      </c>
      <c r="E1435" s="232"/>
      <c r="F1435" s="234" t="s">
        <v>1380</v>
      </c>
      <c r="G1435" s="232"/>
      <c r="H1435" s="235">
        <v>0.41199999999999998</v>
      </c>
      <c r="I1435" s="236"/>
      <c r="J1435" s="232"/>
      <c r="K1435" s="232"/>
      <c r="L1435" s="237"/>
      <c r="M1435" s="238"/>
      <c r="N1435" s="239"/>
      <c r="O1435" s="239"/>
      <c r="P1435" s="239"/>
      <c r="Q1435" s="239"/>
      <c r="R1435" s="239"/>
      <c r="S1435" s="239"/>
      <c r="T1435" s="240"/>
      <c r="AT1435" s="241" t="s">
        <v>211</v>
      </c>
      <c r="AU1435" s="241" t="s">
        <v>87</v>
      </c>
      <c r="AV1435" s="13" t="s">
        <v>87</v>
      </c>
      <c r="AW1435" s="13" t="s">
        <v>6</v>
      </c>
      <c r="AX1435" s="13" t="s">
        <v>42</v>
      </c>
      <c r="AY1435" s="241" t="s">
        <v>201</v>
      </c>
    </row>
    <row r="1436" spans="2:65" s="1" customFormat="1" ht="16.5" customHeight="1">
      <c r="B1436" s="43"/>
      <c r="C1436" s="264" t="s">
        <v>1381</v>
      </c>
      <c r="D1436" s="264" t="s">
        <v>306</v>
      </c>
      <c r="E1436" s="265" t="s">
        <v>1382</v>
      </c>
      <c r="F1436" s="266" t="s">
        <v>1383</v>
      </c>
      <c r="G1436" s="267" t="s">
        <v>370</v>
      </c>
      <c r="H1436" s="268">
        <v>2</v>
      </c>
      <c r="I1436" s="269"/>
      <c r="J1436" s="270">
        <f>ROUND(I1436*H1436,2)</f>
        <v>0</v>
      </c>
      <c r="K1436" s="266" t="s">
        <v>34</v>
      </c>
      <c r="L1436" s="271"/>
      <c r="M1436" s="272" t="s">
        <v>34</v>
      </c>
      <c r="N1436" s="273" t="s">
        <v>51</v>
      </c>
      <c r="O1436" s="44"/>
      <c r="P1436" s="215">
        <f>O1436*H1436</f>
        <v>0</v>
      </c>
      <c r="Q1436" s="215">
        <v>2.7999999999999998E-4</v>
      </c>
      <c r="R1436" s="215">
        <f>Q1436*H1436</f>
        <v>5.5999999999999995E-4</v>
      </c>
      <c r="S1436" s="215">
        <v>0</v>
      </c>
      <c r="T1436" s="216">
        <f>S1436*H1436</f>
        <v>0</v>
      </c>
      <c r="AR1436" s="25" t="s">
        <v>244</v>
      </c>
      <c r="AT1436" s="25" t="s">
        <v>306</v>
      </c>
      <c r="AU1436" s="25" t="s">
        <v>87</v>
      </c>
      <c r="AY1436" s="25" t="s">
        <v>201</v>
      </c>
      <c r="BE1436" s="217">
        <f>IF(N1436="základní",J1436,0)</f>
        <v>0</v>
      </c>
      <c r="BF1436" s="217">
        <f>IF(N1436="snížená",J1436,0)</f>
        <v>0</v>
      </c>
      <c r="BG1436" s="217">
        <f>IF(N1436="zákl. přenesená",J1436,0)</f>
        <v>0</v>
      </c>
      <c r="BH1436" s="217">
        <f>IF(N1436="sníž. přenesená",J1436,0)</f>
        <v>0</v>
      </c>
      <c r="BI1436" s="217">
        <f>IF(N1436="nulová",J1436,0)</f>
        <v>0</v>
      </c>
      <c r="BJ1436" s="25" t="s">
        <v>42</v>
      </c>
      <c r="BK1436" s="217">
        <f>ROUND(I1436*H1436,2)</f>
        <v>0</v>
      </c>
      <c r="BL1436" s="25" t="s">
        <v>111</v>
      </c>
      <c r="BM1436" s="25" t="s">
        <v>1384</v>
      </c>
    </row>
    <row r="1437" spans="2:65" s="1" customFormat="1" ht="16.5" customHeight="1">
      <c r="B1437" s="43"/>
      <c r="C1437" s="264" t="s">
        <v>1385</v>
      </c>
      <c r="D1437" s="264" t="s">
        <v>306</v>
      </c>
      <c r="E1437" s="265" t="s">
        <v>1386</v>
      </c>
      <c r="F1437" s="266" t="s">
        <v>1387</v>
      </c>
      <c r="G1437" s="267" t="s">
        <v>540</v>
      </c>
      <c r="H1437" s="268">
        <v>2.8</v>
      </c>
      <c r="I1437" s="269"/>
      <c r="J1437" s="270">
        <f>ROUND(I1437*H1437,2)</f>
        <v>0</v>
      </c>
      <c r="K1437" s="266" t="s">
        <v>34</v>
      </c>
      <c r="L1437" s="271"/>
      <c r="M1437" s="272" t="s">
        <v>34</v>
      </c>
      <c r="N1437" s="273" t="s">
        <v>51</v>
      </c>
      <c r="O1437" s="44"/>
      <c r="P1437" s="215">
        <f>O1437*H1437</f>
        <v>0</v>
      </c>
      <c r="Q1437" s="215">
        <v>1.2999999999999999E-3</v>
      </c>
      <c r="R1437" s="215">
        <f>Q1437*H1437</f>
        <v>3.6399999999999996E-3</v>
      </c>
      <c r="S1437" s="215">
        <v>0</v>
      </c>
      <c r="T1437" s="216">
        <f>S1437*H1437</f>
        <v>0</v>
      </c>
      <c r="AR1437" s="25" t="s">
        <v>244</v>
      </c>
      <c r="AT1437" s="25" t="s">
        <v>306</v>
      </c>
      <c r="AU1437" s="25" t="s">
        <v>87</v>
      </c>
      <c r="AY1437" s="25" t="s">
        <v>201</v>
      </c>
      <c r="BE1437" s="217">
        <f>IF(N1437="základní",J1437,0)</f>
        <v>0</v>
      </c>
      <c r="BF1437" s="217">
        <f>IF(N1437="snížená",J1437,0)</f>
        <v>0</v>
      </c>
      <c r="BG1437" s="217">
        <f>IF(N1437="zákl. přenesená",J1437,0)</f>
        <v>0</v>
      </c>
      <c r="BH1437" s="217">
        <f>IF(N1437="sníž. přenesená",J1437,0)</f>
        <v>0</v>
      </c>
      <c r="BI1437" s="217">
        <f>IF(N1437="nulová",J1437,0)</f>
        <v>0</v>
      </c>
      <c r="BJ1437" s="25" t="s">
        <v>42</v>
      </c>
      <c r="BK1437" s="217">
        <f>ROUND(I1437*H1437,2)</f>
        <v>0</v>
      </c>
      <c r="BL1437" s="25" t="s">
        <v>111</v>
      </c>
      <c r="BM1437" s="25" t="s">
        <v>1388</v>
      </c>
    </row>
    <row r="1438" spans="2:65" s="1" customFormat="1" ht="25.5" customHeight="1">
      <c r="B1438" s="43"/>
      <c r="C1438" s="206" t="s">
        <v>1389</v>
      </c>
      <c r="D1438" s="206" t="s">
        <v>203</v>
      </c>
      <c r="E1438" s="207" t="s">
        <v>1390</v>
      </c>
      <c r="F1438" s="208" t="s">
        <v>1391</v>
      </c>
      <c r="G1438" s="209" t="s">
        <v>355</v>
      </c>
      <c r="H1438" s="210">
        <v>0.64200000000000002</v>
      </c>
      <c r="I1438" s="211"/>
      <c r="J1438" s="212">
        <f>ROUND(I1438*H1438,2)</f>
        <v>0</v>
      </c>
      <c r="K1438" s="208" t="s">
        <v>207</v>
      </c>
      <c r="L1438" s="63"/>
      <c r="M1438" s="213" t="s">
        <v>34</v>
      </c>
      <c r="N1438" s="214" t="s">
        <v>51</v>
      </c>
      <c r="O1438" s="44"/>
      <c r="P1438" s="215">
        <f>O1438*H1438</f>
        <v>0</v>
      </c>
      <c r="Q1438" s="215">
        <v>0</v>
      </c>
      <c r="R1438" s="215">
        <f>Q1438*H1438</f>
        <v>0</v>
      </c>
      <c r="S1438" s="215">
        <v>0</v>
      </c>
      <c r="T1438" s="216">
        <f>S1438*H1438</f>
        <v>0</v>
      </c>
      <c r="AR1438" s="25" t="s">
        <v>111</v>
      </c>
      <c r="AT1438" s="25" t="s">
        <v>203</v>
      </c>
      <c r="AU1438" s="25" t="s">
        <v>87</v>
      </c>
      <c r="AY1438" s="25" t="s">
        <v>201</v>
      </c>
      <c r="BE1438" s="217">
        <f>IF(N1438="základní",J1438,0)</f>
        <v>0</v>
      </c>
      <c r="BF1438" s="217">
        <f>IF(N1438="snížená",J1438,0)</f>
        <v>0</v>
      </c>
      <c r="BG1438" s="217">
        <f>IF(N1438="zákl. přenesená",J1438,0)</f>
        <v>0</v>
      </c>
      <c r="BH1438" s="217">
        <f>IF(N1438="sníž. přenesená",J1438,0)</f>
        <v>0</v>
      </c>
      <c r="BI1438" s="217">
        <f>IF(N1438="nulová",J1438,0)</f>
        <v>0</v>
      </c>
      <c r="BJ1438" s="25" t="s">
        <v>42</v>
      </c>
      <c r="BK1438" s="217">
        <f>ROUND(I1438*H1438,2)</f>
        <v>0</v>
      </c>
      <c r="BL1438" s="25" t="s">
        <v>111</v>
      </c>
      <c r="BM1438" s="25" t="s">
        <v>1392</v>
      </c>
    </row>
    <row r="1439" spans="2:65" s="1" customFormat="1" ht="54">
      <c r="B1439" s="43"/>
      <c r="C1439" s="65"/>
      <c r="D1439" s="218" t="s">
        <v>209</v>
      </c>
      <c r="E1439" s="65"/>
      <c r="F1439" s="219" t="s">
        <v>1393</v>
      </c>
      <c r="G1439" s="65"/>
      <c r="H1439" s="65"/>
      <c r="I1439" s="175"/>
      <c r="J1439" s="65"/>
      <c r="K1439" s="65"/>
      <c r="L1439" s="63"/>
      <c r="M1439" s="220"/>
      <c r="N1439" s="44"/>
      <c r="O1439" s="44"/>
      <c r="P1439" s="44"/>
      <c r="Q1439" s="44"/>
      <c r="R1439" s="44"/>
      <c r="S1439" s="44"/>
      <c r="T1439" s="80"/>
      <c r="AT1439" s="25" t="s">
        <v>209</v>
      </c>
      <c r="AU1439" s="25" t="s">
        <v>87</v>
      </c>
    </row>
    <row r="1440" spans="2:65" s="12" customFormat="1">
      <c r="B1440" s="221"/>
      <c r="C1440" s="222"/>
      <c r="D1440" s="218" t="s">
        <v>211</v>
      </c>
      <c r="E1440" s="223" t="s">
        <v>34</v>
      </c>
      <c r="F1440" s="224" t="s">
        <v>1349</v>
      </c>
      <c r="G1440" s="222"/>
      <c r="H1440" s="223" t="s">
        <v>34</v>
      </c>
      <c r="I1440" s="225"/>
      <c r="J1440" s="222"/>
      <c r="K1440" s="222"/>
      <c r="L1440" s="226"/>
      <c r="M1440" s="227"/>
      <c r="N1440" s="228"/>
      <c r="O1440" s="228"/>
      <c r="P1440" s="228"/>
      <c r="Q1440" s="228"/>
      <c r="R1440" s="228"/>
      <c r="S1440" s="228"/>
      <c r="T1440" s="229"/>
      <c r="AT1440" s="230" t="s">
        <v>211</v>
      </c>
      <c r="AU1440" s="230" t="s">
        <v>87</v>
      </c>
      <c r="AV1440" s="12" t="s">
        <v>42</v>
      </c>
      <c r="AW1440" s="12" t="s">
        <v>40</v>
      </c>
      <c r="AX1440" s="12" t="s">
        <v>80</v>
      </c>
      <c r="AY1440" s="230" t="s">
        <v>201</v>
      </c>
    </row>
    <row r="1441" spans="2:51" s="12" customFormat="1">
      <c r="B1441" s="221"/>
      <c r="C1441" s="222"/>
      <c r="D1441" s="218" t="s">
        <v>211</v>
      </c>
      <c r="E1441" s="223" t="s">
        <v>34</v>
      </c>
      <c r="F1441" s="224" t="s">
        <v>1350</v>
      </c>
      <c r="G1441" s="222"/>
      <c r="H1441" s="223" t="s">
        <v>34</v>
      </c>
      <c r="I1441" s="225"/>
      <c r="J1441" s="222"/>
      <c r="K1441" s="222"/>
      <c r="L1441" s="226"/>
      <c r="M1441" s="227"/>
      <c r="N1441" s="228"/>
      <c r="O1441" s="228"/>
      <c r="P1441" s="228"/>
      <c r="Q1441" s="228"/>
      <c r="R1441" s="228"/>
      <c r="S1441" s="228"/>
      <c r="T1441" s="229"/>
      <c r="AT1441" s="230" t="s">
        <v>211</v>
      </c>
      <c r="AU1441" s="230" t="s">
        <v>87</v>
      </c>
      <c r="AV1441" s="12" t="s">
        <v>42</v>
      </c>
      <c r="AW1441" s="12" t="s">
        <v>40</v>
      </c>
      <c r="AX1441" s="12" t="s">
        <v>80</v>
      </c>
      <c r="AY1441" s="230" t="s">
        <v>201</v>
      </c>
    </row>
    <row r="1442" spans="2:51" s="13" customFormat="1">
      <c r="B1442" s="231"/>
      <c r="C1442" s="232"/>
      <c r="D1442" s="218" t="s">
        <v>211</v>
      </c>
      <c r="E1442" s="233" t="s">
        <v>34</v>
      </c>
      <c r="F1442" s="234" t="s">
        <v>1351</v>
      </c>
      <c r="G1442" s="232"/>
      <c r="H1442" s="235">
        <v>6.6000000000000003E-2</v>
      </c>
      <c r="I1442" s="236"/>
      <c r="J1442" s="232"/>
      <c r="K1442" s="232"/>
      <c r="L1442" s="237"/>
      <c r="M1442" s="238"/>
      <c r="N1442" s="239"/>
      <c r="O1442" s="239"/>
      <c r="P1442" s="239"/>
      <c r="Q1442" s="239"/>
      <c r="R1442" s="239"/>
      <c r="S1442" s="239"/>
      <c r="T1442" s="240"/>
      <c r="AT1442" s="241" t="s">
        <v>211</v>
      </c>
      <c r="AU1442" s="241" t="s">
        <v>87</v>
      </c>
      <c r="AV1442" s="13" t="s">
        <v>87</v>
      </c>
      <c r="AW1442" s="13" t="s">
        <v>40</v>
      </c>
      <c r="AX1442" s="13" t="s">
        <v>80</v>
      </c>
      <c r="AY1442" s="241" t="s">
        <v>201</v>
      </c>
    </row>
    <row r="1443" spans="2:51" s="13" customFormat="1">
      <c r="B1443" s="231"/>
      <c r="C1443" s="232"/>
      <c r="D1443" s="218" t="s">
        <v>211</v>
      </c>
      <c r="E1443" s="233" t="s">
        <v>34</v>
      </c>
      <c r="F1443" s="234" t="s">
        <v>1352</v>
      </c>
      <c r="G1443" s="232"/>
      <c r="H1443" s="235">
        <v>0.126</v>
      </c>
      <c r="I1443" s="236"/>
      <c r="J1443" s="232"/>
      <c r="K1443" s="232"/>
      <c r="L1443" s="237"/>
      <c r="M1443" s="238"/>
      <c r="N1443" s="239"/>
      <c r="O1443" s="239"/>
      <c r="P1443" s="239"/>
      <c r="Q1443" s="239"/>
      <c r="R1443" s="239"/>
      <c r="S1443" s="239"/>
      <c r="T1443" s="240"/>
      <c r="AT1443" s="241" t="s">
        <v>211</v>
      </c>
      <c r="AU1443" s="241" t="s">
        <v>87</v>
      </c>
      <c r="AV1443" s="13" t="s">
        <v>87</v>
      </c>
      <c r="AW1443" s="13" t="s">
        <v>40</v>
      </c>
      <c r="AX1443" s="13" t="s">
        <v>80</v>
      </c>
      <c r="AY1443" s="241" t="s">
        <v>201</v>
      </c>
    </row>
    <row r="1444" spans="2:51" s="12" customFormat="1">
      <c r="B1444" s="221"/>
      <c r="C1444" s="222"/>
      <c r="D1444" s="218" t="s">
        <v>211</v>
      </c>
      <c r="E1444" s="223" t="s">
        <v>34</v>
      </c>
      <c r="F1444" s="224" t="s">
        <v>1353</v>
      </c>
      <c r="G1444" s="222"/>
      <c r="H1444" s="223" t="s">
        <v>34</v>
      </c>
      <c r="I1444" s="225"/>
      <c r="J1444" s="222"/>
      <c r="K1444" s="222"/>
      <c r="L1444" s="226"/>
      <c r="M1444" s="227"/>
      <c r="N1444" s="228"/>
      <c r="O1444" s="228"/>
      <c r="P1444" s="228"/>
      <c r="Q1444" s="228"/>
      <c r="R1444" s="228"/>
      <c r="S1444" s="228"/>
      <c r="T1444" s="229"/>
      <c r="AT1444" s="230" t="s">
        <v>211</v>
      </c>
      <c r="AU1444" s="230" t="s">
        <v>87</v>
      </c>
      <c r="AV1444" s="12" t="s">
        <v>42</v>
      </c>
      <c r="AW1444" s="12" t="s">
        <v>40</v>
      </c>
      <c r="AX1444" s="12" t="s">
        <v>80</v>
      </c>
      <c r="AY1444" s="230" t="s">
        <v>201</v>
      </c>
    </row>
    <row r="1445" spans="2:51" s="13" customFormat="1">
      <c r="B1445" s="231"/>
      <c r="C1445" s="232"/>
      <c r="D1445" s="218" t="s">
        <v>211</v>
      </c>
      <c r="E1445" s="233" t="s">
        <v>34</v>
      </c>
      <c r="F1445" s="234" t="s">
        <v>1354</v>
      </c>
      <c r="G1445" s="232"/>
      <c r="H1445" s="235">
        <v>1.4E-2</v>
      </c>
      <c r="I1445" s="236"/>
      <c r="J1445" s="232"/>
      <c r="K1445" s="232"/>
      <c r="L1445" s="237"/>
      <c r="M1445" s="238"/>
      <c r="N1445" s="239"/>
      <c r="O1445" s="239"/>
      <c r="P1445" s="239"/>
      <c r="Q1445" s="239"/>
      <c r="R1445" s="239"/>
      <c r="S1445" s="239"/>
      <c r="T1445" s="240"/>
      <c r="AT1445" s="241" t="s">
        <v>211</v>
      </c>
      <c r="AU1445" s="241" t="s">
        <v>87</v>
      </c>
      <c r="AV1445" s="13" t="s">
        <v>87</v>
      </c>
      <c r="AW1445" s="13" t="s">
        <v>40</v>
      </c>
      <c r="AX1445" s="13" t="s">
        <v>80</v>
      </c>
      <c r="AY1445" s="241" t="s">
        <v>201</v>
      </c>
    </row>
    <row r="1446" spans="2:51" s="13" customFormat="1">
      <c r="B1446" s="231"/>
      <c r="C1446" s="232"/>
      <c r="D1446" s="218" t="s">
        <v>211</v>
      </c>
      <c r="E1446" s="233" t="s">
        <v>34</v>
      </c>
      <c r="F1446" s="234" t="s">
        <v>1355</v>
      </c>
      <c r="G1446" s="232"/>
      <c r="H1446" s="235">
        <v>0.01</v>
      </c>
      <c r="I1446" s="236"/>
      <c r="J1446" s="232"/>
      <c r="K1446" s="232"/>
      <c r="L1446" s="237"/>
      <c r="M1446" s="238"/>
      <c r="N1446" s="239"/>
      <c r="O1446" s="239"/>
      <c r="P1446" s="239"/>
      <c r="Q1446" s="239"/>
      <c r="R1446" s="239"/>
      <c r="S1446" s="239"/>
      <c r="T1446" s="240"/>
      <c r="AT1446" s="241" t="s">
        <v>211</v>
      </c>
      <c r="AU1446" s="241" t="s">
        <v>87</v>
      </c>
      <c r="AV1446" s="13" t="s">
        <v>87</v>
      </c>
      <c r="AW1446" s="13" t="s">
        <v>40</v>
      </c>
      <c r="AX1446" s="13" t="s">
        <v>80</v>
      </c>
      <c r="AY1446" s="241" t="s">
        <v>201</v>
      </c>
    </row>
    <row r="1447" spans="2:51" s="15" customFormat="1">
      <c r="B1447" s="253"/>
      <c r="C1447" s="254"/>
      <c r="D1447" s="218" t="s">
        <v>211</v>
      </c>
      <c r="E1447" s="255" t="s">
        <v>34</v>
      </c>
      <c r="F1447" s="256" t="s">
        <v>1356</v>
      </c>
      <c r="G1447" s="254"/>
      <c r="H1447" s="257">
        <v>0.216</v>
      </c>
      <c r="I1447" s="258"/>
      <c r="J1447" s="254"/>
      <c r="K1447" s="254"/>
      <c r="L1447" s="259"/>
      <c r="M1447" s="260"/>
      <c r="N1447" s="261"/>
      <c r="O1447" s="261"/>
      <c r="P1447" s="261"/>
      <c r="Q1447" s="261"/>
      <c r="R1447" s="261"/>
      <c r="S1447" s="261"/>
      <c r="T1447" s="262"/>
      <c r="AT1447" s="263" t="s">
        <v>211</v>
      </c>
      <c r="AU1447" s="263" t="s">
        <v>87</v>
      </c>
      <c r="AV1447" s="15" t="s">
        <v>108</v>
      </c>
      <c r="AW1447" s="15" t="s">
        <v>40</v>
      </c>
      <c r="AX1447" s="15" t="s">
        <v>80</v>
      </c>
      <c r="AY1447" s="263" t="s">
        <v>201</v>
      </c>
    </row>
    <row r="1448" spans="2:51" s="12" customFormat="1">
      <c r="B1448" s="221"/>
      <c r="C1448" s="222"/>
      <c r="D1448" s="218" t="s">
        <v>211</v>
      </c>
      <c r="E1448" s="223" t="s">
        <v>34</v>
      </c>
      <c r="F1448" s="224" t="s">
        <v>1357</v>
      </c>
      <c r="G1448" s="222"/>
      <c r="H1448" s="223" t="s">
        <v>34</v>
      </c>
      <c r="I1448" s="225"/>
      <c r="J1448" s="222"/>
      <c r="K1448" s="222"/>
      <c r="L1448" s="226"/>
      <c r="M1448" s="227"/>
      <c r="N1448" s="228"/>
      <c r="O1448" s="228"/>
      <c r="P1448" s="228"/>
      <c r="Q1448" s="228"/>
      <c r="R1448" s="228"/>
      <c r="S1448" s="228"/>
      <c r="T1448" s="229"/>
      <c r="AT1448" s="230" t="s">
        <v>211</v>
      </c>
      <c r="AU1448" s="230" t="s">
        <v>87</v>
      </c>
      <c r="AV1448" s="12" t="s">
        <v>42</v>
      </c>
      <c r="AW1448" s="12" t="s">
        <v>40</v>
      </c>
      <c r="AX1448" s="12" t="s">
        <v>80</v>
      </c>
      <c r="AY1448" s="230" t="s">
        <v>201</v>
      </c>
    </row>
    <row r="1449" spans="2:51" s="12" customFormat="1">
      <c r="B1449" s="221"/>
      <c r="C1449" s="222"/>
      <c r="D1449" s="218" t="s">
        <v>211</v>
      </c>
      <c r="E1449" s="223" t="s">
        <v>34</v>
      </c>
      <c r="F1449" s="224" t="s">
        <v>318</v>
      </c>
      <c r="G1449" s="222"/>
      <c r="H1449" s="223" t="s">
        <v>34</v>
      </c>
      <c r="I1449" s="225"/>
      <c r="J1449" s="222"/>
      <c r="K1449" s="222"/>
      <c r="L1449" s="226"/>
      <c r="M1449" s="227"/>
      <c r="N1449" s="228"/>
      <c r="O1449" s="228"/>
      <c r="P1449" s="228"/>
      <c r="Q1449" s="228"/>
      <c r="R1449" s="228"/>
      <c r="S1449" s="228"/>
      <c r="T1449" s="229"/>
      <c r="AT1449" s="230" t="s">
        <v>211</v>
      </c>
      <c r="AU1449" s="230" t="s">
        <v>87</v>
      </c>
      <c r="AV1449" s="12" t="s">
        <v>42</v>
      </c>
      <c r="AW1449" s="12" t="s">
        <v>40</v>
      </c>
      <c r="AX1449" s="12" t="s">
        <v>80</v>
      </c>
      <c r="AY1449" s="230" t="s">
        <v>201</v>
      </c>
    </row>
    <row r="1450" spans="2:51" s="12" customFormat="1">
      <c r="B1450" s="221"/>
      <c r="C1450" s="222"/>
      <c r="D1450" s="218" t="s">
        <v>211</v>
      </c>
      <c r="E1450" s="223" t="s">
        <v>34</v>
      </c>
      <c r="F1450" s="224" t="s">
        <v>1358</v>
      </c>
      <c r="G1450" s="222"/>
      <c r="H1450" s="223" t="s">
        <v>34</v>
      </c>
      <c r="I1450" s="225"/>
      <c r="J1450" s="222"/>
      <c r="K1450" s="222"/>
      <c r="L1450" s="226"/>
      <c r="M1450" s="227"/>
      <c r="N1450" s="228"/>
      <c r="O1450" s="228"/>
      <c r="P1450" s="228"/>
      <c r="Q1450" s="228"/>
      <c r="R1450" s="228"/>
      <c r="S1450" s="228"/>
      <c r="T1450" s="229"/>
      <c r="AT1450" s="230" t="s">
        <v>211</v>
      </c>
      <c r="AU1450" s="230" t="s">
        <v>87</v>
      </c>
      <c r="AV1450" s="12" t="s">
        <v>42</v>
      </c>
      <c r="AW1450" s="12" t="s">
        <v>40</v>
      </c>
      <c r="AX1450" s="12" t="s">
        <v>80</v>
      </c>
      <c r="AY1450" s="230" t="s">
        <v>201</v>
      </c>
    </row>
    <row r="1451" spans="2:51" s="13" customFormat="1">
      <c r="B1451" s="231"/>
      <c r="C1451" s="232"/>
      <c r="D1451" s="218" t="s">
        <v>211</v>
      </c>
      <c r="E1451" s="233" t="s">
        <v>34</v>
      </c>
      <c r="F1451" s="234" t="s">
        <v>1359</v>
      </c>
      <c r="G1451" s="232"/>
      <c r="H1451" s="235">
        <v>0.378</v>
      </c>
      <c r="I1451" s="236"/>
      <c r="J1451" s="232"/>
      <c r="K1451" s="232"/>
      <c r="L1451" s="237"/>
      <c r="M1451" s="238"/>
      <c r="N1451" s="239"/>
      <c r="O1451" s="239"/>
      <c r="P1451" s="239"/>
      <c r="Q1451" s="239"/>
      <c r="R1451" s="239"/>
      <c r="S1451" s="239"/>
      <c r="T1451" s="240"/>
      <c r="AT1451" s="241" t="s">
        <v>211</v>
      </c>
      <c r="AU1451" s="241" t="s">
        <v>87</v>
      </c>
      <c r="AV1451" s="13" t="s">
        <v>87</v>
      </c>
      <c r="AW1451" s="13" t="s">
        <v>40</v>
      </c>
      <c r="AX1451" s="13" t="s">
        <v>80</v>
      </c>
      <c r="AY1451" s="241" t="s">
        <v>201</v>
      </c>
    </row>
    <row r="1452" spans="2:51" s="12" customFormat="1">
      <c r="B1452" s="221"/>
      <c r="C1452" s="222"/>
      <c r="D1452" s="218" t="s">
        <v>211</v>
      </c>
      <c r="E1452" s="223" t="s">
        <v>34</v>
      </c>
      <c r="F1452" s="224" t="s">
        <v>1360</v>
      </c>
      <c r="G1452" s="222"/>
      <c r="H1452" s="223" t="s">
        <v>34</v>
      </c>
      <c r="I1452" s="225"/>
      <c r="J1452" s="222"/>
      <c r="K1452" s="222"/>
      <c r="L1452" s="226"/>
      <c r="M1452" s="227"/>
      <c r="N1452" s="228"/>
      <c r="O1452" s="228"/>
      <c r="P1452" s="228"/>
      <c r="Q1452" s="228"/>
      <c r="R1452" s="228"/>
      <c r="S1452" s="228"/>
      <c r="T1452" s="229"/>
      <c r="AT1452" s="230" t="s">
        <v>211</v>
      </c>
      <c r="AU1452" s="230" t="s">
        <v>87</v>
      </c>
      <c r="AV1452" s="12" t="s">
        <v>42</v>
      </c>
      <c r="AW1452" s="12" t="s">
        <v>40</v>
      </c>
      <c r="AX1452" s="12" t="s">
        <v>80</v>
      </c>
      <c r="AY1452" s="230" t="s">
        <v>201</v>
      </c>
    </row>
    <row r="1453" spans="2:51" s="13" customFormat="1">
      <c r="B1453" s="231"/>
      <c r="C1453" s="232"/>
      <c r="D1453" s="218" t="s">
        <v>211</v>
      </c>
      <c r="E1453" s="233" t="s">
        <v>34</v>
      </c>
      <c r="F1453" s="234" t="s">
        <v>1361</v>
      </c>
      <c r="G1453" s="232"/>
      <c r="H1453" s="235">
        <v>2.8000000000000001E-2</v>
      </c>
      <c r="I1453" s="236"/>
      <c r="J1453" s="232"/>
      <c r="K1453" s="232"/>
      <c r="L1453" s="237"/>
      <c r="M1453" s="238"/>
      <c r="N1453" s="239"/>
      <c r="O1453" s="239"/>
      <c r="P1453" s="239"/>
      <c r="Q1453" s="239"/>
      <c r="R1453" s="239"/>
      <c r="S1453" s="239"/>
      <c r="T1453" s="240"/>
      <c r="AT1453" s="241" t="s">
        <v>211</v>
      </c>
      <c r="AU1453" s="241" t="s">
        <v>87</v>
      </c>
      <c r="AV1453" s="13" t="s">
        <v>87</v>
      </c>
      <c r="AW1453" s="13" t="s">
        <v>40</v>
      </c>
      <c r="AX1453" s="13" t="s">
        <v>80</v>
      </c>
      <c r="AY1453" s="241" t="s">
        <v>201</v>
      </c>
    </row>
    <row r="1454" spans="2:51" s="13" customFormat="1">
      <c r="B1454" s="231"/>
      <c r="C1454" s="232"/>
      <c r="D1454" s="218" t="s">
        <v>211</v>
      </c>
      <c r="E1454" s="233" t="s">
        <v>34</v>
      </c>
      <c r="F1454" s="234" t="s">
        <v>1362</v>
      </c>
      <c r="G1454" s="232"/>
      <c r="H1454" s="235">
        <v>0.02</v>
      </c>
      <c r="I1454" s="236"/>
      <c r="J1454" s="232"/>
      <c r="K1454" s="232"/>
      <c r="L1454" s="237"/>
      <c r="M1454" s="238"/>
      <c r="N1454" s="239"/>
      <c r="O1454" s="239"/>
      <c r="P1454" s="239"/>
      <c r="Q1454" s="239"/>
      <c r="R1454" s="239"/>
      <c r="S1454" s="239"/>
      <c r="T1454" s="240"/>
      <c r="AT1454" s="241" t="s">
        <v>211</v>
      </c>
      <c r="AU1454" s="241" t="s">
        <v>87</v>
      </c>
      <c r="AV1454" s="13" t="s">
        <v>87</v>
      </c>
      <c r="AW1454" s="13" t="s">
        <v>40</v>
      </c>
      <c r="AX1454" s="13" t="s">
        <v>80</v>
      </c>
      <c r="AY1454" s="241" t="s">
        <v>201</v>
      </c>
    </row>
    <row r="1455" spans="2:51" s="15" customFormat="1">
      <c r="B1455" s="253"/>
      <c r="C1455" s="254"/>
      <c r="D1455" s="218" t="s">
        <v>211</v>
      </c>
      <c r="E1455" s="255" t="s">
        <v>34</v>
      </c>
      <c r="F1455" s="256" t="s">
        <v>1363</v>
      </c>
      <c r="G1455" s="254"/>
      <c r="H1455" s="257">
        <v>0.42599999999999999</v>
      </c>
      <c r="I1455" s="258"/>
      <c r="J1455" s="254"/>
      <c r="K1455" s="254"/>
      <c r="L1455" s="259"/>
      <c r="M1455" s="260"/>
      <c r="N1455" s="261"/>
      <c r="O1455" s="261"/>
      <c r="P1455" s="261"/>
      <c r="Q1455" s="261"/>
      <c r="R1455" s="261"/>
      <c r="S1455" s="261"/>
      <c r="T1455" s="262"/>
      <c r="AT1455" s="263" t="s">
        <v>211</v>
      </c>
      <c r="AU1455" s="263" t="s">
        <v>87</v>
      </c>
      <c r="AV1455" s="15" t="s">
        <v>108</v>
      </c>
      <c r="AW1455" s="15" t="s">
        <v>40</v>
      </c>
      <c r="AX1455" s="15" t="s">
        <v>80</v>
      </c>
      <c r="AY1455" s="263" t="s">
        <v>201</v>
      </c>
    </row>
    <row r="1456" spans="2:51" s="14" customFormat="1">
      <c r="B1456" s="242"/>
      <c r="C1456" s="243"/>
      <c r="D1456" s="218" t="s">
        <v>211</v>
      </c>
      <c r="E1456" s="244" t="s">
        <v>34</v>
      </c>
      <c r="F1456" s="245" t="s">
        <v>215</v>
      </c>
      <c r="G1456" s="243"/>
      <c r="H1456" s="246">
        <v>0.64200000000000002</v>
      </c>
      <c r="I1456" s="247"/>
      <c r="J1456" s="243"/>
      <c r="K1456" s="243"/>
      <c r="L1456" s="248"/>
      <c r="M1456" s="249"/>
      <c r="N1456" s="250"/>
      <c r="O1456" s="250"/>
      <c r="P1456" s="250"/>
      <c r="Q1456" s="250"/>
      <c r="R1456" s="250"/>
      <c r="S1456" s="250"/>
      <c r="T1456" s="251"/>
      <c r="AT1456" s="252" t="s">
        <v>211</v>
      </c>
      <c r="AU1456" s="252" t="s">
        <v>87</v>
      </c>
      <c r="AV1456" s="14" t="s">
        <v>111</v>
      </c>
      <c r="AW1456" s="14" t="s">
        <v>40</v>
      </c>
      <c r="AX1456" s="14" t="s">
        <v>42</v>
      </c>
      <c r="AY1456" s="252" t="s">
        <v>201</v>
      </c>
    </row>
    <row r="1457" spans="2:65" s="1" customFormat="1" ht="25.5" customHeight="1">
      <c r="B1457" s="43"/>
      <c r="C1457" s="206" t="s">
        <v>1394</v>
      </c>
      <c r="D1457" s="206" t="s">
        <v>203</v>
      </c>
      <c r="E1457" s="207" t="s">
        <v>1395</v>
      </c>
      <c r="F1457" s="208" t="s">
        <v>1396</v>
      </c>
      <c r="G1457" s="209" t="s">
        <v>370</v>
      </c>
      <c r="H1457" s="210">
        <v>10</v>
      </c>
      <c r="I1457" s="211"/>
      <c r="J1457" s="212">
        <f>ROUND(I1457*H1457,2)</f>
        <v>0</v>
      </c>
      <c r="K1457" s="208" t="s">
        <v>207</v>
      </c>
      <c r="L1457" s="63"/>
      <c r="M1457" s="213" t="s">
        <v>34</v>
      </c>
      <c r="N1457" s="214" t="s">
        <v>51</v>
      </c>
      <c r="O1457" s="44"/>
      <c r="P1457" s="215">
        <f>O1457*H1457</f>
        <v>0</v>
      </c>
      <c r="Q1457" s="215">
        <v>1.0000000000000001E-5</v>
      </c>
      <c r="R1457" s="215">
        <f>Q1457*H1457</f>
        <v>1E-4</v>
      </c>
      <c r="S1457" s="215">
        <v>0</v>
      </c>
      <c r="T1457" s="216">
        <f>S1457*H1457</f>
        <v>0</v>
      </c>
      <c r="AR1457" s="25" t="s">
        <v>111</v>
      </c>
      <c r="AT1457" s="25" t="s">
        <v>203</v>
      </c>
      <c r="AU1457" s="25" t="s">
        <v>87</v>
      </c>
      <c r="AY1457" s="25" t="s">
        <v>201</v>
      </c>
      <c r="BE1457" s="217">
        <f>IF(N1457="základní",J1457,0)</f>
        <v>0</v>
      </c>
      <c r="BF1457" s="217">
        <f>IF(N1457="snížená",J1457,0)</f>
        <v>0</v>
      </c>
      <c r="BG1457" s="217">
        <f>IF(N1457="zákl. přenesená",J1457,0)</f>
        <v>0</v>
      </c>
      <c r="BH1457" s="217">
        <f>IF(N1457="sníž. přenesená",J1457,0)</f>
        <v>0</v>
      </c>
      <c r="BI1457" s="217">
        <f>IF(N1457="nulová",J1457,0)</f>
        <v>0</v>
      </c>
      <c r="BJ1457" s="25" t="s">
        <v>42</v>
      </c>
      <c r="BK1457" s="217">
        <f>ROUND(I1457*H1457,2)</f>
        <v>0</v>
      </c>
      <c r="BL1457" s="25" t="s">
        <v>111</v>
      </c>
      <c r="BM1457" s="25" t="s">
        <v>1397</v>
      </c>
    </row>
    <row r="1458" spans="2:65" s="1" customFormat="1" ht="94.5">
      <c r="B1458" s="43"/>
      <c r="C1458" s="65"/>
      <c r="D1458" s="218" t="s">
        <v>209</v>
      </c>
      <c r="E1458" s="65"/>
      <c r="F1458" s="219" t="s">
        <v>1398</v>
      </c>
      <c r="G1458" s="65"/>
      <c r="H1458" s="65"/>
      <c r="I1458" s="175"/>
      <c r="J1458" s="65"/>
      <c r="K1458" s="65"/>
      <c r="L1458" s="63"/>
      <c r="M1458" s="220"/>
      <c r="N1458" s="44"/>
      <c r="O1458" s="44"/>
      <c r="P1458" s="44"/>
      <c r="Q1458" s="44"/>
      <c r="R1458" s="44"/>
      <c r="S1458" s="44"/>
      <c r="T1458" s="80"/>
      <c r="AT1458" s="25" t="s">
        <v>209</v>
      </c>
      <c r="AU1458" s="25" t="s">
        <v>87</v>
      </c>
    </row>
    <row r="1459" spans="2:65" s="12" customFormat="1">
      <c r="B1459" s="221"/>
      <c r="C1459" s="222"/>
      <c r="D1459" s="218" t="s">
        <v>211</v>
      </c>
      <c r="E1459" s="223" t="s">
        <v>34</v>
      </c>
      <c r="F1459" s="224" t="s">
        <v>1399</v>
      </c>
      <c r="G1459" s="222"/>
      <c r="H1459" s="223" t="s">
        <v>34</v>
      </c>
      <c r="I1459" s="225"/>
      <c r="J1459" s="222"/>
      <c r="K1459" s="222"/>
      <c r="L1459" s="226"/>
      <c r="M1459" s="227"/>
      <c r="N1459" s="228"/>
      <c r="O1459" s="228"/>
      <c r="P1459" s="228"/>
      <c r="Q1459" s="228"/>
      <c r="R1459" s="228"/>
      <c r="S1459" s="228"/>
      <c r="T1459" s="229"/>
      <c r="AT1459" s="230" t="s">
        <v>211</v>
      </c>
      <c r="AU1459" s="230" t="s">
        <v>87</v>
      </c>
      <c r="AV1459" s="12" t="s">
        <v>42</v>
      </c>
      <c r="AW1459" s="12" t="s">
        <v>40</v>
      </c>
      <c r="AX1459" s="12" t="s">
        <v>80</v>
      </c>
      <c r="AY1459" s="230" t="s">
        <v>201</v>
      </c>
    </row>
    <row r="1460" spans="2:65" s="13" customFormat="1">
      <c r="B1460" s="231"/>
      <c r="C1460" s="232"/>
      <c r="D1460" s="218" t="s">
        <v>211</v>
      </c>
      <c r="E1460" s="233" t="s">
        <v>34</v>
      </c>
      <c r="F1460" s="234" t="s">
        <v>1400</v>
      </c>
      <c r="G1460" s="232"/>
      <c r="H1460" s="235">
        <v>2</v>
      </c>
      <c r="I1460" s="236"/>
      <c r="J1460" s="232"/>
      <c r="K1460" s="232"/>
      <c r="L1460" s="237"/>
      <c r="M1460" s="238"/>
      <c r="N1460" s="239"/>
      <c r="O1460" s="239"/>
      <c r="P1460" s="239"/>
      <c r="Q1460" s="239"/>
      <c r="R1460" s="239"/>
      <c r="S1460" s="239"/>
      <c r="T1460" s="240"/>
      <c r="AT1460" s="241" t="s">
        <v>211</v>
      </c>
      <c r="AU1460" s="241" t="s">
        <v>87</v>
      </c>
      <c r="AV1460" s="13" t="s">
        <v>87</v>
      </c>
      <c r="AW1460" s="13" t="s">
        <v>40</v>
      </c>
      <c r="AX1460" s="13" t="s">
        <v>80</v>
      </c>
      <c r="AY1460" s="241" t="s">
        <v>201</v>
      </c>
    </row>
    <row r="1461" spans="2:65" s="15" customFormat="1">
      <c r="B1461" s="253"/>
      <c r="C1461" s="254"/>
      <c r="D1461" s="218" t="s">
        <v>211</v>
      </c>
      <c r="E1461" s="255" t="s">
        <v>34</v>
      </c>
      <c r="F1461" s="256" t="s">
        <v>1401</v>
      </c>
      <c r="G1461" s="254"/>
      <c r="H1461" s="257">
        <v>2</v>
      </c>
      <c r="I1461" s="258"/>
      <c r="J1461" s="254"/>
      <c r="K1461" s="254"/>
      <c r="L1461" s="259"/>
      <c r="M1461" s="260"/>
      <c r="N1461" s="261"/>
      <c r="O1461" s="261"/>
      <c r="P1461" s="261"/>
      <c r="Q1461" s="261"/>
      <c r="R1461" s="261"/>
      <c r="S1461" s="261"/>
      <c r="T1461" s="262"/>
      <c r="AT1461" s="263" t="s">
        <v>211</v>
      </c>
      <c r="AU1461" s="263" t="s">
        <v>87</v>
      </c>
      <c r="AV1461" s="15" t="s">
        <v>108</v>
      </c>
      <c r="AW1461" s="15" t="s">
        <v>40</v>
      </c>
      <c r="AX1461" s="15" t="s">
        <v>80</v>
      </c>
      <c r="AY1461" s="263" t="s">
        <v>201</v>
      </c>
    </row>
    <row r="1462" spans="2:65" s="12" customFormat="1">
      <c r="B1462" s="221"/>
      <c r="C1462" s="222"/>
      <c r="D1462" s="218" t="s">
        <v>211</v>
      </c>
      <c r="E1462" s="223" t="s">
        <v>34</v>
      </c>
      <c r="F1462" s="224" t="s">
        <v>1349</v>
      </c>
      <c r="G1462" s="222"/>
      <c r="H1462" s="223" t="s">
        <v>34</v>
      </c>
      <c r="I1462" s="225"/>
      <c r="J1462" s="222"/>
      <c r="K1462" s="222"/>
      <c r="L1462" s="226"/>
      <c r="M1462" s="227"/>
      <c r="N1462" s="228"/>
      <c r="O1462" s="228"/>
      <c r="P1462" s="228"/>
      <c r="Q1462" s="228"/>
      <c r="R1462" s="228"/>
      <c r="S1462" s="228"/>
      <c r="T1462" s="229"/>
      <c r="AT1462" s="230" t="s">
        <v>211</v>
      </c>
      <c r="AU1462" s="230" t="s">
        <v>87</v>
      </c>
      <c r="AV1462" s="12" t="s">
        <v>42</v>
      </c>
      <c r="AW1462" s="12" t="s">
        <v>40</v>
      </c>
      <c r="AX1462" s="12" t="s">
        <v>80</v>
      </c>
      <c r="AY1462" s="230" t="s">
        <v>201</v>
      </c>
    </row>
    <row r="1463" spans="2:65" s="13" customFormat="1">
      <c r="B1463" s="231"/>
      <c r="C1463" s="232"/>
      <c r="D1463" s="218" t="s">
        <v>211</v>
      </c>
      <c r="E1463" s="233" t="s">
        <v>34</v>
      </c>
      <c r="F1463" s="234" t="s">
        <v>1402</v>
      </c>
      <c r="G1463" s="232"/>
      <c r="H1463" s="235">
        <v>8</v>
      </c>
      <c r="I1463" s="236"/>
      <c r="J1463" s="232"/>
      <c r="K1463" s="232"/>
      <c r="L1463" s="237"/>
      <c r="M1463" s="238"/>
      <c r="N1463" s="239"/>
      <c r="O1463" s="239"/>
      <c r="P1463" s="239"/>
      <c r="Q1463" s="239"/>
      <c r="R1463" s="239"/>
      <c r="S1463" s="239"/>
      <c r="T1463" s="240"/>
      <c r="AT1463" s="241" t="s">
        <v>211</v>
      </c>
      <c r="AU1463" s="241" t="s">
        <v>87</v>
      </c>
      <c r="AV1463" s="13" t="s">
        <v>87</v>
      </c>
      <c r="AW1463" s="13" t="s">
        <v>40</v>
      </c>
      <c r="AX1463" s="13" t="s">
        <v>80</v>
      </c>
      <c r="AY1463" s="241" t="s">
        <v>201</v>
      </c>
    </row>
    <row r="1464" spans="2:65" s="15" customFormat="1">
      <c r="B1464" s="253"/>
      <c r="C1464" s="254"/>
      <c r="D1464" s="218" t="s">
        <v>211</v>
      </c>
      <c r="E1464" s="255" t="s">
        <v>34</v>
      </c>
      <c r="F1464" s="256" t="s">
        <v>1356</v>
      </c>
      <c r="G1464" s="254"/>
      <c r="H1464" s="257">
        <v>8</v>
      </c>
      <c r="I1464" s="258"/>
      <c r="J1464" s="254"/>
      <c r="K1464" s="254"/>
      <c r="L1464" s="259"/>
      <c r="M1464" s="260"/>
      <c r="N1464" s="261"/>
      <c r="O1464" s="261"/>
      <c r="P1464" s="261"/>
      <c r="Q1464" s="261"/>
      <c r="R1464" s="261"/>
      <c r="S1464" s="261"/>
      <c r="T1464" s="262"/>
      <c r="AT1464" s="263" t="s">
        <v>211</v>
      </c>
      <c r="AU1464" s="263" t="s">
        <v>87</v>
      </c>
      <c r="AV1464" s="15" t="s">
        <v>108</v>
      </c>
      <c r="AW1464" s="15" t="s">
        <v>40</v>
      </c>
      <c r="AX1464" s="15" t="s">
        <v>80</v>
      </c>
      <c r="AY1464" s="263" t="s">
        <v>201</v>
      </c>
    </row>
    <row r="1465" spans="2:65" s="14" customFormat="1">
      <c r="B1465" s="242"/>
      <c r="C1465" s="243"/>
      <c r="D1465" s="218" t="s">
        <v>211</v>
      </c>
      <c r="E1465" s="244" t="s">
        <v>34</v>
      </c>
      <c r="F1465" s="245" t="s">
        <v>215</v>
      </c>
      <c r="G1465" s="243"/>
      <c r="H1465" s="246">
        <v>10</v>
      </c>
      <c r="I1465" s="247"/>
      <c r="J1465" s="243"/>
      <c r="K1465" s="243"/>
      <c r="L1465" s="248"/>
      <c r="M1465" s="249"/>
      <c r="N1465" s="250"/>
      <c r="O1465" s="250"/>
      <c r="P1465" s="250"/>
      <c r="Q1465" s="250"/>
      <c r="R1465" s="250"/>
      <c r="S1465" s="250"/>
      <c r="T1465" s="251"/>
      <c r="AT1465" s="252" t="s">
        <v>211</v>
      </c>
      <c r="AU1465" s="252" t="s">
        <v>87</v>
      </c>
      <c r="AV1465" s="14" t="s">
        <v>111</v>
      </c>
      <c r="AW1465" s="14" t="s">
        <v>40</v>
      </c>
      <c r="AX1465" s="14" t="s">
        <v>42</v>
      </c>
      <c r="AY1465" s="252" t="s">
        <v>201</v>
      </c>
    </row>
    <row r="1466" spans="2:65" s="1" customFormat="1" ht="25.5" customHeight="1">
      <c r="B1466" s="43"/>
      <c r="C1466" s="206" t="s">
        <v>1403</v>
      </c>
      <c r="D1466" s="206" t="s">
        <v>203</v>
      </c>
      <c r="E1466" s="207" t="s">
        <v>1404</v>
      </c>
      <c r="F1466" s="208" t="s">
        <v>1405</v>
      </c>
      <c r="G1466" s="209" t="s">
        <v>370</v>
      </c>
      <c r="H1466" s="210">
        <v>8</v>
      </c>
      <c r="I1466" s="211"/>
      <c r="J1466" s="212">
        <f>ROUND(I1466*H1466,2)</f>
        <v>0</v>
      </c>
      <c r="K1466" s="208" t="s">
        <v>207</v>
      </c>
      <c r="L1466" s="63"/>
      <c r="M1466" s="213" t="s">
        <v>34</v>
      </c>
      <c r="N1466" s="214" t="s">
        <v>51</v>
      </c>
      <c r="O1466" s="44"/>
      <c r="P1466" s="215">
        <f>O1466*H1466</f>
        <v>0</v>
      </c>
      <c r="Q1466" s="215">
        <v>6.0000000000000002E-5</v>
      </c>
      <c r="R1466" s="215">
        <f>Q1466*H1466</f>
        <v>4.8000000000000001E-4</v>
      </c>
      <c r="S1466" s="215">
        <v>0</v>
      </c>
      <c r="T1466" s="216">
        <f>S1466*H1466</f>
        <v>0</v>
      </c>
      <c r="AR1466" s="25" t="s">
        <v>111</v>
      </c>
      <c r="AT1466" s="25" t="s">
        <v>203</v>
      </c>
      <c r="AU1466" s="25" t="s">
        <v>87</v>
      </c>
      <c r="AY1466" s="25" t="s">
        <v>201</v>
      </c>
      <c r="BE1466" s="217">
        <f>IF(N1466="základní",J1466,0)</f>
        <v>0</v>
      </c>
      <c r="BF1466" s="217">
        <f>IF(N1466="snížená",J1466,0)</f>
        <v>0</v>
      </c>
      <c r="BG1466" s="217">
        <f>IF(N1466="zákl. přenesená",J1466,0)</f>
        <v>0</v>
      </c>
      <c r="BH1466" s="217">
        <f>IF(N1466="sníž. přenesená",J1466,0)</f>
        <v>0</v>
      </c>
      <c r="BI1466" s="217">
        <f>IF(N1466="nulová",J1466,0)</f>
        <v>0</v>
      </c>
      <c r="BJ1466" s="25" t="s">
        <v>42</v>
      </c>
      <c r="BK1466" s="217">
        <f>ROUND(I1466*H1466,2)</f>
        <v>0</v>
      </c>
      <c r="BL1466" s="25" t="s">
        <v>111</v>
      </c>
      <c r="BM1466" s="25" t="s">
        <v>1406</v>
      </c>
    </row>
    <row r="1467" spans="2:65" s="1" customFormat="1" ht="94.5">
      <c r="B1467" s="43"/>
      <c r="C1467" s="65"/>
      <c r="D1467" s="218" t="s">
        <v>209</v>
      </c>
      <c r="E1467" s="65"/>
      <c r="F1467" s="219" t="s">
        <v>1398</v>
      </c>
      <c r="G1467" s="65"/>
      <c r="H1467" s="65"/>
      <c r="I1467" s="175"/>
      <c r="J1467" s="65"/>
      <c r="K1467" s="65"/>
      <c r="L1467" s="63"/>
      <c r="M1467" s="220"/>
      <c r="N1467" s="44"/>
      <c r="O1467" s="44"/>
      <c r="P1467" s="44"/>
      <c r="Q1467" s="44"/>
      <c r="R1467" s="44"/>
      <c r="S1467" s="44"/>
      <c r="T1467" s="80"/>
      <c r="AT1467" s="25" t="s">
        <v>209</v>
      </c>
      <c r="AU1467" s="25" t="s">
        <v>87</v>
      </c>
    </row>
    <row r="1468" spans="2:65" s="12" customFormat="1">
      <c r="B1468" s="221"/>
      <c r="C1468" s="222"/>
      <c r="D1468" s="218" t="s">
        <v>211</v>
      </c>
      <c r="E1468" s="223" t="s">
        <v>34</v>
      </c>
      <c r="F1468" s="224" t="s">
        <v>1399</v>
      </c>
      <c r="G1468" s="222"/>
      <c r="H1468" s="223" t="s">
        <v>34</v>
      </c>
      <c r="I1468" s="225"/>
      <c r="J1468" s="222"/>
      <c r="K1468" s="222"/>
      <c r="L1468" s="226"/>
      <c r="M1468" s="227"/>
      <c r="N1468" s="228"/>
      <c r="O1468" s="228"/>
      <c r="P1468" s="228"/>
      <c r="Q1468" s="228"/>
      <c r="R1468" s="228"/>
      <c r="S1468" s="228"/>
      <c r="T1468" s="229"/>
      <c r="AT1468" s="230" t="s">
        <v>211</v>
      </c>
      <c r="AU1468" s="230" t="s">
        <v>87</v>
      </c>
      <c r="AV1468" s="12" t="s">
        <v>42</v>
      </c>
      <c r="AW1468" s="12" t="s">
        <v>40</v>
      </c>
      <c r="AX1468" s="12" t="s">
        <v>80</v>
      </c>
      <c r="AY1468" s="230" t="s">
        <v>201</v>
      </c>
    </row>
    <row r="1469" spans="2:65" s="13" customFormat="1">
      <c r="B1469" s="231"/>
      <c r="C1469" s="232"/>
      <c r="D1469" s="218" t="s">
        <v>211</v>
      </c>
      <c r="E1469" s="233" t="s">
        <v>34</v>
      </c>
      <c r="F1469" s="234" t="s">
        <v>1407</v>
      </c>
      <c r="G1469" s="232"/>
      <c r="H1469" s="235">
        <v>4</v>
      </c>
      <c r="I1469" s="236"/>
      <c r="J1469" s="232"/>
      <c r="K1469" s="232"/>
      <c r="L1469" s="237"/>
      <c r="M1469" s="238"/>
      <c r="N1469" s="239"/>
      <c r="O1469" s="239"/>
      <c r="P1469" s="239"/>
      <c r="Q1469" s="239"/>
      <c r="R1469" s="239"/>
      <c r="S1469" s="239"/>
      <c r="T1469" s="240"/>
      <c r="AT1469" s="241" t="s">
        <v>211</v>
      </c>
      <c r="AU1469" s="241" t="s">
        <v>87</v>
      </c>
      <c r="AV1469" s="13" t="s">
        <v>87</v>
      </c>
      <c r="AW1469" s="13" t="s">
        <v>40</v>
      </c>
      <c r="AX1469" s="13" t="s">
        <v>80</v>
      </c>
      <c r="AY1469" s="241" t="s">
        <v>201</v>
      </c>
    </row>
    <row r="1470" spans="2:65" s="15" customFormat="1">
      <c r="B1470" s="253"/>
      <c r="C1470" s="254"/>
      <c r="D1470" s="218" t="s">
        <v>211</v>
      </c>
      <c r="E1470" s="255" t="s">
        <v>34</v>
      </c>
      <c r="F1470" s="256" t="s">
        <v>1401</v>
      </c>
      <c r="G1470" s="254"/>
      <c r="H1470" s="257">
        <v>4</v>
      </c>
      <c r="I1470" s="258"/>
      <c r="J1470" s="254"/>
      <c r="K1470" s="254"/>
      <c r="L1470" s="259"/>
      <c r="M1470" s="260"/>
      <c r="N1470" s="261"/>
      <c r="O1470" s="261"/>
      <c r="P1470" s="261"/>
      <c r="Q1470" s="261"/>
      <c r="R1470" s="261"/>
      <c r="S1470" s="261"/>
      <c r="T1470" s="262"/>
      <c r="AT1470" s="263" t="s">
        <v>211</v>
      </c>
      <c r="AU1470" s="263" t="s">
        <v>87</v>
      </c>
      <c r="AV1470" s="15" t="s">
        <v>108</v>
      </c>
      <c r="AW1470" s="15" t="s">
        <v>40</v>
      </c>
      <c r="AX1470" s="15" t="s">
        <v>80</v>
      </c>
      <c r="AY1470" s="263" t="s">
        <v>201</v>
      </c>
    </row>
    <row r="1471" spans="2:65" s="12" customFormat="1">
      <c r="B1471" s="221"/>
      <c r="C1471" s="222"/>
      <c r="D1471" s="218" t="s">
        <v>211</v>
      </c>
      <c r="E1471" s="223" t="s">
        <v>34</v>
      </c>
      <c r="F1471" s="224" t="s">
        <v>1349</v>
      </c>
      <c r="G1471" s="222"/>
      <c r="H1471" s="223" t="s">
        <v>34</v>
      </c>
      <c r="I1471" s="225"/>
      <c r="J1471" s="222"/>
      <c r="K1471" s="222"/>
      <c r="L1471" s="226"/>
      <c r="M1471" s="227"/>
      <c r="N1471" s="228"/>
      <c r="O1471" s="228"/>
      <c r="P1471" s="228"/>
      <c r="Q1471" s="228"/>
      <c r="R1471" s="228"/>
      <c r="S1471" s="228"/>
      <c r="T1471" s="229"/>
      <c r="AT1471" s="230" t="s">
        <v>211</v>
      </c>
      <c r="AU1471" s="230" t="s">
        <v>87</v>
      </c>
      <c r="AV1471" s="12" t="s">
        <v>42</v>
      </c>
      <c r="AW1471" s="12" t="s">
        <v>40</v>
      </c>
      <c r="AX1471" s="12" t="s">
        <v>80</v>
      </c>
      <c r="AY1471" s="230" t="s">
        <v>201</v>
      </c>
    </row>
    <row r="1472" spans="2:65" s="13" customFormat="1">
      <c r="B1472" s="231"/>
      <c r="C1472" s="232"/>
      <c r="D1472" s="218" t="s">
        <v>211</v>
      </c>
      <c r="E1472" s="233" t="s">
        <v>34</v>
      </c>
      <c r="F1472" s="234" t="s">
        <v>1408</v>
      </c>
      <c r="G1472" s="232"/>
      <c r="H1472" s="235">
        <v>4</v>
      </c>
      <c r="I1472" s="236"/>
      <c r="J1472" s="232"/>
      <c r="K1472" s="232"/>
      <c r="L1472" s="237"/>
      <c r="M1472" s="238"/>
      <c r="N1472" s="239"/>
      <c r="O1472" s="239"/>
      <c r="P1472" s="239"/>
      <c r="Q1472" s="239"/>
      <c r="R1472" s="239"/>
      <c r="S1472" s="239"/>
      <c r="T1472" s="240"/>
      <c r="AT1472" s="241" t="s">
        <v>211</v>
      </c>
      <c r="AU1472" s="241" t="s">
        <v>87</v>
      </c>
      <c r="AV1472" s="13" t="s">
        <v>87</v>
      </c>
      <c r="AW1472" s="13" t="s">
        <v>40</v>
      </c>
      <c r="AX1472" s="13" t="s">
        <v>80</v>
      </c>
      <c r="AY1472" s="241" t="s">
        <v>201</v>
      </c>
    </row>
    <row r="1473" spans="2:65" s="15" customFormat="1">
      <c r="B1473" s="253"/>
      <c r="C1473" s="254"/>
      <c r="D1473" s="218" t="s">
        <v>211</v>
      </c>
      <c r="E1473" s="255" t="s">
        <v>34</v>
      </c>
      <c r="F1473" s="256" t="s">
        <v>1356</v>
      </c>
      <c r="G1473" s="254"/>
      <c r="H1473" s="257">
        <v>4</v>
      </c>
      <c r="I1473" s="258"/>
      <c r="J1473" s="254"/>
      <c r="K1473" s="254"/>
      <c r="L1473" s="259"/>
      <c r="M1473" s="260"/>
      <c r="N1473" s="261"/>
      <c r="O1473" s="261"/>
      <c r="P1473" s="261"/>
      <c r="Q1473" s="261"/>
      <c r="R1473" s="261"/>
      <c r="S1473" s="261"/>
      <c r="T1473" s="262"/>
      <c r="AT1473" s="263" t="s">
        <v>211</v>
      </c>
      <c r="AU1473" s="263" t="s">
        <v>87</v>
      </c>
      <c r="AV1473" s="15" t="s">
        <v>108</v>
      </c>
      <c r="AW1473" s="15" t="s">
        <v>40</v>
      </c>
      <c r="AX1473" s="15" t="s">
        <v>80</v>
      </c>
      <c r="AY1473" s="263" t="s">
        <v>201</v>
      </c>
    </row>
    <row r="1474" spans="2:65" s="14" customFormat="1">
      <c r="B1474" s="242"/>
      <c r="C1474" s="243"/>
      <c r="D1474" s="218" t="s">
        <v>211</v>
      </c>
      <c r="E1474" s="244" t="s">
        <v>34</v>
      </c>
      <c r="F1474" s="245" t="s">
        <v>215</v>
      </c>
      <c r="G1474" s="243"/>
      <c r="H1474" s="246">
        <v>8</v>
      </c>
      <c r="I1474" s="247"/>
      <c r="J1474" s="243"/>
      <c r="K1474" s="243"/>
      <c r="L1474" s="248"/>
      <c r="M1474" s="249"/>
      <c r="N1474" s="250"/>
      <c r="O1474" s="250"/>
      <c r="P1474" s="250"/>
      <c r="Q1474" s="250"/>
      <c r="R1474" s="250"/>
      <c r="S1474" s="250"/>
      <c r="T1474" s="251"/>
      <c r="AT1474" s="252" t="s">
        <v>211</v>
      </c>
      <c r="AU1474" s="252" t="s">
        <v>87</v>
      </c>
      <c r="AV1474" s="14" t="s">
        <v>111</v>
      </c>
      <c r="AW1474" s="14" t="s">
        <v>40</v>
      </c>
      <c r="AX1474" s="14" t="s">
        <v>42</v>
      </c>
      <c r="AY1474" s="252" t="s">
        <v>201</v>
      </c>
    </row>
    <row r="1475" spans="2:65" s="1" customFormat="1" ht="25.5" customHeight="1">
      <c r="B1475" s="43"/>
      <c r="C1475" s="206" t="s">
        <v>1409</v>
      </c>
      <c r="D1475" s="206" t="s">
        <v>203</v>
      </c>
      <c r="E1475" s="207" t="s">
        <v>1410</v>
      </c>
      <c r="F1475" s="208" t="s">
        <v>1411</v>
      </c>
      <c r="G1475" s="209" t="s">
        <v>370</v>
      </c>
      <c r="H1475" s="210">
        <v>18</v>
      </c>
      <c r="I1475" s="211"/>
      <c r="J1475" s="212">
        <f>ROUND(I1475*H1475,2)</f>
        <v>0</v>
      </c>
      <c r="K1475" s="208" t="s">
        <v>207</v>
      </c>
      <c r="L1475" s="63"/>
      <c r="M1475" s="213" t="s">
        <v>34</v>
      </c>
      <c r="N1475" s="214" t="s">
        <v>51</v>
      </c>
      <c r="O1475" s="44"/>
      <c r="P1475" s="215">
        <f>O1475*H1475</f>
        <v>0</v>
      </c>
      <c r="Q1475" s="215">
        <v>1.6000000000000001E-4</v>
      </c>
      <c r="R1475" s="215">
        <f>Q1475*H1475</f>
        <v>2.8800000000000002E-3</v>
      </c>
      <c r="S1475" s="215">
        <v>0</v>
      </c>
      <c r="T1475" s="216">
        <f>S1475*H1475</f>
        <v>0</v>
      </c>
      <c r="AR1475" s="25" t="s">
        <v>111</v>
      </c>
      <c r="AT1475" s="25" t="s">
        <v>203</v>
      </c>
      <c r="AU1475" s="25" t="s">
        <v>87</v>
      </c>
      <c r="AY1475" s="25" t="s">
        <v>201</v>
      </c>
      <c r="BE1475" s="217">
        <f>IF(N1475="základní",J1475,0)</f>
        <v>0</v>
      </c>
      <c r="BF1475" s="217">
        <f>IF(N1475="snížená",J1475,0)</f>
        <v>0</v>
      </c>
      <c r="BG1475" s="217">
        <f>IF(N1475="zákl. přenesená",J1475,0)</f>
        <v>0</v>
      </c>
      <c r="BH1475" s="217">
        <f>IF(N1475="sníž. přenesená",J1475,0)</f>
        <v>0</v>
      </c>
      <c r="BI1475" s="217">
        <f>IF(N1475="nulová",J1475,0)</f>
        <v>0</v>
      </c>
      <c r="BJ1475" s="25" t="s">
        <v>42</v>
      </c>
      <c r="BK1475" s="217">
        <f>ROUND(I1475*H1475,2)</f>
        <v>0</v>
      </c>
      <c r="BL1475" s="25" t="s">
        <v>111</v>
      </c>
      <c r="BM1475" s="25" t="s">
        <v>1412</v>
      </c>
    </row>
    <row r="1476" spans="2:65" s="1" customFormat="1" ht="94.5">
      <c r="B1476" s="43"/>
      <c r="C1476" s="65"/>
      <c r="D1476" s="218" t="s">
        <v>209</v>
      </c>
      <c r="E1476" s="65"/>
      <c r="F1476" s="219" t="s">
        <v>1398</v>
      </c>
      <c r="G1476" s="65"/>
      <c r="H1476" s="65"/>
      <c r="I1476" s="175"/>
      <c r="J1476" s="65"/>
      <c r="K1476" s="65"/>
      <c r="L1476" s="63"/>
      <c r="M1476" s="220"/>
      <c r="N1476" s="44"/>
      <c r="O1476" s="44"/>
      <c r="P1476" s="44"/>
      <c r="Q1476" s="44"/>
      <c r="R1476" s="44"/>
      <c r="S1476" s="44"/>
      <c r="T1476" s="80"/>
      <c r="AT1476" s="25" t="s">
        <v>209</v>
      </c>
      <c r="AU1476" s="25" t="s">
        <v>87</v>
      </c>
    </row>
    <row r="1477" spans="2:65" s="12" customFormat="1">
      <c r="B1477" s="221"/>
      <c r="C1477" s="222"/>
      <c r="D1477" s="218" t="s">
        <v>211</v>
      </c>
      <c r="E1477" s="223" t="s">
        <v>34</v>
      </c>
      <c r="F1477" s="224" t="s">
        <v>1399</v>
      </c>
      <c r="G1477" s="222"/>
      <c r="H1477" s="223" t="s">
        <v>34</v>
      </c>
      <c r="I1477" s="225"/>
      <c r="J1477" s="222"/>
      <c r="K1477" s="222"/>
      <c r="L1477" s="226"/>
      <c r="M1477" s="227"/>
      <c r="N1477" s="228"/>
      <c r="O1477" s="228"/>
      <c r="P1477" s="228"/>
      <c r="Q1477" s="228"/>
      <c r="R1477" s="228"/>
      <c r="S1477" s="228"/>
      <c r="T1477" s="229"/>
      <c r="AT1477" s="230" t="s">
        <v>211</v>
      </c>
      <c r="AU1477" s="230" t="s">
        <v>87</v>
      </c>
      <c r="AV1477" s="12" t="s">
        <v>42</v>
      </c>
      <c r="AW1477" s="12" t="s">
        <v>40</v>
      </c>
      <c r="AX1477" s="12" t="s">
        <v>80</v>
      </c>
      <c r="AY1477" s="230" t="s">
        <v>201</v>
      </c>
    </row>
    <row r="1478" spans="2:65" s="13" customFormat="1">
      <c r="B1478" s="231"/>
      <c r="C1478" s="232"/>
      <c r="D1478" s="218" t="s">
        <v>211</v>
      </c>
      <c r="E1478" s="233" t="s">
        <v>34</v>
      </c>
      <c r="F1478" s="234" t="s">
        <v>1413</v>
      </c>
      <c r="G1478" s="232"/>
      <c r="H1478" s="235">
        <v>6</v>
      </c>
      <c r="I1478" s="236"/>
      <c r="J1478" s="232"/>
      <c r="K1478" s="232"/>
      <c r="L1478" s="237"/>
      <c r="M1478" s="238"/>
      <c r="N1478" s="239"/>
      <c r="O1478" s="239"/>
      <c r="P1478" s="239"/>
      <c r="Q1478" s="239"/>
      <c r="R1478" s="239"/>
      <c r="S1478" s="239"/>
      <c r="T1478" s="240"/>
      <c r="AT1478" s="241" t="s">
        <v>211</v>
      </c>
      <c r="AU1478" s="241" t="s">
        <v>87</v>
      </c>
      <c r="AV1478" s="13" t="s">
        <v>87</v>
      </c>
      <c r="AW1478" s="13" t="s">
        <v>40</v>
      </c>
      <c r="AX1478" s="13" t="s">
        <v>80</v>
      </c>
      <c r="AY1478" s="241" t="s">
        <v>201</v>
      </c>
    </row>
    <row r="1479" spans="2:65" s="15" customFormat="1">
      <c r="B1479" s="253"/>
      <c r="C1479" s="254"/>
      <c r="D1479" s="218" t="s">
        <v>211</v>
      </c>
      <c r="E1479" s="255" t="s">
        <v>34</v>
      </c>
      <c r="F1479" s="256" t="s">
        <v>1401</v>
      </c>
      <c r="G1479" s="254"/>
      <c r="H1479" s="257">
        <v>6</v>
      </c>
      <c r="I1479" s="258"/>
      <c r="J1479" s="254"/>
      <c r="K1479" s="254"/>
      <c r="L1479" s="259"/>
      <c r="M1479" s="260"/>
      <c r="N1479" s="261"/>
      <c r="O1479" s="261"/>
      <c r="P1479" s="261"/>
      <c r="Q1479" s="261"/>
      <c r="R1479" s="261"/>
      <c r="S1479" s="261"/>
      <c r="T1479" s="262"/>
      <c r="AT1479" s="263" t="s">
        <v>211</v>
      </c>
      <c r="AU1479" s="263" t="s">
        <v>87</v>
      </c>
      <c r="AV1479" s="15" t="s">
        <v>108</v>
      </c>
      <c r="AW1479" s="15" t="s">
        <v>40</v>
      </c>
      <c r="AX1479" s="15" t="s">
        <v>80</v>
      </c>
      <c r="AY1479" s="263" t="s">
        <v>201</v>
      </c>
    </row>
    <row r="1480" spans="2:65" s="12" customFormat="1">
      <c r="B1480" s="221"/>
      <c r="C1480" s="222"/>
      <c r="D1480" s="218" t="s">
        <v>211</v>
      </c>
      <c r="E1480" s="223" t="s">
        <v>34</v>
      </c>
      <c r="F1480" s="224" t="s">
        <v>1349</v>
      </c>
      <c r="G1480" s="222"/>
      <c r="H1480" s="223" t="s">
        <v>34</v>
      </c>
      <c r="I1480" s="225"/>
      <c r="J1480" s="222"/>
      <c r="K1480" s="222"/>
      <c r="L1480" s="226"/>
      <c r="M1480" s="227"/>
      <c r="N1480" s="228"/>
      <c r="O1480" s="228"/>
      <c r="P1480" s="228"/>
      <c r="Q1480" s="228"/>
      <c r="R1480" s="228"/>
      <c r="S1480" s="228"/>
      <c r="T1480" s="229"/>
      <c r="AT1480" s="230" t="s">
        <v>211</v>
      </c>
      <c r="AU1480" s="230" t="s">
        <v>87</v>
      </c>
      <c r="AV1480" s="12" t="s">
        <v>42</v>
      </c>
      <c r="AW1480" s="12" t="s">
        <v>40</v>
      </c>
      <c r="AX1480" s="12" t="s">
        <v>80</v>
      </c>
      <c r="AY1480" s="230" t="s">
        <v>201</v>
      </c>
    </row>
    <row r="1481" spans="2:65" s="13" customFormat="1">
      <c r="B1481" s="231"/>
      <c r="C1481" s="232"/>
      <c r="D1481" s="218" t="s">
        <v>211</v>
      </c>
      <c r="E1481" s="233" t="s">
        <v>34</v>
      </c>
      <c r="F1481" s="234" t="s">
        <v>1414</v>
      </c>
      <c r="G1481" s="232"/>
      <c r="H1481" s="235">
        <v>12</v>
      </c>
      <c r="I1481" s="236"/>
      <c r="J1481" s="232"/>
      <c r="K1481" s="232"/>
      <c r="L1481" s="237"/>
      <c r="M1481" s="238"/>
      <c r="N1481" s="239"/>
      <c r="O1481" s="239"/>
      <c r="P1481" s="239"/>
      <c r="Q1481" s="239"/>
      <c r="R1481" s="239"/>
      <c r="S1481" s="239"/>
      <c r="T1481" s="240"/>
      <c r="AT1481" s="241" t="s">
        <v>211</v>
      </c>
      <c r="AU1481" s="241" t="s">
        <v>87</v>
      </c>
      <c r="AV1481" s="13" t="s">
        <v>87</v>
      </c>
      <c r="AW1481" s="13" t="s">
        <v>40</v>
      </c>
      <c r="AX1481" s="13" t="s">
        <v>80</v>
      </c>
      <c r="AY1481" s="241" t="s">
        <v>201</v>
      </c>
    </row>
    <row r="1482" spans="2:65" s="15" customFormat="1">
      <c r="B1482" s="253"/>
      <c r="C1482" s="254"/>
      <c r="D1482" s="218" t="s">
        <v>211</v>
      </c>
      <c r="E1482" s="255" t="s">
        <v>34</v>
      </c>
      <c r="F1482" s="256" t="s">
        <v>1356</v>
      </c>
      <c r="G1482" s="254"/>
      <c r="H1482" s="257">
        <v>12</v>
      </c>
      <c r="I1482" s="258"/>
      <c r="J1482" s="254"/>
      <c r="K1482" s="254"/>
      <c r="L1482" s="259"/>
      <c r="M1482" s="260"/>
      <c r="N1482" s="261"/>
      <c r="O1482" s="261"/>
      <c r="P1482" s="261"/>
      <c r="Q1482" s="261"/>
      <c r="R1482" s="261"/>
      <c r="S1482" s="261"/>
      <c r="T1482" s="262"/>
      <c r="AT1482" s="263" t="s">
        <v>211</v>
      </c>
      <c r="AU1482" s="263" t="s">
        <v>87</v>
      </c>
      <c r="AV1482" s="15" t="s">
        <v>108</v>
      </c>
      <c r="AW1482" s="15" t="s">
        <v>40</v>
      </c>
      <c r="AX1482" s="15" t="s">
        <v>80</v>
      </c>
      <c r="AY1482" s="263" t="s">
        <v>201</v>
      </c>
    </row>
    <row r="1483" spans="2:65" s="14" customFormat="1">
      <c r="B1483" s="242"/>
      <c r="C1483" s="243"/>
      <c r="D1483" s="218" t="s">
        <v>211</v>
      </c>
      <c r="E1483" s="244" t="s">
        <v>34</v>
      </c>
      <c r="F1483" s="245" t="s">
        <v>215</v>
      </c>
      <c r="G1483" s="243"/>
      <c r="H1483" s="246">
        <v>18</v>
      </c>
      <c r="I1483" s="247"/>
      <c r="J1483" s="243"/>
      <c r="K1483" s="243"/>
      <c r="L1483" s="248"/>
      <c r="M1483" s="249"/>
      <c r="N1483" s="250"/>
      <c r="O1483" s="250"/>
      <c r="P1483" s="250"/>
      <c r="Q1483" s="250"/>
      <c r="R1483" s="250"/>
      <c r="S1483" s="250"/>
      <c r="T1483" s="251"/>
      <c r="AT1483" s="252" t="s">
        <v>211</v>
      </c>
      <c r="AU1483" s="252" t="s">
        <v>87</v>
      </c>
      <c r="AV1483" s="14" t="s">
        <v>111</v>
      </c>
      <c r="AW1483" s="14" t="s">
        <v>40</v>
      </c>
      <c r="AX1483" s="14" t="s">
        <v>42</v>
      </c>
      <c r="AY1483" s="252" t="s">
        <v>201</v>
      </c>
    </row>
    <row r="1484" spans="2:65" s="1" customFormat="1" ht="38.25" customHeight="1">
      <c r="B1484" s="43"/>
      <c r="C1484" s="206" t="s">
        <v>1415</v>
      </c>
      <c r="D1484" s="206" t="s">
        <v>203</v>
      </c>
      <c r="E1484" s="207" t="s">
        <v>1416</v>
      </c>
      <c r="F1484" s="208" t="s">
        <v>1417</v>
      </c>
      <c r="G1484" s="209" t="s">
        <v>540</v>
      </c>
      <c r="H1484" s="210">
        <v>0.4</v>
      </c>
      <c r="I1484" s="211"/>
      <c r="J1484" s="212">
        <f>ROUND(I1484*H1484,2)</f>
        <v>0</v>
      </c>
      <c r="K1484" s="208" t="s">
        <v>207</v>
      </c>
      <c r="L1484" s="63"/>
      <c r="M1484" s="213" t="s">
        <v>34</v>
      </c>
      <c r="N1484" s="214" t="s">
        <v>51</v>
      </c>
      <c r="O1484" s="44"/>
      <c r="P1484" s="215">
        <f>O1484*H1484</f>
        <v>0</v>
      </c>
      <c r="Q1484" s="215">
        <v>1.07E-3</v>
      </c>
      <c r="R1484" s="215">
        <f>Q1484*H1484</f>
        <v>4.28E-4</v>
      </c>
      <c r="S1484" s="215">
        <v>3.7999999999999999E-2</v>
      </c>
      <c r="T1484" s="216">
        <f>S1484*H1484</f>
        <v>1.52E-2</v>
      </c>
      <c r="AR1484" s="25" t="s">
        <v>111</v>
      </c>
      <c r="AT1484" s="25" t="s">
        <v>203</v>
      </c>
      <c r="AU1484" s="25" t="s">
        <v>87</v>
      </c>
      <c r="AY1484" s="25" t="s">
        <v>201</v>
      </c>
      <c r="BE1484" s="217">
        <f>IF(N1484="základní",J1484,0)</f>
        <v>0</v>
      </c>
      <c r="BF1484" s="217">
        <f>IF(N1484="snížená",J1484,0)</f>
        <v>0</v>
      </c>
      <c r="BG1484" s="217">
        <f>IF(N1484="zákl. přenesená",J1484,0)</f>
        <v>0</v>
      </c>
      <c r="BH1484" s="217">
        <f>IF(N1484="sníž. přenesená",J1484,0)</f>
        <v>0</v>
      </c>
      <c r="BI1484" s="217">
        <f>IF(N1484="nulová",J1484,0)</f>
        <v>0</v>
      </c>
      <c r="BJ1484" s="25" t="s">
        <v>42</v>
      </c>
      <c r="BK1484" s="217">
        <f>ROUND(I1484*H1484,2)</f>
        <v>0</v>
      </c>
      <c r="BL1484" s="25" t="s">
        <v>111</v>
      </c>
      <c r="BM1484" s="25" t="s">
        <v>1418</v>
      </c>
    </row>
    <row r="1485" spans="2:65" s="1" customFormat="1" ht="54">
      <c r="B1485" s="43"/>
      <c r="C1485" s="65"/>
      <c r="D1485" s="218" t="s">
        <v>209</v>
      </c>
      <c r="E1485" s="65"/>
      <c r="F1485" s="219" t="s">
        <v>1419</v>
      </c>
      <c r="G1485" s="65"/>
      <c r="H1485" s="65"/>
      <c r="I1485" s="175"/>
      <c r="J1485" s="65"/>
      <c r="K1485" s="65"/>
      <c r="L1485" s="63"/>
      <c r="M1485" s="220"/>
      <c r="N1485" s="44"/>
      <c r="O1485" s="44"/>
      <c r="P1485" s="44"/>
      <c r="Q1485" s="44"/>
      <c r="R1485" s="44"/>
      <c r="S1485" s="44"/>
      <c r="T1485" s="80"/>
      <c r="AT1485" s="25" t="s">
        <v>209</v>
      </c>
      <c r="AU1485" s="25" t="s">
        <v>87</v>
      </c>
    </row>
    <row r="1486" spans="2:65" s="12" customFormat="1">
      <c r="B1486" s="221"/>
      <c r="C1486" s="222"/>
      <c r="D1486" s="218" t="s">
        <v>211</v>
      </c>
      <c r="E1486" s="223" t="s">
        <v>34</v>
      </c>
      <c r="F1486" s="224" t="s">
        <v>462</v>
      </c>
      <c r="G1486" s="222"/>
      <c r="H1486" s="223" t="s">
        <v>34</v>
      </c>
      <c r="I1486" s="225"/>
      <c r="J1486" s="222"/>
      <c r="K1486" s="222"/>
      <c r="L1486" s="226"/>
      <c r="M1486" s="227"/>
      <c r="N1486" s="228"/>
      <c r="O1486" s="228"/>
      <c r="P1486" s="228"/>
      <c r="Q1486" s="228"/>
      <c r="R1486" s="228"/>
      <c r="S1486" s="228"/>
      <c r="T1486" s="229"/>
      <c r="AT1486" s="230" t="s">
        <v>211</v>
      </c>
      <c r="AU1486" s="230" t="s">
        <v>87</v>
      </c>
      <c r="AV1486" s="12" t="s">
        <v>42</v>
      </c>
      <c r="AW1486" s="12" t="s">
        <v>40</v>
      </c>
      <c r="AX1486" s="12" t="s">
        <v>80</v>
      </c>
      <c r="AY1486" s="230" t="s">
        <v>201</v>
      </c>
    </row>
    <row r="1487" spans="2:65" s="13" customFormat="1">
      <c r="B1487" s="231"/>
      <c r="C1487" s="232"/>
      <c r="D1487" s="218" t="s">
        <v>211</v>
      </c>
      <c r="E1487" s="233" t="s">
        <v>34</v>
      </c>
      <c r="F1487" s="234" t="s">
        <v>1420</v>
      </c>
      <c r="G1487" s="232"/>
      <c r="H1487" s="235">
        <v>0.4</v>
      </c>
      <c r="I1487" s="236"/>
      <c r="J1487" s="232"/>
      <c r="K1487" s="232"/>
      <c r="L1487" s="237"/>
      <c r="M1487" s="238"/>
      <c r="N1487" s="239"/>
      <c r="O1487" s="239"/>
      <c r="P1487" s="239"/>
      <c r="Q1487" s="239"/>
      <c r="R1487" s="239"/>
      <c r="S1487" s="239"/>
      <c r="T1487" s="240"/>
      <c r="AT1487" s="241" t="s">
        <v>211</v>
      </c>
      <c r="AU1487" s="241" t="s">
        <v>87</v>
      </c>
      <c r="AV1487" s="13" t="s">
        <v>87</v>
      </c>
      <c r="AW1487" s="13" t="s">
        <v>40</v>
      </c>
      <c r="AX1487" s="13" t="s">
        <v>80</v>
      </c>
      <c r="AY1487" s="241" t="s">
        <v>201</v>
      </c>
    </row>
    <row r="1488" spans="2:65" s="15" customFormat="1">
      <c r="B1488" s="253"/>
      <c r="C1488" s="254"/>
      <c r="D1488" s="218" t="s">
        <v>211</v>
      </c>
      <c r="E1488" s="255" t="s">
        <v>34</v>
      </c>
      <c r="F1488" s="256" t="s">
        <v>641</v>
      </c>
      <c r="G1488" s="254"/>
      <c r="H1488" s="257">
        <v>0.4</v>
      </c>
      <c r="I1488" s="258"/>
      <c r="J1488" s="254"/>
      <c r="K1488" s="254"/>
      <c r="L1488" s="259"/>
      <c r="M1488" s="260"/>
      <c r="N1488" s="261"/>
      <c r="O1488" s="261"/>
      <c r="P1488" s="261"/>
      <c r="Q1488" s="261"/>
      <c r="R1488" s="261"/>
      <c r="S1488" s="261"/>
      <c r="T1488" s="262"/>
      <c r="AT1488" s="263" t="s">
        <v>211</v>
      </c>
      <c r="AU1488" s="263" t="s">
        <v>87</v>
      </c>
      <c r="AV1488" s="15" t="s">
        <v>108</v>
      </c>
      <c r="AW1488" s="15" t="s">
        <v>40</v>
      </c>
      <c r="AX1488" s="15" t="s">
        <v>80</v>
      </c>
      <c r="AY1488" s="263" t="s">
        <v>201</v>
      </c>
    </row>
    <row r="1489" spans="2:65" s="14" customFormat="1">
      <c r="B1489" s="242"/>
      <c r="C1489" s="243"/>
      <c r="D1489" s="218" t="s">
        <v>211</v>
      </c>
      <c r="E1489" s="244" t="s">
        <v>34</v>
      </c>
      <c r="F1489" s="245" t="s">
        <v>215</v>
      </c>
      <c r="G1489" s="243"/>
      <c r="H1489" s="246">
        <v>0.4</v>
      </c>
      <c r="I1489" s="247"/>
      <c r="J1489" s="243"/>
      <c r="K1489" s="243"/>
      <c r="L1489" s="248"/>
      <c r="M1489" s="249"/>
      <c r="N1489" s="250"/>
      <c r="O1489" s="250"/>
      <c r="P1489" s="250"/>
      <c r="Q1489" s="250"/>
      <c r="R1489" s="250"/>
      <c r="S1489" s="250"/>
      <c r="T1489" s="251"/>
      <c r="AT1489" s="252" t="s">
        <v>211</v>
      </c>
      <c r="AU1489" s="252" t="s">
        <v>87</v>
      </c>
      <c r="AV1489" s="14" t="s">
        <v>111</v>
      </c>
      <c r="AW1489" s="14" t="s">
        <v>40</v>
      </c>
      <c r="AX1489" s="14" t="s">
        <v>42</v>
      </c>
      <c r="AY1489" s="252" t="s">
        <v>201</v>
      </c>
    </row>
    <row r="1490" spans="2:65" s="1" customFormat="1" ht="38.25" customHeight="1">
      <c r="B1490" s="43"/>
      <c r="C1490" s="206" t="s">
        <v>1421</v>
      </c>
      <c r="D1490" s="206" t="s">
        <v>203</v>
      </c>
      <c r="E1490" s="207" t="s">
        <v>1422</v>
      </c>
      <c r="F1490" s="208" t="s">
        <v>1423</v>
      </c>
      <c r="G1490" s="209" t="s">
        <v>540</v>
      </c>
      <c r="H1490" s="210">
        <v>0.2</v>
      </c>
      <c r="I1490" s="211"/>
      <c r="J1490" s="212">
        <f>ROUND(I1490*H1490,2)</f>
        <v>0</v>
      </c>
      <c r="K1490" s="208" t="s">
        <v>207</v>
      </c>
      <c r="L1490" s="63"/>
      <c r="M1490" s="213" t="s">
        <v>34</v>
      </c>
      <c r="N1490" s="214" t="s">
        <v>51</v>
      </c>
      <c r="O1490" s="44"/>
      <c r="P1490" s="215">
        <f>O1490*H1490</f>
        <v>0</v>
      </c>
      <c r="Q1490" s="215">
        <v>4.1700000000000001E-3</v>
      </c>
      <c r="R1490" s="215">
        <f>Q1490*H1490</f>
        <v>8.3400000000000011E-4</v>
      </c>
      <c r="S1490" s="215">
        <v>0.28299999999999997</v>
      </c>
      <c r="T1490" s="216">
        <f>S1490*H1490</f>
        <v>5.6599999999999998E-2</v>
      </c>
      <c r="AR1490" s="25" t="s">
        <v>111</v>
      </c>
      <c r="AT1490" s="25" t="s">
        <v>203</v>
      </c>
      <c r="AU1490" s="25" t="s">
        <v>87</v>
      </c>
      <c r="AY1490" s="25" t="s">
        <v>201</v>
      </c>
      <c r="BE1490" s="217">
        <f>IF(N1490="základní",J1490,0)</f>
        <v>0</v>
      </c>
      <c r="BF1490" s="217">
        <f>IF(N1490="snížená",J1490,0)</f>
        <v>0</v>
      </c>
      <c r="BG1490" s="217">
        <f>IF(N1490="zákl. přenesená",J1490,0)</f>
        <v>0</v>
      </c>
      <c r="BH1490" s="217">
        <f>IF(N1490="sníž. přenesená",J1490,0)</f>
        <v>0</v>
      </c>
      <c r="BI1490" s="217">
        <f>IF(N1490="nulová",J1490,0)</f>
        <v>0</v>
      </c>
      <c r="BJ1490" s="25" t="s">
        <v>42</v>
      </c>
      <c r="BK1490" s="217">
        <f>ROUND(I1490*H1490,2)</f>
        <v>0</v>
      </c>
      <c r="BL1490" s="25" t="s">
        <v>111</v>
      </c>
      <c r="BM1490" s="25" t="s">
        <v>1424</v>
      </c>
    </row>
    <row r="1491" spans="2:65" s="1" customFormat="1" ht="54">
      <c r="B1491" s="43"/>
      <c r="C1491" s="65"/>
      <c r="D1491" s="218" t="s">
        <v>209</v>
      </c>
      <c r="E1491" s="65"/>
      <c r="F1491" s="219" t="s">
        <v>1419</v>
      </c>
      <c r="G1491" s="65"/>
      <c r="H1491" s="65"/>
      <c r="I1491" s="175"/>
      <c r="J1491" s="65"/>
      <c r="K1491" s="65"/>
      <c r="L1491" s="63"/>
      <c r="M1491" s="220"/>
      <c r="N1491" s="44"/>
      <c r="O1491" s="44"/>
      <c r="P1491" s="44"/>
      <c r="Q1491" s="44"/>
      <c r="R1491" s="44"/>
      <c r="S1491" s="44"/>
      <c r="T1491" s="80"/>
      <c r="AT1491" s="25" t="s">
        <v>209</v>
      </c>
      <c r="AU1491" s="25" t="s">
        <v>87</v>
      </c>
    </row>
    <row r="1492" spans="2:65" s="12" customFormat="1">
      <c r="B1492" s="221"/>
      <c r="C1492" s="222"/>
      <c r="D1492" s="218" t="s">
        <v>211</v>
      </c>
      <c r="E1492" s="223" t="s">
        <v>34</v>
      </c>
      <c r="F1492" s="224" t="s">
        <v>462</v>
      </c>
      <c r="G1492" s="222"/>
      <c r="H1492" s="223" t="s">
        <v>34</v>
      </c>
      <c r="I1492" s="225"/>
      <c r="J1492" s="222"/>
      <c r="K1492" s="222"/>
      <c r="L1492" s="226"/>
      <c r="M1492" s="227"/>
      <c r="N1492" s="228"/>
      <c r="O1492" s="228"/>
      <c r="P1492" s="228"/>
      <c r="Q1492" s="228"/>
      <c r="R1492" s="228"/>
      <c r="S1492" s="228"/>
      <c r="T1492" s="229"/>
      <c r="AT1492" s="230" t="s">
        <v>211</v>
      </c>
      <c r="AU1492" s="230" t="s">
        <v>87</v>
      </c>
      <c r="AV1492" s="12" t="s">
        <v>42</v>
      </c>
      <c r="AW1492" s="12" t="s">
        <v>40</v>
      </c>
      <c r="AX1492" s="12" t="s">
        <v>80</v>
      </c>
      <c r="AY1492" s="230" t="s">
        <v>201</v>
      </c>
    </row>
    <row r="1493" spans="2:65" s="13" customFormat="1">
      <c r="B1493" s="231"/>
      <c r="C1493" s="232"/>
      <c r="D1493" s="218" t="s">
        <v>211</v>
      </c>
      <c r="E1493" s="233" t="s">
        <v>34</v>
      </c>
      <c r="F1493" s="234" t="s">
        <v>1425</v>
      </c>
      <c r="G1493" s="232"/>
      <c r="H1493" s="235">
        <v>0.2</v>
      </c>
      <c r="I1493" s="236"/>
      <c r="J1493" s="232"/>
      <c r="K1493" s="232"/>
      <c r="L1493" s="237"/>
      <c r="M1493" s="238"/>
      <c r="N1493" s="239"/>
      <c r="O1493" s="239"/>
      <c r="P1493" s="239"/>
      <c r="Q1493" s="239"/>
      <c r="R1493" s="239"/>
      <c r="S1493" s="239"/>
      <c r="T1493" s="240"/>
      <c r="AT1493" s="241" t="s">
        <v>211</v>
      </c>
      <c r="AU1493" s="241" t="s">
        <v>87</v>
      </c>
      <c r="AV1493" s="13" t="s">
        <v>87</v>
      </c>
      <c r="AW1493" s="13" t="s">
        <v>40</v>
      </c>
      <c r="AX1493" s="13" t="s">
        <v>80</v>
      </c>
      <c r="AY1493" s="241" t="s">
        <v>201</v>
      </c>
    </row>
    <row r="1494" spans="2:65" s="15" customFormat="1">
      <c r="B1494" s="253"/>
      <c r="C1494" s="254"/>
      <c r="D1494" s="218" t="s">
        <v>211</v>
      </c>
      <c r="E1494" s="255" t="s">
        <v>34</v>
      </c>
      <c r="F1494" s="256" t="s">
        <v>641</v>
      </c>
      <c r="G1494" s="254"/>
      <c r="H1494" s="257">
        <v>0.2</v>
      </c>
      <c r="I1494" s="258"/>
      <c r="J1494" s="254"/>
      <c r="K1494" s="254"/>
      <c r="L1494" s="259"/>
      <c r="M1494" s="260"/>
      <c r="N1494" s="261"/>
      <c r="O1494" s="261"/>
      <c r="P1494" s="261"/>
      <c r="Q1494" s="261"/>
      <c r="R1494" s="261"/>
      <c r="S1494" s="261"/>
      <c r="T1494" s="262"/>
      <c r="AT1494" s="263" t="s">
        <v>211</v>
      </c>
      <c r="AU1494" s="263" t="s">
        <v>87</v>
      </c>
      <c r="AV1494" s="15" t="s">
        <v>108</v>
      </c>
      <c r="AW1494" s="15" t="s">
        <v>40</v>
      </c>
      <c r="AX1494" s="15" t="s">
        <v>80</v>
      </c>
      <c r="AY1494" s="263" t="s">
        <v>201</v>
      </c>
    </row>
    <row r="1495" spans="2:65" s="14" customFormat="1">
      <c r="B1495" s="242"/>
      <c r="C1495" s="243"/>
      <c r="D1495" s="218" t="s">
        <v>211</v>
      </c>
      <c r="E1495" s="244" t="s">
        <v>34</v>
      </c>
      <c r="F1495" s="245" t="s">
        <v>215</v>
      </c>
      <c r="G1495" s="243"/>
      <c r="H1495" s="246">
        <v>0.2</v>
      </c>
      <c r="I1495" s="247"/>
      <c r="J1495" s="243"/>
      <c r="K1495" s="243"/>
      <c r="L1495" s="248"/>
      <c r="M1495" s="249"/>
      <c r="N1495" s="250"/>
      <c r="O1495" s="250"/>
      <c r="P1495" s="250"/>
      <c r="Q1495" s="250"/>
      <c r="R1495" s="250"/>
      <c r="S1495" s="250"/>
      <c r="T1495" s="251"/>
      <c r="AT1495" s="252" t="s">
        <v>211</v>
      </c>
      <c r="AU1495" s="252" t="s">
        <v>87</v>
      </c>
      <c r="AV1495" s="14" t="s">
        <v>111</v>
      </c>
      <c r="AW1495" s="14" t="s">
        <v>40</v>
      </c>
      <c r="AX1495" s="14" t="s">
        <v>42</v>
      </c>
      <c r="AY1495" s="252" t="s">
        <v>201</v>
      </c>
    </row>
    <row r="1496" spans="2:65" s="11" customFormat="1" ht="29.85" customHeight="1">
      <c r="B1496" s="190"/>
      <c r="C1496" s="191"/>
      <c r="D1496" s="192" t="s">
        <v>79</v>
      </c>
      <c r="E1496" s="204" t="s">
        <v>1426</v>
      </c>
      <c r="F1496" s="204" t="s">
        <v>1427</v>
      </c>
      <c r="G1496" s="191"/>
      <c r="H1496" s="191"/>
      <c r="I1496" s="194"/>
      <c r="J1496" s="205">
        <f>BK1496</f>
        <v>0</v>
      </c>
      <c r="K1496" s="191"/>
      <c r="L1496" s="196"/>
      <c r="M1496" s="197"/>
      <c r="N1496" s="198"/>
      <c r="O1496" s="198"/>
      <c r="P1496" s="199">
        <f>SUM(P1497:P1498)</f>
        <v>0</v>
      </c>
      <c r="Q1496" s="198"/>
      <c r="R1496" s="199">
        <f>SUM(R1497:R1498)</f>
        <v>0</v>
      </c>
      <c r="S1496" s="198"/>
      <c r="T1496" s="200">
        <f>SUM(T1497:T1498)</f>
        <v>0</v>
      </c>
      <c r="AR1496" s="201" t="s">
        <v>42</v>
      </c>
      <c r="AT1496" s="202" t="s">
        <v>79</v>
      </c>
      <c r="AU1496" s="202" t="s">
        <v>42</v>
      </c>
      <c r="AY1496" s="201" t="s">
        <v>201</v>
      </c>
      <c r="BK1496" s="203">
        <f>SUM(BK1497:BK1498)</f>
        <v>0</v>
      </c>
    </row>
    <row r="1497" spans="2:65" s="1" customFormat="1" ht="38.25" customHeight="1">
      <c r="B1497" s="43"/>
      <c r="C1497" s="206" t="s">
        <v>1428</v>
      </c>
      <c r="D1497" s="206" t="s">
        <v>203</v>
      </c>
      <c r="E1497" s="207" t="s">
        <v>1429</v>
      </c>
      <c r="F1497" s="208" t="s">
        <v>1430</v>
      </c>
      <c r="G1497" s="209" t="s">
        <v>355</v>
      </c>
      <c r="H1497" s="210">
        <v>712.40700000000004</v>
      </c>
      <c r="I1497" s="211"/>
      <c r="J1497" s="212">
        <f>ROUND(I1497*H1497,2)</f>
        <v>0</v>
      </c>
      <c r="K1497" s="208" t="s">
        <v>207</v>
      </c>
      <c r="L1497" s="63"/>
      <c r="M1497" s="213" t="s">
        <v>34</v>
      </c>
      <c r="N1497" s="214" t="s">
        <v>51</v>
      </c>
      <c r="O1497" s="44"/>
      <c r="P1497" s="215">
        <f>O1497*H1497</f>
        <v>0</v>
      </c>
      <c r="Q1497" s="215">
        <v>0</v>
      </c>
      <c r="R1497" s="215">
        <f>Q1497*H1497</f>
        <v>0</v>
      </c>
      <c r="S1497" s="215">
        <v>0</v>
      </c>
      <c r="T1497" s="216">
        <f>S1497*H1497</f>
        <v>0</v>
      </c>
      <c r="AR1497" s="25" t="s">
        <v>111</v>
      </c>
      <c r="AT1497" s="25" t="s">
        <v>203</v>
      </c>
      <c r="AU1497" s="25" t="s">
        <v>87</v>
      </c>
      <c r="AY1497" s="25" t="s">
        <v>201</v>
      </c>
      <c r="BE1497" s="217">
        <f>IF(N1497="základní",J1497,0)</f>
        <v>0</v>
      </c>
      <c r="BF1497" s="217">
        <f>IF(N1497="snížená",J1497,0)</f>
        <v>0</v>
      </c>
      <c r="BG1497" s="217">
        <f>IF(N1497="zákl. přenesená",J1497,0)</f>
        <v>0</v>
      </c>
      <c r="BH1497" s="217">
        <f>IF(N1497="sníž. přenesená",J1497,0)</f>
        <v>0</v>
      </c>
      <c r="BI1497" s="217">
        <f>IF(N1497="nulová",J1497,0)</f>
        <v>0</v>
      </c>
      <c r="BJ1497" s="25" t="s">
        <v>42</v>
      </c>
      <c r="BK1497" s="217">
        <f>ROUND(I1497*H1497,2)</f>
        <v>0</v>
      </c>
      <c r="BL1497" s="25" t="s">
        <v>111</v>
      </c>
      <c r="BM1497" s="25" t="s">
        <v>1431</v>
      </c>
    </row>
    <row r="1498" spans="2:65" s="1" customFormat="1" ht="81">
      <c r="B1498" s="43"/>
      <c r="C1498" s="65"/>
      <c r="D1498" s="218" t="s">
        <v>209</v>
      </c>
      <c r="E1498" s="65"/>
      <c r="F1498" s="219" t="s">
        <v>1432</v>
      </c>
      <c r="G1498" s="65"/>
      <c r="H1498" s="65"/>
      <c r="I1498" s="175"/>
      <c r="J1498" s="65"/>
      <c r="K1498" s="65"/>
      <c r="L1498" s="63"/>
      <c r="M1498" s="220"/>
      <c r="N1498" s="44"/>
      <c r="O1498" s="44"/>
      <c r="P1498" s="44"/>
      <c r="Q1498" s="44"/>
      <c r="R1498" s="44"/>
      <c r="S1498" s="44"/>
      <c r="T1498" s="80"/>
      <c r="AT1498" s="25" t="s">
        <v>209</v>
      </c>
      <c r="AU1498" s="25" t="s">
        <v>87</v>
      </c>
    </row>
    <row r="1499" spans="2:65" s="11" customFormat="1" ht="37.35" customHeight="1">
      <c r="B1499" s="190"/>
      <c r="C1499" s="191"/>
      <c r="D1499" s="192" t="s">
        <v>79</v>
      </c>
      <c r="E1499" s="193" t="s">
        <v>1433</v>
      </c>
      <c r="F1499" s="193" t="s">
        <v>1434</v>
      </c>
      <c r="G1499" s="191"/>
      <c r="H1499" s="191"/>
      <c r="I1499" s="194"/>
      <c r="J1499" s="195">
        <f>BK1499</f>
        <v>0</v>
      </c>
      <c r="K1499" s="191"/>
      <c r="L1499" s="196"/>
      <c r="M1499" s="197"/>
      <c r="N1499" s="198"/>
      <c r="O1499" s="198"/>
      <c r="P1499" s="199">
        <f>P1500+P1644+P1784+P1845+P1871+P1897+P2004+P2125+P2167+P2214+P2347+P2414+P2491+P2597+P2664+P2757+P2770+P2786</f>
        <v>0</v>
      </c>
      <c r="Q1499" s="198"/>
      <c r="R1499" s="199">
        <f>R1500+R1644+R1784+R1845+R1871+R1897+R2004+R2125+R2167+R2214+R2347+R2414+R2491+R2597+R2664+R2757+R2770+R2786</f>
        <v>45.883337480000002</v>
      </c>
      <c r="S1499" s="198"/>
      <c r="T1499" s="200">
        <f>T1500+T1644+T1784+T1845+T1871+T1897+T2004+T2125+T2167+T2214+T2347+T2414+T2491+T2597+T2664+T2757+T2770+T2786</f>
        <v>0</v>
      </c>
      <c r="AR1499" s="201" t="s">
        <v>87</v>
      </c>
      <c r="AT1499" s="202" t="s">
        <v>79</v>
      </c>
      <c r="AU1499" s="202" t="s">
        <v>80</v>
      </c>
      <c r="AY1499" s="201" t="s">
        <v>201</v>
      </c>
      <c r="BK1499" s="203">
        <f>BK1500+BK1644+BK1784+BK1845+BK1871+BK1897+BK2004+BK2125+BK2167+BK2214+BK2347+BK2414+BK2491+BK2597+BK2664+BK2757+BK2770+BK2786</f>
        <v>0</v>
      </c>
    </row>
    <row r="1500" spans="2:65" s="11" customFormat="1" ht="19.899999999999999" customHeight="1">
      <c r="B1500" s="190"/>
      <c r="C1500" s="191"/>
      <c r="D1500" s="192" t="s">
        <v>79</v>
      </c>
      <c r="E1500" s="204" t="s">
        <v>1435</v>
      </c>
      <c r="F1500" s="204" t="s">
        <v>1436</v>
      </c>
      <c r="G1500" s="191"/>
      <c r="H1500" s="191"/>
      <c r="I1500" s="194"/>
      <c r="J1500" s="205">
        <f>BK1500</f>
        <v>0</v>
      </c>
      <c r="K1500" s="191"/>
      <c r="L1500" s="196"/>
      <c r="M1500" s="197"/>
      <c r="N1500" s="198"/>
      <c r="O1500" s="198"/>
      <c r="P1500" s="199">
        <f>SUM(P1501:P1643)</f>
        <v>0</v>
      </c>
      <c r="Q1500" s="198"/>
      <c r="R1500" s="199">
        <f>SUM(R1501:R1643)</f>
        <v>5.6772111999999995</v>
      </c>
      <c r="S1500" s="198"/>
      <c r="T1500" s="200">
        <f>SUM(T1501:T1643)</f>
        <v>0</v>
      </c>
      <c r="AR1500" s="201" t="s">
        <v>87</v>
      </c>
      <c r="AT1500" s="202" t="s">
        <v>79</v>
      </c>
      <c r="AU1500" s="202" t="s">
        <v>42</v>
      </c>
      <c r="AY1500" s="201" t="s">
        <v>201</v>
      </c>
      <c r="BK1500" s="203">
        <f>SUM(BK1501:BK1643)</f>
        <v>0</v>
      </c>
    </row>
    <row r="1501" spans="2:65" s="1" customFormat="1" ht="25.5" customHeight="1">
      <c r="B1501" s="43"/>
      <c r="C1501" s="206" t="s">
        <v>1437</v>
      </c>
      <c r="D1501" s="206" t="s">
        <v>203</v>
      </c>
      <c r="E1501" s="207" t="s">
        <v>1438</v>
      </c>
      <c r="F1501" s="208" t="s">
        <v>1439</v>
      </c>
      <c r="G1501" s="209" t="s">
        <v>137</v>
      </c>
      <c r="H1501" s="210">
        <v>432.84</v>
      </c>
      <c r="I1501" s="211"/>
      <c r="J1501" s="212">
        <f>ROUND(I1501*H1501,2)</f>
        <v>0</v>
      </c>
      <c r="K1501" s="208" t="s">
        <v>207</v>
      </c>
      <c r="L1501" s="63"/>
      <c r="M1501" s="213" t="s">
        <v>34</v>
      </c>
      <c r="N1501" s="214" t="s">
        <v>51</v>
      </c>
      <c r="O1501" s="44"/>
      <c r="P1501" s="215">
        <f>O1501*H1501</f>
        <v>0</v>
      </c>
      <c r="Q1501" s="215">
        <v>0</v>
      </c>
      <c r="R1501" s="215">
        <f>Q1501*H1501</f>
        <v>0</v>
      </c>
      <c r="S1501" s="215">
        <v>0</v>
      </c>
      <c r="T1501" s="216">
        <f>S1501*H1501</f>
        <v>0</v>
      </c>
      <c r="AR1501" s="25" t="s">
        <v>286</v>
      </c>
      <c r="AT1501" s="25" t="s">
        <v>203</v>
      </c>
      <c r="AU1501" s="25" t="s">
        <v>87</v>
      </c>
      <c r="AY1501" s="25" t="s">
        <v>201</v>
      </c>
      <c r="BE1501" s="217">
        <f>IF(N1501="základní",J1501,0)</f>
        <v>0</v>
      </c>
      <c r="BF1501" s="217">
        <f>IF(N1501="snížená",J1501,0)</f>
        <v>0</v>
      </c>
      <c r="BG1501" s="217">
        <f>IF(N1501="zákl. přenesená",J1501,0)</f>
        <v>0</v>
      </c>
      <c r="BH1501" s="217">
        <f>IF(N1501="sníž. přenesená",J1501,0)</f>
        <v>0</v>
      </c>
      <c r="BI1501" s="217">
        <f>IF(N1501="nulová",J1501,0)</f>
        <v>0</v>
      </c>
      <c r="BJ1501" s="25" t="s">
        <v>42</v>
      </c>
      <c r="BK1501" s="217">
        <f>ROUND(I1501*H1501,2)</f>
        <v>0</v>
      </c>
      <c r="BL1501" s="25" t="s">
        <v>286</v>
      </c>
      <c r="BM1501" s="25" t="s">
        <v>1440</v>
      </c>
    </row>
    <row r="1502" spans="2:65" s="1" customFormat="1" ht="40.5">
      <c r="B1502" s="43"/>
      <c r="C1502" s="65"/>
      <c r="D1502" s="218" t="s">
        <v>209</v>
      </c>
      <c r="E1502" s="65"/>
      <c r="F1502" s="219" t="s">
        <v>1441</v>
      </c>
      <c r="G1502" s="65"/>
      <c r="H1502" s="65"/>
      <c r="I1502" s="175"/>
      <c r="J1502" s="65"/>
      <c r="K1502" s="65"/>
      <c r="L1502" s="63"/>
      <c r="M1502" s="220"/>
      <c r="N1502" s="44"/>
      <c r="O1502" s="44"/>
      <c r="P1502" s="44"/>
      <c r="Q1502" s="44"/>
      <c r="R1502" s="44"/>
      <c r="S1502" s="44"/>
      <c r="T1502" s="80"/>
      <c r="AT1502" s="25" t="s">
        <v>209</v>
      </c>
      <c r="AU1502" s="25" t="s">
        <v>87</v>
      </c>
    </row>
    <row r="1503" spans="2:65" s="12" customFormat="1">
      <c r="B1503" s="221"/>
      <c r="C1503" s="222"/>
      <c r="D1503" s="218" t="s">
        <v>211</v>
      </c>
      <c r="E1503" s="223" t="s">
        <v>34</v>
      </c>
      <c r="F1503" s="224" t="s">
        <v>212</v>
      </c>
      <c r="G1503" s="222"/>
      <c r="H1503" s="223" t="s">
        <v>34</v>
      </c>
      <c r="I1503" s="225"/>
      <c r="J1503" s="222"/>
      <c r="K1503" s="222"/>
      <c r="L1503" s="226"/>
      <c r="M1503" s="227"/>
      <c r="N1503" s="228"/>
      <c r="O1503" s="228"/>
      <c r="P1503" s="228"/>
      <c r="Q1503" s="228"/>
      <c r="R1503" s="228"/>
      <c r="S1503" s="228"/>
      <c r="T1503" s="229"/>
      <c r="AT1503" s="230" t="s">
        <v>211</v>
      </c>
      <c r="AU1503" s="230" t="s">
        <v>87</v>
      </c>
      <c r="AV1503" s="12" t="s">
        <v>42</v>
      </c>
      <c r="AW1503" s="12" t="s">
        <v>40</v>
      </c>
      <c r="AX1503" s="12" t="s">
        <v>80</v>
      </c>
      <c r="AY1503" s="230" t="s">
        <v>201</v>
      </c>
    </row>
    <row r="1504" spans="2:65" s="13" customFormat="1">
      <c r="B1504" s="231"/>
      <c r="C1504" s="232"/>
      <c r="D1504" s="218" t="s">
        <v>211</v>
      </c>
      <c r="E1504" s="233" t="s">
        <v>34</v>
      </c>
      <c r="F1504" s="234" t="s">
        <v>1442</v>
      </c>
      <c r="G1504" s="232"/>
      <c r="H1504" s="235">
        <v>432.84</v>
      </c>
      <c r="I1504" s="236"/>
      <c r="J1504" s="232"/>
      <c r="K1504" s="232"/>
      <c r="L1504" s="237"/>
      <c r="M1504" s="238"/>
      <c r="N1504" s="239"/>
      <c r="O1504" s="239"/>
      <c r="P1504" s="239"/>
      <c r="Q1504" s="239"/>
      <c r="R1504" s="239"/>
      <c r="S1504" s="239"/>
      <c r="T1504" s="240"/>
      <c r="AT1504" s="241" t="s">
        <v>211</v>
      </c>
      <c r="AU1504" s="241" t="s">
        <v>87</v>
      </c>
      <c r="AV1504" s="13" t="s">
        <v>87</v>
      </c>
      <c r="AW1504" s="13" t="s">
        <v>40</v>
      </c>
      <c r="AX1504" s="13" t="s">
        <v>80</v>
      </c>
      <c r="AY1504" s="241" t="s">
        <v>201</v>
      </c>
    </row>
    <row r="1505" spans="2:65" s="14" customFormat="1">
      <c r="B1505" s="242"/>
      <c r="C1505" s="243"/>
      <c r="D1505" s="218" t="s">
        <v>211</v>
      </c>
      <c r="E1505" s="244" t="s">
        <v>34</v>
      </c>
      <c r="F1505" s="245" t="s">
        <v>215</v>
      </c>
      <c r="G1505" s="243"/>
      <c r="H1505" s="246">
        <v>432.84</v>
      </c>
      <c r="I1505" s="247"/>
      <c r="J1505" s="243"/>
      <c r="K1505" s="243"/>
      <c r="L1505" s="248"/>
      <c r="M1505" s="249"/>
      <c r="N1505" s="250"/>
      <c r="O1505" s="250"/>
      <c r="P1505" s="250"/>
      <c r="Q1505" s="250"/>
      <c r="R1505" s="250"/>
      <c r="S1505" s="250"/>
      <c r="T1505" s="251"/>
      <c r="AT1505" s="252" t="s">
        <v>211</v>
      </c>
      <c r="AU1505" s="252" t="s">
        <v>87</v>
      </c>
      <c r="AV1505" s="14" t="s">
        <v>111</v>
      </c>
      <c r="AW1505" s="14" t="s">
        <v>40</v>
      </c>
      <c r="AX1505" s="14" t="s">
        <v>42</v>
      </c>
      <c r="AY1505" s="252" t="s">
        <v>201</v>
      </c>
    </row>
    <row r="1506" spans="2:65" s="1" customFormat="1" ht="16.5" customHeight="1">
      <c r="B1506" s="43"/>
      <c r="C1506" s="264" t="s">
        <v>1443</v>
      </c>
      <c r="D1506" s="264" t="s">
        <v>306</v>
      </c>
      <c r="E1506" s="265" t="s">
        <v>1444</v>
      </c>
      <c r="F1506" s="266" t="s">
        <v>1445</v>
      </c>
      <c r="G1506" s="267" t="s">
        <v>355</v>
      </c>
      <c r="H1506" s="268">
        <v>0.13</v>
      </c>
      <c r="I1506" s="269"/>
      <c r="J1506" s="270">
        <f>ROUND(I1506*H1506,2)</f>
        <v>0</v>
      </c>
      <c r="K1506" s="266" t="s">
        <v>207</v>
      </c>
      <c r="L1506" s="271"/>
      <c r="M1506" s="272" t="s">
        <v>34</v>
      </c>
      <c r="N1506" s="273" t="s">
        <v>51</v>
      </c>
      <c r="O1506" s="44"/>
      <c r="P1506" s="215">
        <f>O1506*H1506</f>
        <v>0</v>
      </c>
      <c r="Q1506" s="215">
        <v>1</v>
      </c>
      <c r="R1506" s="215">
        <f>Q1506*H1506</f>
        <v>0.13</v>
      </c>
      <c r="S1506" s="215">
        <v>0</v>
      </c>
      <c r="T1506" s="216">
        <f>S1506*H1506</f>
        <v>0</v>
      </c>
      <c r="AR1506" s="25" t="s">
        <v>390</v>
      </c>
      <c r="AT1506" s="25" t="s">
        <v>306</v>
      </c>
      <c r="AU1506" s="25" t="s">
        <v>87</v>
      </c>
      <c r="AY1506" s="25" t="s">
        <v>201</v>
      </c>
      <c r="BE1506" s="217">
        <f>IF(N1506="základní",J1506,0)</f>
        <v>0</v>
      </c>
      <c r="BF1506" s="217">
        <f>IF(N1506="snížená",J1506,0)</f>
        <v>0</v>
      </c>
      <c r="BG1506" s="217">
        <f>IF(N1506="zákl. přenesená",J1506,0)</f>
        <v>0</v>
      </c>
      <c r="BH1506" s="217">
        <f>IF(N1506="sníž. přenesená",J1506,0)</f>
        <v>0</v>
      </c>
      <c r="BI1506" s="217">
        <f>IF(N1506="nulová",J1506,0)</f>
        <v>0</v>
      </c>
      <c r="BJ1506" s="25" t="s">
        <v>42</v>
      </c>
      <c r="BK1506" s="217">
        <f>ROUND(I1506*H1506,2)</f>
        <v>0</v>
      </c>
      <c r="BL1506" s="25" t="s">
        <v>286</v>
      </c>
      <c r="BM1506" s="25" t="s">
        <v>1446</v>
      </c>
    </row>
    <row r="1507" spans="2:65" s="13" customFormat="1">
      <c r="B1507" s="231"/>
      <c r="C1507" s="232"/>
      <c r="D1507" s="218" t="s">
        <v>211</v>
      </c>
      <c r="E1507" s="232"/>
      <c r="F1507" s="234" t="s">
        <v>1447</v>
      </c>
      <c r="G1507" s="232"/>
      <c r="H1507" s="235">
        <v>0.13</v>
      </c>
      <c r="I1507" s="236"/>
      <c r="J1507" s="232"/>
      <c r="K1507" s="232"/>
      <c r="L1507" s="237"/>
      <c r="M1507" s="238"/>
      <c r="N1507" s="239"/>
      <c r="O1507" s="239"/>
      <c r="P1507" s="239"/>
      <c r="Q1507" s="239"/>
      <c r="R1507" s="239"/>
      <c r="S1507" s="239"/>
      <c r="T1507" s="240"/>
      <c r="AT1507" s="241" t="s">
        <v>211</v>
      </c>
      <c r="AU1507" s="241" t="s">
        <v>87</v>
      </c>
      <c r="AV1507" s="13" t="s">
        <v>87</v>
      </c>
      <c r="AW1507" s="13" t="s">
        <v>6</v>
      </c>
      <c r="AX1507" s="13" t="s">
        <v>42</v>
      </c>
      <c r="AY1507" s="241" t="s">
        <v>201</v>
      </c>
    </row>
    <row r="1508" spans="2:65" s="1" customFormat="1" ht="25.5" customHeight="1">
      <c r="B1508" s="43"/>
      <c r="C1508" s="206" t="s">
        <v>1448</v>
      </c>
      <c r="D1508" s="206" t="s">
        <v>203</v>
      </c>
      <c r="E1508" s="207" t="s">
        <v>1449</v>
      </c>
      <c r="F1508" s="208" t="s">
        <v>1450</v>
      </c>
      <c r="G1508" s="209" t="s">
        <v>137</v>
      </c>
      <c r="H1508" s="210">
        <v>101.62</v>
      </c>
      <c r="I1508" s="211"/>
      <c r="J1508" s="212">
        <f>ROUND(I1508*H1508,2)</f>
        <v>0</v>
      </c>
      <c r="K1508" s="208" t="s">
        <v>207</v>
      </c>
      <c r="L1508" s="63"/>
      <c r="M1508" s="213" t="s">
        <v>34</v>
      </c>
      <c r="N1508" s="214" t="s">
        <v>51</v>
      </c>
      <c r="O1508" s="44"/>
      <c r="P1508" s="215">
        <f>O1508*H1508</f>
        <v>0</v>
      </c>
      <c r="Q1508" s="215">
        <v>0</v>
      </c>
      <c r="R1508" s="215">
        <f>Q1508*H1508</f>
        <v>0</v>
      </c>
      <c r="S1508" s="215">
        <v>0</v>
      </c>
      <c r="T1508" s="216">
        <f>S1508*H1508</f>
        <v>0</v>
      </c>
      <c r="AR1508" s="25" t="s">
        <v>286</v>
      </c>
      <c r="AT1508" s="25" t="s">
        <v>203</v>
      </c>
      <c r="AU1508" s="25" t="s">
        <v>87</v>
      </c>
      <c r="AY1508" s="25" t="s">
        <v>201</v>
      </c>
      <c r="BE1508" s="217">
        <f>IF(N1508="základní",J1508,0)</f>
        <v>0</v>
      </c>
      <c r="BF1508" s="217">
        <f>IF(N1508="snížená",J1508,0)</f>
        <v>0</v>
      </c>
      <c r="BG1508" s="217">
        <f>IF(N1508="zákl. přenesená",J1508,0)</f>
        <v>0</v>
      </c>
      <c r="BH1508" s="217">
        <f>IF(N1508="sníž. přenesená",J1508,0)</f>
        <v>0</v>
      </c>
      <c r="BI1508" s="217">
        <f>IF(N1508="nulová",J1508,0)</f>
        <v>0</v>
      </c>
      <c r="BJ1508" s="25" t="s">
        <v>42</v>
      </c>
      <c r="BK1508" s="217">
        <f>ROUND(I1508*H1508,2)</f>
        <v>0</v>
      </c>
      <c r="BL1508" s="25" t="s">
        <v>286</v>
      </c>
      <c r="BM1508" s="25" t="s">
        <v>1451</v>
      </c>
    </row>
    <row r="1509" spans="2:65" s="1" customFormat="1" ht="40.5">
      <c r="B1509" s="43"/>
      <c r="C1509" s="65"/>
      <c r="D1509" s="218" t="s">
        <v>209</v>
      </c>
      <c r="E1509" s="65"/>
      <c r="F1509" s="219" t="s">
        <v>1441</v>
      </c>
      <c r="G1509" s="65"/>
      <c r="H1509" s="65"/>
      <c r="I1509" s="175"/>
      <c r="J1509" s="65"/>
      <c r="K1509" s="65"/>
      <c r="L1509" s="63"/>
      <c r="M1509" s="220"/>
      <c r="N1509" s="44"/>
      <c r="O1509" s="44"/>
      <c r="P1509" s="44"/>
      <c r="Q1509" s="44"/>
      <c r="R1509" s="44"/>
      <c r="S1509" s="44"/>
      <c r="T1509" s="80"/>
      <c r="AT1509" s="25" t="s">
        <v>209</v>
      </c>
      <c r="AU1509" s="25" t="s">
        <v>87</v>
      </c>
    </row>
    <row r="1510" spans="2:65" s="12" customFormat="1">
      <c r="B1510" s="221"/>
      <c r="C1510" s="222"/>
      <c r="D1510" s="218" t="s">
        <v>211</v>
      </c>
      <c r="E1510" s="223" t="s">
        <v>34</v>
      </c>
      <c r="F1510" s="224" t="s">
        <v>212</v>
      </c>
      <c r="G1510" s="222"/>
      <c r="H1510" s="223" t="s">
        <v>34</v>
      </c>
      <c r="I1510" s="225"/>
      <c r="J1510" s="222"/>
      <c r="K1510" s="222"/>
      <c r="L1510" s="226"/>
      <c r="M1510" s="227"/>
      <c r="N1510" s="228"/>
      <c r="O1510" s="228"/>
      <c r="P1510" s="228"/>
      <c r="Q1510" s="228"/>
      <c r="R1510" s="228"/>
      <c r="S1510" s="228"/>
      <c r="T1510" s="229"/>
      <c r="AT1510" s="230" t="s">
        <v>211</v>
      </c>
      <c r="AU1510" s="230" t="s">
        <v>87</v>
      </c>
      <c r="AV1510" s="12" t="s">
        <v>42</v>
      </c>
      <c r="AW1510" s="12" t="s">
        <v>40</v>
      </c>
      <c r="AX1510" s="12" t="s">
        <v>80</v>
      </c>
      <c r="AY1510" s="230" t="s">
        <v>201</v>
      </c>
    </row>
    <row r="1511" spans="2:65" s="13" customFormat="1">
      <c r="B1511" s="231"/>
      <c r="C1511" s="232"/>
      <c r="D1511" s="218" t="s">
        <v>211</v>
      </c>
      <c r="E1511" s="233" t="s">
        <v>34</v>
      </c>
      <c r="F1511" s="234" t="s">
        <v>977</v>
      </c>
      <c r="G1511" s="232"/>
      <c r="H1511" s="235">
        <v>27.555</v>
      </c>
      <c r="I1511" s="236"/>
      <c r="J1511" s="232"/>
      <c r="K1511" s="232"/>
      <c r="L1511" s="237"/>
      <c r="M1511" s="238"/>
      <c r="N1511" s="239"/>
      <c r="O1511" s="239"/>
      <c r="P1511" s="239"/>
      <c r="Q1511" s="239"/>
      <c r="R1511" s="239"/>
      <c r="S1511" s="239"/>
      <c r="T1511" s="240"/>
      <c r="AT1511" s="241" t="s">
        <v>211</v>
      </c>
      <c r="AU1511" s="241" t="s">
        <v>87</v>
      </c>
      <c r="AV1511" s="13" t="s">
        <v>87</v>
      </c>
      <c r="AW1511" s="13" t="s">
        <v>40</v>
      </c>
      <c r="AX1511" s="13" t="s">
        <v>80</v>
      </c>
      <c r="AY1511" s="241" t="s">
        <v>201</v>
      </c>
    </row>
    <row r="1512" spans="2:65" s="13" customFormat="1">
      <c r="B1512" s="231"/>
      <c r="C1512" s="232"/>
      <c r="D1512" s="218" t="s">
        <v>211</v>
      </c>
      <c r="E1512" s="233" t="s">
        <v>34</v>
      </c>
      <c r="F1512" s="234" t="s">
        <v>978</v>
      </c>
      <c r="G1512" s="232"/>
      <c r="H1512" s="235">
        <v>33.088000000000001</v>
      </c>
      <c r="I1512" s="236"/>
      <c r="J1512" s="232"/>
      <c r="K1512" s="232"/>
      <c r="L1512" s="237"/>
      <c r="M1512" s="238"/>
      <c r="N1512" s="239"/>
      <c r="O1512" s="239"/>
      <c r="P1512" s="239"/>
      <c r="Q1512" s="239"/>
      <c r="R1512" s="239"/>
      <c r="S1512" s="239"/>
      <c r="T1512" s="240"/>
      <c r="AT1512" s="241" t="s">
        <v>211</v>
      </c>
      <c r="AU1512" s="241" t="s">
        <v>87</v>
      </c>
      <c r="AV1512" s="13" t="s">
        <v>87</v>
      </c>
      <c r="AW1512" s="13" t="s">
        <v>40</v>
      </c>
      <c r="AX1512" s="13" t="s">
        <v>80</v>
      </c>
      <c r="AY1512" s="241" t="s">
        <v>201</v>
      </c>
    </row>
    <row r="1513" spans="2:65" s="13" customFormat="1">
      <c r="B1513" s="231"/>
      <c r="C1513" s="232"/>
      <c r="D1513" s="218" t="s">
        <v>211</v>
      </c>
      <c r="E1513" s="233" t="s">
        <v>34</v>
      </c>
      <c r="F1513" s="234" t="s">
        <v>979</v>
      </c>
      <c r="G1513" s="232"/>
      <c r="H1513" s="235">
        <v>43.034999999999997</v>
      </c>
      <c r="I1513" s="236"/>
      <c r="J1513" s="232"/>
      <c r="K1513" s="232"/>
      <c r="L1513" s="237"/>
      <c r="M1513" s="238"/>
      <c r="N1513" s="239"/>
      <c r="O1513" s="239"/>
      <c r="P1513" s="239"/>
      <c r="Q1513" s="239"/>
      <c r="R1513" s="239"/>
      <c r="S1513" s="239"/>
      <c r="T1513" s="240"/>
      <c r="AT1513" s="241" t="s">
        <v>211</v>
      </c>
      <c r="AU1513" s="241" t="s">
        <v>87</v>
      </c>
      <c r="AV1513" s="13" t="s">
        <v>87</v>
      </c>
      <c r="AW1513" s="13" t="s">
        <v>40</v>
      </c>
      <c r="AX1513" s="13" t="s">
        <v>80</v>
      </c>
      <c r="AY1513" s="241" t="s">
        <v>201</v>
      </c>
    </row>
    <row r="1514" spans="2:65" s="13" customFormat="1">
      <c r="B1514" s="231"/>
      <c r="C1514" s="232"/>
      <c r="D1514" s="218" t="s">
        <v>211</v>
      </c>
      <c r="E1514" s="233" t="s">
        <v>34</v>
      </c>
      <c r="F1514" s="234" t="s">
        <v>442</v>
      </c>
      <c r="G1514" s="232"/>
      <c r="H1514" s="235">
        <v>-0.6</v>
      </c>
      <c r="I1514" s="236"/>
      <c r="J1514" s="232"/>
      <c r="K1514" s="232"/>
      <c r="L1514" s="237"/>
      <c r="M1514" s="238"/>
      <c r="N1514" s="239"/>
      <c r="O1514" s="239"/>
      <c r="P1514" s="239"/>
      <c r="Q1514" s="239"/>
      <c r="R1514" s="239"/>
      <c r="S1514" s="239"/>
      <c r="T1514" s="240"/>
      <c r="AT1514" s="241" t="s">
        <v>211</v>
      </c>
      <c r="AU1514" s="241" t="s">
        <v>87</v>
      </c>
      <c r="AV1514" s="13" t="s">
        <v>87</v>
      </c>
      <c r="AW1514" s="13" t="s">
        <v>40</v>
      </c>
      <c r="AX1514" s="13" t="s">
        <v>80</v>
      </c>
      <c r="AY1514" s="241" t="s">
        <v>201</v>
      </c>
    </row>
    <row r="1515" spans="2:65" s="13" customFormat="1">
      <c r="B1515" s="231"/>
      <c r="C1515" s="232"/>
      <c r="D1515" s="218" t="s">
        <v>211</v>
      </c>
      <c r="E1515" s="233" t="s">
        <v>34</v>
      </c>
      <c r="F1515" s="234" t="s">
        <v>443</v>
      </c>
      <c r="G1515" s="232"/>
      <c r="H1515" s="235">
        <v>-1.05</v>
      </c>
      <c r="I1515" s="236"/>
      <c r="J1515" s="232"/>
      <c r="K1515" s="232"/>
      <c r="L1515" s="237"/>
      <c r="M1515" s="238"/>
      <c r="N1515" s="239"/>
      <c r="O1515" s="239"/>
      <c r="P1515" s="239"/>
      <c r="Q1515" s="239"/>
      <c r="R1515" s="239"/>
      <c r="S1515" s="239"/>
      <c r="T1515" s="240"/>
      <c r="AT1515" s="241" t="s">
        <v>211</v>
      </c>
      <c r="AU1515" s="241" t="s">
        <v>87</v>
      </c>
      <c r="AV1515" s="13" t="s">
        <v>87</v>
      </c>
      <c r="AW1515" s="13" t="s">
        <v>40</v>
      </c>
      <c r="AX1515" s="13" t="s">
        <v>80</v>
      </c>
      <c r="AY1515" s="241" t="s">
        <v>201</v>
      </c>
    </row>
    <row r="1516" spans="2:65" s="13" customFormat="1">
      <c r="B1516" s="231"/>
      <c r="C1516" s="232"/>
      <c r="D1516" s="218" t="s">
        <v>211</v>
      </c>
      <c r="E1516" s="233" t="s">
        <v>34</v>
      </c>
      <c r="F1516" s="234" t="s">
        <v>444</v>
      </c>
      <c r="G1516" s="232"/>
      <c r="H1516" s="235">
        <v>-0.40799999999999997</v>
      </c>
      <c r="I1516" s="236"/>
      <c r="J1516" s="232"/>
      <c r="K1516" s="232"/>
      <c r="L1516" s="237"/>
      <c r="M1516" s="238"/>
      <c r="N1516" s="239"/>
      <c r="O1516" s="239"/>
      <c r="P1516" s="239"/>
      <c r="Q1516" s="239"/>
      <c r="R1516" s="239"/>
      <c r="S1516" s="239"/>
      <c r="T1516" s="240"/>
      <c r="AT1516" s="241" t="s">
        <v>211</v>
      </c>
      <c r="AU1516" s="241" t="s">
        <v>87</v>
      </c>
      <c r="AV1516" s="13" t="s">
        <v>87</v>
      </c>
      <c r="AW1516" s="13" t="s">
        <v>40</v>
      </c>
      <c r="AX1516" s="13" t="s">
        <v>80</v>
      </c>
      <c r="AY1516" s="241" t="s">
        <v>201</v>
      </c>
    </row>
    <row r="1517" spans="2:65" s="14" customFormat="1">
      <c r="B1517" s="242"/>
      <c r="C1517" s="243"/>
      <c r="D1517" s="218" t="s">
        <v>211</v>
      </c>
      <c r="E1517" s="244" t="s">
        <v>34</v>
      </c>
      <c r="F1517" s="245" t="s">
        <v>215</v>
      </c>
      <c r="G1517" s="243"/>
      <c r="H1517" s="246">
        <v>101.62</v>
      </c>
      <c r="I1517" s="247"/>
      <c r="J1517" s="243"/>
      <c r="K1517" s="243"/>
      <c r="L1517" s="248"/>
      <c r="M1517" s="249"/>
      <c r="N1517" s="250"/>
      <c r="O1517" s="250"/>
      <c r="P1517" s="250"/>
      <c r="Q1517" s="250"/>
      <c r="R1517" s="250"/>
      <c r="S1517" s="250"/>
      <c r="T1517" s="251"/>
      <c r="AT1517" s="252" t="s">
        <v>211</v>
      </c>
      <c r="AU1517" s="252" t="s">
        <v>87</v>
      </c>
      <c r="AV1517" s="14" t="s">
        <v>111</v>
      </c>
      <c r="AW1517" s="14" t="s">
        <v>40</v>
      </c>
      <c r="AX1517" s="14" t="s">
        <v>42</v>
      </c>
      <c r="AY1517" s="252" t="s">
        <v>201</v>
      </c>
    </row>
    <row r="1518" spans="2:65" s="1" customFormat="1" ht="16.5" customHeight="1">
      <c r="B1518" s="43"/>
      <c r="C1518" s="264" t="s">
        <v>1452</v>
      </c>
      <c r="D1518" s="264" t="s">
        <v>306</v>
      </c>
      <c r="E1518" s="265" t="s">
        <v>1444</v>
      </c>
      <c r="F1518" s="266" t="s">
        <v>1445</v>
      </c>
      <c r="G1518" s="267" t="s">
        <v>355</v>
      </c>
      <c r="H1518" s="268">
        <v>3.5999999999999997E-2</v>
      </c>
      <c r="I1518" s="269"/>
      <c r="J1518" s="270">
        <f>ROUND(I1518*H1518,2)</f>
        <v>0</v>
      </c>
      <c r="K1518" s="266" t="s">
        <v>207</v>
      </c>
      <c r="L1518" s="271"/>
      <c r="M1518" s="272" t="s">
        <v>34</v>
      </c>
      <c r="N1518" s="273" t="s">
        <v>51</v>
      </c>
      <c r="O1518" s="44"/>
      <c r="P1518" s="215">
        <f>O1518*H1518</f>
        <v>0</v>
      </c>
      <c r="Q1518" s="215">
        <v>1</v>
      </c>
      <c r="R1518" s="215">
        <f>Q1518*H1518</f>
        <v>3.5999999999999997E-2</v>
      </c>
      <c r="S1518" s="215">
        <v>0</v>
      </c>
      <c r="T1518" s="216">
        <f>S1518*H1518</f>
        <v>0</v>
      </c>
      <c r="AR1518" s="25" t="s">
        <v>390</v>
      </c>
      <c r="AT1518" s="25" t="s">
        <v>306</v>
      </c>
      <c r="AU1518" s="25" t="s">
        <v>87</v>
      </c>
      <c r="AY1518" s="25" t="s">
        <v>201</v>
      </c>
      <c r="BE1518" s="217">
        <f>IF(N1518="základní",J1518,0)</f>
        <v>0</v>
      </c>
      <c r="BF1518" s="217">
        <f>IF(N1518="snížená",J1518,0)</f>
        <v>0</v>
      </c>
      <c r="BG1518" s="217">
        <f>IF(N1518="zákl. přenesená",J1518,0)</f>
        <v>0</v>
      </c>
      <c r="BH1518" s="217">
        <f>IF(N1518="sníž. přenesená",J1518,0)</f>
        <v>0</v>
      </c>
      <c r="BI1518" s="217">
        <f>IF(N1518="nulová",J1518,0)</f>
        <v>0</v>
      </c>
      <c r="BJ1518" s="25" t="s">
        <v>42</v>
      </c>
      <c r="BK1518" s="217">
        <f>ROUND(I1518*H1518,2)</f>
        <v>0</v>
      </c>
      <c r="BL1518" s="25" t="s">
        <v>286</v>
      </c>
      <c r="BM1518" s="25" t="s">
        <v>1453</v>
      </c>
    </row>
    <row r="1519" spans="2:65" s="13" customFormat="1">
      <c r="B1519" s="231"/>
      <c r="C1519" s="232"/>
      <c r="D1519" s="218" t="s">
        <v>211</v>
      </c>
      <c r="E1519" s="232"/>
      <c r="F1519" s="234" t="s">
        <v>1454</v>
      </c>
      <c r="G1519" s="232"/>
      <c r="H1519" s="235">
        <v>3.5999999999999997E-2</v>
      </c>
      <c r="I1519" s="236"/>
      <c r="J1519" s="232"/>
      <c r="K1519" s="232"/>
      <c r="L1519" s="237"/>
      <c r="M1519" s="238"/>
      <c r="N1519" s="239"/>
      <c r="O1519" s="239"/>
      <c r="P1519" s="239"/>
      <c r="Q1519" s="239"/>
      <c r="R1519" s="239"/>
      <c r="S1519" s="239"/>
      <c r="T1519" s="240"/>
      <c r="AT1519" s="241" t="s">
        <v>211</v>
      </c>
      <c r="AU1519" s="241" t="s">
        <v>87</v>
      </c>
      <c r="AV1519" s="13" t="s">
        <v>87</v>
      </c>
      <c r="AW1519" s="13" t="s">
        <v>6</v>
      </c>
      <c r="AX1519" s="13" t="s">
        <v>42</v>
      </c>
      <c r="AY1519" s="241" t="s">
        <v>201</v>
      </c>
    </row>
    <row r="1520" spans="2:65" s="1" customFormat="1" ht="25.5" customHeight="1">
      <c r="B1520" s="43"/>
      <c r="C1520" s="206" t="s">
        <v>1455</v>
      </c>
      <c r="D1520" s="206" t="s">
        <v>203</v>
      </c>
      <c r="E1520" s="207" t="s">
        <v>1456</v>
      </c>
      <c r="F1520" s="208" t="s">
        <v>1457</v>
      </c>
      <c r="G1520" s="209" t="s">
        <v>137</v>
      </c>
      <c r="H1520" s="210">
        <v>865.68</v>
      </c>
      <c r="I1520" s="211"/>
      <c r="J1520" s="212">
        <f>ROUND(I1520*H1520,2)</f>
        <v>0</v>
      </c>
      <c r="K1520" s="208" t="s">
        <v>207</v>
      </c>
      <c r="L1520" s="63"/>
      <c r="M1520" s="213" t="s">
        <v>34</v>
      </c>
      <c r="N1520" s="214" t="s">
        <v>51</v>
      </c>
      <c r="O1520" s="44"/>
      <c r="P1520" s="215">
        <f>O1520*H1520</f>
        <v>0</v>
      </c>
      <c r="Q1520" s="215">
        <v>4.0000000000000002E-4</v>
      </c>
      <c r="R1520" s="215">
        <f>Q1520*H1520</f>
        <v>0.34627200000000002</v>
      </c>
      <c r="S1520" s="215">
        <v>0</v>
      </c>
      <c r="T1520" s="216">
        <f>S1520*H1520</f>
        <v>0</v>
      </c>
      <c r="AR1520" s="25" t="s">
        <v>286</v>
      </c>
      <c r="AT1520" s="25" t="s">
        <v>203</v>
      </c>
      <c r="AU1520" s="25" t="s">
        <v>87</v>
      </c>
      <c r="AY1520" s="25" t="s">
        <v>201</v>
      </c>
      <c r="BE1520" s="217">
        <f>IF(N1520="základní",J1520,0)</f>
        <v>0</v>
      </c>
      <c r="BF1520" s="217">
        <f>IF(N1520="snížená",J1520,0)</f>
        <v>0</v>
      </c>
      <c r="BG1520" s="217">
        <f>IF(N1520="zákl. přenesená",J1520,0)</f>
        <v>0</v>
      </c>
      <c r="BH1520" s="217">
        <f>IF(N1520="sníž. přenesená",J1520,0)</f>
        <v>0</v>
      </c>
      <c r="BI1520" s="217">
        <f>IF(N1520="nulová",J1520,0)</f>
        <v>0</v>
      </c>
      <c r="BJ1520" s="25" t="s">
        <v>42</v>
      </c>
      <c r="BK1520" s="217">
        <f>ROUND(I1520*H1520,2)</f>
        <v>0</v>
      </c>
      <c r="BL1520" s="25" t="s">
        <v>286</v>
      </c>
      <c r="BM1520" s="25" t="s">
        <v>1458</v>
      </c>
    </row>
    <row r="1521" spans="2:65" s="1" customFormat="1" ht="40.5">
      <c r="B1521" s="43"/>
      <c r="C1521" s="65"/>
      <c r="D1521" s="218" t="s">
        <v>209</v>
      </c>
      <c r="E1521" s="65"/>
      <c r="F1521" s="219" t="s">
        <v>1459</v>
      </c>
      <c r="G1521" s="65"/>
      <c r="H1521" s="65"/>
      <c r="I1521" s="175"/>
      <c r="J1521" s="65"/>
      <c r="K1521" s="65"/>
      <c r="L1521" s="63"/>
      <c r="M1521" s="220"/>
      <c r="N1521" s="44"/>
      <c r="O1521" s="44"/>
      <c r="P1521" s="44"/>
      <c r="Q1521" s="44"/>
      <c r="R1521" s="44"/>
      <c r="S1521" s="44"/>
      <c r="T1521" s="80"/>
      <c r="AT1521" s="25" t="s">
        <v>209</v>
      </c>
      <c r="AU1521" s="25" t="s">
        <v>87</v>
      </c>
    </row>
    <row r="1522" spans="2:65" s="12" customFormat="1">
      <c r="B1522" s="221"/>
      <c r="C1522" s="222"/>
      <c r="D1522" s="218" t="s">
        <v>211</v>
      </c>
      <c r="E1522" s="223" t="s">
        <v>34</v>
      </c>
      <c r="F1522" s="224" t="s">
        <v>212</v>
      </c>
      <c r="G1522" s="222"/>
      <c r="H1522" s="223" t="s">
        <v>34</v>
      </c>
      <c r="I1522" s="225"/>
      <c r="J1522" s="222"/>
      <c r="K1522" s="222"/>
      <c r="L1522" s="226"/>
      <c r="M1522" s="227"/>
      <c r="N1522" s="228"/>
      <c r="O1522" s="228"/>
      <c r="P1522" s="228"/>
      <c r="Q1522" s="228"/>
      <c r="R1522" s="228"/>
      <c r="S1522" s="228"/>
      <c r="T1522" s="229"/>
      <c r="AT1522" s="230" t="s">
        <v>211</v>
      </c>
      <c r="AU1522" s="230" t="s">
        <v>87</v>
      </c>
      <c r="AV1522" s="12" t="s">
        <v>42</v>
      </c>
      <c r="AW1522" s="12" t="s">
        <v>40</v>
      </c>
      <c r="AX1522" s="12" t="s">
        <v>80</v>
      </c>
      <c r="AY1522" s="230" t="s">
        <v>201</v>
      </c>
    </row>
    <row r="1523" spans="2:65" s="13" customFormat="1">
      <c r="B1523" s="231"/>
      <c r="C1523" s="232"/>
      <c r="D1523" s="218" t="s">
        <v>211</v>
      </c>
      <c r="E1523" s="233" t="s">
        <v>34</v>
      </c>
      <c r="F1523" s="234" t="s">
        <v>1460</v>
      </c>
      <c r="G1523" s="232"/>
      <c r="H1523" s="235">
        <v>865.68</v>
      </c>
      <c r="I1523" s="236"/>
      <c r="J1523" s="232"/>
      <c r="K1523" s="232"/>
      <c r="L1523" s="237"/>
      <c r="M1523" s="238"/>
      <c r="N1523" s="239"/>
      <c r="O1523" s="239"/>
      <c r="P1523" s="239"/>
      <c r="Q1523" s="239"/>
      <c r="R1523" s="239"/>
      <c r="S1523" s="239"/>
      <c r="T1523" s="240"/>
      <c r="AT1523" s="241" t="s">
        <v>211</v>
      </c>
      <c r="AU1523" s="241" t="s">
        <v>87</v>
      </c>
      <c r="AV1523" s="13" t="s">
        <v>87</v>
      </c>
      <c r="AW1523" s="13" t="s">
        <v>40</v>
      </c>
      <c r="AX1523" s="13" t="s">
        <v>80</v>
      </c>
      <c r="AY1523" s="241" t="s">
        <v>201</v>
      </c>
    </row>
    <row r="1524" spans="2:65" s="14" customFormat="1">
      <c r="B1524" s="242"/>
      <c r="C1524" s="243"/>
      <c r="D1524" s="218" t="s">
        <v>211</v>
      </c>
      <c r="E1524" s="244" t="s">
        <v>34</v>
      </c>
      <c r="F1524" s="245" t="s">
        <v>215</v>
      </c>
      <c r="G1524" s="243"/>
      <c r="H1524" s="246">
        <v>865.68</v>
      </c>
      <c r="I1524" s="247"/>
      <c r="J1524" s="243"/>
      <c r="K1524" s="243"/>
      <c r="L1524" s="248"/>
      <c r="M1524" s="249"/>
      <c r="N1524" s="250"/>
      <c r="O1524" s="250"/>
      <c r="P1524" s="250"/>
      <c r="Q1524" s="250"/>
      <c r="R1524" s="250"/>
      <c r="S1524" s="250"/>
      <c r="T1524" s="251"/>
      <c r="AT1524" s="252" t="s">
        <v>211</v>
      </c>
      <c r="AU1524" s="252" t="s">
        <v>87</v>
      </c>
      <c r="AV1524" s="14" t="s">
        <v>111</v>
      </c>
      <c r="AW1524" s="14" t="s">
        <v>40</v>
      </c>
      <c r="AX1524" s="14" t="s">
        <v>42</v>
      </c>
      <c r="AY1524" s="252" t="s">
        <v>201</v>
      </c>
    </row>
    <row r="1525" spans="2:65" s="1" customFormat="1" ht="16.5" customHeight="1">
      <c r="B1525" s="43"/>
      <c r="C1525" s="264" t="s">
        <v>1461</v>
      </c>
      <c r="D1525" s="264" t="s">
        <v>306</v>
      </c>
      <c r="E1525" s="265" t="s">
        <v>1462</v>
      </c>
      <c r="F1525" s="266" t="s">
        <v>1463</v>
      </c>
      <c r="G1525" s="267" t="s">
        <v>137</v>
      </c>
      <c r="H1525" s="268">
        <v>497.76600000000002</v>
      </c>
      <c r="I1525" s="269"/>
      <c r="J1525" s="270">
        <f>ROUND(I1525*H1525,2)</f>
        <v>0</v>
      </c>
      <c r="K1525" s="266" t="s">
        <v>207</v>
      </c>
      <c r="L1525" s="271"/>
      <c r="M1525" s="272" t="s">
        <v>34</v>
      </c>
      <c r="N1525" s="273" t="s">
        <v>51</v>
      </c>
      <c r="O1525" s="44"/>
      <c r="P1525" s="215">
        <f>O1525*H1525</f>
        <v>0</v>
      </c>
      <c r="Q1525" s="215">
        <v>4.1000000000000003E-3</v>
      </c>
      <c r="R1525" s="215">
        <f>Q1525*H1525</f>
        <v>2.0408406000000001</v>
      </c>
      <c r="S1525" s="215">
        <v>0</v>
      </c>
      <c r="T1525" s="216">
        <f>S1525*H1525</f>
        <v>0</v>
      </c>
      <c r="AR1525" s="25" t="s">
        <v>390</v>
      </c>
      <c r="AT1525" s="25" t="s">
        <v>306</v>
      </c>
      <c r="AU1525" s="25" t="s">
        <v>87</v>
      </c>
      <c r="AY1525" s="25" t="s">
        <v>201</v>
      </c>
      <c r="BE1525" s="217">
        <f>IF(N1525="základní",J1525,0)</f>
        <v>0</v>
      </c>
      <c r="BF1525" s="217">
        <f>IF(N1525="snížená",J1525,0)</f>
        <v>0</v>
      </c>
      <c r="BG1525" s="217">
        <f>IF(N1525="zákl. přenesená",J1525,0)</f>
        <v>0</v>
      </c>
      <c r="BH1525" s="217">
        <f>IF(N1525="sníž. přenesená",J1525,0)</f>
        <v>0</v>
      </c>
      <c r="BI1525" s="217">
        <f>IF(N1525="nulová",J1525,0)</f>
        <v>0</v>
      </c>
      <c r="BJ1525" s="25" t="s">
        <v>42</v>
      </c>
      <c r="BK1525" s="217">
        <f>ROUND(I1525*H1525,2)</f>
        <v>0</v>
      </c>
      <c r="BL1525" s="25" t="s">
        <v>286</v>
      </c>
      <c r="BM1525" s="25" t="s">
        <v>1464</v>
      </c>
    </row>
    <row r="1526" spans="2:65" s="13" customFormat="1">
      <c r="B1526" s="231"/>
      <c r="C1526" s="232"/>
      <c r="D1526" s="218" t="s">
        <v>211</v>
      </c>
      <c r="E1526" s="232"/>
      <c r="F1526" s="234" t="s">
        <v>1465</v>
      </c>
      <c r="G1526" s="232"/>
      <c r="H1526" s="235">
        <v>497.76600000000002</v>
      </c>
      <c r="I1526" s="236"/>
      <c r="J1526" s="232"/>
      <c r="K1526" s="232"/>
      <c r="L1526" s="237"/>
      <c r="M1526" s="238"/>
      <c r="N1526" s="239"/>
      <c r="O1526" s="239"/>
      <c r="P1526" s="239"/>
      <c r="Q1526" s="239"/>
      <c r="R1526" s="239"/>
      <c r="S1526" s="239"/>
      <c r="T1526" s="240"/>
      <c r="AT1526" s="241" t="s">
        <v>211</v>
      </c>
      <c r="AU1526" s="241" t="s">
        <v>87</v>
      </c>
      <c r="AV1526" s="13" t="s">
        <v>87</v>
      </c>
      <c r="AW1526" s="13" t="s">
        <v>6</v>
      </c>
      <c r="AX1526" s="13" t="s">
        <v>42</v>
      </c>
      <c r="AY1526" s="241" t="s">
        <v>201</v>
      </c>
    </row>
    <row r="1527" spans="2:65" s="1" customFormat="1" ht="16.5" customHeight="1">
      <c r="B1527" s="43"/>
      <c r="C1527" s="264" t="s">
        <v>1466</v>
      </c>
      <c r="D1527" s="264" t="s">
        <v>306</v>
      </c>
      <c r="E1527" s="265" t="s">
        <v>1467</v>
      </c>
      <c r="F1527" s="266" t="s">
        <v>1468</v>
      </c>
      <c r="G1527" s="267" t="s">
        <v>137</v>
      </c>
      <c r="H1527" s="268">
        <v>497.76600000000002</v>
      </c>
      <c r="I1527" s="269"/>
      <c r="J1527" s="270">
        <f>ROUND(I1527*H1527,2)</f>
        <v>0</v>
      </c>
      <c r="K1527" s="266" t="s">
        <v>207</v>
      </c>
      <c r="L1527" s="271"/>
      <c r="M1527" s="272" t="s">
        <v>34</v>
      </c>
      <c r="N1527" s="273" t="s">
        <v>51</v>
      </c>
      <c r="O1527" s="44"/>
      <c r="P1527" s="215">
        <f>O1527*H1527</f>
        <v>0</v>
      </c>
      <c r="Q1527" s="215">
        <v>3.5000000000000001E-3</v>
      </c>
      <c r="R1527" s="215">
        <f>Q1527*H1527</f>
        <v>1.7421810000000002</v>
      </c>
      <c r="S1527" s="215">
        <v>0</v>
      </c>
      <c r="T1527" s="216">
        <f>S1527*H1527</f>
        <v>0</v>
      </c>
      <c r="AR1527" s="25" t="s">
        <v>390</v>
      </c>
      <c r="AT1527" s="25" t="s">
        <v>306</v>
      </c>
      <c r="AU1527" s="25" t="s">
        <v>87</v>
      </c>
      <c r="AY1527" s="25" t="s">
        <v>201</v>
      </c>
      <c r="BE1527" s="217">
        <f>IF(N1527="základní",J1527,0)</f>
        <v>0</v>
      </c>
      <c r="BF1527" s="217">
        <f>IF(N1527="snížená",J1527,0)</f>
        <v>0</v>
      </c>
      <c r="BG1527" s="217">
        <f>IF(N1527="zákl. přenesená",J1527,0)</f>
        <v>0</v>
      </c>
      <c r="BH1527" s="217">
        <f>IF(N1527="sníž. přenesená",J1527,0)</f>
        <v>0</v>
      </c>
      <c r="BI1527" s="217">
        <f>IF(N1527="nulová",J1527,0)</f>
        <v>0</v>
      </c>
      <c r="BJ1527" s="25" t="s">
        <v>42</v>
      </c>
      <c r="BK1527" s="217">
        <f>ROUND(I1527*H1527,2)</f>
        <v>0</v>
      </c>
      <c r="BL1527" s="25" t="s">
        <v>286</v>
      </c>
      <c r="BM1527" s="25" t="s">
        <v>1469</v>
      </c>
    </row>
    <row r="1528" spans="2:65" s="13" customFormat="1">
      <c r="B1528" s="231"/>
      <c r="C1528" s="232"/>
      <c r="D1528" s="218" t="s">
        <v>211</v>
      </c>
      <c r="E1528" s="232"/>
      <c r="F1528" s="234" t="s">
        <v>1465</v>
      </c>
      <c r="G1528" s="232"/>
      <c r="H1528" s="235">
        <v>497.76600000000002</v>
      </c>
      <c r="I1528" s="236"/>
      <c r="J1528" s="232"/>
      <c r="K1528" s="232"/>
      <c r="L1528" s="237"/>
      <c r="M1528" s="238"/>
      <c r="N1528" s="239"/>
      <c r="O1528" s="239"/>
      <c r="P1528" s="239"/>
      <c r="Q1528" s="239"/>
      <c r="R1528" s="239"/>
      <c r="S1528" s="239"/>
      <c r="T1528" s="240"/>
      <c r="AT1528" s="241" t="s">
        <v>211</v>
      </c>
      <c r="AU1528" s="241" t="s">
        <v>87</v>
      </c>
      <c r="AV1528" s="13" t="s">
        <v>87</v>
      </c>
      <c r="AW1528" s="13" t="s">
        <v>6</v>
      </c>
      <c r="AX1528" s="13" t="s">
        <v>42</v>
      </c>
      <c r="AY1528" s="241" t="s">
        <v>201</v>
      </c>
    </row>
    <row r="1529" spans="2:65" s="1" customFormat="1" ht="25.5" customHeight="1">
      <c r="B1529" s="43"/>
      <c r="C1529" s="206" t="s">
        <v>1470</v>
      </c>
      <c r="D1529" s="206" t="s">
        <v>203</v>
      </c>
      <c r="E1529" s="207" t="s">
        <v>1471</v>
      </c>
      <c r="F1529" s="208" t="s">
        <v>1472</v>
      </c>
      <c r="G1529" s="209" t="s">
        <v>137</v>
      </c>
      <c r="H1529" s="210">
        <v>203.238</v>
      </c>
      <c r="I1529" s="211"/>
      <c r="J1529" s="212">
        <f>ROUND(I1529*H1529,2)</f>
        <v>0</v>
      </c>
      <c r="K1529" s="208" t="s">
        <v>207</v>
      </c>
      <c r="L1529" s="63"/>
      <c r="M1529" s="213" t="s">
        <v>34</v>
      </c>
      <c r="N1529" s="214" t="s">
        <v>51</v>
      </c>
      <c r="O1529" s="44"/>
      <c r="P1529" s="215">
        <f>O1529*H1529</f>
        <v>0</v>
      </c>
      <c r="Q1529" s="215">
        <v>4.0000000000000002E-4</v>
      </c>
      <c r="R1529" s="215">
        <f>Q1529*H1529</f>
        <v>8.1295199999999998E-2</v>
      </c>
      <c r="S1529" s="215">
        <v>0</v>
      </c>
      <c r="T1529" s="216">
        <f>S1529*H1529</f>
        <v>0</v>
      </c>
      <c r="AR1529" s="25" t="s">
        <v>286</v>
      </c>
      <c r="AT1529" s="25" t="s">
        <v>203</v>
      </c>
      <c r="AU1529" s="25" t="s">
        <v>87</v>
      </c>
      <c r="AY1529" s="25" t="s">
        <v>201</v>
      </c>
      <c r="BE1529" s="217">
        <f>IF(N1529="základní",J1529,0)</f>
        <v>0</v>
      </c>
      <c r="BF1529" s="217">
        <f>IF(N1529="snížená",J1529,0)</f>
        <v>0</v>
      </c>
      <c r="BG1529" s="217">
        <f>IF(N1529="zákl. přenesená",J1529,0)</f>
        <v>0</v>
      </c>
      <c r="BH1529" s="217">
        <f>IF(N1529="sníž. přenesená",J1529,0)</f>
        <v>0</v>
      </c>
      <c r="BI1529" s="217">
        <f>IF(N1529="nulová",J1529,0)</f>
        <v>0</v>
      </c>
      <c r="BJ1529" s="25" t="s">
        <v>42</v>
      </c>
      <c r="BK1529" s="217">
        <f>ROUND(I1529*H1529,2)</f>
        <v>0</v>
      </c>
      <c r="BL1529" s="25" t="s">
        <v>286</v>
      </c>
      <c r="BM1529" s="25" t="s">
        <v>1473</v>
      </c>
    </row>
    <row r="1530" spans="2:65" s="1" customFormat="1" ht="40.5">
      <c r="B1530" s="43"/>
      <c r="C1530" s="65"/>
      <c r="D1530" s="218" t="s">
        <v>209</v>
      </c>
      <c r="E1530" s="65"/>
      <c r="F1530" s="219" t="s">
        <v>1459</v>
      </c>
      <c r="G1530" s="65"/>
      <c r="H1530" s="65"/>
      <c r="I1530" s="175"/>
      <c r="J1530" s="65"/>
      <c r="K1530" s="65"/>
      <c r="L1530" s="63"/>
      <c r="M1530" s="220"/>
      <c r="N1530" s="44"/>
      <c r="O1530" s="44"/>
      <c r="P1530" s="44"/>
      <c r="Q1530" s="44"/>
      <c r="R1530" s="44"/>
      <c r="S1530" s="44"/>
      <c r="T1530" s="80"/>
      <c r="AT1530" s="25" t="s">
        <v>209</v>
      </c>
      <c r="AU1530" s="25" t="s">
        <v>87</v>
      </c>
    </row>
    <row r="1531" spans="2:65" s="12" customFormat="1">
      <c r="B1531" s="221"/>
      <c r="C1531" s="222"/>
      <c r="D1531" s="218" t="s">
        <v>211</v>
      </c>
      <c r="E1531" s="223" t="s">
        <v>34</v>
      </c>
      <c r="F1531" s="224" t="s">
        <v>212</v>
      </c>
      <c r="G1531" s="222"/>
      <c r="H1531" s="223" t="s">
        <v>34</v>
      </c>
      <c r="I1531" s="225"/>
      <c r="J1531" s="222"/>
      <c r="K1531" s="222"/>
      <c r="L1531" s="226"/>
      <c r="M1531" s="227"/>
      <c r="N1531" s="228"/>
      <c r="O1531" s="228"/>
      <c r="P1531" s="228"/>
      <c r="Q1531" s="228"/>
      <c r="R1531" s="228"/>
      <c r="S1531" s="228"/>
      <c r="T1531" s="229"/>
      <c r="AT1531" s="230" t="s">
        <v>211</v>
      </c>
      <c r="AU1531" s="230" t="s">
        <v>87</v>
      </c>
      <c r="AV1531" s="12" t="s">
        <v>42</v>
      </c>
      <c r="AW1531" s="12" t="s">
        <v>40</v>
      </c>
      <c r="AX1531" s="12" t="s">
        <v>80</v>
      </c>
      <c r="AY1531" s="230" t="s">
        <v>201</v>
      </c>
    </row>
    <row r="1532" spans="2:65" s="12" customFormat="1">
      <c r="B1532" s="221"/>
      <c r="C1532" s="222"/>
      <c r="D1532" s="218" t="s">
        <v>211</v>
      </c>
      <c r="E1532" s="223" t="s">
        <v>34</v>
      </c>
      <c r="F1532" s="224" t="s">
        <v>1474</v>
      </c>
      <c r="G1532" s="222"/>
      <c r="H1532" s="223" t="s">
        <v>34</v>
      </c>
      <c r="I1532" s="225"/>
      <c r="J1532" s="222"/>
      <c r="K1532" s="222"/>
      <c r="L1532" s="226"/>
      <c r="M1532" s="227"/>
      <c r="N1532" s="228"/>
      <c r="O1532" s="228"/>
      <c r="P1532" s="228"/>
      <c r="Q1532" s="228"/>
      <c r="R1532" s="228"/>
      <c r="S1532" s="228"/>
      <c r="T1532" s="229"/>
      <c r="AT1532" s="230" t="s">
        <v>211</v>
      </c>
      <c r="AU1532" s="230" t="s">
        <v>87</v>
      </c>
      <c r="AV1532" s="12" t="s">
        <v>42</v>
      </c>
      <c r="AW1532" s="12" t="s">
        <v>40</v>
      </c>
      <c r="AX1532" s="12" t="s">
        <v>80</v>
      </c>
      <c r="AY1532" s="230" t="s">
        <v>201</v>
      </c>
    </row>
    <row r="1533" spans="2:65" s="12" customFormat="1">
      <c r="B1533" s="221"/>
      <c r="C1533" s="222"/>
      <c r="D1533" s="218" t="s">
        <v>211</v>
      </c>
      <c r="E1533" s="223" t="s">
        <v>34</v>
      </c>
      <c r="F1533" s="224" t="s">
        <v>1475</v>
      </c>
      <c r="G1533" s="222"/>
      <c r="H1533" s="223" t="s">
        <v>34</v>
      </c>
      <c r="I1533" s="225"/>
      <c r="J1533" s="222"/>
      <c r="K1533" s="222"/>
      <c r="L1533" s="226"/>
      <c r="M1533" s="227"/>
      <c r="N1533" s="228"/>
      <c r="O1533" s="228"/>
      <c r="P1533" s="228"/>
      <c r="Q1533" s="228"/>
      <c r="R1533" s="228"/>
      <c r="S1533" s="228"/>
      <c r="T1533" s="229"/>
      <c r="AT1533" s="230" t="s">
        <v>211</v>
      </c>
      <c r="AU1533" s="230" t="s">
        <v>87</v>
      </c>
      <c r="AV1533" s="12" t="s">
        <v>42</v>
      </c>
      <c r="AW1533" s="12" t="s">
        <v>40</v>
      </c>
      <c r="AX1533" s="12" t="s">
        <v>80</v>
      </c>
      <c r="AY1533" s="230" t="s">
        <v>201</v>
      </c>
    </row>
    <row r="1534" spans="2:65" s="13" customFormat="1">
      <c r="B1534" s="231"/>
      <c r="C1534" s="232"/>
      <c r="D1534" s="218" t="s">
        <v>211</v>
      </c>
      <c r="E1534" s="233" t="s">
        <v>34</v>
      </c>
      <c r="F1534" s="234" t="s">
        <v>1476</v>
      </c>
      <c r="G1534" s="232"/>
      <c r="H1534" s="235">
        <v>55.11</v>
      </c>
      <c r="I1534" s="236"/>
      <c r="J1534" s="232"/>
      <c r="K1534" s="232"/>
      <c r="L1534" s="237"/>
      <c r="M1534" s="238"/>
      <c r="N1534" s="239"/>
      <c r="O1534" s="239"/>
      <c r="P1534" s="239"/>
      <c r="Q1534" s="239"/>
      <c r="R1534" s="239"/>
      <c r="S1534" s="239"/>
      <c r="T1534" s="240"/>
      <c r="AT1534" s="241" t="s">
        <v>211</v>
      </c>
      <c r="AU1534" s="241" t="s">
        <v>87</v>
      </c>
      <c r="AV1534" s="13" t="s">
        <v>87</v>
      </c>
      <c r="AW1534" s="13" t="s">
        <v>40</v>
      </c>
      <c r="AX1534" s="13" t="s">
        <v>80</v>
      </c>
      <c r="AY1534" s="241" t="s">
        <v>201</v>
      </c>
    </row>
    <row r="1535" spans="2:65" s="13" customFormat="1">
      <c r="B1535" s="231"/>
      <c r="C1535" s="232"/>
      <c r="D1535" s="218" t="s">
        <v>211</v>
      </c>
      <c r="E1535" s="233" t="s">
        <v>34</v>
      </c>
      <c r="F1535" s="234" t="s">
        <v>1477</v>
      </c>
      <c r="G1535" s="232"/>
      <c r="H1535" s="235">
        <v>66.174999999999997</v>
      </c>
      <c r="I1535" s="236"/>
      <c r="J1535" s="232"/>
      <c r="K1535" s="232"/>
      <c r="L1535" s="237"/>
      <c r="M1535" s="238"/>
      <c r="N1535" s="239"/>
      <c r="O1535" s="239"/>
      <c r="P1535" s="239"/>
      <c r="Q1535" s="239"/>
      <c r="R1535" s="239"/>
      <c r="S1535" s="239"/>
      <c r="T1535" s="240"/>
      <c r="AT1535" s="241" t="s">
        <v>211</v>
      </c>
      <c r="AU1535" s="241" t="s">
        <v>87</v>
      </c>
      <c r="AV1535" s="13" t="s">
        <v>87</v>
      </c>
      <c r="AW1535" s="13" t="s">
        <v>40</v>
      </c>
      <c r="AX1535" s="13" t="s">
        <v>80</v>
      </c>
      <c r="AY1535" s="241" t="s">
        <v>201</v>
      </c>
    </row>
    <row r="1536" spans="2:65" s="13" customFormat="1">
      <c r="B1536" s="231"/>
      <c r="C1536" s="232"/>
      <c r="D1536" s="218" t="s">
        <v>211</v>
      </c>
      <c r="E1536" s="233" t="s">
        <v>34</v>
      </c>
      <c r="F1536" s="234" t="s">
        <v>1478</v>
      </c>
      <c r="G1536" s="232"/>
      <c r="H1536" s="235">
        <v>86.069000000000003</v>
      </c>
      <c r="I1536" s="236"/>
      <c r="J1536" s="232"/>
      <c r="K1536" s="232"/>
      <c r="L1536" s="237"/>
      <c r="M1536" s="238"/>
      <c r="N1536" s="239"/>
      <c r="O1536" s="239"/>
      <c r="P1536" s="239"/>
      <c r="Q1536" s="239"/>
      <c r="R1536" s="239"/>
      <c r="S1536" s="239"/>
      <c r="T1536" s="240"/>
      <c r="AT1536" s="241" t="s">
        <v>211</v>
      </c>
      <c r="AU1536" s="241" t="s">
        <v>87</v>
      </c>
      <c r="AV1536" s="13" t="s">
        <v>87</v>
      </c>
      <c r="AW1536" s="13" t="s">
        <v>40</v>
      </c>
      <c r="AX1536" s="13" t="s">
        <v>80</v>
      </c>
      <c r="AY1536" s="241" t="s">
        <v>201</v>
      </c>
    </row>
    <row r="1537" spans="2:65" s="13" customFormat="1">
      <c r="B1537" s="231"/>
      <c r="C1537" s="232"/>
      <c r="D1537" s="218" t="s">
        <v>211</v>
      </c>
      <c r="E1537" s="233" t="s">
        <v>34</v>
      </c>
      <c r="F1537" s="234" t="s">
        <v>1479</v>
      </c>
      <c r="G1537" s="232"/>
      <c r="H1537" s="235">
        <v>-1.2</v>
      </c>
      <c r="I1537" s="236"/>
      <c r="J1537" s="232"/>
      <c r="K1537" s="232"/>
      <c r="L1537" s="237"/>
      <c r="M1537" s="238"/>
      <c r="N1537" s="239"/>
      <c r="O1537" s="239"/>
      <c r="P1537" s="239"/>
      <c r="Q1537" s="239"/>
      <c r="R1537" s="239"/>
      <c r="S1537" s="239"/>
      <c r="T1537" s="240"/>
      <c r="AT1537" s="241" t="s">
        <v>211</v>
      </c>
      <c r="AU1537" s="241" t="s">
        <v>87</v>
      </c>
      <c r="AV1537" s="13" t="s">
        <v>87</v>
      </c>
      <c r="AW1537" s="13" t="s">
        <v>40</v>
      </c>
      <c r="AX1537" s="13" t="s">
        <v>80</v>
      </c>
      <c r="AY1537" s="241" t="s">
        <v>201</v>
      </c>
    </row>
    <row r="1538" spans="2:65" s="13" customFormat="1">
      <c r="B1538" s="231"/>
      <c r="C1538" s="232"/>
      <c r="D1538" s="218" t="s">
        <v>211</v>
      </c>
      <c r="E1538" s="233" t="s">
        <v>34</v>
      </c>
      <c r="F1538" s="234" t="s">
        <v>1480</v>
      </c>
      <c r="G1538" s="232"/>
      <c r="H1538" s="235">
        <v>-2.1</v>
      </c>
      <c r="I1538" s="236"/>
      <c r="J1538" s="232"/>
      <c r="K1538" s="232"/>
      <c r="L1538" s="237"/>
      <c r="M1538" s="238"/>
      <c r="N1538" s="239"/>
      <c r="O1538" s="239"/>
      <c r="P1538" s="239"/>
      <c r="Q1538" s="239"/>
      <c r="R1538" s="239"/>
      <c r="S1538" s="239"/>
      <c r="T1538" s="240"/>
      <c r="AT1538" s="241" t="s">
        <v>211</v>
      </c>
      <c r="AU1538" s="241" t="s">
        <v>87</v>
      </c>
      <c r="AV1538" s="13" t="s">
        <v>87</v>
      </c>
      <c r="AW1538" s="13" t="s">
        <v>40</v>
      </c>
      <c r="AX1538" s="13" t="s">
        <v>80</v>
      </c>
      <c r="AY1538" s="241" t="s">
        <v>201</v>
      </c>
    </row>
    <row r="1539" spans="2:65" s="13" customFormat="1">
      <c r="B1539" s="231"/>
      <c r="C1539" s="232"/>
      <c r="D1539" s="218" t="s">
        <v>211</v>
      </c>
      <c r="E1539" s="233" t="s">
        <v>34</v>
      </c>
      <c r="F1539" s="234" t="s">
        <v>1481</v>
      </c>
      <c r="G1539" s="232"/>
      <c r="H1539" s="235">
        <v>-0.81599999999999995</v>
      </c>
      <c r="I1539" s="236"/>
      <c r="J1539" s="232"/>
      <c r="K1539" s="232"/>
      <c r="L1539" s="237"/>
      <c r="M1539" s="238"/>
      <c r="N1539" s="239"/>
      <c r="O1539" s="239"/>
      <c r="P1539" s="239"/>
      <c r="Q1539" s="239"/>
      <c r="R1539" s="239"/>
      <c r="S1539" s="239"/>
      <c r="T1539" s="240"/>
      <c r="AT1539" s="241" t="s">
        <v>211</v>
      </c>
      <c r="AU1539" s="241" t="s">
        <v>87</v>
      </c>
      <c r="AV1539" s="13" t="s">
        <v>87</v>
      </c>
      <c r="AW1539" s="13" t="s">
        <v>40</v>
      </c>
      <c r="AX1539" s="13" t="s">
        <v>80</v>
      </c>
      <c r="AY1539" s="241" t="s">
        <v>201</v>
      </c>
    </row>
    <row r="1540" spans="2:65" s="14" customFormat="1">
      <c r="B1540" s="242"/>
      <c r="C1540" s="243"/>
      <c r="D1540" s="218" t="s">
        <v>211</v>
      </c>
      <c r="E1540" s="244" t="s">
        <v>34</v>
      </c>
      <c r="F1540" s="245" t="s">
        <v>215</v>
      </c>
      <c r="G1540" s="243"/>
      <c r="H1540" s="246">
        <v>203.238</v>
      </c>
      <c r="I1540" s="247"/>
      <c r="J1540" s="243"/>
      <c r="K1540" s="243"/>
      <c r="L1540" s="248"/>
      <c r="M1540" s="249"/>
      <c r="N1540" s="250"/>
      <c r="O1540" s="250"/>
      <c r="P1540" s="250"/>
      <c r="Q1540" s="250"/>
      <c r="R1540" s="250"/>
      <c r="S1540" s="250"/>
      <c r="T1540" s="251"/>
      <c r="AT1540" s="252" t="s">
        <v>211</v>
      </c>
      <c r="AU1540" s="252" t="s">
        <v>87</v>
      </c>
      <c r="AV1540" s="14" t="s">
        <v>111</v>
      </c>
      <c r="AW1540" s="14" t="s">
        <v>40</v>
      </c>
      <c r="AX1540" s="14" t="s">
        <v>42</v>
      </c>
      <c r="AY1540" s="252" t="s">
        <v>201</v>
      </c>
    </row>
    <row r="1541" spans="2:65" s="1" customFormat="1" ht="16.5" customHeight="1">
      <c r="B1541" s="43"/>
      <c r="C1541" s="264" t="s">
        <v>1482</v>
      </c>
      <c r="D1541" s="264" t="s">
        <v>306</v>
      </c>
      <c r="E1541" s="265" t="s">
        <v>1462</v>
      </c>
      <c r="F1541" s="266" t="s">
        <v>1463</v>
      </c>
      <c r="G1541" s="267" t="s">
        <v>137</v>
      </c>
      <c r="H1541" s="268">
        <v>121.944</v>
      </c>
      <c r="I1541" s="269"/>
      <c r="J1541" s="270">
        <f>ROUND(I1541*H1541,2)</f>
        <v>0</v>
      </c>
      <c r="K1541" s="266" t="s">
        <v>207</v>
      </c>
      <c r="L1541" s="271"/>
      <c r="M1541" s="272" t="s">
        <v>34</v>
      </c>
      <c r="N1541" s="273" t="s">
        <v>51</v>
      </c>
      <c r="O1541" s="44"/>
      <c r="P1541" s="215">
        <f>O1541*H1541</f>
        <v>0</v>
      </c>
      <c r="Q1541" s="215">
        <v>4.1000000000000003E-3</v>
      </c>
      <c r="R1541" s="215">
        <f>Q1541*H1541</f>
        <v>0.49997040000000004</v>
      </c>
      <c r="S1541" s="215">
        <v>0</v>
      </c>
      <c r="T1541" s="216">
        <f>S1541*H1541</f>
        <v>0</v>
      </c>
      <c r="AR1541" s="25" t="s">
        <v>390</v>
      </c>
      <c r="AT1541" s="25" t="s">
        <v>306</v>
      </c>
      <c r="AU1541" s="25" t="s">
        <v>87</v>
      </c>
      <c r="AY1541" s="25" t="s">
        <v>201</v>
      </c>
      <c r="BE1541" s="217">
        <f>IF(N1541="základní",J1541,0)</f>
        <v>0</v>
      </c>
      <c r="BF1541" s="217">
        <f>IF(N1541="snížená",J1541,0)</f>
        <v>0</v>
      </c>
      <c r="BG1541" s="217">
        <f>IF(N1541="zákl. přenesená",J1541,0)</f>
        <v>0</v>
      </c>
      <c r="BH1541" s="217">
        <f>IF(N1541="sníž. přenesená",J1541,0)</f>
        <v>0</v>
      </c>
      <c r="BI1541" s="217">
        <f>IF(N1541="nulová",J1541,0)</f>
        <v>0</v>
      </c>
      <c r="BJ1541" s="25" t="s">
        <v>42</v>
      </c>
      <c r="BK1541" s="217">
        <f>ROUND(I1541*H1541,2)</f>
        <v>0</v>
      </c>
      <c r="BL1541" s="25" t="s">
        <v>286</v>
      </c>
      <c r="BM1541" s="25" t="s">
        <v>1483</v>
      </c>
    </row>
    <row r="1542" spans="2:65" s="13" customFormat="1">
      <c r="B1542" s="231"/>
      <c r="C1542" s="232"/>
      <c r="D1542" s="218" t="s">
        <v>211</v>
      </c>
      <c r="E1542" s="232"/>
      <c r="F1542" s="234" t="s">
        <v>1484</v>
      </c>
      <c r="G1542" s="232"/>
      <c r="H1542" s="235">
        <v>121.944</v>
      </c>
      <c r="I1542" s="236"/>
      <c r="J1542" s="232"/>
      <c r="K1542" s="232"/>
      <c r="L1542" s="237"/>
      <c r="M1542" s="238"/>
      <c r="N1542" s="239"/>
      <c r="O1542" s="239"/>
      <c r="P1542" s="239"/>
      <c r="Q1542" s="239"/>
      <c r="R1542" s="239"/>
      <c r="S1542" s="239"/>
      <c r="T1542" s="240"/>
      <c r="AT1542" s="241" t="s">
        <v>211</v>
      </c>
      <c r="AU1542" s="241" t="s">
        <v>87</v>
      </c>
      <c r="AV1542" s="13" t="s">
        <v>87</v>
      </c>
      <c r="AW1542" s="13" t="s">
        <v>6</v>
      </c>
      <c r="AX1542" s="13" t="s">
        <v>42</v>
      </c>
      <c r="AY1542" s="241" t="s">
        <v>201</v>
      </c>
    </row>
    <row r="1543" spans="2:65" s="1" customFormat="1" ht="16.5" customHeight="1">
      <c r="B1543" s="43"/>
      <c r="C1543" s="264" t="s">
        <v>1485</v>
      </c>
      <c r="D1543" s="264" t="s">
        <v>306</v>
      </c>
      <c r="E1543" s="265" t="s">
        <v>1467</v>
      </c>
      <c r="F1543" s="266" t="s">
        <v>1468</v>
      </c>
      <c r="G1543" s="267" t="s">
        <v>137</v>
      </c>
      <c r="H1543" s="268">
        <v>121.944</v>
      </c>
      <c r="I1543" s="269"/>
      <c r="J1543" s="270">
        <f>ROUND(I1543*H1543,2)</f>
        <v>0</v>
      </c>
      <c r="K1543" s="266" t="s">
        <v>207</v>
      </c>
      <c r="L1543" s="271"/>
      <c r="M1543" s="272" t="s">
        <v>34</v>
      </c>
      <c r="N1543" s="273" t="s">
        <v>51</v>
      </c>
      <c r="O1543" s="44"/>
      <c r="P1543" s="215">
        <f>O1543*H1543</f>
        <v>0</v>
      </c>
      <c r="Q1543" s="215">
        <v>3.5000000000000001E-3</v>
      </c>
      <c r="R1543" s="215">
        <f>Q1543*H1543</f>
        <v>0.42680400000000002</v>
      </c>
      <c r="S1543" s="215">
        <v>0</v>
      </c>
      <c r="T1543" s="216">
        <f>S1543*H1543</f>
        <v>0</v>
      </c>
      <c r="AR1543" s="25" t="s">
        <v>390</v>
      </c>
      <c r="AT1543" s="25" t="s">
        <v>306</v>
      </c>
      <c r="AU1543" s="25" t="s">
        <v>87</v>
      </c>
      <c r="AY1543" s="25" t="s">
        <v>201</v>
      </c>
      <c r="BE1543" s="217">
        <f>IF(N1543="základní",J1543,0)</f>
        <v>0</v>
      </c>
      <c r="BF1543" s="217">
        <f>IF(N1543="snížená",J1543,0)</f>
        <v>0</v>
      </c>
      <c r="BG1543" s="217">
        <f>IF(N1543="zákl. přenesená",J1543,0)</f>
        <v>0</v>
      </c>
      <c r="BH1543" s="217">
        <f>IF(N1543="sníž. přenesená",J1543,0)</f>
        <v>0</v>
      </c>
      <c r="BI1543" s="217">
        <f>IF(N1543="nulová",J1543,0)</f>
        <v>0</v>
      </c>
      <c r="BJ1543" s="25" t="s">
        <v>42</v>
      </c>
      <c r="BK1543" s="217">
        <f>ROUND(I1543*H1543,2)</f>
        <v>0</v>
      </c>
      <c r="BL1543" s="25" t="s">
        <v>286</v>
      </c>
      <c r="BM1543" s="25" t="s">
        <v>1486</v>
      </c>
    </row>
    <row r="1544" spans="2:65" s="13" customFormat="1">
      <c r="B1544" s="231"/>
      <c r="C1544" s="232"/>
      <c r="D1544" s="218" t="s">
        <v>211</v>
      </c>
      <c r="E1544" s="232"/>
      <c r="F1544" s="234" t="s">
        <v>1484</v>
      </c>
      <c r="G1544" s="232"/>
      <c r="H1544" s="235">
        <v>121.944</v>
      </c>
      <c r="I1544" s="236"/>
      <c r="J1544" s="232"/>
      <c r="K1544" s="232"/>
      <c r="L1544" s="237"/>
      <c r="M1544" s="238"/>
      <c r="N1544" s="239"/>
      <c r="O1544" s="239"/>
      <c r="P1544" s="239"/>
      <c r="Q1544" s="239"/>
      <c r="R1544" s="239"/>
      <c r="S1544" s="239"/>
      <c r="T1544" s="240"/>
      <c r="AT1544" s="241" t="s">
        <v>211</v>
      </c>
      <c r="AU1544" s="241" t="s">
        <v>87</v>
      </c>
      <c r="AV1544" s="13" t="s">
        <v>87</v>
      </c>
      <c r="AW1544" s="13" t="s">
        <v>6</v>
      </c>
      <c r="AX1544" s="13" t="s">
        <v>42</v>
      </c>
      <c r="AY1544" s="241" t="s">
        <v>201</v>
      </c>
    </row>
    <row r="1545" spans="2:65" s="1" customFormat="1" ht="38.25" customHeight="1">
      <c r="B1545" s="43"/>
      <c r="C1545" s="206" t="s">
        <v>1487</v>
      </c>
      <c r="D1545" s="206" t="s">
        <v>203</v>
      </c>
      <c r="E1545" s="207" t="s">
        <v>1488</v>
      </c>
      <c r="F1545" s="208" t="s">
        <v>1489</v>
      </c>
      <c r="G1545" s="209" t="s">
        <v>137</v>
      </c>
      <c r="H1545" s="210">
        <v>77.918000000000006</v>
      </c>
      <c r="I1545" s="211"/>
      <c r="J1545" s="212">
        <f>ROUND(I1545*H1545,2)</f>
        <v>0</v>
      </c>
      <c r="K1545" s="208" t="s">
        <v>207</v>
      </c>
      <c r="L1545" s="63"/>
      <c r="M1545" s="213" t="s">
        <v>34</v>
      </c>
      <c r="N1545" s="214" t="s">
        <v>51</v>
      </c>
      <c r="O1545" s="44"/>
      <c r="P1545" s="215">
        <f>O1545*H1545</f>
        <v>0</v>
      </c>
      <c r="Q1545" s="215">
        <v>8.0999999999999996E-4</v>
      </c>
      <c r="R1545" s="215">
        <f>Q1545*H1545</f>
        <v>6.3113580000000002E-2</v>
      </c>
      <c r="S1545" s="215">
        <v>0</v>
      </c>
      <c r="T1545" s="216">
        <f>S1545*H1545</f>
        <v>0</v>
      </c>
      <c r="AR1545" s="25" t="s">
        <v>286</v>
      </c>
      <c r="AT1545" s="25" t="s">
        <v>203</v>
      </c>
      <c r="AU1545" s="25" t="s">
        <v>87</v>
      </c>
      <c r="AY1545" s="25" t="s">
        <v>201</v>
      </c>
      <c r="BE1545" s="217">
        <f>IF(N1545="základní",J1545,0)</f>
        <v>0</v>
      </c>
      <c r="BF1545" s="217">
        <f>IF(N1545="snížená",J1545,0)</f>
        <v>0</v>
      </c>
      <c r="BG1545" s="217">
        <f>IF(N1545="zákl. přenesená",J1545,0)</f>
        <v>0</v>
      </c>
      <c r="BH1545" s="217">
        <f>IF(N1545="sníž. přenesená",J1545,0)</f>
        <v>0</v>
      </c>
      <c r="BI1545" s="217">
        <f>IF(N1545="nulová",J1545,0)</f>
        <v>0</v>
      </c>
      <c r="BJ1545" s="25" t="s">
        <v>42</v>
      </c>
      <c r="BK1545" s="217">
        <f>ROUND(I1545*H1545,2)</f>
        <v>0</v>
      </c>
      <c r="BL1545" s="25" t="s">
        <v>286</v>
      </c>
      <c r="BM1545" s="25" t="s">
        <v>1490</v>
      </c>
    </row>
    <row r="1546" spans="2:65" s="12" customFormat="1">
      <c r="B1546" s="221"/>
      <c r="C1546" s="222"/>
      <c r="D1546" s="218" t="s">
        <v>211</v>
      </c>
      <c r="E1546" s="223" t="s">
        <v>34</v>
      </c>
      <c r="F1546" s="224" t="s">
        <v>212</v>
      </c>
      <c r="G1546" s="222"/>
      <c r="H1546" s="223" t="s">
        <v>34</v>
      </c>
      <c r="I1546" s="225"/>
      <c r="J1546" s="222"/>
      <c r="K1546" s="222"/>
      <c r="L1546" s="226"/>
      <c r="M1546" s="227"/>
      <c r="N1546" s="228"/>
      <c r="O1546" s="228"/>
      <c r="P1546" s="228"/>
      <c r="Q1546" s="228"/>
      <c r="R1546" s="228"/>
      <c r="S1546" s="228"/>
      <c r="T1546" s="229"/>
      <c r="AT1546" s="230" t="s">
        <v>211</v>
      </c>
      <c r="AU1546" s="230" t="s">
        <v>87</v>
      </c>
      <c r="AV1546" s="12" t="s">
        <v>42</v>
      </c>
      <c r="AW1546" s="12" t="s">
        <v>40</v>
      </c>
      <c r="AX1546" s="12" t="s">
        <v>80</v>
      </c>
      <c r="AY1546" s="230" t="s">
        <v>201</v>
      </c>
    </row>
    <row r="1547" spans="2:65" s="12" customFormat="1">
      <c r="B1547" s="221"/>
      <c r="C1547" s="222"/>
      <c r="D1547" s="218" t="s">
        <v>211</v>
      </c>
      <c r="E1547" s="223" t="s">
        <v>34</v>
      </c>
      <c r="F1547" s="224" t="s">
        <v>1491</v>
      </c>
      <c r="G1547" s="222"/>
      <c r="H1547" s="223" t="s">
        <v>34</v>
      </c>
      <c r="I1547" s="225"/>
      <c r="J1547" s="222"/>
      <c r="K1547" s="222"/>
      <c r="L1547" s="226"/>
      <c r="M1547" s="227"/>
      <c r="N1547" s="228"/>
      <c r="O1547" s="228"/>
      <c r="P1547" s="228"/>
      <c r="Q1547" s="228"/>
      <c r="R1547" s="228"/>
      <c r="S1547" s="228"/>
      <c r="T1547" s="229"/>
      <c r="AT1547" s="230" t="s">
        <v>211</v>
      </c>
      <c r="AU1547" s="230" t="s">
        <v>87</v>
      </c>
      <c r="AV1547" s="12" t="s">
        <v>42</v>
      </c>
      <c r="AW1547" s="12" t="s">
        <v>40</v>
      </c>
      <c r="AX1547" s="12" t="s">
        <v>80</v>
      </c>
      <c r="AY1547" s="230" t="s">
        <v>201</v>
      </c>
    </row>
    <row r="1548" spans="2:65" s="13" customFormat="1">
      <c r="B1548" s="231"/>
      <c r="C1548" s="232"/>
      <c r="D1548" s="218" t="s">
        <v>211</v>
      </c>
      <c r="E1548" s="233" t="s">
        <v>34</v>
      </c>
      <c r="F1548" s="234" t="s">
        <v>1492</v>
      </c>
      <c r="G1548" s="232"/>
      <c r="H1548" s="235">
        <v>19.289000000000001</v>
      </c>
      <c r="I1548" s="236"/>
      <c r="J1548" s="232"/>
      <c r="K1548" s="232"/>
      <c r="L1548" s="237"/>
      <c r="M1548" s="238"/>
      <c r="N1548" s="239"/>
      <c r="O1548" s="239"/>
      <c r="P1548" s="239"/>
      <c r="Q1548" s="239"/>
      <c r="R1548" s="239"/>
      <c r="S1548" s="239"/>
      <c r="T1548" s="240"/>
      <c r="AT1548" s="241" t="s">
        <v>211</v>
      </c>
      <c r="AU1548" s="241" t="s">
        <v>87</v>
      </c>
      <c r="AV1548" s="13" t="s">
        <v>87</v>
      </c>
      <c r="AW1548" s="13" t="s">
        <v>40</v>
      </c>
      <c r="AX1548" s="13" t="s">
        <v>80</v>
      </c>
      <c r="AY1548" s="241" t="s">
        <v>201</v>
      </c>
    </row>
    <row r="1549" spans="2:65" s="13" customFormat="1">
      <c r="B1549" s="231"/>
      <c r="C1549" s="232"/>
      <c r="D1549" s="218" t="s">
        <v>211</v>
      </c>
      <c r="E1549" s="233" t="s">
        <v>34</v>
      </c>
      <c r="F1549" s="234" t="s">
        <v>1493</v>
      </c>
      <c r="G1549" s="232"/>
      <c r="H1549" s="235">
        <v>24.815999999999999</v>
      </c>
      <c r="I1549" s="236"/>
      <c r="J1549" s="232"/>
      <c r="K1549" s="232"/>
      <c r="L1549" s="237"/>
      <c r="M1549" s="238"/>
      <c r="N1549" s="239"/>
      <c r="O1549" s="239"/>
      <c r="P1549" s="239"/>
      <c r="Q1549" s="239"/>
      <c r="R1549" s="239"/>
      <c r="S1549" s="239"/>
      <c r="T1549" s="240"/>
      <c r="AT1549" s="241" t="s">
        <v>211</v>
      </c>
      <c r="AU1549" s="241" t="s">
        <v>87</v>
      </c>
      <c r="AV1549" s="13" t="s">
        <v>87</v>
      </c>
      <c r="AW1549" s="13" t="s">
        <v>40</v>
      </c>
      <c r="AX1549" s="13" t="s">
        <v>80</v>
      </c>
      <c r="AY1549" s="241" t="s">
        <v>201</v>
      </c>
    </row>
    <row r="1550" spans="2:65" s="13" customFormat="1">
      <c r="B1550" s="231"/>
      <c r="C1550" s="232"/>
      <c r="D1550" s="218" t="s">
        <v>211</v>
      </c>
      <c r="E1550" s="233" t="s">
        <v>34</v>
      </c>
      <c r="F1550" s="234" t="s">
        <v>1494</v>
      </c>
      <c r="G1550" s="232"/>
      <c r="H1550" s="235">
        <v>33.813000000000002</v>
      </c>
      <c r="I1550" s="236"/>
      <c r="J1550" s="232"/>
      <c r="K1550" s="232"/>
      <c r="L1550" s="237"/>
      <c r="M1550" s="238"/>
      <c r="N1550" s="239"/>
      <c r="O1550" s="239"/>
      <c r="P1550" s="239"/>
      <c r="Q1550" s="239"/>
      <c r="R1550" s="239"/>
      <c r="S1550" s="239"/>
      <c r="T1550" s="240"/>
      <c r="AT1550" s="241" t="s">
        <v>211</v>
      </c>
      <c r="AU1550" s="241" t="s">
        <v>87</v>
      </c>
      <c r="AV1550" s="13" t="s">
        <v>87</v>
      </c>
      <c r="AW1550" s="13" t="s">
        <v>40</v>
      </c>
      <c r="AX1550" s="13" t="s">
        <v>80</v>
      </c>
      <c r="AY1550" s="241" t="s">
        <v>201</v>
      </c>
    </row>
    <row r="1551" spans="2:65" s="14" customFormat="1">
      <c r="B1551" s="242"/>
      <c r="C1551" s="243"/>
      <c r="D1551" s="218" t="s">
        <v>211</v>
      </c>
      <c r="E1551" s="244" t="s">
        <v>34</v>
      </c>
      <c r="F1551" s="245" t="s">
        <v>215</v>
      </c>
      <c r="G1551" s="243"/>
      <c r="H1551" s="246">
        <v>77.918000000000006</v>
      </c>
      <c r="I1551" s="247"/>
      <c r="J1551" s="243"/>
      <c r="K1551" s="243"/>
      <c r="L1551" s="248"/>
      <c r="M1551" s="249"/>
      <c r="N1551" s="250"/>
      <c r="O1551" s="250"/>
      <c r="P1551" s="250"/>
      <c r="Q1551" s="250"/>
      <c r="R1551" s="250"/>
      <c r="S1551" s="250"/>
      <c r="T1551" s="251"/>
      <c r="AT1551" s="252" t="s">
        <v>211</v>
      </c>
      <c r="AU1551" s="252" t="s">
        <v>87</v>
      </c>
      <c r="AV1551" s="14" t="s">
        <v>111</v>
      </c>
      <c r="AW1551" s="14" t="s">
        <v>40</v>
      </c>
      <c r="AX1551" s="14" t="s">
        <v>42</v>
      </c>
      <c r="AY1551" s="252" t="s">
        <v>201</v>
      </c>
    </row>
    <row r="1552" spans="2:65" s="1" customFormat="1" ht="25.5" customHeight="1">
      <c r="B1552" s="43"/>
      <c r="C1552" s="206" t="s">
        <v>1495</v>
      </c>
      <c r="D1552" s="206" t="s">
        <v>203</v>
      </c>
      <c r="E1552" s="207" t="s">
        <v>1496</v>
      </c>
      <c r="F1552" s="208" t="s">
        <v>1497</v>
      </c>
      <c r="G1552" s="209" t="s">
        <v>540</v>
      </c>
      <c r="H1552" s="210">
        <v>85.867000000000004</v>
      </c>
      <c r="I1552" s="211"/>
      <c r="J1552" s="212">
        <f>ROUND(I1552*H1552,2)</f>
        <v>0</v>
      </c>
      <c r="K1552" s="208" t="s">
        <v>207</v>
      </c>
      <c r="L1552" s="63"/>
      <c r="M1552" s="213" t="s">
        <v>34</v>
      </c>
      <c r="N1552" s="214" t="s">
        <v>51</v>
      </c>
      <c r="O1552" s="44"/>
      <c r="P1552" s="215">
        <f>O1552*H1552</f>
        <v>0</v>
      </c>
      <c r="Q1552" s="215">
        <v>2.5999999999999998E-4</v>
      </c>
      <c r="R1552" s="215">
        <f>Q1552*H1552</f>
        <v>2.2325419999999999E-2</v>
      </c>
      <c r="S1552" s="215">
        <v>0</v>
      </c>
      <c r="T1552" s="216">
        <f>S1552*H1552</f>
        <v>0</v>
      </c>
      <c r="AR1552" s="25" t="s">
        <v>286</v>
      </c>
      <c r="AT1552" s="25" t="s">
        <v>203</v>
      </c>
      <c r="AU1552" s="25" t="s">
        <v>87</v>
      </c>
      <c r="AY1552" s="25" t="s">
        <v>201</v>
      </c>
      <c r="BE1552" s="217">
        <f>IF(N1552="základní",J1552,0)</f>
        <v>0</v>
      </c>
      <c r="BF1552" s="217">
        <f>IF(N1552="snížená",J1552,0)</f>
        <v>0</v>
      </c>
      <c r="BG1552" s="217">
        <f>IF(N1552="zákl. přenesená",J1552,0)</f>
        <v>0</v>
      </c>
      <c r="BH1552" s="217">
        <f>IF(N1552="sníž. přenesená",J1552,0)</f>
        <v>0</v>
      </c>
      <c r="BI1552" s="217">
        <f>IF(N1552="nulová",J1552,0)</f>
        <v>0</v>
      </c>
      <c r="BJ1552" s="25" t="s">
        <v>42</v>
      </c>
      <c r="BK1552" s="217">
        <f>ROUND(I1552*H1552,2)</f>
        <v>0</v>
      </c>
      <c r="BL1552" s="25" t="s">
        <v>286</v>
      </c>
      <c r="BM1552" s="25" t="s">
        <v>1498</v>
      </c>
    </row>
    <row r="1553" spans="2:65" s="12" customFormat="1">
      <c r="B1553" s="221"/>
      <c r="C1553" s="222"/>
      <c r="D1553" s="218" t="s">
        <v>211</v>
      </c>
      <c r="E1553" s="223" t="s">
        <v>34</v>
      </c>
      <c r="F1553" s="224" t="s">
        <v>212</v>
      </c>
      <c r="G1553" s="222"/>
      <c r="H1553" s="223" t="s">
        <v>34</v>
      </c>
      <c r="I1553" s="225"/>
      <c r="J1553" s="222"/>
      <c r="K1553" s="222"/>
      <c r="L1553" s="226"/>
      <c r="M1553" s="227"/>
      <c r="N1553" s="228"/>
      <c r="O1553" s="228"/>
      <c r="P1553" s="228"/>
      <c r="Q1553" s="228"/>
      <c r="R1553" s="228"/>
      <c r="S1553" s="228"/>
      <c r="T1553" s="229"/>
      <c r="AT1553" s="230" t="s">
        <v>211</v>
      </c>
      <c r="AU1553" s="230" t="s">
        <v>87</v>
      </c>
      <c r="AV1553" s="12" t="s">
        <v>42</v>
      </c>
      <c r="AW1553" s="12" t="s">
        <v>40</v>
      </c>
      <c r="AX1553" s="12" t="s">
        <v>80</v>
      </c>
      <c r="AY1553" s="230" t="s">
        <v>201</v>
      </c>
    </row>
    <row r="1554" spans="2:65" s="12" customFormat="1">
      <c r="B1554" s="221"/>
      <c r="C1554" s="222"/>
      <c r="D1554" s="218" t="s">
        <v>211</v>
      </c>
      <c r="E1554" s="223" t="s">
        <v>34</v>
      </c>
      <c r="F1554" s="224" t="s">
        <v>1491</v>
      </c>
      <c r="G1554" s="222"/>
      <c r="H1554" s="223" t="s">
        <v>34</v>
      </c>
      <c r="I1554" s="225"/>
      <c r="J1554" s="222"/>
      <c r="K1554" s="222"/>
      <c r="L1554" s="226"/>
      <c r="M1554" s="227"/>
      <c r="N1554" s="228"/>
      <c r="O1554" s="228"/>
      <c r="P1554" s="228"/>
      <c r="Q1554" s="228"/>
      <c r="R1554" s="228"/>
      <c r="S1554" s="228"/>
      <c r="T1554" s="229"/>
      <c r="AT1554" s="230" t="s">
        <v>211</v>
      </c>
      <c r="AU1554" s="230" t="s">
        <v>87</v>
      </c>
      <c r="AV1554" s="12" t="s">
        <v>42</v>
      </c>
      <c r="AW1554" s="12" t="s">
        <v>40</v>
      </c>
      <c r="AX1554" s="12" t="s">
        <v>80</v>
      </c>
      <c r="AY1554" s="230" t="s">
        <v>201</v>
      </c>
    </row>
    <row r="1555" spans="2:65" s="13" customFormat="1">
      <c r="B1555" s="231"/>
      <c r="C1555" s="232"/>
      <c r="D1555" s="218" t="s">
        <v>211</v>
      </c>
      <c r="E1555" s="233" t="s">
        <v>34</v>
      </c>
      <c r="F1555" s="234" t="s">
        <v>1499</v>
      </c>
      <c r="G1555" s="232"/>
      <c r="H1555" s="235">
        <v>27.555</v>
      </c>
      <c r="I1555" s="236"/>
      <c r="J1555" s="232"/>
      <c r="K1555" s="232"/>
      <c r="L1555" s="237"/>
      <c r="M1555" s="238"/>
      <c r="N1555" s="239"/>
      <c r="O1555" s="239"/>
      <c r="P1555" s="239"/>
      <c r="Q1555" s="239"/>
      <c r="R1555" s="239"/>
      <c r="S1555" s="239"/>
      <c r="T1555" s="240"/>
      <c r="AT1555" s="241" t="s">
        <v>211</v>
      </c>
      <c r="AU1555" s="241" t="s">
        <v>87</v>
      </c>
      <c r="AV1555" s="13" t="s">
        <v>87</v>
      </c>
      <c r="AW1555" s="13" t="s">
        <v>40</v>
      </c>
      <c r="AX1555" s="13" t="s">
        <v>80</v>
      </c>
      <c r="AY1555" s="241" t="s">
        <v>201</v>
      </c>
    </row>
    <row r="1556" spans="2:65" s="13" customFormat="1">
      <c r="B1556" s="231"/>
      <c r="C1556" s="232"/>
      <c r="D1556" s="218" t="s">
        <v>211</v>
      </c>
      <c r="E1556" s="233" t="s">
        <v>34</v>
      </c>
      <c r="F1556" s="234" t="s">
        <v>1500</v>
      </c>
      <c r="G1556" s="232"/>
      <c r="H1556" s="235">
        <v>27.573</v>
      </c>
      <c r="I1556" s="236"/>
      <c r="J1556" s="232"/>
      <c r="K1556" s="232"/>
      <c r="L1556" s="237"/>
      <c r="M1556" s="238"/>
      <c r="N1556" s="239"/>
      <c r="O1556" s="239"/>
      <c r="P1556" s="239"/>
      <c r="Q1556" s="239"/>
      <c r="R1556" s="239"/>
      <c r="S1556" s="239"/>
      <c r="T1556" s="240"/>
      <c r="AT1556" s="241" t="s">
        <v>211</v>
      </c>
      <c r="AU1556" s="241" t="s">
        <v>87</v>
      </c>
      <c r="AV1556" s="13" t="s">
        <v>87</v>
      </c>
      <c r="AW1556" s="13" t="s">
        <v>40</v>
      </c>
      <c r="AX1556" s="13" t="s">
        <v>80</v>
      </c>
      <c r="AY1556" s="241" t="s">
        <v>201</v>
      </c>
    </row>
    <row r="1557" spans="2:65" s="13" customFormat="1">
      <c r="B1557" s="231"/>
      <c r="C1557" s="232"/>
      <c r="D1557" s="218" t="s">
        <v>211</v>
      </c>
      <c r="E1557" s="233" t="s">
        <v>34</v>
      </c>
      <c r="F1557" s="234" t="s">
        <v>1501</v>
      </c>
      <c r="G1557" s="232"/>
      <c r="H1557" s="235">
        <v>30.739000000000001</v>
      </c>
      <c r="I1557" s="236"/>
      <c r="J1557" s="232"/>
      <c r="K1557" s="232"/>
      <c r="L1557" s="237"/>
      <c r="M1557" s="238"/>
      <c r="N1557" s="239"/>
      <c r="O1557" s="239"/>
      <c r="P1557" s="239"/>
      <c r="Q1557" s="239"/>
      <c r="R1557" s="239"/>
      <c r="S1557" s="239"/>
      <c r="T1557" s="240"/>
      <c r="AT1557" s="241" t="s">
        <v>211</v>
      </c>
      <c r="AU1557" s="241" t="s">
        <v>87</v>
      </c>
      <c r="AV1557" s="13" t="s">
        <v>87</v>
      </c>
      <c r="AW1557" s="13" t="s">
        <v>40</v>
      </c>
      <c r="AX1557" s="13" t="s">
        <v>80</v>
      </c>
      <c r="AY1557" s="241" t="s">
        <v>201</v>
      </c>
    </row>
    <row r="1558" spans="2:65" s="14" customFormat="1">
      <c r="B1558" s="242"/>
      <c r="C1558" s="243"/>
      <c r="D1558" s="218" t="s">
        <v>211</v>
      </c>
      <c r="E1558" s="244" t="s">
        <v>34</v>
      </c>
      <c r="F1558" s="245" t="s">
        <v>215</v>
      </c>
      <c r="G1558" s="243"/>
      <c r="H1558" s="246">
        <v>85.867000000000004</v>
      </c>
      <c r="I1558" s="247"/>
      <c r="J1558" s="243"/>
      <c r="K1558" s="243"/>
      <c r="L1558" s="248"/>
      <c r="M1558" s="249"/>
      <c r="N1558" s="250"/>
      <c r="O1558" s="250"/>
      <c r="P1558" s="250"/>
      <c r="Q1558" s="250"/>
      <c r="R1558" s="250"/>
      <c r="S1558" s="250"/>
      <c r="T1558" s="251"/>
      <c r="AT1558" s="252" t="s">
        <v>211</v>
      </c>
      <c r="AU1558" s="252" t="s">
        <v>87</v>
      </c>
      <c r="AV1558" s="14" t="s">
        <v>111</v>
      </c>
      <c r="AW1558" s="14" t="s">
        <v>40</v>
      </c>
      <c r="AX1558" s="14" t="s">
        <v>42</v>
      </c>
      <c r="AY1558" s="252" t="s">
        <v>201</v>
      </c>
    </row>
    <row r="1559" spans="2:65" s="1" customFormat="1" ht="25.5" customHeight="1">
      <c r="B1559" s="43"/>
      <c r="C1559" s="206" t="s">
        <v>1502</v>
      </c>
      <c r="D1559" s="206" t="s">
        <v>203</v>
      </c>
      <c r="E1559" s="207" t="s">
        <v>1503</v>
      </c>
      <c r="F1559" s="208" t="s">
        <v>1504</v>
      </c>
      <c r="G1559" s="209" t="s">
        <v>370</v>
      </c>
      <c r="H1559" s="210">
        <v>1</v>
      </c>
      <c r="I1559" s="211"/>
      <c r="J1559" s="212">
        <f>ROUND(I1559*H1559,2)</f>
        <v>0</v>
      </c>
      <c r="K1559" s="208" t="s">
        <v>207</v>
      </c>
      <c r="L1559" s="63"/>
      <c r="M1559" s="213" t="s">
        <v>34</v>
      </c>
      <c r="N1559" s="214" t="s">
        <v>51</v>
      </c>
      <c r="O1559" s="44"/>
      <c r="P1559" s="215">
        <f>O1559*H1559</f>
        <v>0</v>
      </c>
      <c r="Q1559" s="215">
        <v>1.4999999999999999E-4</v>
      </c>
      <c r="R1559" s="215">
        <f>Q1559*H1559</f>
        <v>1.4999999999999999E-4</v>
      </c>
      <c r="S1559" s="215">
        <v>0</v>
      </c>
      <c r="T1559" s="216">
        <f>S1559*H1559</f>
        <v>0</v>
      </c>
      <c r="AR1559" s="25" t="s">
        <v>286</v>
      </c>
      <c r="AT1559" s="25" t="s">
        <v>203</v>
      </c>
      <c r="AU1559" s="25" t="s">
        <v>87</v>
      </c>
      <c r="AY1559" s="25" t="s">
        <v>201</v>
      </c>
      <c r="BE1559" s="217">
        <f>IF(N1559="základní",J1559,0)</f>
        <v>0</v>
      </c>
      <c r="BF1559" s="217">
        <f>IF(N1559="snížená",J1559,0)</f>
        <v>0</v>
      </c>
      <c r="BG1559" s="217">
        <f>IF(N1559="zákl. přenesená",J1559,0)</f>
        <v>0</v>
      </c>
      <c r="BH1559" s="217">
        <f>IF(N1559="sníž. přenesená",J1559,0)</f>
        <v>0</v>
      </c>
      <c r="BI1559" s="217">
        <f>IF(N1559="nulová",J1559,0)</f>
        <v>0</v>
      </c>
      <c r="BJ1559" s="25" t="s">
        <v>42</v>
      </c>
      <c r="BK1559" s="217">
        <f>ROUND(I1559*H1559,2)</f>
        <v>0</v>
      </c>
      <c r="BL1559" s="25" t="s">
        <v>286</v>
      </c>
      <c r="BM1559" s="25" t="s">
        <v>1505</v>
      </c>
    </row>
    <row r="1560" spans="2:65" s="1" customFormat="1" ht="25.5" customHeight="1">
      <c r="B1560" s="43"/>
      <c r="C1560" s="206" t="s">
        <v>1506</v>
      </c>
      <c r="D1560" s="206" t="s">
        <v>203</v>
      </c>
      <c r="E1560" s="207" t="s">
        <v>1507</v>
      </c>
      <c r="F1560" s="208" t="s">
        <v>1508</v>
      </c>
      <c r="G1560" s="209" t="s">
        <v>370</v>
      </c>
      <c r="H1560" s="210">
        <v>3</v>
      </c>
      <c r="I1560" s="211"/>
      <c r="J1560" s="212">
        <f>ROUND(I1560*H1560,2)</f>
        <v>0</v>
      </c>
      <c r="K1560" s="208" t="s">
        <v>207</v>
      </c>
      <c r="L1560" s="63"/>
      <c r="M1560" s="213" t="s">
        <v>34</v>
      </c>
      <c r="N1560" s="214" t="s">
        <v>51</v>
      </c>
      <c r="O1560" s="44"/>
      <c r="P1560" s="215">
        <f>O1560*H1560</f>
        <v>0</v>
      </c>
      <c r="Q1560" s="215">
        <v>1.4999999999999999E-4</v>
      </c>
      <c r="R1560" s="215">
        <f>Q1560*H1560</f>
        <v>4.4999999999999999E-4</v>
      </c>
      <c r="S1560" s="215">
        <v>0</v>
      </c>
      <c r="T1560" s="216">
        <f>S1560*H1560</f>
        <v>0</v>
      </c>
      <c r="AR1560" s="25" t="s">
        <v>286</v>
      </c>
      <c r="AT1560" s="25" t="s">
        <v>203</v>
      </c>
      <c r="AU1560" s="25" t="s">
        <v>87</v>
      </c>
      <c r="AY1560" s="25" t="s">
        <v>201</v>
      </c>
      <c r="BE1560" s="217">
        <f>IF(N1560="základní",J1560,0)</f>
        <v>0</v>
      </c>
      <c r="BF1560" s="217">
        <f>IF(N1560="snížená",J1560,0)</f>
        <v>0</v>
      </c>
      <c r="BG1560" s="217">
        <f>IF(N1560="zákl. přenesená",J1560,0)</f>
        <v>0</v>
      </c>
      <c r="BH1560" s="217">
        <f>IF(N1560="sníž. přenesená",J1560,0)</f>
        <v>0</v>
      </c>
      <c r="BI1560" s="217">
        <f>IF(N1560="nulová",J1560,0)</f>
        <v>0</v>
      </c>
      <c r="BJ1560" s="25" t="s">
        <v>42</v>
      </c>
      <c r="BK1560" s="217">
        <f>ROUND(I1560*H1560,2)</f>
        <v>0</v>
      </c>
      <c r="BL1560" s="25" t="s">
        <v>286</v>
      </c>
      <c r="BM1560" s="25" t="s">
        <v>1509</v>
      </c>
    </row>
    <row r="1561" spans="2:65" s="1" customFormat="1" ht="38.25" customHeight="1">
      <c r="B1561" s="43"/>
      <c r="C1561" s="206" t="s">
        <v>1510</v>
      </c>
      <c r="D1561" s="206" t="s">
        <v>203</v>
      </c>
      <c r="E1561" s="207" t="s">
        <v>1511</v>
      </c>
      <c r="F1561" s="208" t="s">
        <v>1512</v>
      </c>
      <c r="G1561" s="209" t="s">
        <v>370</v>
      </c>
      <c r="H1561" s="210">
        <v>2</v>
      </c>
      <c r="I1561" s="211"/>
      <c r="J1561" s="212">
        <f>ROUND(I1561*H1561,2)</f>
        <v>0</v>
      </c>
      <c r="K1561" s="208" t="s">
        <v>207</v>
      </c>
      <c r="L1561" s="63"/>
      <c r="M1561" s="213" t="s">
        <v>34</v>
      </c>
      <c r="N1561" s="214" t="s">
        <v>51</v>
      </c>
      <c r="O1561" s="44"/>
      <c r="P1561" s="215">
        <f>O1561*H1561</f>
        <v>0</v>
      </c>
      <c r="Q1561" s="215">
        <v>1.1E-4</v>
      </c>
      <c r="R1561" s="215">
        <f>Q1561*H1561</f>
        <v>2.2000000000000001E-4</v>
      </c>
      <c r="S1561" s="215">
        <v>0</v>
      </c>
      <c r="T1561" s="216">
        <f>S1561*H1561</f>
        <v>0</v>
      </c>
      <c r="AR1561" s="25" t="s">
        <v>286</v>
      </c>
      <c r="AT1561" s="25" t="s">
        <v>203</v>
      </c>
      <c r="AU1561" s="25" t="s">
        <v>87</v>
      </c>
      <c r="AY1561" s="25" t="s">
        <v>201</v>
      </c>
      <c r="BE1561" s="217">
        <f>IF(N1561="základní",J1561,0)</f>
        <v>0</v>
      </c>
      <c r="BF1561" s="217">
        <f>IF(N1561="snížená",J1561,0)</f>
        <v>0</v>
      </c>
      <c r="BG1561" s="217">
        <f>IF(N1561="zákl. přenesená",J1561,0)</f>
        <v>0</v>
      </c>
      <c r="BH1561" s="217">
        <f>IF(N1561="sníž. přenesená",J1561,0)</f>
        <v>0</v>
      </c>
      <c r="BI1561" s="217">
        <f>IF(N1561="nulová",J1561,0)</f>
        <v>0</v>
      </c>
      <c r="BJ1561" s="25" t="s">
        <v>42</v>
      </c>
      <c r="BK1561" s="217">
        <f>ROUND(I1561*H1561,2)</f>
        <v>0</v>
      </c>
      <c r="BL1561" s="25" t="s">
        <v>286</v>
      </c>
      <c r="BM1561" s="25" t="s">
        <v>1513</v>
      </c>
    </row>
    <row r="1562" spans="2:65" s="1" customFormat="1" ht="38.25" customHeight="1">
      <c r="B1562" s="43"/>
      <c r="C1562" s="206" t="s">
        <v>1514</v>
      </c>
      <c r="D1562" s="206" t="s">
        <v>203</v>
      </c>
      <c r="E1562" s="207" t="s">
        <v>1515</v>
      </c>
      <c r="F1562" s="208" t="s">
        <v>1516</v>
      </c>
      <c r="G1562" s="209" t="s">
        <v>370</v>
      </c>
      <c r="H1562" s="210">
        <v>3</v>
      </c>
      <c r="I1562" s="211"/>
      <c r="J1562" s="212">
        <f>ROUND(I1562*H1562,2)</f>
        <v>0</v>
      </c>
      <c r="K1562" s="208" t="s">
        <v>207</v>
      </c>
      <c r="L1562" s="63"/>
      <c r="M1562" s="213" t="s">
        <v>34</v>
      </c>
      <c r="N1562" s="214" t="s">
        <v>51</v>
      </c>
      <c r="O1562" s="44"/>
      <c r="P1562" s="215">
        <f>O1562*H1562</f>
        <v>0</v>
      </c>
      <c r="Q1562" s="215">
        <v>1.4999999999999999E-4</v>
      </c>
      <c r="R1562" s="215">
        <f>Q1562*H1562</f>
        <v>4.4999999999999999E-4</v>
      </c>
      <c r="S1562" s="215">
        <v>0</v>
      </c>
      <c r="T1562" s="216">
        <f>S1562*H1562</f>
        <v>0</v>
      </c>
      <c r="AR1562" s="25" t="s">
        <v>286</v>
      </c>
      <c r="AT1562" s="25" t="s">
        <v>203</v>
      </c>
      <c r="AU1562" s="25" t="s">
        <v>87</v>
      </c>
      <c r="AY1562" s="25" t="s">
        <v>201</v>
      </c>
      <c r="BE1562" s="217">
        <f>IF(N1562="základní",J1562,0)</f>
        <v>0</v>
      </c>
      <c r="BF1562" s="217">
        <f>IF(N1562="snížená",J1562,0)</f>
        <v>0</v>
      </c>
      <c r="BG1562" s="217">
        <f>IF(N1562="zákl. přenesená",J1562,0)</f>
        <v>0</v>
      </c>
      <c r="BH1562" s="217">
        <f>IF(N1562="sníž. přenesená",J1562,0)</f>
        <v>0</v>
      </c>
      <c r="BI1562" s="217">
        <f>IF(N1562="nulová",J1562,0)</f>
        <v>0</v>
      </c>
      <c r="BJ1562" s="25" t="s">
        <v>42</v>
      </c>
      <c r="BK1562" s="217">
        <f>ROUND(I1562*H1562,2)</f>
        <v>0</v>
      </c>
      <c r="BL1562" s="25" t="s">
        <v>286</v>
      </c>
      <c r="BM1562" s="25" t="s">
        <v>1517</v>
      </c>
    </row>
    <row r="1563" spans="2:65" s="1" customFormat="1" ht="25.5" customHeight="1">
      <c r="B1563" s="43"/>
      <c r="C1563" s="206" t="s">
        <v>1518</v>
      </c>
      <c r="D1563" s="206" t="s">
        <v>203</v>
      </c>
      <c r="E1563" s="207" t="s">
        <v>1519</v>
      </c>
      <c r="F1563" s="208" t="s">
        <v>1520</v>
      </c>
      <c r="G1563" s="209" t="s">
        <v>137</v>
      </c>
      <c r="H1563" s="210">
        <v>89.83</v>
      </c>
      <c r="I1563" s="211"/>
      <c r="J1563" s="212">
        <f>ROUND(I1563*H1563,2)</f>
        <v>0</v>
      </c>
      <c r="K1563" s="208" t="s">
        <v>207</v>
      </c>
      <c r="L1563" s="63"/>
      <c r="M1563" s="213" t="s">
        <v>34</v>
      </c>
      <c r="N1563" s="214" t="s">
        <v>51</v>
      </c>
      <c r="O1563" s="44"/>
      <c r="P1563" s="215">
        <f>O1563*H1563</f>
        <v>0</v>
      </c>
      <c r="Q1563" s="215">
        <v>0</v>
      </c>
      <c r="R1563" s="215">
        <f>Q1563*H1563</f>
        <v>0</v>
      </c>
      <c r="S1563" s="215">
        <v>0</v>
      </c>
      <c r="T1563" s="216">
        <f>S1563*H1563</f>
        <v>0</v>
      </c>
      <c r="AR1563" s="25" t="s">
        <v>286</v>
      </c>
      <c r="AT1563" s="25" t="s">
        <v>203</v>
      </c>
      <c r="AU1563" s="25" t="s">
        <v>87</v>
      </c>
      <c r="AY1563" s="25" t="s">
        <v>201</v>
      </c>
      <c r="BE1563" s="217">
        <f>IF(N1563="základní",J1563,0)</f>
        <v>0</v>
      </c>
      <c r="BF1563" s="217">
        <f>IF(N1563="snížená",J1563,0)</f>
        <v>0</v>
      </c>
      <c r="BG1563" s="217">
        <f>IF(N1563="zákl. přenesená",J1563,0)</f>
        <v>0</v>
      </c>
      <c r="BH1563" s="217">
        <f>IF(N1563="sníž. přenesená",J1563,0)</f>
        <v>0</v>
      </c>
      <c r="BI1563" s="217">
        <f>IF(N1563="nulová",J1563,0)</f>
        <v>0</v>
      </c>
      <c r="BJ1563" s="25" t="s">
        <v>42</v>
      </c>
      <c r="BK1563" s="217">
        <f>ROUND(I1563*H1563,2)</f>
        <v>0</v>
      </c>
      <c r="BL1563" s="25" t="s">
        <v>286</v>
      </c>
      <c r="BM1563" s="25" t="s">
        <v>1521</v>
      </c>
    </row>
    <row r="1564" spans="2:65" s="1" customFormat="1" ht="27">
      <c r="B1564" s="43"/>
      <c r="C1564" s="65"/>
      <c r="D1564" s="218" t="s">
        <v>209</v>
      </c>
      <c r="E1564" s="65"/>
      <c r="F1564" s="219" t="s">
        <v>1522</v>
      </c>
      <c r="G1564" s="65"/>
      <c r="H1564" s="65"/>
      <c r="I1564" s="175"/>
      <c r="J1564" s="65"/>
      <c r="K1564" s="65"/>
      <c r="L1564" s="63"/>
      <c r="M1564" s="220"/>
      <c r="N1564" s="44"/>
      <c r="O1564" s="44"/>
      <c r="P1564" s="44"/>
      <c r="Q1564" s="44"/>
      <c r="R1564" s="44"/>
      <c r="S1564" s="44"/>
      <c r="T1564" s="80"/>
      <c r="AT1564" s="25" t="s">
        <v>209</v>
      </c>
      <c r="AU1564" s="25" t="s">
        <v>87</v>
      </c>
    </row>
    <row r="1565" spans="2:65" s="12" customFormat="1">
      <c r="B1565" s="221"/>
      <c r="C1565" s="222"/>
      <c r="D1565" s="218" t="s">
        <v>211</v>
      </c>
      <c r="E1565" s="223" t="s">
        <v>34</v>
      </c>
      <c r="F1565" s="224" t="s">
        <v>418</v>
      </c>
      <c r="G1565" s="222"/>
      <c r="H1565" s="223" t="s">
        <v>34</v>
      </c>
      <c r="I1565" s="225"/>
      <c r="J1565" s="222"/>
      <c r="K1565" s="222"/>
      <c r="L1565" s="226"/>
      <c r="M1565" s="227"/>
      <c r="N1565" s="228"/>
      <c r="O1565" s="228"/>
      <c r="P1565" s="228"/>
      <c r="Q1565" s="228"/>
      <c r="R1565" s="228"/>
      <c r="S1565" s="228"/>
      <c r="T1565" s="229"/>
      <c r="AT1565" s="230" t="s">
        <v>211</v>
      </c>
      <c r="AU1565" s="230" t="s">
        <v>87</v>
      </c>
      <c r="AV1565" s="12" t="s">
        <v>42</v>
      </c>
      <c r="AW1565" s="12" t="s">
        <v>40</v>
      </c>
      <c r="AX1565" s="12" t="s">
        <v>80</v>
      </c>
      <c r="AY1565" s="230" t="s">
        <v>201</v>
      </c>
    </row>
    <row r="1566" spans="2:65" s="12" customFormat="1">
      <c r="B1566" s="221"/>
      <c r="C1566" s="222"/>
      <c r="D1566" s="218" t="s">
        <v>211</v>
      </c>
      <c r="E1566" s="223" t="s">
        <v>34</v>
      </c>
      <c r="F1566" s="224" t="s">
        <v>1523</v>
      </c>
      <c r="G1566" s="222"/>
      <c r="H1566" s="223" t="s">
        <v>34</v>
      </c>
      <c r="I1566" s="225"/>
      <c r="J1566" s="222"/>
      <c r="K1566" s="222"/>
      <c r="L1566" s="226"/>
      <c r="M1566" s="227"/>
      <c r="N1566" s="228"/>
      <c r="O1566" s="228"/>
      <c r="P1566" s="228"/>
      <c r="Q1566" s="228"/>
      <c r="R1566" s="228"/>
      <c r="S1566" s="228"/>
      <c r="T1566" s="229"/>
      <c r="AT1566" s="230" t="s">
        <v>211</v>
      </c>
      <c r="AU1566" s="230" t="s">
        <v>87</v>
      </c>
      <c r="AV1566" s="12" t="s">
        <v>42</v>
      </c>
      <c r="AW1566" s="12" t="s">
        <v>40</v>
      </c>
      <c r="AX1566" s="12" t="s">
        <v>80</v>
      </c>
      <c r="AY1566" s="230" t="s">
        <v>201</v>
      </c>
    </row>
    <row r="1567" spans="2:65" s="13" customFormat="1">
      <c r="B1567" s="231"/>
      <c r="C1567" s="232"/>
      <c r="D1567" s="218" t="s">
        <v>211</v>
      </c>
      <c r="E1567" s="233" t="s">
        <v>34</v>
      </c>
      <c r="F1567" s="234" t="s">
        <v>1524</v>
      </c>
      <c r="G1567" s="232"/>
      <c r="H1567" s="235">
        <v>3.87</v>
      </c>
      <c r="I1567" s="236"/>
      <c r="J1567" s="232"/>
      <c r="K1567" s="232"/>
      <c r="L1567" s="237"/>
      <c r="M1567" s="238"/>
      <c r="N1567" s="239"/>
      <c r="O1567" s="239"/>
      <c r="P1567" s="239"/>
      <c r="Q1567" s="239"/>
      <c r="R1567" s="239"/>
      <c r="S1567" s="239"/>
      <c r="T1567" s="240"/>
      <c r="AT1567" s="241" t="s">
        <v>211</v>
      </c>
      <c r="AU1567" s="241" t="s">
        <v>87</v>
      </c>
      <c r="AV1567" s="13" t="s">
        <v>87</v>
      </c>
      <c r="AW1567" s="13" t="s">
        <v>40</v>
      </c>
      <c r="AX1567" s="13" t="s">
        <v>80</v>
      </c>
      <c r="AY1567" s="241" t="s">
        <v>201</v>
      </c>
    </row>
    <row r="1568" spans="2:65" s="13" customFormat="1">
      <c r="B1568" s="231"/>
      <c r="C1568" s="232"/>
      <c r="D1568" s="218" t="s">
        <v>211</v>
      </c>
      <c r="E1568" s="233" t="s">
        <v>34</v>
      </c>
      <c r="F1568" s="234" t="s">
        <v>1525</v>
      </c>
      <c r="G1568" s="232"/>
      <c r="H1568" s="235">
        <v>5.67</v>
      </c>
      <c r="I1568" s="236"/>
      <c r="J1568" s="232"/>
      <c r="K1568" s="232"/>
      <c r="L1568" s="237"/>
      <c r="M1568" s="238"/>
      <c r="N1568" s="239"/>
      <c r="O1568" s="239"/>
      <c r="P1568" s="239"/>
      <c r="Q1568" s="239"/>
      <c r="R1568" s="239"/>
      <c r="S1568" s="239"/>
      <c r="T1568" s="240"/>
      <c r="AT1568" s="241" t="s">
        <v>211</v>
      </c>
      <c r="AU1568" s="241" t="s">
        <v>87</v>
      </c>
      <c r="AV1568" s="13" t="s">
        <v>87</v>
      </c>
      <c r="AW1568" s="13" t="s">
        <v>40</v>
      </c>
      <c r="AX1568" s="13" t="s">
        <v>80</v>
      </c>
      <c r="AY1568" s="241" t="s">
        <v>201</v>
      </c>
    </row>
    <row r="1569" spans="2:65" s="13" customFormat="1">
      <c r="B1569" s="231"/>
      <c r="C1569" s="232"/>
      <c r="D1569" s="218" t="s">
        <v>211</v>
      </c>
      <c r="E1569" s="233" t="s">
        <v>34</v>
      </c>
      <c r="F1569" s="234" t="s">
        <v>1526</v>
      </c>
      <c r="G1569" s="232"/>
      <c r="H1569" s="235">
        <v>7.18</v>
      </c>
      <c r="I1569" s="236"/>
      <c r="J1569" s="232"/>
      <c r="K1569" s="232"/>
      <c r="L1569" s="237"/>
      <c r="M1569" s="238"/>
      <c r="N1569" s="239"/>
      <c r="O1569" s="239"/>
      <c r="P1569" s="239"/>
      <c r="Q1569" s="239"/>
      <c r="R1569" s="239"/>
      <c r="S1569" s="239"/>
      <c r="T1569" s="240"/>
      <c r="AT1569" s="241" t="s">
        <v>211</v>
      </c>
      <c r="AU1569" s="241" t="s">
        <v>87</v>
      </c>
      <c r="AV1569" s="13" t="s">
        <v>87</v>
      </c>
      <c r="AW1569" s="13" t="s">
        <v>40</v>
      </c>
      <c r="AX1569" s="13" t="s">
        <v>80</v>
      </c>
      <c r="AY1569" s="241" t="s">
        <v>201</v>
      </c>
    </row>
    <row r="1570" spans="2:65" s="13" customFormat="1">
      <c r="B1570" s="231"/>
      <c r="C1570" s="232"/>
      <c r="D1570" s="218" t="s">
        <v>211</v>
      </c>
      <c r="E1570" s="233" t="s">
        <v>34</v>
      </c>
      <c r="F1570" s="234" t="s">
        <v>1527</v>
      </c>
      <c r="G1570" s="232"/>
      <c r="H1570" s="235">
        <v>1.51</v>
      </c>
      <c r="I1570" s="236"/>
      <c r="J1570" s="232"/>
      <c r="K1570" s="232"/>
      <c r="L1570" s="237"/>
      <c r="M1570" s="238"/>
      <c r="N1570" s="239"/>
      <c r="O1570" s="239"/>
      <c r="P1570" s="239"/>
      <c r="Q1570" s="239"/>
      <c r="R1570" s="239"/>
      <c r="S1570" s="239"/>
      <c r="T1570" s="240"/>
      <c r="AT1570" s="241" t="s">
        <v>211</v>
      </c>
      <c r="AU1570" s="241" t="s">
        <v>87</v>
      </c>
      <c r="AV1570" s="13" t="s">
        <v>87</v>
      </c>
      <c r="AW1570" s="13" t="s">
        <v>40</v>
      </c>
      <c r="AX1570" s="13" t="s">
        <v>80</v>
      </c>
      <c r="AY1570" s="241" t="s">
        <v>201</v>
      </c>
    </row>
    <row r="1571" spans="2:65" s="13" customFormat="1">
      <c r="B1571" s="231"/>
      <c r="C1571" s="232"/>
      <c r="D1571" s="218" t="s">
        <v>211</v>
      </c>
      <c r="E1571" s="233" t="s">
        <v>34</v>
      </c>
      <c r="F1571" s="234" t="s">
        <v>1528</v>
      </c>
      <c r="G1571" s="232"/>
      <c r="H1571" s="235">
        <v>7.5</v>
      </c>
      <c r="I1571" s="236"/>
      <c r="J1571" s="232"/>
      <c r="K1571" s="232"/>
      <c r="L1571" s="237"/>
      <c r="M1571" s="238"/>
      <c r="N1571" s="239"/>
      <c r="O1571" s="239"/>
      <c r="P1571" s="239"/>
      <c r="Q1571" s="239"/>
      <c r="R1571" s="239"/>
      <c r="S1571" s="239"/>
      <c r="T1571" s="240"/>
      <c r="AT1571" s="241" t="s">
        <v>211</v>
      </c>
      <c r="AU1571" s="241" t="s">
        <v>87</v>
      </c>
      <c r="AV1571" s="13" t="s">
        <v>87</v>
      </c>
      <c r="AW1571" s="13" t="s">
        <v>40</v>
      </c>
      <c r="AX1571" s="13" t="s">
        <v>80</v>
      </c>
      <c r="AY1571" s="241" t="s">
        <v>201</v>
      </c>
    </row>
    <row r="1572" spans="2:65" s="13" customFormat="1">
      <c r="B1572" s="231"/>
      <c r="C1572" s="232"/>
      <c r="D1572" s="218" t="s">
        <v>211</v>
      </c>
      <c r="E1572" s="233" t="s">
        <v>34</v>
      </c>
      <c r="F1572" s="234" t="s">
        <v>1529</v>
      </c>
      <c r="G1572" s="232"/>
      <c r="H1572" s="235">
        <v>6</v>
      </c>
      <c r="I1572" s="236"/>
      <c r="J1572" s="232"/>
      <c r="K1572" s="232"/>
      <c r="L1572" s="237"/>
      <c r="M1572" s="238"/>
      <c r="N1572" s="239"/>
      <c r="O1572" s="239"/>
      <c r="P1572" s="239"/>
      <c r="Q1572" s="239"/>
      <c r="R1572" s="239"/>
      <c r="S1572" s="239"/>
      <c r="T1572" s="240"/>
      <c r="AT1572" s="241" t="s">
        <v>211</v>
      </c>
      <c r="AU1572" s="241" t="s">
        <v>87</v>
      </c>
      <c r="AV1572" s="13" t="s">
        <v>87</v>
      </c>
      <c r="AW1572" s="13" t="s">
        <v>40</v>
      </c>
      <c r="AX1572" s="13" t="s">
        <v>80</v>
      </c>
      <c r="AY1572" s="241" t="s">
        <v>201</v>
      </c>
    </row>
    <row r="1573" spans="2:65" s="13" customFormat="1">
      <c r="B1573" s="231"/>
      <c r="C1573" s="232"/>
      <c r="D1573" s="218" t="s">
        <v>211</v>
      </c>
      <c r="E1573" s="233" t="s">
        <v>34</v>
      </c>
      <c r="F1573" s="234" t="s">
        <v>1530</v>
      </c>
      <c r="G1573" s="232"/>
      <c r="H1573" s="235">
        <v>38.630000000000003</v>
      </c>
      <c r="I1573" s="236"/>
      <c r="J1573" s="232"/>
      <c r="K1573" s="232"/>
      <c r="L1573" s="237"/>
      <c r="M1573" s="238"/>
      <c r="N1573" s="239"/>
      <c r="O1573" s="239"/>
      <c r="P1573" s="239"/>
      <c r="Q1573" s="239"/>
      <c r="R1573" s="239"/>
      <c r="S1573" s="239"/>
      <c r="T1573" s="240"/>
      <c r="AT1573" s="241" t="s">
        <v>211</v>
      </c>
      <c r="AU1573" s="241" t="s">
        <v>87</v>
      </c>
      <c r="AV1573" s="13" t="s">
        <v>87</v>
      </c>
      <c r="AW1573" s="13" t="s">
        <v>40</v>
      </c>
      <c r="AX1573" s="13" t="s">
        <v>80</v>
      </c>
      <c r="AY1573" s="241" t="s">
        <v>201</v>
      </c>
    </row>
    <row r="1574" spans="2:65" s="13" customFormat="1">
      <c r="B1574" s="231"/>
      <c r="C1574" s="232"/>
      <c r="D1574" s="218" t="s">
        <v>211</v>
      </c>
      <c r="E1574" s="233" t="s">
        <v>34</v>
      </c>
      <c r="F1574" s="234" t="s">
        <v>1531</v>
      </c>
      <c r="G1574" s="232"/>
      <c r="H1574" s="235">
        <v>5.97</v>
      </c>
      <c r="I1574" s="236"/>
      <c r="J1574" s="232"/>
      <c r="K1574" s="232"/>
      <c r="L1574" s="237"/>
      <c r="M1574" s="238"/>
      <c r="N1574" s="239"/>
      <c r="O1574" s="239"/>
      <c r="P1574" s="239"/>
      <c r="Q1574" s="239"/>
      <c r="R1574" s="239"/>
      <c r="S1574" s="239"/>
      <c r="T1574" s="240"/>
      <c r="AT1574" s="241" t="s">
        <v>211</v>
      </c>
      <c r="AU1574" s="241" t="s">
        <v>87</v>
      </c>
      <c r="AV1574" s="13" t="s">
        <v>87</v>
      </c>
      <c r="AW1574" s="13" t="s">
        <v>40</v>
      </c>
      <c r="AX1574" s="13" t="s">
        <v>80</v>
      </c>
      <c r="AY1574" s="241" t="s">
        <v>201</v>
      </c>
    </row>
    <row r="1575" spans="2:65" s="13" customFormat="1">
      <c r="B1575" s="231"/>
      <c r="C1575" s="232"/>
      <c r="D1575" s="218" t="s">
        <v>211</v>
      </c>
      <c r="E1575" s="233" t="s">
        <v>34</v>
      </c>
      <c r="F1575" s="234" t="s">
        <v>1532</v>
      </c>
      <c r="G1575" s="232"/>
      <c r="H1575" s="235">
        <v>4.04</v>
      </c>
      <c r="I1575" s="236"/>
      <c r="J1575" s="232"/>
      <c r="K1575" s="232"/>
      <c r="L1575" s="237"/>
      <c r="M1575" s="238"/>
      <c r="N1575" s="239"/>
      <c r="O1575" s="239"/>
      <c r="P1575" s="239"/>
      <c r="Q1575" s="239"/>
      <c r="R1575" s="239"/>
      <c r="S1575" s="239"/>
      <c r="T1575" s="240"/>
      <c r="AT1575" s="241" t="s">
        <v>211</v>
      </c>
      <c r="AU1575" s="241" t="s">
        <v>87</v>
      </c>
      <c r="AV1575" s="13" t="s">
        <v>87</v>
      </c>
      <c r="AW1575" s="13" t="s">
        <v>40</v>
      </c>
      <c r="AX1575" s="13" t="s">
        <v>80</v>
      </c>
      <c r="AY1575" s="241" t="s">
        <v>201</v>
      </c>
    </row>
    <row r="1576" spans="2:65" s="13" customFormat="1">
      <c r="B1576" s="231"/>
      <c r="C1576" s="232"/>
      <c r="D1576" s="218" t="s">
        <v>211</v>
      </c>
      <c r="E1576" s="233" t="s">
        <v>34</v>
      </c>
      <c r="F1576" s="234" t="s">
        <v>1533</v>
      </c>
      <c r="G1576" s="232"/>
      <c r="H1576" s="235">
        <v>4.2300000000000004</v>
      </c>
      <c r="I1576" s="236"/>
      <c r="J1576" s="232"/>
      <c r="K1576" s="232"/>
      <c r="L1576" s="237"/>
      <c r="M1576" s="238"/>
      <c r="N1576" s="239"/>
      <c r="O1576" s="239"/>
      <c r="P1576" s="239"/>
      <c r="Q1576" s="239"/>
      <c r="R1576" s="239"/>
      <c r="S1576" s="239"/>
      <c r="T1576" s="240"/>
      <c r="AT1576" s="241" t="s">
        <v>211</v>
      </c>
      <c r="AU1576" s="241" t="s">
        <v>87</v>
      </c>
      <c r="AV1576" s="13" t="s">
        <v>87</v>
      </c>
      <c r="AW1576" s="13" t="s">
        <v>40</v>
      </c>
      <c r="AX1576" s="13" t="s">
        <v>80</v>
      </c>
      <c r="AY1576" s="241" t="s">
        <v>201</v>
      </c>
    </row>
    <row r="1577" spans="2:65" s="13" customFormat="1">
      <c r="B1577" s="231"/>
      <c r="C1577" s="232"/>
      <c r="D1577" s="218" t="s">
        <v>211</v>
      </c>
      <c r="E1577" s="233" t="s">
        <v>34</v>
      </c>
      <c r="F1577" s="234" t="s">
        <v>1534</v>
      </c>
      <c r="G1577" s="232"/>
      <c r="H1577" s="235">
        <v>1.58</v>
      </c>
      <c r="I1577" s="236"/>
      <c r="J1577" s="232"/>
      <c r="K1577" s="232"/>
      <c r="L1577" s="237"/>
      <c r="M1577" s="238"/>
      <c r="N1577" s="239"/>
      <c r="O1577" s="239"/>
      <c r="P1577" s="239"/>
      <c r="Q1577" s="239"/>
      <c r="R1577" s="239"/>
      <c r="S1577" s="239"/>
      <c r="T1577" s="240"/>
      <c r="AT1577" s="241" t="s">
        <v>211</v>
      </c>
      <c r="AU1577" s="241" t="s">
        <v>87</v>
      </c>
      <c r="AV1577" s="13" t="s">
        <v>87</v>
      </c>
      <c r="AW1577" s="13" t="s">
        <v>40</v>
      </c>
      <c r="AX1577" s="13" t="s">
        <v>80</v>
      </c>
      <c r="AY1577" s="241" t="s">
        <v>201</v>
      </c>
    </row>
    <row r="1578" spans="2:65" s="13" customFormat="1">
      <c r="B1578" s="231"/>
      <c r="C1578" s="232"/>
      <c r="D1578" s="218" t="s">
        <v>211</v>
      </c>
      <c r="E1578" s="233" t="s">
        <v>34</v>
      </c>
      <c r="F1578" s="234" t="s">
        <v>1535</v>
      </c>
      <c r="G1578" s="232"/>
      <c r="H1578" s="235">
        <v>1.85</v>
      </c>
      <c r="I1578" s="236"/>
      <c r="J1578" s="232"/>
      <c r="K1578" s="232"/>
      <c r="L1578" s="237"/>
      <c r="M1578" s="238"/>
      <c r="N1578" s="239"/>
      <c r="O1578" s="239"/>
      <c r="P1578" s="239"/>
      <c r="Q1578" s="239"/>
      <c r="R1578" s="239"/>
      <c r="S1578" s="239"/>
      <c r="T1578" s="240"/>
      <c r="AT1578" s="241" t="s">
        <v>211</v>
      </c>
      <c r="AU1578" s="241" t="s">
        <v>87</v>
      </c>
      <c r="AV1578" s="13" t="s">
        <v>87</v>
      </c>
      <c r="AW1578" s="13" t="s">
        <v>40</v>
      </c>
      <c r="AX1578" s="13" t="s">
        <v>80</v>
      </c>
      <c r="AY1578" s="241" t="s">
        <v>201</v>
      </c>
    </row>
    <row r="1579" spans="2:65" s="13" customFormat="1">
      <c r="B1579" s="231"/>
      <c r="C1579" s="232"/>
      <c r="D1579" s="218" t="s">
        <v>211</v>
      </c>
      <c r="E1579" s="233" t="s">
        <v>34</v>
      </c>
      <c r="F1579" s="234" t="s">
        <v>1536</v>
      </c>
      <c r="G1579" s="232"/>
      <c r="H1579" s="235">
        <v>1.8</v>
      </c>
      <c r="I1579" s="236"/>
      <c r="J1579" s="232"/>
      <c r="K1579" s="232"/>
      <c r="L1579" s="237"/>
      <c r="M1579" s="238"/>
      <c r="N1579" s="239"/>
      <c r="O1579" s="239"/>
      <c r="P1579" s="239"/>
      <c r="Q1579" s="239"/>
      <c r="R1579" s="239"/>
      <c r="S1579" s="239"/>
      <c r="T1579" s="240"/>
      <c r="AT1579" s="241" t="s">
        <v>211</v>
      </c>
      <c r="AU1579" s="241" t="s">
        <v>87</v>
      </c>
      <c r="AV1579" s="13" t="s">
        <v>87</v>
      </c>
      <c r="AW1579" s="13" t="s">
        <v>40</v>
      </c>
      <c r="AX1579" s="13" t="s">
        <v>80</v>
      </c>
      <c r="AY1579" s="241" t="s">
        <v>201</v>
      </c>
    </row>
    <row r="1580" spans="2:65" s="14" customFormat="1">
      <c r="B1580" s="242"/>
      <c r="C1580" s="243"/>
      <c r="D1580" s="218" t="s">
        <v>211</v>
      </c>
      <c r="E1580" s="244" t="s">
        <v>34</v>
      </c>
      <c r="F1580" s="245" t="s">
        <v>215</v>
      </c>
      <c r="G1580" s="243"/>
      <c r="H1580" s="246">
        <v>89.83</v>
      </c>
      <c r="I1580" s="247"/>
      <c r="J1580" s="243"/>
      <c r="K1580" s="243"/>
      <c r="L1580" s="248"/>
      <c r="M1580" s="249"/>
      <c r="N1580" s="250"/>
      <c r="O1580" s="250"/>
      <c r="P1580" s="250"/>
      <c r="Q1580" s="250"/>
      <c r="R1580" s="250"/>
      <c r="S1580" s="250"/>
      <c r="T1580" s="251"/>
      <c r="AT1580" s="252" t="s">
        <v>211</v>
      </c>
      <c r="AU1580" s="252" t="s">
        <v>87</v>
      </c>
      <c r="AV1580" s="14" t="s">
        <v>111</v>
      </c>
      <c r="AW1580" s="14" t="s">
        <v>40</v>
      </c>
      <c r="AX1580" s="14" t="s">
        <v>42</v>
      </c>
      <c r="AY1580" s="252" t="s">
        <v>201</v>
      </c>
    </row>
    <row r="1581" spans="2:65" s="1" customFormat="1" ht="16.5" customHeight="1">
      <c r="B1581" s="43"/>
      <c r="C1581" s="264" t="s">
        <v>1537</v>
      </c>
      <c r="D1581" s="264" t="s">
        <v>306</v>
      </c>
      <c r="E1581" s="265" t="s">
        <v>1538</v>
      </c>
      <c r="F1581" s="266" t="s">
        <v>1539</v>
      </c>
      <c r="G1581" s="267" t="s">
        <v>1540</v>
      </c>
      <c r="H1581" s="268">
        <v>161.69399999999999</v>
      </c>
      <c r="I1581" s="269"/>
      <c r="J1581" s="270">
        <f>ROUND(I1581*H1581,2)</f>
        <v>0</v>
      </c>
      <c r="K1581" s="266" t="s">
        <v>207</v>
      </c>
      <c r="L1581" s="271"/>
      <c r="M1581" s="272" t="s">
        <v>34</v>
      </c>
      <c r="N1581" s="273" t="s">
        <v>51</v>
      </c>
      <c r="O1581" s="44"/>
      <c r="P1581" s="215">
        <f>O1581*H1581</f>
        <v>0</v>
      </c>
      <c r="Q1581" s="215">
        <v>1E-3</v>
      </c>
      <c r="R1581" s="215">
        <f>Q1581*H1581</f>
        <v>0.161694</v>
      </c>
      <c r="S1581" s="215">
        <v>0</v>
      </c>
      <c r="T1581" s="216">
        <f>S1581*H1581</f>
        <v>0</v>
      </c>
      <c r="AR1581" s="25" t="s">
        <v>390</v>
      </c>
      <c r="AT1581" s="25" t="s">
        <v>306</v>
      </c>
      <c r="AU1581" s="25" t="s">
        <v>87</v>
      </c>
      <c r="AY1581" s="25" t="s">
        <v>201</v>
      </c>
      <c r="BE1581" s="217">
        <f>IF(N1581="základní",J1581,0)</f>
        <v>0</v>
      </c>
      <c r="BF1581" s="217">
        <f>IF(N1581="snížená",J1581,0)</f>
        <v>0</v>
      </c>
      <c r="BG1581" s="217">
        <f>IF(N1581="zákl. přenesená",J1581,0)</f>
        <v>0</v>
      </c>
      <c r="BH1581" s="217">
        <f>IF(N1581="sníž. přenesená",J1581,0)</f>
        <v>0</v>
      </c>
      <c r="BI1581" s="217">
        <f>IF(N1581="nulová",J1581,0)</f>
        <v>0</v>
      </c>
      <c r="BJ1581" s="25" t="s">
        <v>42</v>
      </c>
      <c r="BK1581" s="217">
        <f>ROUND(I1581*H1581,2)</f>
        <v>0</v>
      </c>
      <c r="BL1581" s="25" t="s">
        <v>286</v>
      </c>
      <c r="BM1581" s="25" t="s">
        <v>1541</v>
      </c>
    </row>
    <row r="1582" spans="2:65" s="13" customFormat="1">
      <c r="B1582" s="231"/>
      <c r="C1582" s="232"/>
      <c r="D1582" s="218" t="s">
        <v>211</v>
      </c>
      <c r="E1582" s="232"/>
      <c r="F1582" s="234" t="s">
        <v>1542</v>
      </c>
      <c r="G1582" s="232"/>
      <c r="H1582" s="235">
        <v>161.69399999999999</v>
      </c>
      <c r="I1582" s="236"/>
      <c r="J1582" s="232"/>
      <c r="K1582" s="232"/>
      <c r="L1582" s="237"/>
      <c r="M1582" s="238"/>
      <c r="N1582" s="239"/>
      <c r="O1582" s="239"/>
      <c r="P1582" s="239"/>
      <c r="Q1582" s="239"/>
      <c r="R1582" s="239"/>
      <c r="S1582" s="239"/>
      <c r="T1582" s="240"/>
      <c r="AT1582" s="241" t="s">
        <v>211</v>
      </c>
      <c r="AU1582" s="241" t="s">
        <v>87</v>
      </c>
      <c r="AV1582" s="13" t="s">
        <v>87</v>
      </c>
      <c r="AW1582" s="13" t="s">
        <v>6</v>
      </c>
      <c r="AX1582" s="13" t="s">
        <v>42</v>
      </c>
      <c r="AY1582" s="241" t="s">
        <v>201</v>
      </c>
    </row>
    <row r="1583" spans="2:65" s="1" customFormat="1" ht="25.5" customHeight="1">
      <c r="B1583" s="43"/>
      <c r="C1583" s="206" t="s">
        <v>1543</v>
      </c>
      <c r="D1583" s="206" t="s">
        <v>203</v>
      </c>
      <c r="E1583" s="207" t="s">
        <v>1544</v>
      </c>
      <c r="F1583" s="208" t="s">
        <v>1545</v>
      </c>
      <c r="G1583" s="209" t="s">
        <v>137</v>
      </c>
      <c r="H1583" s="210">
        <v>17.170999999999999</v>
      </c>
      <c r="I1583" s="211"/>
      <c r="J1583" s="212">
        <f>ROUND(I1583*H1583,2)</f>
        <v>0</v>
      </c>
      <c r="K1583" s="208" t="s">
        <v>207</v>
      </c>
      <c r="L1583" s="63"/>
      <c r="M1583" s="213" t="s">
        <v>34</v>
      </c>
      <c r="N1583" s="214" t="s">
        <v>51</v>
      </c>
      <c r="O1583" s="44"/>
      <c r="P1583" s="215">
        <f>O1583*H1583</f>
        <v>0</v>
      </c>
      <c r="Q1583" s="215">
        <v>0</v>
      </c>
      <c r="R1583" s="215">
        <f>Q1583*H1583</f>
        <v>0</v>
      </c>
      <c r="S1583" s="215">
        <v>0</v>
      </c>
      <c r="T1583" s="216">
        <f>S1583*H1583</f>
        <v>0</v>
      </c>
      <c r="AR1583" s="25" t="s">
        <v>286</v>
      </c>
      <c r="AT1583" s="25" t="s">
        <v>203</v>
      </c>
      <c r="AU1583" s="25" t="s">
        <v>87</v>
      </c>
      <c r="AY1583" s="25" t="s">
        <v>201</v>
      </c>
      <c r="BE1583" s="217">
        <f>IF(N1583="základní",J1583,0)</f>
        <v>0</v>
      </c>
      <c r="BF1583" s="217">
        <f>IF(N1583="snížená",J1583,0)</f>
        <v>0</v>
      </c>
      <c r="BG1583" s="217">
        <f>IF(N1583="zákl. přenesená",J1583,0)</f>
        <v>0</v>
      </c>
      <c r="BH1583" s="217">
        <f>IF(N1583="sníž. přenesená",J1583,0)</f>
        <v>0</v>
      </c>
      <c r="BI1583" s="217">
        <f>IF(N1583="nulová",J1583,0)</f>
        <v>0</v>
      </c>
      <c r="BJ1583" s="25" t="s">
        <v>42</v>
      </c>
      <c r="BK1583" s="217">
        <f>ROUND(I1583*H1583,2)</f>
        <v>0</v>
      </c>
      <c r="BL1583" s="25" t="s">
        <v>286</v>
      </c>
      <c r="BM1583" s="25" t="s">
        <v>1546</v>
      </c>
    </row>
    <row r="1584" spans="2:65" s="1" customFormat="1" ht="27">
      <c r="B1584" s="43"/>
      <c r="C1584" s="65"/>
      <c r="D1584" s="218" t="s">
        <v>209</v>
      </c>
      <c r="E1584" s="65"/>
      <c r="F1584" s="219" t="s">
        <v>1522</v>
      </c>
      <c r="G1584" s="65"/>
      <c r="H1584" s="65"/>
      <c r="I1584" s="175"/>
      <c r="J1584" s="65"/>
      <c r="K1584" s="65"/>
      <c r="L1584" s="63"/>
      <c r="M1584" s="220"/>
      <c r="N1584" s="44"/>
      <c r="O1584" s="44"/>
      <c r="P1584" s="44"/>
      <c r="Q1584" s="44"/>
      <c r="R1584" s="44"/>
      <c r="S1584" s="44"/>
      <c r="T1584" s="80"/>
      <c r="AT1584" s="25" t="s">
        <v>209</v>
      </c>
      <c r="AU1584" s="25" t="s">
        <v>87</v>
      </c>
    </row>
    <row r="1585" spans="2:65" s="12" customFormat="1">
      <c r="B1585" s="221"/>
      <c r="C1585" s="222"/>
      <c r="D1585" s="218" t="s">
        <v>211</v>
      </c>
      <c r="E1585" s="223" t="s">
        <v>34</v>
      </c>
      <c r="F1585" s="224" t="s">
        <v>418</v>
      </c>
      <c r="G1585" s="222"/>
      <c r="H1585" s="223" t="s">
        <v>34</v>
      </c>
      <c r="I1585" s="225"/>
      <c r="J1585" s="222"/>
      <c r="K1585" s="222"/>
      <c r="L1585" s="226"/>
      <c r="M1585" s="227"/>
      <c r="N1585" s="228"/>
      <c r="O1585" s="228"/>
      <c r="P1585" s="228"/>
      <c r="Q1585" s="228"/>
      <c r="R1585" s="228"/>
      <c r="S1585" s="228"/>
      <c r="T1585" s="229"/>
      <c r="AT1585" s="230" t="s">
        <v>211</v>
      </c>
      <c r="AU1585" s="230" t="s">
        <v>87</v>
      </c>
      <c r="AV1585" s="12" t="s">
        <v>42</v>
      </c>
      <c r="AW1585" s="12" t="s">
        <v>40</v>
      </c>
      <c r="AX1585" s="12" t="s">
        <v>80</v>
      </c>
      <c r="AY1585" s="230" t="s">
        <v>201</v>
      </c>
    </row>
    <row r="1586" spans="2:65" s="13" customFormat="1">
      <c r="B1586" s="231"/>
      <c r="C1586" s="232"/>
      <c r="D1586" s="218" t="s">
        <v>211</v>
      </c>
      <c r="E1586" s="233" t="s">
        <v>34</v>
      </c>
      <c r="F1586" s="234" t="s">
        <v>1547</v>
      </c>
      <c r="G1586" s="232"/>
      <c r="H1586" s="235">
        <v>0.79200000000000004</v>
      </c>
      <c r="I1586" s="236"/>
      <c r="J1586" s="232"/>
      <c r="K1586" s="232"/>
      <c r="L1586" s="237"/>
      <c r="M1586" s="238"/>
      <c r="N1586" s="239"/>
      <c r="O1586" s="239"/>
      <c r="P1586" s="239"/>
      <c r="Q1586" s="239"/>
      <c r="R1586" s="239"/>
      <c r="S1586" s="239"/>
      <c r="T1586" s="240"/>
      <c r="AT1586" s="241" t="s">
        <v>211</v>
      </c>
      <c r="AU1586" s="241" t="s">
        <v>87</v>
      </c>
      <c r="AV1586" s="13" t="s">
        <v>87</v>
      </c>
      <c r="AW1586" s="13" t="s">
        <v>40</v>
      </c>
      <c r="AX1586" s="13" t="s">
        <v>80</v>
      </c>
      <c r="AY1586" s="241" t="s">
        <v>201</v>
      </c>
    </row>
    <row r="1587" spans="2:65" s="13" customFormat="1">
      <c r="B1587" s="231"/>
      <c r="C1587" s="232"/>
      <c r="D1587" s="218" t="s">
        <v>211</v>
      </c>
      <c r="E1587" s="233" t="s">
        <v>34</v>
      </c>
      <c r="F1587" s="234" t="s">
        <v>1548</v>
      </c>
      <c r="G1587" s="232"/>
      <c r="H1587" s="235">
        <v>0.996</v>
      </c>
      <c r="I1587" s="236"/>
      <c r="J1587" s="232"/>
      <c r="K1587" s="232"/>
      <c r="L1587" s="237"/>
      <c r="M1587" s="238"/>
      <c r="N1587" s="239"/>
      <c r="O1587" s="239"/>
      <c r="P1587" s="239"/>
      <c r="Q1587" s="239"/>
      <c r="R1587" s="239"/>
      <c r="S1587" s="239"/>
      <c r="T1587" s="240"/>
      <c r="AT1587" s="241" t="s">
        <v>211</v>
      </c>
      <c r="AU1587" s="241" t="s">
        <v>87</v>
      </c>
      <c r="AV1587" s="13" t="s">
        <v>87</v>
      </c>
      <c r="AW1587" s="13" t="s">
        <v>40</v>
      </c>
      <c r="AX1587" s="13" t="s">
        <v>80</v>
      </c>
      <c r="AY1587" s="241" t="s">
        <v>201</v>
      </c>
    </row>
    <row r="1588" spans="2:65" s="13" customFormat="1">
      <c r="B1588" s="231"/>
      <c r="C1588" s="232"/>
      <c r="D1588" s="218" t="s">
        <v>211</v>
      </c>
      <c r="E1588" s="233" t="s">
        <v>34</v>
      </c>
      <c r="F1588" s="234" t="s">
        <v>1549</v>
      </c>
      <c r="G1588" s="232"/>
      <c r="H1588" s="235">
        <v>1.3180000000000001</v>
      </c>
      <c r="I1588" s="236"/>
      <c r="J1588" s="232"/>
      <c r="K1588" s="232"/>
      <c r="L1588" s="237"/>
      <c r="M1588" s="238"/>
      <c r="N1588" s="239"/>
      <c r="O1588" s="239"/>
      <c r="P1588" s="239"/>
      <c r="Q1588" s="239"/>
      <c r="R1588" s="239"/>
      <c r="S1588" s="239"/>
      <c r="T1588" s="240"/>
      <c r="AT1588" s="241" t="s">
        <v>211</v>
      </c>
      <c r="AU1588" s="241" t="s">
        <v>87</v>
      </c>
      <c r="AV1588" s="13" t="s">
        <v>87</v>
      </c>
      <c r="AW1588" s="13" t="s">
        <v>40</v>
      </c>
      <c r="AX1588" s="13" t="s">
        <v>80</v>
      </c>
      <c r="AY1588" s="241" t="s">
        <v>201</v>
      </c>
    </row>
    <row r="1589" spans="2:65" s="13" customFormat="1">
      <c r="B1589" s="231"/>
      <c r="C1589" s="232"/>
      <c r="D1589" s="218" t="s">
        <v>211</v>
      </c>
      <c r="E1589" s="233" t="s">
        <v>34</v>
      </c>
      <c r="F1589" s="234" t="s">
        <v>1550</v>
      </c>
      <c r="G1589" s="232"/>
      <c r="H1589" s="235">
        <v>0.49399999999999999</v>
      </c>
      <c r="I1589" s="236"/>
      <c r="J1589" s="232"/>
      <c r="K1589" s="232"/>
      <c r="L1589" s="237"/>
      <c r="M1589" s="238"/>
      <c r="N1589" s="239"/>
      <c r="O1589" s="239"/>
      <c r="P1589" s="239"/>
      <c r="Q1589" s="239"/>
      <c r="R1589" s="239"/>
      <c r="S1589" s="239"/>
      <c r="T1589" s="240"/>
      <c r="AT1589" s="241" t="s">
        <v>211</v>
      </c>
      <c r="AU1589" s="241" t="s">
        <v>87</v>
      </c>
      <c r="AV1589" s="13" t="s">
        <v>87</v>
      </c>
      <c r="AW1589" s="13" t="s">
        <v>40</v>
      </c>
      <c r="AX1589" s="13" t="s">
        <v>80</v>
      </c>
      <c r="AY1589" s="241" t="s">
        <v>201</v>
      </c>
    </row>
    <row r="1590" spans="2:65" s="13" customFormat="1" ht="27">
      <c r="B1590" s="231"/>
      <c r="C1590" s="232"/>
      <c r="D1590" s="218" t="s">
        <v>211</v>
      </c>
      <c r="E1590" s="233" t="s">
        <v>34</v>
      </c>
      <c r="F1590" s="234" t="s">
        <v>1551</v>
      </c>
      <c r="G1590" s="232"/>
      <c r="H1590" s="235">
        <v>4.117</v>
      </c>
      <c r="I1590" s="236"/>
      <c r="J1590" s="232"/>
      <c r="K1590" s="232"/>
      <c r="L1590" s="237"/>
      <c r="M1590" s="238"/>
      <c r="N1590" s="239"/>
      <c r="O1590" s="239"/>
      <c r="P1590" s="239"/>
      <c r="Q1590" s="239"/>
      <c r="R1590" s="239"/>
      <c r="S1590" s="239"/>
      <c r="T1590" s="240"/>
      <c r="AT1590" s="241" t="s">
        <v>211</v>
      </c>
      <c r="AU1590" s="241" t="s">
        <v>87</v>
      </c>
      <c r="AV1590" s="13" t="s">
        <v>87</v>
      </c>
      <c r="AW1590" s="13" t="s">
        <v>40</v>
      </c>
      <c r="AX1590" s="13" t="s">
        <v>80</v>
      </c>
      <c r="AY1590" s="241" t="s">
        <v>201</v>
      </c>
    </row>
    <row r="1591" spans="2:65" s="13" customFormat="1">
      <c r="B1591" s="231"/>
      <c r="C1591" s="232"/>
      <c r="D1591" s="218" t="s">
        <v>211</v>
      </c>
      <c r="E1591" s="233" t="s">
        <v>34</v>
      </c>
      <c r="F1591" s="234" t="s">
        <v>1552</v>
      </c>
      <c r="G1591" s="232"/>
      <c r="H1591" s="235">
        <v>0.96799999999999997</v>
      </c>
      <c r="I1591" s="236"/>
      <c r="J1591" s="232"/>
      <c r="K1591" s="232"/>
      <c r="L1591" s="237"/>
      <c r="M1591" s="238"/>
      <c r="N1591" s="239"/>
      <c r="O1591" s="239"/>
      <c r="P1591" s="239"/>
      <c r="Q1591" s="239"/>
      <c r="R1591" s="239"/>
      <c r="S1591" s="239"/>
      <c r="T1591" s="240"/>
      <c r="AT1591" s="241" t="s">
        <v>211</v>
      </c>
      <c r="AU1591" s="241" t="s">
        <v>87</v>
      </c>
      <c r="AV1591" s="13" t="s">
        <v>87</v>
      </c>
      <c r="AW1591" s="13" t="s">
        <v>40</v>
      </c>
      <c r="AX1591" s="13" t="s">
        <v>80</v>
      </c>
      <c r="AY1591" s="241" t="s">
        <v>201</v>
      </c>
    </row>
    <row r="1592" spans="2:65" s="13" customFormat="1">
      <c r="B1592" s="231"/>
      <c r="C1592" s="232"/>
      <c r="D1592" s="218" t="s">
        <v>211</v>
      </c>
      <c r="E1592" s="233" t="s">
        <v>34</v>
      </c>
      <c r="F1592" s="234" t="s">
        <v>1553</v>
      </c>
      <c r="G1592" s="232"/>
      <c r="H1592" s="235">
        <v>0.85299999999999998</v>
      </c>
      <c r="I1592" s="236"/>
      <c r="J1592" s="232"/>
      <c r="K1592" s="232"/>
      <c r="L1592" s="237"/>
      <c r="M1592" s="238"/>
      <c r="N1592" s="239"/>
      <c r="O1592" s="239"/>
      <c r="P1592" s="239"/>
      <c r="Q1592" s="239"/>
      <c r="R1592" s="239"/>
      <c r="S1592" s="239"/>
      <c r="T1592" s="240"/>
      <c r="AT1592" s="241" t="s">
        <v>211</v>
      </c>
      <c r="AU1592" s="241" t="s">
        <v>87</v>
      </c>
      <c r="AV1592" s="13" t="s">
        <v>87</v>
      </c>
      <c r="AW1592" s="13" t="s">
        <v>40</v>
      </c>
      <c r="AX1592" s="13" t="s">
        <v>80</v>
      </c>
      <c r="AY1592" s="241" t="s">
        <v>201</v>
      </c>
    </row>
    <row r="1593" spans="2:65" s="13" customFormat="1">
      <c r="B1593" s="231"/>
      <c r="C1593" s="232"/>
      <c r="D1593" s="218" t="s">
        <v>211</v>
      </c>
      <c r="E1593" s="233" t="s">
        <v>34</v>
      </c>
      <c r="F1593" s="234" t="s">
        <v>1554</v>
      </c>
      <c r="G1593" s="232"/>
      <c r="H1593" s="235">
        <v>0.84199999999999997</v>
      </c>
      <c r="I1593" s="236"/>
      <c r="J1593" s="232"/>
      <c r="K1593" s="232"/>
      <c r="L1593" s="237"/>
      <c r="M1593" s="238"/>
      <c r="N1593" s="239"/>
      <c r="O1593" s="239"/>
      <c r="P1593" s="239"/>
      <c r="Q1593" s="239"/>
      <c r="R1593" s="239"/>
      <c r="S1593" s="239"/>
      <c r="T1593" s="240"/>
      <c r="AT1593" s="241" t="s">
        <v>211</v>
      </c>
      <c r="AU1593" s="241" t="s">
        <v>87</v>
      </c>
      <c r="AV1593" s="13" t="s">
        <v>87</v>
      </c>
      <c r="AW1593" s="13" t="s">
        <v>40</v>
      </c>
      <c r="AX1593" s="13" t="s">
        <v>80</v>
      </c>
      <c r="AY1593" s="241" t="s">
        <v>201</v>
      </c>
    </row>
    <row r="1594" spans="2:65" s="13" customFormat="1">
      <c r="B1594" s="231"/>
      <c r="C1594" s="232"/>
      <c r="D1594" s="218" t="s">
        <v>211</v>
      </c>
      <c r="E1594" s="233" t="s">
        <v>34</v>
      </c>
      <c r="F1594" s="234" t="s">
        <v>1555</v>
      </c>
      <c r="G1594" s="232"/>
      <c r="H1594" s="235">
        <v>0.505</v>
      </c>
      <c r="I1594" s="236"/>
      <c r="J1594" s="232"/>
      <c r="K1594" s="232"/>
      <c r="L1594" s="237"/>
      <c r="M1594" s="238"/>
      <c r="N1594" s="239"/>
      <c r="O1594" s="239"/>
      <c r="P1594" s="239"/>
      <c r="Q1594" s="239"/>
      <c r="R1594" s="239"/>
      <c r="S1594" s="239"/>
      <c r="T1594" s="240"/>
      <c r="AT1594" s="241" t="s">
        <v>211</v>
      </c>
      <c r="AU1594" s="241" t="s">
        <v>87</v>
      </c>
      <c r="AV1594" s="13" t="s">
        <v>87</v>
      </c>
      <c r="AW1594" s="13" t="s">
        <v>40</v>
      </c>
      <c r="AX1594" s="13" t="s">
        <v>80</v>
      </c>
      <c r="AY1594" s="241" t="s">
        <v>201</v>
      </c>
    </row>
    <row r="1595" spans="2:65" s="13" customFormat="1" ht="27">
      <c r="B1595" s="231"/>
      <c r="C1595" s="232"/>
      <c r="D1595" s="218" t="s">
        <v>211</v>
      </c>
      <c r="E1595" s="233" t="s">
        <v>34</v>
      </c>
      <c r="F1595" s="234" t="s">
        <v>1556</v>
      </c>
      <c r="G1595" s="232"/>
      <c r="H1595" s="235">
        <v>0.57599999999999996</v>
      </c>
      <c r="I1595" s="236"/>
      <c r="J1595" s="232"/>
      <c r="K1595" s="232"/>
      <c r="L1595" s="237"/>
      <c r="M1595" s="238"/>
      <c r="N1595" s="239"/>
      <c r="O1595" s="239"/>
      <c r="P1595" s="239"/>
      <c r="Q1595" s="239"/>
      <c r="R1595" s="239"/>
      <c r="S1595" s="239"/>
      <c r="T1595" s="240"/>
      <c r="AT1595" s="241" t="s">
        <v>211</v>
      </c>
      <c r="AU1595" s="241" t="s">
        <v>87</v>
      </c>
      <c r="AV1595" s="13" t="s">
        <v>87</v>
      </c>
      <c r="AW1595" s="13" t="s">
        <v>40</v>
      </c>
      <c r="AX1595" s="13" t="s">
        <v>80</v>
      </c>
      <c r="AY1595" s="241" t="s">
        <v>201</v>
      </c>
    </row>
    <row r="1596" spans="2:65" s="13" customFormat="1" ht="27">
      <c r="B1596" s="231"/>
      <c r="C1596" s="232"/>
      <c r="D1596" s="218" t="s">
        <v>211</v>
      </c>
      <c r="E1596" s="233" t="s">
        <v>34</v>
      </c>
      <c r="F1596" s="234" t="s">
        <v>1557</v>
      </c>
      <c r="G1596" s="232"/>
      <c r="H1596" s="235">
        <v>5.71</v>
      </c>
      <c r="I1596" s="236"/>
      <c r="J1596" s="232"/>
      <c r="K1596" s="232"/>
      <c r="L1596" s="237"/>
      <c r="M1596" s="238"/>
      <c r="N1596" s="239"/>
      <c r="O1596" s="239"/>
      <c r="P1596" s="239"/>
      <c r="Q1596" s="239"/>
      <c r="R1596" s="239"/>
      <c r="S1596" s="239"/>
      <c r="T1596" s="240"/>
      <c r="AT1596" s="241" t="s">
        <v>211</v>
      </c>
      <c r="AU1596" s="241" t="s">
        <v>87</v>
      </c>
      <c r="AV1596" s="13" t="s">
        <v>87</v>
      </c>
      <c r="AW1596" s="13" t="s">
        <v>40</v>
      </c>
      <c r="AX1596" s="13" t="s">
        <v>80</v>
      </c>
      <c r="AY1596" s="241" t="s">
        <v>201</v>
      </c>
    </row>
    <row r="1597" spans="2:65" s="14" customFormat="1">
      <c r="B1597" s="242"/>
      <c r="C1597" s="243"/>
      <c r="D1597" s="218" t="s">
        <v>211</v>
      </c>
      <c r="E1597" s="244" t="s">
        <v>34</v>
      </c>
      <c r="F1597" s="245" t="s">
        <v>215</v>
      </c>
      <c r="G1597" s="243"/>
      <c r="H1597" s="246">
        <v>17.170999999999999</v>
      </c>
      <c r="I1597" s="247"/>
      <c r="J1597" s="243"/>
      <c r="K1597" s="243"/>
      <c r="L1597" s="248"/>
      <c r="M1597" s="249"/>
      <c r="N1597" s="250"/>
      <c r="O1597" s="250"/>
      <c r="P1597" s="250"/>
      <c r="Q1597" s="250"/>
      <c r="R1597" s="250"/>
      <c r="S1597" s="250"/>
      <c r="T1597" s="251"/>
      <c r="AT1597" s="252" t="s">
        <v>211</v>
      </c>
      <c r="AU1597" s="252" t="s">
        <v>87</v>
      </c>
      <c r="AV1597" s="14" t="s">
        <v>111</v>
      </c>
      <c r="AW1597" s="14" t="s">
        <v>40</v>
      </c>
      <c r="AX1597" s="14" t="s">
        <v>42</v>
      </c>
      <c r="AY1597" s="252" t="s">
        <v>201</v>
      </c>
    </row>
    <row r="1598" spans="2:65" s="1" customFormat="1" ht="16.5" customHeight="1">
      <c r="B1598" s="43"/>
      <c r="C1598" s="264" t="s">
        <v>1558</v>
      </c>
      <c r="D1598" s="264" t="s">
        <v>306</v>
      </c>
      <c r="E1598" s="265" t="s">
        <v>1538</v>
      </c>
      <c r="F1598" s="266" t="s">
        <v>1539</v>
      </c>
      <c r="G1598" s="267" t="s">
        <v>1540</v>
      </c>
      <c r="H1598" s="268">
        <v>30.908000000000001</v>
      </c>
      <c r="I1598" s="269"/>
      <c r="J1598" s="270">
        <f>ROUND(I1598*H1598,2)</f>
        <v>0</v>
      </c>
      <c r="K1598" s="266" t="s">
        <v>207</v>
      </c>
      <c r="L1598" s="271"/>
      <c r="M1598" s="272" t="s">
        <v>34</v>
      </c>
      <c r="N1598" s="273" t="s">
        <v>51</v>
      </c>
      <c r="O1598" s="44"/>
      <c r="P1598" s="215">
        <f>O1598*H1598</f>
        <v>0</v>
      </c>
      <c r="Q1598" s="215">
        <v>1E-3</v>
      </c>
      <c r="R1598" s="215">
        <f>Q1598*H1598</f>
        <v>3.0908000000000001E-2</v>
      </c>
      <c r="S1598" s="215">
        <v>0</v>
      </c>
      <c r="T1598" s="216">
        <f>S1598*H1598</f>
        <v>0</v>
      </c>
      <c r="AR1598" s="25" t="s">
        <v>390</v>
      </c>
      <c r="AT1598" s="25" t="s">
        <v>306</v>
      </c>
      <c r="AU1598" s="25" t="s">
        <v>87</v>
      </c>
      <c r="AY1598" s="25" t="s">
        <v>201</v>
      </c>
      <c r="BE1598" s="217">
        <f>IF(N1598="základní",J1598,0)</f>
        <v>0</v>
      </c>
      <c r="BF1598" s="217">
        <f>IF(N1598="snížená",J1598,0)</f>
        <v>0</v>
      </c>
      <c r="BG1598" s="217">
        <f>IF(N1598="zákl. přenesená",J1598,0)</f>
        <v>0</v>
      </c>
      <c r="BH1598" s="217">
        <f>IF(N1598="sníž. přenesená",J1598,0)</f>
        <v>0</v>
      </c>
      <c r="BI1598" s="217">
        <f>IF(N1598="nulová",J1598,0)</f>
        <v>0</v>
      </c>
      <c r="BJ1598" s="25" t="s">
        <v>42</v>
      </c>
      <c r="BK1598" s="217">
        <f>ROUND(I1598*H1598,2)</f>
        <v>0</v>
      </c>
      <c r="BL1598" s="25" t="s">
        <v>286</v>
      </c>
      <c r="BM1598" s="25" t="s">
        <v>1559</v>
      </c>
    </row>
    <row r="1599" spans="2:65" s="13" customFormat="1">
      <c r="B1599" s="231"/>
      <c r="C1599" s="232"/>
      <c r="D1599" s="218" t="s">
        <v>211</v>
      </c>
      <c r="E1599" s="232"/>
      <c r="F1599" s="234" t="s">
        <v>1560</v>
      </c>
      <c r="G1599" s="232"/>
      <c r="H1599" s="235">
        <v>30.908000000000001</v>
      </c>
      <c r="I1599" s="236"/>
      <c r="J1599" s="232"/>
      <c r="K1599" s="232"/>
      <c r="L1599" s="237"/>
      <c r="M1599" s="238"/>
      <c r="N1599" s="239"/>
      <c r="O1599" s="239"/>
      <c r="P1599" s="239"/>
      <c r="Q1599" s="239"/>
      <c r="R1599" s="239"/>
      <c r="S1599" s="239"/>
      <c r="T1599" s="240"/>
      <c r="AT1599" s="241" t="s">
        <v>211</v>
      </c>
      <c r="AU1599" s="241" t="s">
        <v>87</v>
      </c>
      <c r="AV1599" s="13" t="s">
        <v>87</v>
      </c>
      <c r="AW1599" s="13" t="s">
        <v>6</v>
      </c>
      <c r="AX1599" s="13" t="s">
        <v>42</v>
      </c>
      <c r="AY1599" s="241" t="s">
        <v>201</v>
      </c>
    </row>
    <row r="1600" spans="2:65" s="1" customFormat="1" ht="25.5" customHeight="1">
      <c r="B1600" s="43"/>
      <c r="C1600" s="206" t="s">
        <v>1561</v>
      </c>
      <c r="D1600" s="206" t="s">
        <v>203</v>
      </c>
      <c r="E1600" s="207" t="s">
        <v>1562</v>
      </c>
      <c r="F1600" s="208" t="s">
        <v>1563</v>
      </c>
      <c r="G1600" s="209" t="s">
        <v>540</v>
      </c>
      <c r="H1600" s="210">
        <v>121.705</v>
      </c>
      <c r="I1600" s="211"/>
      <c r="J1600" s="212">
        <f>ROUND(I1600*H1600,2)</f>
        <v>0</v>
      </c>
      <c r="K1600" s="208" t="s">
        <v>207</v>
      </c>
      <c r="L1600" s="63"/>
      <c r="M1600" s="213" t="s">
        <v>34</v>
      </c>
      <c r="N1600" s="214" t="s">
        <v>51</v>
      </c>
      <c r="O1600" s="44"/>
      <c r="P1600" s="215">
        <f>O1600*H1600</f>
        <v>0</v>
      </c>
      <c r="Q1600" s="215">
        <v>0</v>
      </c>
      <c r="R1600" s="215">
        <f>Q1600*H1600</f>
        <v>0</v>
      </c>
      <c r="S1600" s="215">
        <v>0</v>
      </c>
      <c r="T1600" s="216">
        <f>S1600*H1600</f>
        <v>0</v>
      </c>
      <c r="AR1600" s="25" t="s">
        <v>286</v>
      </c>
      <c r="AT1600" s="25" t="s">
        <v>203</v>
      </c>
      <c r="AU1600" s="25" t="s">
        <v>87</v>
      </c>
      <c r="AY1600" s="25" t="s">
        <v>201</v>
      </c>
      <c r="BE1600" s="217">
        <f>IF(N1600="základní",J1600,0)</f>
        <v>0</v>
      </c>
      <c r="BF1600" s="217">
        <f>IF(N1600="snížená",J1600,0)</f>
        <v>0</v>
      </c>
      <c r="BG1600" s="217">
        <f>IF(N1600="zákl. přenesená",J1600,0)</f>
        <v>0</v>
      </c>
      <c r="BH1600" s="217">
        <f>IF(N1600="sníž. přenesená",J1600,0)</f>
        <v>0</v>
      </c>
      <c r="BI1600" s="217">
        <f>IF(N1600="nulová",J1600,0)</f>
        <v>0</v>
      </c>
      <c r="BJ1600" s="25" t="s">
        <v>42</v>
      </c>
      <c r="BK1600" s="217">
        <f>ROUND(I1600*H1600,2)</f>
        <v>0</v>
      </c>
      <c r="BL1600" s="25" t="s">
        <v>286</v>
      </c>
      <c r="BM1600" s="25" t="s">
        <v>1564</v>
      </c>
    </row>
    <row r="1601" spans="2:65" s="1" customFormat="1" ht="27">
      <c r="B1601" s="43"/>
      <c r="C1601" s="65"/>
      <c r="D1601" s="218" t="s">
        <v>209</v>
      </c>
      <c r="E1601" s="65"/>
      <c r="F1601" s="219" t="s">
        <v>1522</v>
      </c>
      <c r="G1601" s="65"/>
      <c r="H1601" s="65"/>
      <c r="I1601" s="175"/>
      <c r="J1601" s="65"/>
      <c r="K1601" s="65"/>
      <c r="L1601" s="63"/>
      <c r="M1601" s="220"/>
      <c r="N1601" s="44"/>
      <c r="O1601" s="44"/>
      <c r="P1601" s="44"/>
      <c r="Q1601" s="44"/>
      <c r="R1601" s="44"/>
      <c r="S1601" s="44"/>
      <c r="T1601" s="80"/>
      <c r="AT1601" s="25" t="s">
        <v>209</v>
      </c>
      <c r="AU1601" s="25" t="s">
        <v>87</v>
      </c>
    </row>
    <row r="1602" spans="2:65" s="12" customFormat="1">
      <c r="B1602" s="221"/>
      <c r="C1602" s="222"/>
      <c r="D1602" s="218" t="s">
        <v>211</v>
      </c>
      <c r="E1602" s="223" t="s">
        <v>34</v>
      </c>
      <c r="F1602" s="224" t="s">
        <v>418</v>
      </c>
      <c r="G1602" s="222"/>
      <c r="H1602" s="223" t="s">
        <v>34</v>
      </c>
      <c r="I1602" s="225"/>
      <c r="J1602" s="222"/>
      <c r="K1602" s="222"/>
      <c r="L1602" s="226"/>
      <c r="M1602" s="227"/>
      <c r="N1602" s="228"/>
      <c r="O1602" s="228"/>
      <c r="P1602" s="228"/>
      <c r="Q1602" s="228"/>
      <c r="R1602" s="228"/>
      <c r="S1602" s="228"/>
      <c r="T1602" s="229"/>
      <c r="AT1602" s="230" t="s">
        <v>211</v>
      </c>
      <c r="AU1602" s="230" t="s">
        <v>87</v>
      </c>
      <c r="AV1602" s="12" t="s">
        <v>42</v>
      </c>
      <c r="AW1602" s="12" t="s">
        <v>40</v>
      </c>
      <c r="AX1602" s="12" t="s">
        <v>80</v>
      </c>
      <c r="AY1602" s="230" t="s">
        <v>201</v>
      </c>
    </row>
    <row r="1603" spans="2:65" s="13" customFormat="1">
      <c r="B1603" s="231"/>
      <c r="C1603" s="232"/>
      <c r="D1603" s="218" t="s">
        <v>211</v>
      </c>
      <c r="E1603" s="233" t="s">
        <v>34</v>
      </c>
      <c r="F1603" s="234" t="s">
        <v>1147</v>
      </c>
      <c r="G1603" s="232"/>
      <c r="H1603" s="235">
        <v>7.9160000000000004</v>
      </c>
      <c r="I1603" s="236"/>
      <c r="J1603" s="232"/>
      <c r="K1603" s="232"/>
      <c r="L1603" s="237"/>
      <c r="M1603" s="238"/>
      <c r="N1603" s="239"/>
      <c r="O1603" s="239"/>
      <c r="P1603" s="239"/>
      <c r="Q1603" s="239"/>
      <c r="R1603" s="239"/>
      <c r="S1603" s="239"/>
      <c r="T1603" s="240"/>
      <c r="AT1603" s="241" t="s">
        <v>211</v>
      </c>
      <c r="AU1603" s="241" t="s">
        <v>87</v>
      </c>
      <c r="AV1603" s="13" t="s">
        <v>87</v>
      </c>
      <c r="AW1603" s="13" t="s">
        <v>40</v>
      </c>
      <c r="AX1603" s="13" t="s">
        <v>80</v>
      </c>
      <c r="AY1603" s="241" t="s">
        <v>201</v>
      </c>
    </row>
    <row r="1604" spans="2:65" s="13" customFormat="1">
      <c r="B1604" s="231"/>
      <c r="C1604" s="232"/>
      <c r="D1604" s="218" t="s">
        <v>211</v>
      </c>
      <c r="E1604" s="233" t="s">
        <v>34</v>
      </c>
      <c r="F1604" s="234" t="s">
        <v>1148</v>
      </c>
      <c r="G1604" s="232"/>
      <c r="H1604" s="235">
        <v>9.9550000000000001</v>
      </c>
      <c r="I1604" s="236"/>
      <c r="J1604" s="232"/>
      <c r="K1604" s="232"/>
      <c r="L1604" s="237"/>
      <c r="M1604" s="238"/>
      <c r="N1604" s="239"/>
      <c r="O1604" s="239"/>
      <c r="P1604" s="239"/>
      <c r="Q1604" s="239"/>
      <c r="R1604" s="239"/>
      <c r="S1604" s="239"/>
      <c r="T1604" s="240"/>
      <c r="AT1604" s="241" t="s">
        <v>211</v>
      </c>
      <c r="AU1604" s="241" t="s">
        <v>87</v>
      </c>
      <c r="AV1604" s="13" t="s">
        <v>87</v>
      </c>
      <c r="AW1604" s="13" t="s">
        <v>40</v>
      </c>
      <c r="AX1604" s="13" t="s">
        <v>80</v>
      </c>
      <c r="AY1604" s="241" t="s">
        <v>201</v>
      </c>
    </row>
    <row r="1605" spans="2:65" s="13" customFormat="1">
      <c r="B1605" s="231"/>
      <c r="C1605" s="232"/>
      <c r="D1605" s="218" t="s">
        <v>211</v>
      </c>
      <c r="E1605" s="233" t="s">
        <v>34</v>
      </c>
      <c r="F1605" s="234" t="s">
        <v>1149</v>
      </c>
      <c r="G1605" s="232"/>
      <c r="H1605" s="235">
        <v>13.18</v>
      </c>
      <c r="I1605" s="236"/>
      <c r="J1605" s="232"/>
      <c r="K1605" s="232"/>
      <c r="L1605" s="237"/>
      <c r="M1605" s="238"/>
      <c r="N1605" s="239"/>
      <c r="O1605" s="239"/>
      <c r="P1605" s="239"/>
      <c r="Q1605" s="239"/>
      <c r="R1605" s="239"/>
      <c r="S1605" s="239"/>
      <c r="T1605" s="240"/>
      <c r="AT1605" s="241" t="s">
        <v>211</v>
      </c>
      <c r="AU1605" s="241" t="s">
        <v>87</v>
      </c>
      <c r="AV1605" s="13" t="s">
        <v>87</v>
      </c>
      <c r="AW1605" s="13" t="s">
        <v>40</v>
      </c>
      <c r="AX1605" s="13" t="s">
        <v>80</v>
      </c>
      <c r="AY1605" s="241" t="s">
        <v>201</v>
      </c>
    </row>
    <row r="1606" spans="2:65" s="13" customFormat="1">
      <c r="B1606" s="231"/>
      <c r="C1606" s="232"/>
      <c r="D1606" s="218" t="s">
        <v>211</v>
      </c>
      <c r="E1606" s="233" t="s">
        <v>34</v>
      </c>
      <c r="F1606" s="234" t="s">
        <v>1150</v>
      </c>
      <c r="G1606" s="232"/>
      <c r="H1606" s="235">
        <v>4.9379999999999997</v>
      </c>
      <c r="I1606" s="236"/>
      <c r="J1606" s="232"/>
      <c r="K1606" s="232"/>
      <c r="L1606" s="237"/>
      <c r="M1606" s="238"/>
      <c r="N1606" s="239"/>
      <c r="O1606" s="239"/>
      <c r="P1606" s="239"/>
      <c r="Q1606" s="239"/>
      <c r="R1606" s="239"/>
      <c r="S1606" s="239"/>
      <c r="T1606" s="240"/>
      <c r="AT1606" s="241" t="s">
        <v>211</v>
      </c>
      <c r="AU1606" s="241" t="s">
        <v>87</v>
      </c>
      <c r="AV1606" s="13" t="s">
        <v>87</v>
      </c>
      <c r="AW1606" s="13" t="s">
        <v>40</v>
      </c>
      <c r="AX1606" s="13" t="s">
        <v>80</v>
      </c>
      <c r="AY1606" s="241" t="s">
        <v>201</v>
      </c>
    </row>
    <row r="1607" spans="2:65" s="13" customFormat="1" ht="27">
      <c r="B1607" s="231"/>
      <c r="C1607" s="232"/>
      <c r="D1607" s="218" t="s">
        <v>211</v>
      </c>
      <c r="E1607" s="233" t="s">
        <v>34</v>
      </c>
      <c r="F1607" s="234" t="s">
        <v>1153</v>
      </c>
      <c r="G1607" s="232"/>
      <c r="H1607" s="235">
        <v>41.168999999999997</v>
      </c>
      <c r="I1607" s="236"/>
      <c r="J1607" s="232"/>
      <c r="K1607" s="232"/>
      <c r="L1607" s="237"/>
      <c r="M1607" s="238"/>
      <c r="N1607" s="239"/>
      <c r="O1607" s="239"/>
      <c r="P1607" s="239"/>
      <c r="Q1607" s="239"/>
      <c r="R1607" s="239"/>
      <c r="S1607" s="239"/>
      <c r="T1607" s="240"/>
      <c r="AT1607" s="241" t="s">
        <v>211</v>
      </c>
      <c r="AU1607" s="241" t="s">
        <v>87</v>
      </c>
      <c r="AV1607" s="13" t="s">
        <v>87</v>
      </c>
      <c r="AW1607" s="13" t="s">
        <v>40</v>
      </c>
      <c r="AX1607" s="13" t="s">
        <v>80</v>
      </c>
      <c r="AY1607" s="241" t="s">
        <v>201</v>
      </c>
    </row>
    <row r="1608" spans="2:65" s="13" customFormat="1">
      <c r="B1608" s="231"/>
      <c r="C1608" s="232"/>
      <c r="D1608" s="218" t="s">
        <v>211</v>
      </c>
      <c r="E1608" s="233" t="s">
        <v>34</v>
      </c>
      <c r="F1608" s="234" t="s">
        <v>1155</v>
      </c>
      <c r="G1608" s="232"/>
      <c r="H1608" s="235">
        <v>9.6820000000000004</v>
      </c>
      <c r="I1608" s="236"/>
      <c r="J1608" s="232"/>
      <c r="K1608" s="232"/>
      <c r="L1608" s="237"/>
      <c r="M1608" s="238"/>
      <c r="N1608" s="239"/>
      <c r="O1608" s="239"/>
      <c r="P1608" s="239"/>
      <c r="Q1608" s="239"/>
      <c r="R1608" s="239"/>
      <c r="S1608" s="239"/>
      <c r="T1608" s="240"/>
      <c r="AT1608" s="241" t="s">
        <v>211</v>
      </c>
      <c r="AU1608" s="241" t="s">
        <v>87</v>
      </c>
      <c r="AV1608" s="13" t="s">
        <v>87</v>
      </c>
      <c r="AW1608" s="13" t="s">
        <v>40</v>
      </c>
      <c r="AX1608" s="13" t="s">
        <v>80</v>
      </c>
      <c r="AY1608" s="241" t="s">
        <v>201</v>
      </c>
    </row>
    <row r="1609" spans="2:65" s="13" customFormat="1">
      <c r="B1609" s="231"/>
      <c r="C1609" s="232"/>
      <c r="D1609" s="218" t="s">
        <v>211</v>
      </c>
      <c r="E1609" s="233" t="s">
        <v>34</v>
      </c>
      <c r="F1609" s="234" t="s">
        <v>1156</v>
      </c>
      <c r="G1609" s="232"/>
      <c r="H1609" s="235">
        <v>8.5340000000000007</v>
      </c>
      <c r="I1609" s="236"/>
      <c r="J1609" s="232"/>
      <c r="K1609" s="232"/>
      <c r="L1609" s="237"/>
      <c r="M1609" s="238"/>
      <c r="N1609" s="239"/>
      <c r="O1609" s="239"/>
      <c r="P1609" s="239"/>
      <c r="Q1609" s="239"/>
      <c r="R1609" s="239"/>
      <c r="S1609" s="239"/>
      <c r="T1609" s="240"/>
      <c r="AT1609" s="241" t="s">
        <v>211</v>
      </c>
      <c r="AU1609" s="241" t="s">
        <v>87</v>
      </c>
      <c r="AV1609" s="13" t="s">
        <v>87</v>
      </c>
      <c r="AW1609" s="13" t="s">
        <v>40</v>
      </c>
      <c r="AX1609" s="13" t="s">
        <v>80</v>
      </c>
      <c r="AY1609" s="241" t="s">
        <v>201</v>
      </c>
    </row>
    <row r="1610" spans="2:65" s="13" customFormat="1">
      <c r="B1610" s="231"/>
      <c r="C1610" s="232"/>
      <c r="D1610" s="218" t="s">
        <v>211</v>
      </c>
      <c r="E1610" s="233" t="s">
        <v>34</v>
      </c>
      <c r="F1610" s="234" t="s">
        <v>1157</v>
      </c>
      <c r="G1610" s="232"/>
      <c r="H1610" s="235">
        <v>8.4190000000000005</v>
      </c>
      <c r="I1610" s="236"/>
      <c r="J1610" s="232"/>
      <c r="K1610" s="232"/>
      <c r="L1610" s="237"/>
      <c r="M1610" s="238"/>
      <c r="N1610" s="239"/>
      <c r="O1610" s="239"/>
      <c r="P1610" s="239"/>
      <c r="Q1610" s="239"/>
      <c r="R1610" s="239"/>
      <c r="S1610" s="239"/>
      <c r="T1610" s="240"/>
      <c r="AT1610" s="241" t="s">
        <v>211</v>
      </c>
      <c r="AU1610" s="241" t="s">
        <v>87</v>
      </c>
      <c r="AV1610" s="13" t="s">
        <v>87</v>
      </c>
      <c r="AW1610" s="13" t="s">
        <v>40</v>
      </c>
      <c r="AX1610" s="13" t="s">
        <v>80</v>
      </c>
      <c r="AY1610" s="241" t="s">
        <v>201</v>
      </c>
    </row>
    <row r="1611" spans="2:65" s="13" customFormat="1">
      <c r="B1611" s="231"/>
      <c r="C1611" s="232"/>
      <c r="D1611" s="218" t="s">
        <v>211</v>
      </c>
      <c r="E1611" s="233" t="s">
        <v>34</v>
      </c>
      <c r="F1611" s="234" t="s">
        <v>1160</v>
      </c>
      <c r="G1611" s="232"/>
      <c r="H1611" s="235">
        <v>5.0540000000000003</v>
      </c>
      <c r="I1611" s="236"/>
      <c r="J1611" s="232"/>
      <c r="K1611" s="232"/>
      <c r="L1611" s="237"/>
      <c r="M1611" s="238"/>
      <c r="N1611" s="239"/>
      <c r="O1611" s="239"/>
      <c r="P1611" s="239"/>
      <c r="Q1611" s="239"/>
      <c r="R1611" s="239"/>
      <c r="S1611" s="239"/>
      <c r="T1611" s="240"/>
      <c r="AT1611" s="241" t="s">
        <v>211</v>
      </c>
      <c r="AU1611" s="241" t="s">
        <v>87</v>
      </c>
      <c r="AV1611" s="13" t="s">
        <v>87</v>
      </c>
      <c r="AW1611" s="13" t="s">
        <v>40</v>
      </c>
      <c r="AX1611" s="13" t="s">
        <v>80</v>
      </c>
      <c r="AY1611" s="241" t="s">
        <v>201</v>
      </c>
    </row>
    <row r="1612" spans="2:65" s="13" customFormat="1" ht="27">
      <c r="B1612" s="231"/>
      <c r="C1612" s="232"/>
      <c r="D1612" s="218" t="s">
        <v>211</v>
      </c>
      <c r="E1612" s="233" t="s">
        <v>34</v>
      </c>
      <c r="F1612" s="234" t="s">
        <v>1162</v>
      </c>
      <c r="G1612" s="232"/>
      <c r="H1612" s="235">
        <v>5.76</v>
      </c>
      <c r="I1612" s="236"/>
      <c r="J1612" s="232"/>
      <c r="K1612" s="232"/>
      <c r="L1612" s="237"/>
      <c r="M1612" s="238"/>
      <c r="N1612" s="239"/>
      <c r="O1612" s="239"/>
      <c r="P1612" s="239"/>
      <c r="Q1612" s="239"/>
      <c r="R1612" s="239"/>
      <c r="S1612" s="239"/>
      <c r="T1612" s="240"/>
      <c r="AT1612" s="241" t="s">
        <v>211</v>
      </c>
      <c r="AU1612" s="241" t="s">
        <v>87</v>
      </c>
      <c r="AV1612" s="13" t="s">
        <v>87</v>
      </c>
      <c r="AW1612" s="13" t="s">
        <v>40</v>
      </c>
      <c r="AX1612" s="13" t="s">
        <v>80</v>
      </c>
      <c r="AY1612" s="241" t="s">
        <v>201</v>
      </c>
    </row>
    <row r="1613" spans="2:65" s="13" customFormat="1">
      <c r="B1613" s="231"/>
      <c r="C1613" s="232"/>
      <c r="D1613" s="218" t="s">
        <v>211</v>
      </c>
      <c r="E1613" s="233" t="s">
        <v>34</v>
      </c>
      <c r="F1613" s="234" t="s">
        <v>1565</v>
      </c>
      <c r="G1613" s="232"/>
      <c r="H1613" s="235">
        <v>7.0979999999999999</v>
      </c>
      <c r="I1613" s="236"/>
      <c r="J1613" s="232"/>
      <c r="K1613" s="232"/>
      <c r="L1613" s="237"/>
      <c r="M1613" s="238"/>
      <c r="N1613" s="239"/>
      <c r="O1613" s="239"/>
      <c r="P1613" s="239"/>
      <c r="Q1613" s="239"/>
      <c r="R1613" s="239"/>
      <c r="S1613" s="239"/>
      <c r="T1613" s="240"/>
      <c r="AT1613" s="241" t="s">
        <v>211</v>
      </c>
      <c r="AU1613" s="241" t="s">
        <v>87</v>
      </c>
      <c r="AV1613" s="13" t="s">
        <v>87</v>
      </c>
      <c r="AW1613" s="13" t="s">
        <v>40</v>
      </c>
      <c r="AX1613" s="13" t="s">
        <v>80</v>
      </c>
      <c r="AY1613" s="241" t="s">
        <v>201</v>
      </c>
    </row>
    <row r="1614" spans="2:65" s="14" customFormat="1">
      <c r="B1614" s="242"/>
      <c r="C1614" s="243"/>
      <c r="D1614" s="218" t="s">
        <v>211</v>
      </c>
      <c r="E1614" s="244" t="s">
        <v>34</v>
      </c>
      <c r="F1614" s="245" t="s">
        <v>215</v>
      </c>
      <c r="G1614" s="243"/>
      <c r="H1614" s="246">
        <v>121.705</v>
      </c>
      <c r="I1614" s="247"/>
      <c r="J1614" s="243"/>
      <c r="K1614" s="243"/>
      <c r="L1614" s="248"/>
      <c r="M1614" s="249"/>
      <c r="N1614" s="250"/>
      <c r="O1614" s="250"/>
      <c r="P1614" s="250"/>
      <c r="Q1614" s="250"/>
      <c r="R1614" s="250"/>
      <c r="S1614" s="250"/>
      <c r="T1614" s="251"/>
      <c r="AT1614" s="252" t="s">
        <v>211</v>
      </c>
      <c r="AU1614" s="252" t="s">
        <v>87</v>
      </c>
      <c r="AV1614" s="14" t="s">
        <v>111</v>
      </c>
      <c r="AW1614" s="14" t="s">
        <v>40</v>
      </c>
      <c r="AX1614" s="14" t="s">
        <v>42</v>
      </c>
      <c r="AY1614" s="252" t="s">
        <v>201</v>
      </c>
    </row>
    <row r="1615" spans="2:65" s="1" customFormat="1" ht="25.5" customHeight="1">
      <c r="B1615" s="43"/>
      <c r="C1615" s="264" t="s">
        <v>1566</v>
      </c>
      <c r="D1615" s="264" t="s">
        <v>306</v>
      </c>
      <c r="E1615" s="265" t="s">
        <v>1567</v>
      </c>
      <c r="F1615" s="266" t="s">
        <v>1568</v>
      </c>
      <c r="G1615" s="267" t="s">
        <v>540</v>
      </c>
      <c r="H1615" s="268">
        <v>127.79</v>
      </c>
      <c r="I1615" s="269"/>
      <c r="J1615" s="270">
        <f>ROUND(I1615*H1615,2)</f>
        <v>0</v>
      </c>
      <c r="K1615" s="266" t="s">
        <v>207</v>
      </c>
      <c r="L1615" s="271"/>
      <c r="M1615" s="272" t="s">
        <v>34</v>
      </c>
      <c r="N1615" s="273" t="s">
        <v>51</v>
      </c>
      <c r="O1615" s="44"/>
      <c r="P1615" s="215">
        <f>O1615*H1615</f>
        <v>0</v>
      </c>
      <c r="Q1615" s="215">
        <v>2.9999999999999997E-4</v>
      </c>
      <c r="R1615" s="215">
        <f>Q1615*H1615</f>
        <v>3.8336999999999996E-2</v>
      </c>
      <c r="S1615" s="215">
        <v>0</v>
      </c>
      <c r="T1615" s="216">
        <f>S1615*H1615</f>
        <v>0</v>
      </c>
      <c r="AR1615" s="25" t="s">
        <v>390</v>
      </c>
      <c r="AT1615" s="25" t="s">
        <v>306</v>
      </c>
      <c r="AU1615" s="25" t="s">
        <v>87</v>
      </c>
      <c r="AY1615" s="25" t="s">
        <v>201</v>
      </c>
      <c r="BE1615" s="217">
        <f>IF(N1615="základní",J1615,0)</f>
        <v>0</v>
      </c>
      <c r="BF1615" s="217">
        <f>IF(N1615="snížená",J1615,0)</f>
        <v>0</v>
      </c>
      <c r="BG1615" s="217">
        <f>IF(N1615="zákl. přenesená",J1615,0)</f>
        <v>0</v>
      </c>
      <c r="BH1615" s="217">
        <f>IF(N1615="sníž. přenesená",J1615,0)</f>
        <v>0</v>
      </c>
      <c r="BI1615" s="217">
        <f>IF(N1615="nulová",J1615,0)</f>
        <v>0</v>
      </c>
      <c r="BJ1615" s="25" t="s">
        <v>42</v>
      </c>
      <c r="BK1615" s="217">
        <f>ROUND(I1615*H1615,2)</f>
        <v>0</v>
      </c>
      <c r="BL1615" s="25" t="s">
        <v>286</v>
      </c>
      <c r="BM1615" s="25" t="s">
        <v>1569</v>
      </c>
    </row>
    <row r="1616" spans="2:65" s="13" customFormat="1">
      <c r="B1616" s="231"/>
      <c r="C1616" s="232"/>
      <c r="D1616" s="218" t="s">
        <v>211</v>
      </c>
      <c r="E1616" s="232"/>
      <c r="F1616" s="234" t="s">
        <v>1570</v>
      </c>
      <c r="G1616" s="232"/>
      <c r="H1616" s="235">
        <v>127.79</v>
      </c>
      <c r="I1616" s="236"/>
      <c r="J1616" s="232"/>
      <c r="K1616" s="232"/>
      <c r="L1616" s="237"/>
      <c r="M1616" s="238"/>
      <c r="N1616" s="239"/>
      <c r="O1616" s="239"/>
      <c r="P1616" s="239"/>
      <c r="Q1616" s="239"/>
      <c r="R1616" s="239"/>
      <c r="S1616" s="239"/>
      <c r="T1616" s="240"/>
      <c r="AT1616" s="241" t="s">
        <v>211</v>
      </c>
      <c r="AU1616" s="241" t="s">
        <v>87</v>
      </c>
      <c r="AV1616" s="13" t="s">
        <v>87</v>
      </c>
      <c r="AW1616" s="13" t="s">
        <v>6</v>
      </c>
      <c r="AX1616" s="13" t="s">
        <v>42</v>
      </c>
      <c r="AY1616" s="241" t="s">
        <v>201</v>
      </c>
    </row>
    <row r="1617" spans="2:65" s="1" customFormat="1" ht="25.5" customHeight="1">
      <c r="B1617" s="43"/>
      <c r="C1617" s="206" t="s">
        <v>1571</v>
      </c>
      <c r="D1617" s="206" t="s">
        <v>203</v>
      </c>
      <c r="E1617" s="207" t="s">
        <v>1572</v>
      </c>
      <c r="F1617" s="208" t="s">
        <v>1573</v>
      </c>
      <c r="G1617" s="209" t="s">
        <v>370</v>
      </c>
      <c r="H1617" s="210">
        <v>61</v>
      </c>
      <c r="I1617" s="211"/>
      <c r="J1617" s="212">
        <f>ROUND(I1617*H1617,2)</f>
        <v>0</v>
      </c>
      <c r="K1617" s="208" t="s">
        <v>207</v>
      </c>
      <c r="L1617" s="63"/>
      <c r="M1617" s="213" t="s">
        <v>34</v>
      </c>
      <c r="N1617" s="214" t="s">
        <v>51</v>
      </c>
      <c r="O1617" s="44"/>
      <c r="P1617" s="215">
        <f>O1617*H1617</f>
        <v>0</v>
      </c>
      <c r="Q1617" s="215">
        <v>0</v>
      </c>
      <c r="R1617" s="215">
        <f>Q1617*H1617</f>
        <v>0</v>
      </c>
      <c r="S1617" s="215">
        <v>0</v>
      </c>
      <c r="T1617" s="216">
        <f>S1617*H1617</f>
        <v>0</v>
      </c>
      <c r="AR1617" s="25" t="s">
        <v>286</v>
      </c>
      <c r="AT1617" s="25" t="s">
        <v>203</v>
      </c>
      <c r="AU1617" s="25" t="s">
        <v>87</v>
      </c>
      <c r="AY1617" s="25" t="s">
        <v>201</v>
      </c>
      <c r="BE1617" s="217">
        <f>IF(N1617="základní",J1617,0)</f>
        <v>0</v>
      </c>
      <c r="BF1617" s="217">
        <f>IF(N1617="snížená",J1617,0)</f>
        <v>0</v>
      </c>
      <c r="BG1617" s="217">
        <f>IF(N1617="zákl. přenesená",J1617,0)</f>
        <v>0</v>
      </c>
      <c r="BH1617" s="217">
        <f>IF(N1617="sníž. přenesená",J1617,0)</f>
        <v>0</v>
      </c>
      <c r="BI1617" s="217">
        <f>IF(N1617="nulová",J1617,0)</f>
        <v>0</v>
      </c>
      <c r="BJ1617" s="25" t="s">
        <v>42</v>
      </c>
      <c r="BK1617" s="217">
        <f>ROUND(I1617*H1617,2)</f>
        <v>0</v>
      </c>
      <c r="BL1617" s="25" t="s">
        <v>286</v>
      </c>
      <c r="BM1617" s="25" t="s">
        <v>1574</v>
      </c>
    </row>
    <row r="1618" spans="2:65" s="1" customFormat="1" ht="27">
      <c r="B1618" s="43"/>
      <c r="C1618" s="65"/>
      <c r="D1618" s="218" t="s">
        <v>209</v>
      </c>
      <c r="E1618" s="65"/>
      <c r="F1618" s="219" t="s">
        <v>1522</v>
      </c>
      <c r="G1618" s="65"/>
      <c r="H1618" s="65"/>
      <c r="I1618" s="175"/>
      <c r="J1618" s="65"/>
      <c r="K1618" s="65"/>
      <c r="L1618" s="63"/>
      <c r="M1618" s="220"/>
      <c r="N1618" s="44"/>
      <c r="O1618" s="44"/>
      <c r="P1618" s="44"/>
      <c r="Q1618" s="44"/>
      <c r="R1618" s="44"/>
      <c r="S1618" s="44"/>
      <c r="T1618" s="80"/>
      <c r="AT1618" s="25" t="s">
        <v>209</v>
      </c>
      <c r="AU1618" s="25" t="s">
        <v>87</v>
      </c>
    </row>
    <row r="1619" spans="2:65" s="12" customFormat="1">
      <c r="B1619" s="221"/>
      <c r="C1619" s="222"/>
      <c r="D1619" s="218" t="s">
        <v>211</v>
      </c>
      <c r="E1619" s="223" t="s">
        <v>34</v>
      </c>
      <c r="F1619" s="224" t="s">
        <v>418</v>
      </c>
      <c r="G1619" s="222"/>
      <c r="H1619" s="223" t="s">
        <v>34</v>
      </c>
      <c r="I1619" s="225"/>
      <c r="J1619" s="222"/>
      <c r="K1619" s="222"/>
      <c r="L1619" s="226"/>
      <c r="M1619" s="227"/>
      <c r="N1619" s="228"/>
      <c r="O1619" s="228"/>
      <c r="P1619" s="228"/>
      <c r="Q1619" s="228"/>
      <c r="R1619" s="228"/>
      <c r="S1619" s="228"/>
      <c r="T1619" s="229"/>
      <c r="AT1619" s="230" t="s">
        <v>211</v>
      </c>
      <c r="AU1619" s="230" t="s">
        <v>87</v>
      </c>
      <c r="AV1619" s="12" t="s">
        <v>42</v>
      </c>
      <c r="AW1619" s="12" t="s">
        <v>40</v>
      </c>
      <c r="AX1619" s="12" t="s">
        <v>80</v>
      </c>
      <c r="AY1619" s="230" t="s">
        <v>201</v>
      </c>
    </row>
    <row r="1620" spans="2:65" s="12" customFormat="1">
      <c r="B1620" s="221"/>
      <c r="C1620" s="222"/>
      <c r="D1620" s="218" t="s">
        <v>211</v>
      </c>
      <c r="E1620" s="223" t="s">
        <v>34</v>
      </c>
      <c r="F1620" s="224" t="s">
        <v>1523</v>
      </c>
      <c r="G1620" s="222"/>
      <c r="H1620" s="223" t="s">
        <v>34</v>
      </c>
      <c r="I1620" s="225"/>
      <c r="J1620" s="222"/>
      <c r="K1620" s="222"/>
      <c r="L1620" s="226"/>
      <c r="M1620" s="227"/>
      <c r="N1620" s="228"/>
      <c r="O1620" s="228"/>
      <c r="P1620" s="228"/>
      <c r="Q1620" s="228"/>
      <c r="R1620" s="228"/>
      <c r="S1620" s="228"/>
      <c r="T1620" s="229"/>
      <c r="AT1620" s="230" t="s">
        <v>211</v>
      </c>
      <c r="AU1620" s="230" t="s">
        <v>87</v>
      </c>
      <c r="AV1620" s="12" t="s">
        <v>42</v>
      </c>
      <c r="AW1620" s="12" t="s">
        <v>40</v>
      </c>
      <c r="AX1620" s="12" t="s">
        <v>80</v>
      </c>
      <c r="AY1620" s="230" t="s">
        <v>201</v>
      </c>
    </row>
    <row r="1621" spans="2:65" s="13" customFormat="1">
      <c r="B1621" s="231"/>
      <c r="C1621" s="232"/>
      <c r="D1621" s="218" t="s">
        <v>211</v>
      </c>
      <c r="E1621" s="233" t="s">
        <v>34</v>
      </c>
      <c r="F1621" s="234" t="s">
        <v>1575</v>
      </c>
      <c r="G1621" s="232"/>
      <c r="H1621" s="235">
        <v>4</v>
      </c>
      <c r="I1621" s="236"/>
      <c r="J1621" s="232"/>
      <c r="K1621" s="232"/>
      <c r="L1621" s="237"/>
      <c r="M1621" s="238"/>
      <c r="N1621" s="239"/>
      <c r="O1621" s="239"/>
      <c r="P1621" s="239"/>
      <c r="Q1621" s="239"/>
      <c r="R1621" s="239"/>
      <c r="S1621" s="239"/>
      <c r="T1621" s="240"/>
      <c r="AT1621" s="241" t="s">
        <v>211</v>
      </c>
      <c r="AU1621" s="241" t="s">
        <v>87</v>
      </c>
      <c r="AV1621" s="13" t="s">
        <v>87</v>
      </c>
      <c r="AW1621" s="13" t="s">
        <v>40</v>
      </c>
      <c r="AX1621" s="13" t="s">
        <v>80</v>
      </c>
      <c r="AY1621" s="241" t="s">
        <v>201</v>
      </c>
    </row>
    <row r="1622" spans="2:65" s="13" customFormat="1">
      <c r="B1622" s="231"/>
      <c r="C1622" s="232"/>
      <c r="D1622" s="218" t="s">
        <v>211</v>
      </c>
      <c r="E1622" s="233" t="s">
        <v>34</v>
      </c>
      <c r="F1622" s="234" t="s">
        <v>1576</v>
      </c>
      <c r="G1622" s="232"/>
      <c r="H1622" s="235">
        <v>4</v>
      </c>
      <c r="I1622" s="236"/>
      <c r="J1622" s="232"/>
      <c r="K1622" s="232"/>
      <c r="L1622" s="237"/>
      <c r="M1622" s="238"/>
      <c r="N1622" s="239"/>
      <c r="O1622" s="239"/>
      <c r="P1622" s="239"/>
      <c r="Q1622" s="239"/>
      <c r="R1622" s="239"/>
      <c r="S1622" s="239"/>
      <c r="T1622" s="240"/>
      <c r="AT1622" s="241" t="s">
        <v>211</v>
      </c>
      <c r="AU1622" s="241" t="s">
        <v>87</v>
      </c>
      <c r="AV1622" s="13" t="s">
        <v>87</v>
      </c>
      <c r="AW1622" s="13" t="s">
        <v>40</v>
      </c>
      <c r="AX1622" s="13" t="s">
        <v>80</v>
      </c>
      <c r="AY1622" s="241" t="s">
        <v>201</v>
      </c>
    </row>
    <row r="1623" spans="2:65" s="13" customFormat="1">
      <c r="B1623" s="231"/>
      <c r="C1623" s="232"/>
      <c r="D1623" s="218" t="s">
        <v>211</v>
      </c>
      <c r="E1623" s="233" t="s">
        <v>34</v>
      </c>
      <c r="F1623" s="234" t="s">
        <v>1577</v>
      </c>
      <c r="G1623" s="232"/>
      <c r="H1623" s="235">
        <v>6</v>
      </c>
      <c r="I1623" s="236"/>
      <c r="J1623" s="232"/>
      <c r="K1623" s="232"/>
      <c r="L1623" s="237"/>
      <c r="M1623" s="238"/>
      <c r="N1623" s="239"/>
      <c r="O1623" s="239"/>
      <c r="P1623" s="239"/>
      <c r="Q1623" s="239"/>
      <c r="R1623" s="239"/>
      <c r="S1623" s="239"/>
      <c r="T1623" s="240"/>
      <c r="AT1623" s="241" t="s">
        <v>211</v>
      </c>
      <c r="AU1623" s="241" t="s">
        <v>87</v>
      </c>
      <c r="AV1623" s="13" t="s">
        <v>87</v>
      </c>
      <c r="AW1623" s="13" t="s">
        <v>40</v>
      </c>
      <c r="AX1623" s="13" t="s">
        <v>80</v>
      </c>
      <c r="AY1623" s="241" t="s">
        <v>201</v>
      </c>
    </row>
    <row r="1624" spans="2:65" s="13" customFormat="1">
      <c r="B1624" s="231"/>
      <c r="C1624" s="232"/>
      <c r="D1624" s="218" t="s">
        <v>211</v>
      </c>
      <c r="E1624" s="233" t="s">
        <v>34</v>
      </c>
      <c r="F1624" s="234" t="s">
        <v>1578</v>
      </c>
      <c r="G1624" s="232"/>
      <c r="H1624" s="235">
        <v>4</v>
      </c>
      <c r="I1624" s="236"/>
      <c r="J1624" s="232"/>
      <c r="K1624" s="232"/>
      <c r="L1624" s="237"/>
      <c r="M1624" s="238"/>
      <c r="N1624" s="239"/>
      <c r="O1624" s="239"/>
      <c r="P1624" s="239"/>
      <c r="Q1624" s="239"/>
      <c r="R1624" s="239"/>
      <c r="S1624" s="239"/>
      <c r="T1624" s="240"/>
      <c r="AT1624" s="241" t="s">
        <v>211</v>
      </c>
      <c r="AU1624" s="241" t="s">
        <v>87</v>
      </c>
      <c r="AV1624" s="13" t="s">
        <v>87</v>
      </c>
      <c r="AW1624" s="13" t="s">
        <v>40</v>
      </c>
      <c r="AX1624" s="13" t="s">
        <v>80</v>
      </c>
      <c r="AY1624" s="241" t="s">
        <v>201</v>
      </c>
    </row>
    <row r="1625" spans="2:65" s="13" customFormat="1">
      <c r="B1625" s="231"/>
      <c r="C1625" s="232"/>
      <c r="D1625" s="218" t="s">
        <v>211</v>
      </c>
      <c r="E1625" s="233" t="s">
        <v>34</v>
      </c>
      <c r="F1625" s="234" t="s">
        <v>1579</v>
      </c>
      <c r="G1625" s="232"/>
      <c r="H1625" s="235">
        <v>20</v>
      </c>
      <c r="I1625" s="236"/>
      <c r="J1625" s="232"/>
      <c r="K1625" s="232"/>
      <c r="L1625" s="237"/>
      <c r="M1625" s="238"/>
      <c r="N1625" s="239"/>
      <c r="O1625" s="239"/>
      <c r="P1625" s="239"/>
      <c r="Q1625" s="239"/>
      <c r="R1625" s="239"/>
      <c r="S1625" s="239"/>
      <c r="T1625" s="240"/>
      <c r="AT1625" s="241" t="s">
        <v>211</v>
      </c>
      <c r="AU1625" s="241" t="s">
        <v>87</v>
      </c>
      <c r="AV1625" s="13" t="s">
        <v>87</v>
      </c>
      <c r="AW1625" s="13" t="s">
        <v>40</v>
      </c>
      <c r="AX1625" s="13" t="s">
        <v>80</v>
      </c>
      <c r="AY1625" s="241" t="s">
        <v>201</v>
      </c>
    </row>
    <row r="1626" spans="2:65" s="13" customFormat="1">
      <c r="B1626" s="231"/>
      <c r="C1626" s="232"/>
      <c r="D1626" s="218" t="s">
        <v>211</v>
      </c>
      <c r="E1626" s="233" t="s">
        <v>34</v>
      </c>
      <c r="F1626" s="234" t="s">
        <v>1580</v>
      </c>
      <c r="G1626" s="232"/>
      <c r="H1626" s="235">
        <v>4</v>
      </c>
      <c r="I1626" s="236"/>
      <c r="J1626" s="232"/>
      <c r="K1626" s="232"/>
      <c r="L1626" s="237"/>
      <c r="M1626" s="238"/>
      <c r="N1626" s="239"/>
      <c r="O1626" s="239"/>
      <c r="P1626" s="239"/>
      <c r="Q1626" s="239"/>
      <c r="R1626" s="239"/>
      <c r="S1626" s="239"/>
      <c r="T1626" s="240"/>
      <c r="AT1626" s="241" t="s">
        <v>211</v>
      </c>
      <c r="AU1626" s="241" t="s">
        <v>87</v>
      </c>
      <c r="AV1626" s="13" t="s">
        <v>87</v>
      </c>
      <c r="AW1626" s="13" t="s">
        <v>40</v>
      </c>
      <c r="AX1626" s="13" t="s">
        <v>80</v>
      </c>
      <c r="AY1626" s="241" t="s">
        <v>201</v>
      </c>
    </row>
    <row r="1627" spans="2:65" s="13" customFormat="1">
      <c r="B1627" s="231"/>
      <c r="C1627" s="232"/>
      <c r="D1627" s="218" t="s">
        <v>211</v>
      </c>
      <c r="E1627" s="233" t="s">
        <v>34</v>
      </c>
      <c r="F1627" s="234" t="s">
        <v>1581</v>
      </c>
      <c r="G1627" s="232"/>
      <c r="H1627" s="235">
        <v>4</v>
      </c>
      <c r="I1627" s="236"/>
      <c r="J1627" s="232"/>
      <c r="K1627" s="232"/>
      <c r="L1627" s="237"/>
      <c r="M1627" s="238"/>
      <c r="N1627" s="239"/>
      <c r="O1627" s="239"/>
      <c r="P1627" s="239"/>
      <c r="Q1627" s="239"/>
      <c r="R1627" s="239"/>
      <c r="S1627" s="239"/>
      <c r="T1627" s="240"/>
      <c r="AT1627" s="241" t="s">
        <v>211</v>
      </c>
      <c r="AU1627" s="241" t="s">
        <v>87</v>
      </c>
      <c r="AV1627" s="13" t="s">
        <v>87</v>
      </c>
      <c r="AW1627" s="13" t="s">
        <v>40</v>
      </c>
      <c r="AX1627" s="13" t="s">
        <v>80</v>
      </c>
      <c r="AY1627" s="241" t="s">
        <v>201</v>
      </c>
    </row>
    <row r="1628" spans="2:65" s="13" customFormat="1">
      <c r="B1628" s="231"/>
      <c r="C1628" s="232"/>
      <c r="D1628" s="218" t="s">
        <v>211</v>
      </c>
      <c r="E1628" s="233" t="s">
        <v>34</v>
      </c>
      <c r="F1628" s="234" t="s">
        <v>1582</v>
      </c>
      <c r="G1628" s="232"/>
      <c r="H1628" s="235">
        <v>4</v>
      </c>
      <c r="I1628" s="236"/>
      <c r="J1628" s="232"/>
      <c r="K1628" s="232"/>
      <c r="L1628" s="237"/>
      <c r="M1628" s="238"/>
      <c r="N1628" s="239"/>
      <c r="O1628" s="239"/>
      <c r="P1628" s="239"/>
      <c r="Q1628" s="239"/>
      <c r="R1628" s="239"/>
      <c r="S1628" s="239"/>
      <c r="T1628" s="240"/>
      <c r="AT1628" s="241" t="s">
        <v>211</v>
      </c>
      <c r="AU1628" s="241" t="s">
        <v>87</v>
      </c>
      <c r="AV1628" s="13" t="s">
        <v>87</v>
      </c>
      <c r="AW1628" s="13" t="s">
        <v>40</v>
      </c>
      <c r="AX1628" s="13" t="s">
        <v>80</v>
      </c>
      <c r="AY1628" s="241" t="s">
        <v>201</v>
      </c>
    </row>
    <row r="1629" spans="2:65" s="13" customFormat="1">
      <c r="B1629" s="231"/>
      <c r="C1629" s="232"/>
      <c r="D1629" s="218" t="s">
        <v>211</v>
      </c>
      <c r="E1629" s="233" t="s">
        <v>34</v>
      </c>
      <c r="F1629" s="234" t="s">
        <v>1583</v>
      </c>
      <c r="G1629" s="232"/>
      <c r="H1629" s="235">
        <v>4</v>
      </c>
      <c r="I1629" s="236"/>
      <c r="J1629" s="232"/>
      <c r="K1629" s="232"/>
      <c r="L1629" s="237"/>
      <c r="M1629" s="238"/>
      <c r="N1629" s="239"/>
      <c r="O1629" s="239"/>
      <c r="P1629" s="239"/>
      <c r="Q1629" s="239"/>
      <c r="R1629" s="239"/>
      <c r="S1629" s="239"/>
      <c r="T1629" s="240"/>
      <c r="AT1629" s="241" t="s">
        <v>211</v>
      </c>
      <c r="AU1629" s="241" t="s">
        <v>87</v>
      </c>
      <c r="AV1629" s="13" t="s">
        <v>87</v>
      </c>
      <c r="AW1629" s="13" t="s">
        <v>40</v>
      </c>
      <c r="AX1629" s="13" t="s">
        <v>80</v>
      </c>
      <c r="AY1629" s="241" t="s">
        <v>201</v>
      </c>
    </row>
    <row r="1630" spans="2:65" s="13" customFormat="1">
      <c r="B1630" s="231"/>
      <c r="C1630" s="232"/>
      <c r="D1630" s="218" t="s">
        <v>211</v>
      </c>
      <c r="E1630" s="233" t="s">
        <v>34</v>
      </c>
      <c r="F1630" s="234" t="s">
        <v>1584</v>
      </c>
      <c r="G1630" s="232"/>
      <c r="H1630" s="235">
        <v>3</v>
      </c>
      <c r="I1630" s="236"/>
      <c r="J1630" s="232"/>
      <c r="K1630" s="232"/>
      <c r="L1630" s="237"/>
      <c r="M1630" s="238"/>
      <c r="N1630" s="239"/>
      <c r="O1630" s="239"/>
      <c r="P1630" s="239"/>
      <c r="Q1630" s="239"/>
      <c r="R1630" s="239"/>
      <c r="S1630" s="239"/>
      <c r="T1630" s="240"/>
      <c r="AT1630" s="241" t="s">
        <v>211</v>
      </c>
      <c r="AU1630" s="241" t="s">
        <v>87</v>
      </c>
      <c r="AV1630" s="13" t="s">
        <v>87</v>
      </c>
      <c r="AW1630" s="13" t="s">
        <v>40</v>
      </c>
      <c r="AX1630" s="13" t="s">
        <v>80</v>
      </c>
      <c r="AY1630" s="241" t="s">
        <v>201</v>
      </c>
    </row>
    <row r="1631" spans="2:65" s="13" customFormat="1">
      <c r="B1631" s="231"/>
      <c r="C1631" s="232"/>
      <c r="D1631" s="218" t="s">
        <v>211</v>
      </c>
      <c r="E1631" s="233" t="s">
        <v>34</v>
      </c>
      <c r="F1631" s="234" t="s">
        <v>1585</v>
      </c>
      <c r="G1631" s="232"/>
      <c r="H1631" s="235">
        <v>4</v>
      </c>
      <c r="I1631" s="236"/>
      <c r="J1631" s="232"/>
      <c r="K1631" s="232"/>
      <c r="L1631" s="237"/>
      <c r="M1631" s="238"/>
      <c r="N1631" s="239"/>
      <c r="O1631" s="239"/>
      <c r="P1631" s="239"/>
      <c r="Q1631" s="239"/>
      <c r="R1631" s="239"/>
      <c r="S1631" s="239"/>
      <c r="T1631" s="240"/>
      <c r="AT1631" s="241" t="s">
        <v>211</v>
      </c>
      <c r="AU1631" s="241" t="s">
        <v>87</v>
      </c>
      <c r="AV1631" s="13" t="s">
        <v>87</v>
      </c>
      <c r="AW1631" s="13" t="s">
        <v>40</v>
      </c>
      <c r="AX1631" s="13" t="s">
        <v>80</v>
      </c>
      <c r="AY1631" s="241" t="s">
        <v>201</v>
      </c>
    </row>
    <row r="1632" spans="2:65" s="14" customFormat="1">
      <c r="B1632" s="242"/>
      <c r="C1632" s="243"/>
      <c r="D1632" s="218" t="s">
        <v>211</v>
      </c>
      <c r="E1632" s="244" t="s">
        <v>34</v>
      </c>
      <c r="F1632" s="245" t="s">
        <v>215</v>
      </c>
      <c r="G1632" s="243"/>
      <c r="H1632" s="246">
        <v>61</v>
      </c>
      <c r="I1632" s="247"/>
      <c r="J1632" s="243"/>
      <c r="K1632" s="243"/>
      <c r="L1632" s="248"/>
      <c r="M1632" s="249"/>
      <c r="N1632" s="250"/>
      <c r="O1632" s="250"/>
      <c r="P1632" s="250"/>
      <c r="Q1632" s="250"/>
      <c r="R1632" s="250"/>
      <c r="S1632" s="250"/>
      <c r="T1632" s="251"/>
      <c r="AT1632" s="252" t="s">
        <v>211</v>
      </c>
      <c r="AU1632" s="252" t="s">
        <v>87</v>
      </c>
      <c r="AV1632" s="14" t="s">
        <v>111</v>
      </c>
      <c r="AW1632" s="14" t="s">
        <v>40</v>
      </c>
      <c r="AX1632" s="14" t="s">
        <v>42</v>
      </c>
      <c r="AY1632" s="252" t="s">
        <v>201</v>
      </c>
    </row>
    <row r="1633" spans="2:65" s="1" customFormat="1" ht="25.5" customHeight="1">
      <c r="B1633" s="43"/>
      <c r="C1633" s="206" t="s">
        <v>1586</v>
      </c>
      <c r="D1633" s="206" t="s">
        <v>203</v>
      </c>
      <c r="E1633" s="207" t="s">
        <v>1587</v>
      </c>
      <c r="F1633" s="208" t="s">
        <v>1588</v>
      </c>
      <c r="G1633" s="209" t="s">
        <v>370</v>
      </c>
      <c r="H1633" s="210">
        <v>10</v>
      </c>
      <c r="I1633" s="211"/>
      <c r="J1633" s="212">
        <f>ROUND(I1633*H1633,2)</f>
        <v>0</v>
      </c>
      <c r="K1633" s="208" t="s">
        <v>207</v>
      </c>
      <c r="L1633" s="63"/>
      <c r="M1633" s="213" t="s">
        <v>34</v>
      </c>
      <c r="N1633" s="214" t="s">
        <v>51</v>
      </c>
      <c r="O1633" s="44"/>
      <c r="P1633" s="215">
        <f>O1633*H1633</f>
        <v>0</v>
      </c>
      <c r="Q1633" s="215">
        <v>2.9999999999999997E-4</v>
      </c>
      <c r="R1633" s="215">
        <f>Q1633*H1633</f>
        <v>2.9999999999999996E-3</v>
      </c>
      <c r="S1633" s="215">
        <v>0</v>
      </c>
      <c r="T1633" s="216">
        <f>S1633*H1633</f>
        <v>0</v>
      </c>
      <c r="AR1633" s="25" t="s">
        <v>286</v>
      </c>
      <c r="AT1633" s="25" t="s">
        <v>203</v>
      </c>
      <c r="AU1633" s="25" t="s">
        <v>87</v>
      </c>
      <c r="AY1633" s="25" t="s">
        <v>201</v>
      </c>
      <c r="BE1633" s="217">
        <f>IF(N1633="základní",J1633,0)</f>
        <v>0</v>
      </c>
      <c r="BF1633" s="217">
        <f>IF(N1633="snížená",J1633,0)</f>
        <v>0</v>
      </c>
      <c r="BG1633" s="217">
        <f>IF(N1633="zákl. přenesená",J1633,0)</f>
        <v>0</v>
      </c>
      <c r="BH1633" s="217">
        <f>IF(N1633="sníž. přenesená",J1633,0)</f>
        <v>0</v>
      </c>
      <c r="BI1633" s="217">
        <f>IF(N1633="nulová",J1633,0)</f>
        <v>0</v>
      </c>
      <c r="BJ1633" s="25" t="s">
        <v>42</v>
      </c>
      <c r="BK1633" s="217">
        <f>ROUND(I1633*H1633,2)</f>
        <v>0</v>
      </c>
      <c r="BL1633" s="25" t="s">
        <v>286</v>
      </c>
      <c r="BM1633" s="25" t="s">
        <v>1589</v>
      </c>
    </row>
    <row r="1634" spans="2:65" s="12" customFormat="1">
      <c r="B1634" s="221"/>
      <c r="C1634" s="222"/>
      <c r="D1634" s="218" t="s">
        <v>211</v>
      </c>
      <c r="E1634" s="223" t="s">
        <v>34</v>
      </c>
      <c r="F1634" s="224" t="s">
        <v>212</v>
      </c>
      <c r="G1634" s="222"/>
      <c r="H1634" s="223" t="s">
        <v>34</v>
      </c>
      <c r="I1634" s="225"/>
      <c r="J1634" s="222"/>
      <c r="K1634" s="222"/>
      <c r="L1634" s="226"/>
      <c r="M1634" s="227"/>
      <c r="N1634" s="228"/>
      <c r="O1634" s="228"/>
      <c r="P1634" s="228"/>
      <c r="Q1634" s="228"/>
      <c r="R1634" s="228"/>
      <c r="S1634" s="228"/>
      <c r="T1634" s="229"/>
      <c r="AT1634" s="230" t="s">
        <v>211</v>
      </c>
      <c r="AU1634" s="230" t="s">
        <v>87</v>
      </c>
      <c r="AV1634" s="12" t="s">
        <v>42</v>
      </c>
      <c r="AW1634" s="12" t="s">
        <v>40</v>
      </c>
      <c r="AX1634" s="12" t="s">
        <v>80</v>
      </c>
      <c r="AY1634" s="230" t="s">
        <v>201</v>
      </c>
    </row>
    <row r="1635" spans="2:65" s="12" customFormat="1">
      <c r="B1635" s="221"/>
      <c r="C1635" s="222"/>
      <c r="D1635" s="218" t="s">
        <v>211</v>
      </c>
      <c r="E1635" s="223" t="s">
        <v>34</v>
      </c>
      <c r="F1635" s="224" t="s">
        <v>1590</v>
      </c>
      <c r="G1635" s="222"/>
      <c r="H1635" s="223" t="s">
        <v>34</v>
      </c>
      <c r="I1635" s="225"/>
      <c r="J1635" s="222"/>
      <c r="K1635" s="222"/>
      <c r="L1635" s="226"/>
      <c r="M1635" s="227"/>
      <c r="N1635" s="228"/>
      <c r="O1635" s="228"/>
      <c r="P1635" s="228"/>
      <c r="Q1635" s="228"/>
      <c r="R1635" s="228"/>
      <c r="S1635" s="228"/>
      <c r="T1635" s="229"/>
      <c r="AT1635" s="230" t="s">
        <v>211</v>
      </c>
      <c r="AU1635" s="230" t="s">
        <v>87</v>
      </c>
      <c r="AV1635" s="12" t="s">
        <v>42</v>
      </c>
      <c r="AW1635" s="12" t="s">
        <v>40</v>
      </c>
      <c r="AX1635" s="12" t="s">
        <v>80</v>
      </c>
      <c r="AY1635" s="230" t="s">
        <v>201</v>
      </c>
    </row>
    <row r="1636" spans="2:65" s="13" customFormat="1">
      <c r="B1636" s="231"/>
      <c r="C1636" s="232"/>
      <c r="D1636" s="218" t="s">
        <v>211</v>
      </c>
      <c r="E1636" s="233" t="s">
        <v>34</v>
      </c>
      <c r="F1636" s="234" t="s">
        <v>1591</v>
      </c>
      <c r="G1636" s="232"/>
      <c r="H1636" s="235">
        <v>10</v>
      </c>
      <c r="I1636" s="236"/>
      <c r="J1636" s="232"/>
      <c r="K1636" s="232"/>
      <c r="L1636" s="237"/>
      <c r="M1636" s="238"/>
      <c r="N1636" s="239"/>
      <c r="O1636" s="239"/>
      <c r="P1636" s="239"/>
      <c r="Q1636" s="239"/>
      <c r="R1636" s="239"/>
      <c r="S1636" s="239"/>
      <c r="T1636" s="240"/>
      <c r="AT1636" s="241" t="s">
        <v>211</v>
      </c>
      <c r="AU1636" s="241" t="s">
        <v>87</v>
      </c>
      <c r="AV1636" s="13" t="s">
        <v>87</v>
      </c>
      <c r="AW1636" s="13" t="s">
        <v>40</v>
      </c>
      <c r="AX1636" s="13" t="s">
        <v>80</v>
      </c>
      <c r="AY1636" s="241" t="s">
        <v>201</v>
      </c>
    </row>
    <row r="1637" spans="2:65" s="14" customFormat="1">
      <c r="B1637" s="242"/>
      <c r="C1637" s="243"/>
      <c r="D1637" s="218" t="s">
        <v>211</v>
      </c>
      <c r="E1637" s="244" t="s">
        <v>34</v>
      </c>
      <c r="F1637" s="245" t="s">
        <v>215</v>
      </c>
      <c r="G1637" s="243"/>
      <c r="H1637" s="246">
        <v>10</v>
      </c>
      <c r="I1637" s="247"/>
      <c r="J1637" s="243"/>
      <c r="K1637" s="243"/>
      <c r="L1637" s="248"/>
      <c r="M1637" s="249"/>
      <c r="N1637" s="250"/>
      <c r="O1637" s="250"/>
      <c r="P1637" s="250"/>
      <c r="Q1637" s="250"/>
      <c r="R1637" s="250"/>
      <c r="S1637" s="250"/>
      <c r="T1637" s="251"/>
      <c r="AT1637" s="252" t="s">
        <v>211</v>
      </c>
      <c r="AU1637" s="252" t="s">
        <v>87</v>
      </c>
      <c r="AV1637" s="14" t="s">
        <v>111</v>
      </c>
      <c r="AW1637" s="14" t="s">
        <v>40</v>
      </c>
      <c r="AX1637" s="14" t="s">
        <v>42</v>
      </c>
      <c r="AY1637" s="252" t="s">
        <v>201</v>
      </c>
    </row>
    <row r="1638" spans="2:65" s="1" customFormat="1" ht="16.5" customHeight="1">
      <c r="B1638" s="43"/>
      <c r="C1638" s="264" t="s">
        <v>1592</v>
      </c>
      <c r="D1638" s="264" t="s">
        <v>306</v>
      </c>
      <c r="E1638" s="265" t="s">
        <v>1462</v>
      </c>
      <c r="F1638" s="266" t="s">
        <v>1463</v>
      </c>
      <c r="G1638" s="267" t="s">
        <v>137</v>
      </c>
      <c r="H1638" s="268">
        <v>7</v>
      </c>
      <c r="I1638" s="269"/>
      <c r="J1638" s="270">
        <f>ROUND(I1638*H1638,2)</f>
        <v>0</v>
      </c>
      <c r="K1638" s="266" t="s">
        <v>207</v>
      </c>
      <c r="L1638" s="271"/>
      <c r="M1638" s="272" t="s">
        <v>34</v>
      </c>
      <c r="N1638" s="273" t="s">
        <v>51</v>
      </c>
      <c r="O1638" s="44"/>
      <c r="P1638" s="215">
        <f>O1638*H1638</f>
        <v>0</v>
      </c>
      <c r="Q1638" s="215">
        <v>4.1000000000000003E-3</v>
      </c>
      <c r="R1638" s="215">
        <f>Q1638*H1638</f>
        <v>2.8700000000000003E-2</v>
      </c>
      <c r="S1638" s="215">
        <v>0</v>
      </c>
      <c r="T1638" s="216">
        <f>S1638*H1638</f>
        <v>0</v>
      </c>
      <c r="AR1638" s="25" t="s">
        <v>390</v>
      </c>
      <c r="AT1638" s="25" t="s">
        <v>306</v>
      </c>
      <c r="AU1638" s="25" t="s">
        <v>87</v>
      </c>
      <c r="AY1638" s="25" t="s">
        <v>201</v>
      </c>
      <c r="BE1638" s="217">
        <f>IF(N1638="základní",J1638,0)</f>
        <v>0</v>
      </c>
      <c r="BF1638" s="217">
        <f>IF(N1638="snížená",J1638,0)</f>
        <v>0</v>
      </c>
      <c r="BG1638" s="217">
        <f>IF(N1638="zákl. přenesená",J1638,0)</f>
        <v>0</v>
      </c>
      <c r="BH1638" s="217">
        <f>IF(N1638="sníž. přenesená",J1638,0)</f>
        <v>0</v>
      </c>
      <c r="BI1638" s="217">
        <f>IF(N1638="nulová",J1638,0)</f>
        <v>0</v>
      </c>
      <c r="BJ1638" s="25" t="s">
        <v>42</v>
      </c>
      <c r="BK1638" s="217">
        <f>ROUND(I1638*H1638,2)</f>
        <v>0</v>
      </c>
      <c r="BL1638" s="25" t="s">
        <v>286</v>
      </c>
      <c r="BM1638" s="25" t="s">
        <v>1593</v>
      </c>
    </row>
    <row r="1639" spans="2:65" s="13" customFormat="1">
      <c r="B1639" s="231"/>
      <c r="C1639" s="232"/>
      <c r="D1639" s="218" t="s">
        <v>211</v>
      </c>
      <c r="E1639" s="232"/>
      <c r="F1639" s="234" t="s">
        <v>1594</v>
      </c>
      <c r="G1639" s="232"/>
      <c r="H1639" s="235">
        <v>7</v>
      </c>
      <c r="I1639" s="236"/>
      <c r="J1639" s="232"/>
      <c r="K1639" s="232"/>
      <c r="L1639" s="237"/>
      <c r="M1639" s="238"/>
      <c r="N1639" s="239"/>
      <c r="O1639" s="239"/>
      <c r="P1639" s="239"/>
      <c r="Q1639" s="239"/>
      <c r="R1639" s="239"/>
      <c r="S1639" s="239"/>
      <c r="T1639" s="240"/>
      <c r="AT1639" s="241" t="s">
        <v>211</v>
      </c>
      <c r="AU1639" s="241" t="s">
        <v>87</v>
      </c>
      <c r="AV1639" s="13" t="s">
        <v>87</v>
      </c>
      <c r="AW1639" s="13" t="s">
        <v>6</v>
      </c>
      <c r="AX1639" s="13" t="s">
        <v>42</v>
      </c>
      <c r="AY1639" s="241" t="s">
        <v>201</v>
      </c>
    </row>
    <row r="1640" spans="2:65" s="1" customFormat="1" ht="16.5" customHeight="1">
      <c r="B1640" s="43"/>
      <c r="C1640" s="264" t="s">
        <v>1595</v>
      </c>
      <c r="D1640" s="264" t="s">
        <v>306</v>
      </c>
      <c r="E1640" s="265" t="s">
        <v>1467</v>
      </c>
      <c r="F1640" s="266" t="s">
        <v>1468</v>
      </c>
      <c r="G1640" s="267" t="s">
        <v>137</v>
      </c>
      <c r="H1640" s="268">
        <v>7</v>
      </c>
      <c r="I1640" s="269"/>
      <c r="J1640" s="270">
        <f>ROUND(I1640*H1640,2)</f>
        <v>0</v>
      </c>
      <c r="K1640" s="266" t="s">
        <v>207</v>
      </c>
      <c r="L1640" s="271"/>
      <c r="M1640" s="272" t="s">
        <v>34</v>
      </c>
      <c r="N1640" s="273" t="s">
        <v>51</v>
      </c>
      <c r="O1640" s="44"/>
      <c r="P1640" s="215">
        <f>O1640*H1640</f>
        <v>0</v>
      </c>
      <c r="Q1640" s="215">
        <v>3.5000000000000001E-3</v>
      </c>
      <c r="R1640" s="215">
        <f>Q1640*H1640</f>
        <v>2.4500000000000001E-2</v>
      </c>
      <c r="S1640" s="215">
        <v>0</v>
      </c>
      <c r="T1640" s="216">
        <f>S1640*H1640</f>
        <v>0</v>
      </c>
      <c r="AR1640" s="25" t="s">
        <v>390</v>
      </c>
      <c r="AT1640" s="25" t="s">
        <v>306</v>
      </c>
      <c r="AU1640" s="25" t="s">
        <v>87</v>
      </c>
      <c r="AY1640" s="25" t="s">
        <v>201</v>
      </c>
      <c r="BE1640" s="217">
        <f>IF(N1640="základní",J1640,0)</f>
        <v>0</v>
      </c>
      <c r="BF1640" s="217">
        <f>IF(N1640="snížená",J1640,0)</f>
        <v>0</v>
      </c>
      <c r="BG1640" s="217">
        <f>IF(N1640="zákl. přenesená",J1640,0)</f>
        <v>0</v>
      </c>
      <c r="BH1640" s="217">
        <f>IF(N1640="sníž. přenesená",J1640,0)</f>
        <v>0</v>
      </c>
      <c r="BI1640" s="217">
        <f>IF(N1640="nulová",J1640,0)</f>
        <v>0</v>
      </c>
      <c r="BJ1640" s="25" t="s">
        <v>42</v>
      </c>
      <c r="BK1640" s="217">
        <f>ROUND(I1640*H1640,2)</f>
        <v>0</v>
      </c>
      <c r="BL1640" s="25" t="s">
        <v>286</v>
      </c>
      <c r="BM1640" s="25" t="s">
        <v>1596</v>
      </c>
    </row>
    <row r="1641" spans="2:65" s="13" customFormat="1">
      <c r="B1641" s="231"/>
      <c r="C1641" s="232"/>
      <c r="D1641" s="218" t="s">
        <v>211</v>
      </c>
      <c r="E1641" s="232"/>
      <c r="F1641" s="234" t="s">
        <v>1594</v>
      </c>
      <c r="G1641" s="232"/>
      <c r="H1641" s="235">
        <v>7</v>
      </c>
      <c r="I1641" s="236"/>
      <c r="J1641" s="232"/>
      <c r="K1641" s="232"/>
      <c r="L1641" s="237"/>
      <c r="M1641" s="238"/>
      <c r="N1641" s="239"/>
      <c r="O1641" s="239"/>
      <c r="P1641" s="239"/>
      <c r="Q1641" s="239"/>
      <c r="R1641" s="239"/>
      <c r="S1641" s="239"/>
      <c r="T1641" s="240"/>
      <c r="AT1641" s="241" t="s">
        <v>211</v>
      </c>
      <c r="AU1641" s="241" t="s">
        <v>87</v>
      </c>
      <c r="AV1641" s="13" t="s">
        <v>87</v>
      </c>
      <c r="AW1641" s="13" t="s">
        <v>6</v>
      </c>
      <c r="AX1641" s="13" t="s">
        <v>42</v>
      </c>
      <c r="AY1641" s="241" t="s">
        <v>201</v>
      </c>
    </row>
    <row r="1642" spans="2:65" s="1" customFormat="1" ht="38.25" customHeight="1">
      <c r="B1642" s="43"/>
      <c r="C1642" s="206" t="s">
        <v>1597</v>
      </c>
      <c r="D1642" s="206" t="s">
        <v>203</v>
      </c>
      <c r="E1642" s="207" t="s">
        <v>1598</v>
      </c>
      <c r="F1642" s="208" t="s">
        <v>1599</v>
      </c>
      <c r="G1642" s="209" t="s">
        <v>355</v>
      </c>
      <c r="H1642" s="210">
        <v>5.6769999999999996</v>
      </c>
      <c r="I1642" s="211"/>
      <c r="J1642" s="212">
        <f>ROUND(I1642*H1642,2)</f>
        <v>0</v>
      </c>
      <c r="K1642" s="208" t="s">
        <v>207</v>
      </c>
      <c r="L1642" s="63"/>
      <c r="M1642" s="213" t="s">
        <v>34</v>
      </c>
      <c r="N1642" s="214" t="s">
        <v>51</v>
      </c>
      <c r="O1642" s="44"/>
      <c r="P1642" s="215">
        <f>O1642*H1642</f>
        <v>0</v>
      </c>
      <c r="Q1642" s="215">
        <v>0</v>
      </c>
      <c r="R1642" s="215">
        <f>Q1642*H1642</f>
        <v>0</v>
      </c>
      <c r="S1642" s="215">
        <v>0</v>
      </c>
      <c r="T1642" s="216">
        <f>S1642*H1642</f>
        <v>0</v>
      </c>
      <c r="AR1642" s="25" t="s">
        <v>286</v>
      </c>
      <c r="AT1642" s="25" t="s">
        <v>203</v>
      </c>
      <c r="AU1642" s="25" t="s">
        <v>87</v>
      </c>
      <c r="AY1642" s="25" t="s">
        <v>201</v>
      </c>
      <c r="BE1642" s="217">
        <f>IF(N1642="základní",J1642,0)</f>
        <v>0</v>
      </c>
      <c r="BF1642" s="217">
        <f>IF(N1642="snížená",J1642,0)</f>
        <v>0</v>
      </c>
      <c r="BG1642" s="217">
        <f>IF(N1642="zákl. přenesená",J1642,0)</f>
        <v>0</v>
      </c>
      <c r="BH1642" s="217">
        <f>IF(N1642="sníž. přenesená",J1642,0)</f>
        <v>0</v>
      </c>
      <c r="BI1642" s="217">
        <f>IF(N1642="nulová",J1642,0)</f>
        <v>0</v>
      </c>
      <c r="BJ1642" s="25" t="s">
        <v>42</v>
      </c>
      <c r="BK1642" s="217">
        <f>ROUND(I1642*H1642,2)</f>
        <v>0</v>
      </c>
      <c r="BL1642" s="25" t="s">
        <v>286</v>
      </c>
      <c r="BM1642" s="25" t="s">
        <v>1600</v>
      </c>
    </row>
    <row r="1643" spans="2:65" s="1" customFormat="1" ht="121.5">
      <c r="B1643" s="43"/>
      <c r="C1643" s="65"/>
      <c r="D1643" s="218" t="s">
        <v>209</v>
      </c>
      <c r="E1643" s="65"/>
      <c r="F1643" s="219" t="s">
        <v>1601</v>
      </c>
      <c r="G1643" s="65"/>
      <c r="H1643" s="65"/>
      <c r="I1643" s="175"/>
      <c r="J1643" s="65"/>
      <c r="K1643" s="65"/>
      <c r="L1643" s="63"/>
      <c r="M1643" s="220"/>
      <c r="N1643" s="44"/>
      <c r="O1643" s="44"/>
      <c r="P1643" s="44"/>
      <c r="Q1643" s="44"/>
      <c r="R1643" s="44"/>
      <c r="S1643" s="44"/>
      <c r="T1643" s="80"/>
      <c r="AT1643" s="25" t="s">
        <v>209</v>
      </c>
      <c r="AU1643" s="25" t="s">
        <v>87</v>
      </c>
    </row>
    <row r="1644" spans="2:65" s="11" customFormat="1" ht="29.85" customHeight="1">
      <c r="B1644" s="190"/>
      <c r="C1644" s="191"/>
      <c r="D1644" s="192" t="s">
        <v>79</v>
      </c>
      <c r="E1644" s="204" t="s">
        <v>1602</v>
      </c>
      <c r="F1644" s="204" t="s">
        <v>1603</v>
      </c>
      <c r="G1644" s="191"/>
      <c r="H1644" s="191"/>
      <c r="I1644" s="194"/>
      <c r="J1644" s="205">
        <f>BK1644</f>
        <v>0</v>
      </c>
      <c r="K1644" s="191"/>
      <c r="L1644" s="196"/>
      <c r="M1644" s="197"/>
      <c r="N1644" s="198"/>
      <c r="O1644" s="198"/>
      <c r="P1644" s="199">
        <f>SUM(P1645:P1783)</f>
        <v>0</v>
      </c>
      <c r="Q1644" s="198"/>
      <c r="R1644" s="199">
        <f>SUM(R1645:R1783)</f>
        <v>4.2663291599999997</v>
      </c>
      <c r="S1644" s="198"/>
      <c r="T1644" s="200">
        <f>SUM(T1645:T1783)</f>
        <v>0</v>
      </c>
      <c r="AR1644" s="201" t="s">
        <v>87</v>
      </c>
      <c r="AT1644" s="202" t="s">
        <v>79</v>
      </c>
      <c r="AU1644" s="202" t="s">
        <v>42</v>
      </c>
      <c r="AY1644" s="201" t="s">
        <v>201</v>
      </c>
      <c r="BK1644" s="203">
        <f>SUM(BK1645:BK1783)</f>
        <v>0</v>
      </c>
    </row>
    <row r="1645" spans="2:65" s="1" customFormat="1" ht="25.5" customHeight="1">
      <c r="B1645" s="43"/>
      <c r="C1645" s="206" t="s">
        <v>1604</v>
      </c>
      <c r="D1645" s="206" t="s">
        <v>203</v>
      </c>
      <c r="E1645" s="207" t="s">
        <v>1605</v>
      </c>
      <c r="F1645" s="208" t="s">
        <v>1606</v>
      </c>
      <c r="G1645" s="209" t="s">
        <v>137</v>
      </c>
      <c r="H1645" s="210">
        <v>216.18700000000001</v>
      </c>
      <c r="I1645" s="211"/>
      <c r="J1645" s="212">
        <f>ROUND(I1645*H1645,2)</f>
        <v>0</v>
      </c>
      <c r="K1645" s="208" t="s">
        <v>207</v>
      </c>
      <c r="L1645" s="63"/>
      <c r="M1645" s="213" t="s">
        <v>34</v>
      </c>
      <c r="N1645" s="214" t="s">
        <v>51</v>
      </c>
      <c r="O1645" s="44"/>
      <c r="P1645" s="215">
        <f>O1645*H1645</f>
        <v>0</v>
      </c>
      <c r="Q1645" s="215">
        <v>0</v>
      </c>
      <c r="R1645" s="215">
        <f>Q1645*H1645</f>
        <v>0</v>
      </c>
      <c r="S1645" s="215">
        <v>0</v>
      </c>
      <c r="T1645" s="216">
        <f>S1645*H1645</f>
        <v>0</v>
      </c>
      <c r="AR1645" s="25" t="s">
        <v>286</v>
      </c>
      <c r="AT1645" s="25" t="s">
        <v>203</v>
      </c>
      <c r="AU1645" s="25" t="s">
        <v>87</v>
      </c>
      <c r="AY1645" s="25" t="s">
        <v>201</v>
      </c>
      <c r="BE1645" s="217">
        <f>IF(N1645="základní",J1645,0)</f>
        <v>0</v>
      </c>
      <c r="BF1645" s="217">
        <f>IF(N1645="snížená",J1645,0)</f>
        <v>0</v>
      </c>
      <c r="BG1645" s="217">
        <f>IF(N1645="zákl. přenesená",J1645,0)</f>
        <v>0</v>
      </c>
      <c r="BH1645" s="217">
        <f>IF(N1645="sníž. přenesená",J1645,0)</f>
        <v>0</v>
      </c>
      <c r="BI1645" s="217">
        <f>IF(N1645="nulová",J1645,0)</f>
        <v>0</v>
      </c>
      <c r="BJ1645" s="25" t="s">
        <v>42</v>
      </c>
      <c r="BK1645" s="217">
        <f>ROUND(I1645*H1645,2)</f>
        <v>0</v>
      </c>
      <c r="BL1645" s="25" t="s">
        <v>286</v>
      </c>
      <c r="BM1645" s="25" t="s">
        <v>1607</v>
      </c>
    </row>
    <row r="1646" spans="2:65" s="1" customFormat="1" ht="40.5">
      <c r="B1646" s="43"/>
      <c r="C1646" s="65"/>
      <c r="D1646" s="218" t="s">
        <v>209</v>
      </c>
      <c r="E1646" s="65"/>
      <c r="F1646" s="219" t="s">
        <v>1608</v>
      </c>
      <c r="G1646" s="65"/>
      <c r="H1646" s="65"/>
      <c r="I1646" s="175"/>
      <c r="J1646" s="65"/>
      <c r="K1646" s="65"/>
      <c r="L1646" s="63"/>
      <c r="M1646" s="220"/>
      <c r="N1646" s="44"/>
      <c r="O1646" s="44"/>
      <c r="P1646" s="44"/>
      <c r="Q1646" s="44"/>
      <c r="R1646" s="44"/>
      <c r="S1646" s="44"/>
      <c r="T1646" s="80"/>
      <c r="AT1646" s="25" t="s">
        <v>209</v>
      </c>
      <c r="AU1646" s="25" t="s">
        <v>87</v>
      </c>
    </row>
    <row r="1647" spans="2:65" s="12" customFormat="1">
      <c r="B1647" s="221"/>
      <c r="C1647" s="222"/>
      <c r="D1647" s="218" t="s">
        <v>211</v>
      </c>
      <c r="E1647" s="223" t="s">
        <v>34</v>
      </c>
      <c r="F1647" s="224" t="s">
        <v>462</v>
      </c>
      <c r="G1647" s="222"/>
      <c r="H1647" s="223" t="s">
        <v>34</v>
      </c>
      <c r="I1647" s="225"/>
      <c r="J1647" s="222"/>
      <c r="K1647" s="222"/>
      <c r="L1647" s="226"/>
      <c r="M1647" s="227"/>
      <c r="N1647" s="228"/>
      <c r="O1647" s="228"/>
      <c r="P1647" s="228"/>
      <c r="Q1647" s="228"/>
      <c r="R1647" s="228"/>
      <c r="S1647" s="228"/>
      <c r="T1647" s="229"/>
      <c r="AT1647" s="230" t="s">
        <v>211</v>
      </c>
      <c r="AU1647" s="230" t="s">
        <v>87</v>
      </c>
      <c r="AV1647" s="12" t="s">
        <v>42</v>
      </c>
      <c r="AW1647" s="12" t="s">
        <v>40</v>
      </c>
      <c r="AX1647" s="12" t="s">
        <v>80</v>
      </c>
      <c r="AY1647" s="230" t="s">
        <v>201</v>
      </c>
    </row>
    <row r="1648" spans="2:65" s="13" customFormat="1">
      <c r="B1648" s="231"/>
      <c r="C1648" s="232"/>
      <c r="D1648" s="218" t="s">
        <v>211</v>
      </c>
      <c r="E1648" s="233" t="s">
        <v>34</v>
      </c>
      <c r="F1648" s="234" t="s">
        <v>1609</v>
      </c>
      <c r="G1648" s="232"/>
      <c r="H1648" s="235">
        <v>216.18700000000001</v>
      </c>
      <c r="I1648" s="236"/>
      <c r="J1648" s="232"/>
      <c r="K1648" s="232"/>
      <c r="L1648" s="237"/>
      <c r="M1648" s="238"/>
      <c r="N1648" s="239"/>
      <c r="O1648" s="239"/>
      <c r="P1648" s="239"/>
      <c r="Q1648" s="239"/>
      <c r="R1648" s="239"/>
      <c r="S1648" s="239"/>
      <c r="T1648" s="240"/>
      <c r="AT1648" s="241" t="s">
        <v>211</v>
      </c>
      <c r="AU1648" s="241" t="s">
        <v>87</v>
      </c>
      <c r="AV1648" s="13" t="s">
        <v>87</v>
      </c>
      <c r="AW1648" s="13" t="s">
        <v>40</v>
      </c>
      <c r="AX1648" s="13" t="s">
        <v>80</v>
      </c>
      <c r="AY1648" s="241" t="s">
        <v>201</v>
      </c>
    </row>
    <row r="1649" spans="2:65" s="14" customFormat="1">
      <c r="B1649" s="242"/>
      <c r="C1649" s="243"/>
      <c r="D1649" s="218" t="s">
        <v>211</v>
      </c>
      <c r="E1649" s="244" t="s">
        <v>34</v>
      </c>
      <c r="F1649" s="245" t="s">
        <v>215</v>
      </c>
      <c r="G1649" s="243"/>
      <c r="H1649" s="246">
        <v>216.18700000000001</v>
      </c>
      <c r="I1649" s="247"/>
      <c r="J1649" s="243"/>
      <c r="K1649" s="243"/>
      <c r="L1649" s="248"/>
      <c r="M1649" s="249"/>
      <c r="N1649" s="250"/>
      <c r="O1649" s="250"/>
      <c r="P1649" s="250"/>
      <c r="Q1649" s="250"/>
      <c r="R1649" s="250"/>
      <c r="S1649" s="250"/>
      <c r="T1649" s="251"/>
      <c r="AT1649" s="252" t="s">
        <v>211</v>
      </c>
      <c r="AU1649" s="252" t="s">
        <v>87</v>
      </c>
      <c r="AV1649" s="14" t="s">
        <v>111</v>
      </c>
      <c r="AW1649" s="14" t="s">
        <v>40</v>
      </c>
      <c r="AX1649" s="14" t="s">
        <v>42</v>
      </c>
      <c r="AY1649" s="252" t="s">
        <v>201</v>
      </c>
    </row>
    <row r="1650" spans="2:65" s="1" customFormat="1" ht="16.5" customHeight="1">
      <c r="B1650" s="43"/>
      <c r="C1650" s="264" t="s">
        <v>1610</v>
      </c>
      <c r="D1650" s="264" t="s">
        <v>306</v>
      </c>
      <c r="E1650" s="265" t="s">
        <v>1444</v>
      </c>
      <c r="F1650" s="266" t="s">
        <v>1445</v>
      </c>
      <c r="G1650" s="267" t="s">
        <v>355</v>
      </c>
      <c r="H1650" s="268">
        <v>6.5000000000000002E-2</v>
      </c>
      <c r="I1650" s="269"/>
      <c r="J1650" s="270">
        <f>ROUND(I1650*H1650,2)</f>
        <v>0</v>
      </c>
      <c r="K1650" s="266" t="s">
        <v>207</v>
      </c>
      <c r="L1650" s="271"/>
      <c r="M1650" s="272" t="s">
        <v>34</v>
      </c>
      <c r="N1650" s="273" t="s">
        <v>51</v>
      </c>
      <c r="O1650" s="44"/>
      <c r="P1650" s="215">
        <f>O1650*H1650</f>
        <v>0</v>
      </c>
      <c r="Q1650" s="215">
        <v>1</v>
      </c>
      <c r="R1650" s="215">
        <f>Q1650*H1650</f>
        <v>6.5000000000000002E-2</v>
      </c>
      <c r="S1650" s="215">
        <v>0</v>
      </c>
      <c r="T1650" s="216">
        <f>S1650*H1650</f>
        <v>0</v>
      </c>
      <c r="AR1650" s="25" t="s">
        <v>390</v>
      </c>
      <c r="AT1650" s="25" t="s">
        <v>306</v>
      </c>
      <c r="AU1650" s="25" t="s">
        <v>87</v>
      </c>
      <c r="AY1650" s="25" t="s">
        <v>201</v>
      </c>
      <c r="BE1650" s="217">
        <f>IF(N1650="základní",J1650,0)</f>
        <v>0</v>
      </c>
      <c r="BF1650" s="217">
        <f>IF(N1650="snížená",J1650,0)</f>
        <v>0</v>
      </c>
      <c r="BG1650" s="217">
        <f>IF(N1650="zákl. přenesená",J1650,0)</f>
        <v>0</v>
      </c>
      <c r="BH1650" s="217">
        <f>IF(N1650="sníž. přenesená",J1650,0)</f>
        <v>0</v>
      </c>
      <c r="BI1650" s="217">
        <f>IF(N1650="nulová",J1650,0)</f>
        <v>0</v>
      </c>
      <c r="BJ1650" s="25" t="s">
        <v>42</v>
      </c>
      <c r="BK1650" s="217">
        <f>ROUND(I1650*H1650,2)</f>
        <v>0</v>
      </c>
      <c r="BL1650" s="25" t="s">
        <v>286</v>
      </c>
      <c r="BM1650" s="25" t="s">
        <v>1611</v>
      </c>
    </row>
    <row r="1651" spans="2:65" s="13" customFormat="1">
      <c r="B1651" s="231"/>
      <c r="C1651" s="232"/>
      <c r="D1651" s="218" t="s">
        <v>211</v>
      </c>
      <c r="E1651" s="232"/>
      <c r="F1651" s="234" t="s">
        <v>1612</v>
      </c>
      <c r="G1651" s="232"/>
      <c r="H1651" s="235">
        <v>6.5000000000000002E-2</v>
      </c>
      <c r="I1651" s="236"/>
      <c r="J1651" s="232"/>
      <c r="K1651" s="232"/>
      <c r="L1651" s="237"/>
      <c r="M1651" s="238"/>
      <c r="N1651" s="239"/>
      <c r="O1651" s="239"/>
      <c r="P1651" s="239"/>
      <c r="Q1651" s="239"/>
      <c r="R1651" s="239"/>
      <c r="S1651" s="239"/>
      <c r="T1651" s="240"/>
      <c r="AT1651" s="241" t="s">
        <v>211</v>
      </c>
      <c r="AU1651" s="241" t="s">
        <v>87</v>
      </c>
      <c r="AV1651" s="13" t="s">
        <v>87</v>
      </c>
      <c r="AW1651" s="13" t="s">
        <v>6</v>
      </c>
      <c r="AX1651" s="13" t="s">
        <v>42</v>
      </c>
      <c r="AY1651" s="241" t="s">
        <v>201</v>
      </c>
    </row>
    <row r="1652" spans="2:65" s="1" customFormat="1" ht="25.5" customHeight="1">
      <c r="B1652" s="43"/>
      <c r="C1652" s="206" t="s">
        <v>1613</v>
      </c>
      <c r="D1652" s="206" t="s">
        <v>203</v>
      </c>
      <c r="E1652" s="207" t="s">
        <v>1614</v>
      </c>
      <c r="F1652" s="208" t="s">
        <v>1615</v>
      </c>
      <c r="G1652" s="209" t="s">
        <v>137</v>
      </c>
      <c r="H1652" s="210">
        <v>177.98400000000001</v>
      </c>
      <c r="I1652" s="211"/>
      <c r="J1652" s="212">
        <f>ROUND(I1652*H1652,2)</f>
        <v>0</v>
      </c>
      <c r="K1652" s="208" t="s">
        <v>207</v>
      </c>
      <c r="L1652" s="63"/>
      <c r="M1652" s="213" t="s">
        <v>34</v>
      </c>
      <c r="N1652" s="214" t="s">
        <v>51</v>
      </c>
      <c r="O1652" s="44"/>
      <c r="P1652" s="215">
        <f>O1652*H1652</f>
        <v>0</v>
      </c>
      <c r="Q1652" s="215">
        <v>0</v>
      </c>
      <c r="R1652" s="215">
        <f>Q1652*H1652</f>
        <v>0</v>
      </c>
      <c r="S1652" s="215">
        <v>0</v>
      </c>
      <c r="T1652" s="216">
        <f>S1652*H1652</f>
        <v>0</v>
      </c>
      <c r="AR1652" s="25" t="s">
        <v>286</v>
      </c>
      <c r="AT1652" s="25" t="s">
        <v>203</v>
      </c>
      <c r="AU1652" s="25" t="s">
        <v>87</v>
      </c>
      <c r="AY1652" s="25" t="s">
        <v>201</v>
      </c>
      <c r="BE1652" s="217">
        <f>IF(N1652="základní",J1652,0)</f>
        <v>0</v>
      </c>
      <c r="BF1652" s="217">
        <f>IF(N1652="snížená",J1652,0)</f>
        <v>0</v>
      </c>
      <c r="BG1652" s="217">
        <f>IF(N1652="zákl. přenesená",J1652,0)</f>
        <v>0</v>
      </c>
      <c r="BH1652" s="217">
        <f>IF(N1652="sníž. přenesená",J1652,0)</f>
        <v>0</v>
      </c>
      <c r="BI1652" s="217">
        <f>IF(N1652="nulová",J1652,0)</f>
        <v>0</v>
      </c>
      <c r="BJ1652" s="25" t="s">
        <v>42</v>
      </c>
      <c r="BK1652" s="217">
        <f>ROUND(I1652*H1652,2)</f>
        <v>0</v>
      </c>
      <c r="BL1652" s="25" t="s">
        <v>286</v>
      </c>
      <c r="BM1652" s="25" t="s">
        <v>1616</v>
      </c>
    </row>
    <row r="1653" spans="2:65" s="1" customFormat="1" ht="54">
      <c r="B1653" s="43"/>
      <c r="C1653" s="65"/>
      <c r="D1653" s="218" t="s">
        <v>209</v>
      </c>
      <c r="E1653" s="65"/>
      <c r="F1653" s="219" t="s">
        <v>1617</v>
      </c>
      <c r="G1653" s="65"/>
      <c r="H1653" s="65"/>
      <c r="I1653" s="175"/>
      <c r="J1653" s="65"/>
      <c r="K1653" s="65"/>
      <c r="L1653" s="63"/>
      <c r="M1653" s="220"/>
      <c r="N1653" s="44"/>
      <c r="O1653" s="44"/>
      <c r="P1653" s="44"/>
      <c r="Q1653" s="44"/>
      <c r="R1653" s="44"/>
      <c r="S1653" s="44"/>
      <c r="T1653" s="80"/>
      <c r="AT1653" s="25" t="s">
        <v>209</v>
      </c>
      <c r="AU1653" s="25" t="s">
        <v>87</v>
      </c>
    </row>
    <row r="1654" spans="2:65" s="12" customFormat="1">
      <c r="B1654" s="221"/>
      <c r="C1654" s="222"/>
      <c r="D1654" s="218" t="s">
        <v>211</v>
      </c>
      <c r="E1654" s="223" t="s">
        <v>34</v>
      </c>
      <c r="F1654" s="224" t="s">
        <v>462</v>
      </c>
      <c r="G1654" s="222"/>
      <c r="H1654" s="223" t="s">
        <v>34</v>
      </c>
      <c r="I1654" s="225"/>
      <c r="J1654" s="222"/>
      <c r="K1654" s="222"/>
      <c r="L1654" s="226"/>
      <c r="M1654" s="227"/>
      <c r="N1654" s="228"/>
      <c r="O1654" s="228"/>
      <c r="P1654" s="228"/>
      <c r="Q1654" s="228"/>
      <c r="R1654" s="228"/>
      <c r="S1654" s="228"/>
      <c r="T1654" s="229"/>
      <c r="AT1654" s="230" t="s">
        <v>211</v>
      </c>
      <c r="AU1654" s="230" t="s">
        <v>87</v>
      </c>
      <c r="AV1654" s="12" t="s">
        <v>42</v>
      </c>
      <c r="AW1654" s="12" t="s">
        <v>40</v>
      </c>
      <c r="AX1654" s="12" t="s">
        <v>80</v>
      </c>
      <c r="AY1654" s="230" t="s">
        <v>201</v>
      </c>
    </row>
    <row r="1655" spans="2:65" s="13" customFormat="1">
      <c r="B1655" s="231"/>
      <c r="C1655" s="232"/>
      <c r="D1655" s="218" t="s">
        <v>211</v>
      </c>
      <c r="E1655" s="233" t="s">
        <v>34</v>
      </c>
      <c r="F1655" s="234" t="s">
        <v>1618</v>
      </c>
      <c r="G1655" s="232"/>
      <c r="H1655" s="235">
        <v>394.17099999999999</v>
      </c>
      <c r="I1655" s="236"/>
      <c r="J1655" s="232"/>
      <c r="K1655" s="232"/>
      <c r="L1655" s="237"/>
      <c r="M1655" s="238"/>
      <c r="N1655" s="239"/>
      <c r="O1655" s="239"/>
      <c r="P1655" s="239"/>
      <c r="Q1655" s="239"/>
      <c r="R1655" s="239"/>
      <c r="S1655" s="239"/>
      <c r="T1655" s="240"/>
      <c r="AT1655" s="241" t="s">
        <v>211</v>
      </c>
      <c r="AU1655" s="241" t="s">
        <v>87</v>
      </c>
      <c r="AV1655" s="13" t="s">
        <v>87</v>
      </c>
      <c r="AW1655" s="13" t="s">
        <v>40</v>
      </c>
      <c r="AX1655" s="13" t="s">
        <v>80</v>
      </c>
      <c r="AY1655" s="241" t="s">
        <v>201</v>
      </c>
    </row>
    <row r="1656" spans="2:65" s="13" customFormat="1">
      <c r="B1656" s="231"/>
      <c r="C1656" s="232"/>
      <c r="D1656" s="218" t="s">
        <v>211</v>
      </c>
      <c r="E1656" s="233" t="s">
        <v>34</v>
      </c>
      <c r="F1656" s="234" t="s">
        <v>1619</v>
      </c>
      <c r="G1656" s="232"/>
      <c r="H1656" s="235">
        <v>-216.18700000000001</v>
      </c>
      <c r="I1656" s="236"/>
      <c r="J1656" s="232"/>
      <c r="K1656" s="232"/>
      <c r="L1656" s="237"/>
      <c r="M1656" s="238"/>
      <c r="N1656" s="239"/>
      <c r="O1656" s="239"/>
      <c r="P1656" s="239"/>
      <c r="Q1656" s="239"/>
      <c r="R1656" s="239"/>
      <c r="S1656" s="239"/>
      <c r="T1656" s="240"/>
      <c r="AT1656" s="241" t="s">
        <v>211</v>
      </c>
      <c r="AU1656" s="241" t="s">
        <v>87</v>
      </c>
      <c r="AV1656" s="13" t="s">
        <v>87</v>
      </c>
      <c r="AW1656" s="13" t="s">
        <v>40</v>
      </c>
      <c r="AX1656" s="13" t="s">
        <v>80</v>
      </c>
      <c r="AY1656" s="241" t="s">
        <v>201</v>
      </c>
    </row>
    <row r="1657" spans="2:65" s="14" customFormat="1">
      <c r="B1657" s="242"/>
      <c r="C1657" s="243"/>
      <c r="D1657" s="218" t="s">
        <v>211</v>
      </c>
      <c r="E1657" s="244" t="s">
        <v>34</v>
      </c>
      <c r="F1657" s="245" t="s">
        <v>215</v>
      </c>
      <c r="G1657" s="243"/>
      <c r="H1657" s="246">
        <v>177.98400000000001</v>
      </c>
      <c r="I1657" s="247"/>
      <c r="J1657" s="243"/>
      <c r="K1657" s="243"/>
      <c r="L1657" s="248"/>
      <c r="M1657" s="249"/>
      <c r="N1657" s="250"/>
      <c r="O1657" s="250"/>
      <c r="P1657" s="250"/>
      <c r="Q1657" s="250"/>
      <c r="R1657" s="250"/>
      <c r="S1657" s="250"/>
      <c r="T1657" s="251"/>
      <c r="AT1657" s="252" t="s">
        <v>211</v>
      </c>
      <c r="AU1657" s="252" t="s">
        <v>87</v>
      </c>
      <c r="AV1657" s="14" t="s">
        <v>111</v>
      </c>
      <c r="AW1657" s="14" t="s">
        <v>40</v>
      </c>
      <c r="AX1657" s="14" t="s">
        <v>42</v>
      </c>
      <c r="AY1657" s="252" t="s">
        <v>201</v>
      </c>
    </row>
    <row r="1658" spans="2:65" s="1" customFormat="1" ht="25.5" customHeight="1">
      <c r="B1658" s="43"/>
      <c r="C1658" s="264" t="s">
        <v>1620</v>
      </c>
      <c r="D1658" s="264" t="s">
        <v>306</v>
      </c>
      <c r="E1658" s="265" t="s">
        <v>1621</v>
      </c>
      <c r="F1658" s="266" t="s">
        <v>1622</v>
      </c>
      <c r="G1658" s="267" t="s">
        <v>137</v>
      </c>
      <c r="H1658" s="268">
        <v>204.68199999999999</v>
      </c>
      <c r="I1658" s="269"/>
      <c r="J1658" s="270">
        <f>ROUND(I1658*H1658,2)</f>
        <v>0</v>
      </c>
      <c r="K1658" s="266" t="s">
        <v>207</v>
      </c>
      <c r="L1658" s="271"/>
      <c r="M1658" s="272" t="s">
        <v>34</v>
      </c>
      <c r="N1658" s="273" t="s">
        <v>51</v>
      </c>
      <c r="O1658" s="44"/>
      <c r="P1658" s="215">
        <f>O1658*H1658</f>
        <v>0</v>
      </c>
      <c r="Q1658" s="215">
        <v>4.0000000000000001E-3</v>
      </c>
      <c r="R1658" s="215">
        <f>Q1658*H1658</f>
        <v>0.81872800000000001</v>
      </c>
      <c r="S1658" s="215">
        <v>0</v>
      </c>
      <c r="T1658" s="216">
        <f>S1658*H1658</f>
        <v>0</v>
      </c>
      <c r="AR1658" s="25" t="s">
        <v>390</v>
      </c>
      <c r="AT1658" s="25" t="s">
        <v>306</v>
      </c>
      <c r="AU1658" s="25" t="s">
        <v>87</v>
      </c>
      <c r="AY1658" s="25" t="s">
        <v>201</v>
      </c>
      <c r="BE1658" s="217">
        <f>IF(N1658="základní",J1658,0)</f>
        <v>0</v>
      </c>
      <c r="BF1658" s="217">
        <f>IF(N1658="snížená",J1658,0)</f>
        <v>0</v>
      </c>
      <c r="BG1658" s="217">
        <f>IF(N1658="zákl. přenesená",J1658,0)</f>
        <v>0</v>
      </c>
      <c r="BH1658" s="217">
        <f>IF(N1658="sníž. přenesená",J1658,0)</f>
        <v>0</v>
      </c>
      <c r="BI1658" s="217">
        <f>IF(N1658="nulová",J1658,0)</f>
        <v>0</v>
      </c>
      <c r="BJ1658" s="25" t="s">
        <v>42</v>
      </c>
      <c r="BK1658" s="217">
        <f>ROUND(I1658*H1658,2)</f>
        <v>0</v>
      </c>
      <c r="BL1658" s="25" t="s">
        <v>286</v>
      </c>
      <c r="BM1658" s="25" t="s">
        <v>1623</v>
      </c>
    </row>
    <row r="1659" spans="2:65" s="13" customFormat="1">
      <c r="B1659" s="231"/>
      <c r="C1659" s="232"/>
      <c r="D1659" s="218" t="s">
        <v>211</v>
      </c>
      <c r="E1659" s="232"/>
      <c r="F1659" s="234" t="s">
        <v>1624</v>
      </c>
      <c r="G1659" s="232"/>
      <c r="H1659" s="235">
        <v>204.68199999999999</v>
      </c>
      <c r="I1659" s="236"/>
      <c r="J1659" s="232"/>
      <c r="K1659" s="232"/>
      <c r="L1659" s="237"/>
      <c r="M1659" s="238"/>
      <c r="N1659" s="239"/>
      <c r="O1659" s="239"/>
      <c r="P1659" s="239"/>
      <c r="Q1659" s="239"/>
      <c r="R1659" s="239"/>
      <c r="S1659" s="239"/>
      <c r="T1659" s="240"/>
      <c r="AT1659" s="241" t="s">
        <v>211</v>
      </c>
      <c r="AU1659" s="241" t="s">
        <v>87</v>
      </c>
      <c r="AV1659" s="13" t="s">
        <v>87</v>
      </c>
      <c r="AW1659" s="13" t="s">
        <v>6</v>
      </c>
      <c r="AX1659" s="13" t="s">
        <v>42</v>
      </c>
      <c r="AY1659" s="241" t="s">
        <v>201</v>
      </c>
    </row>
    <row r="1660" spans="2:65" s="1" customFormat="1" ht="25.5" customHeight="1">
      <c r="B1660" s="43"/>
      <c r="C1660" s="206" t="s">
        <v>1625</v>
      </c>
      <c r="D1660" s="206" t="s">
        <v>203</v>
      </c>
      <c r="E1660" s="207" t="s">
        <v>1626</v>
      </c>
      <c r="F1660" s="208" t="s">
        <v>1627</v>
      </c>
      <c r="G1660" s="209" t="s">
        <v>137</v>
      </c>
      <c r="H1660" s="210">
        <v>216.18700000000001</v>
      </c>
      <c r="I1660" s="211"/>
      <c r="J1660" s="212">
        <f>ROUND(I1660*H1660,2)</f>
        <v>0</v>
      </c>
      <c r="K1660" s="208" t="s">
        <v>207</v>
      </c>
      <c r="L1660" s="63"/>
      <c r="M1660" s="213" t="s">
        <v>34</v>
      </c>
      <c r="N1660" s="214" t="s">
        <v>51</v>
      </c>
      <c r="O1660" s="44"/>
      <c r="P1660" s="215">
        <f>O1660*H1660</f>
        <v>0</v>
      </c>
      <c r="Q1660" s="215">
        <v>8.8000000000000003E-4</v>
      </c>
      <c r="R1660" s="215">
        <f>Q1660*H1660</f>
        <v>0.19024456000000001</v>
      </c>
      <c r="S1660" s="215">
        <v>0</v>
      </c>
      <c r="T1660" s="216">
        <f>S1660*H1660</f>
        <v>0</v>
      </c>
      <c r="AR1660" s="25" t="s">
        <v>286</v>
      </c>
      <c r="AT1660" s="25" t="s">
        <v>203</v>
      </c>
      <c r="AU1660" s="25" t="s">
        <v>87</v>
      </c>
      <c r="AY1660" s="25" t="s">
        <v>201</v>
      </c>
      <c r="BE1660" s="217">
        <f>IF(N1660="základní",J1660,0)</f>
        <v>0</v>
      </c>
      <c r="BF1660" s="217">
        <f>IF(N1660="snížená",J1660,0)</f>
        <v>0</v>
      </c>
      <c r="BG1660" s="217">
        <f>IF(N1660="zákl. přenesená",J1660,0)</f>
        <v>0</v>
      </c>
      <c r="BH1660" s="217">
        <f>IF(N1660="sníž. přenesená",J1660,0)</f>
        <v>0</v>
      </c>
      <c r="BI1660" s="217">
        <f>IF(N1660="nulová",J1660,0)</f>
        <v>0</v>
      </c>
      <c r="BJ1660" s="25" t="s">
        <v>42</v>
      </c>
      <c r="BK1660" s="217">
        <f>ROUND(I1660*H1660,2)</f>
        <v>0</v>
      </c>
      <c r="BL1660" s="25" t="s">
        <v>286</v>
      </c>
      <c r="BM1660" s="25" t="s">
        <v>1628</v>
      </c>
    </row>
    <row r="1661" spans="2:65" s="1" customFormat="1" ht="40.5">
      <c r="B1661" s="43"/>
      <c r="C1661" s="65"/>
      <c r="D1661" s="218" t="s">
        <v>209</v>
      </c>
      <c r="E1661" s="65"/>
      <c r="F1661" s="219" t="s">
        <v>1629</v>
      </c>
      <c r="G1661" s="65"/>
      <c r="H1661" s="65"/>
      <c r="I1661" s="175"/>
      <c r="J1661" s="65"/>
      <c r="K1661" s="65"/>
      <c r="L1661" s="63"/>
      <c r="M1661" s="220"/>
      <c r="N1661" s="44"/>
      <c r="O1661" s="44"/>
      <c r="P1661" s="44"/>
      <c r="Q1661" s="44"/>
      <c r="R1661" s="44"/>
      <c r="S1661" s="44"/>
      <c r="T1661" s="80"/>
      <c r="AT1661" s="25" t="s">
        <v>209</v>
      </c>
      <c r="AU1661" s="25" t="s">
        <v>87</v>
      </c>
    </row>
    <row r="1662" spans="2:65" s="12" customFormat="1">
      <c r="B1662" s="221"/>
      <c r="C1662" s="222"/>
      <c r="D1662" s="218" t="s">
        <v>211</v>
      </c>
      <c r="E1662" s="223" t="s">
        <v>34</v>
      </c>
      <c r="F1662" s="224" t="s">
        <v>462</v>
      </c>
      <c r="G1662" s="222"/>
      <c r="H1662" s="223" t="s">
        <v>34</v>
      </c>
      <c r="I1662" s="225"/>
      <c r="J1662" s="222"/>
      <c r="K1662" s="222"/>
      <c r="L1662" s="226"/>
      <c r="M1662" s="227"/>
      <c r="N1662" s="228"/>
      <c r="O1662" s="228"/>
      <c r="P1662" s="228"/>
      <c r="Q1662" s="228"/>
      <c r="R1662" s="228"/>
      <c r="S1662" s="228"/>
      <c r="T1662" s="229"/>
      <c r="AT1662" s="230" t="s">
        <v>211</v>
      </c>
      <c r="AU1662" s="230" t="s">
        <v>87</v>
      </c>
      <c r="AV1662" s="12" t="s">
        <v>42</v>
      </c>
      <c r="AW1662" s="12" t="s">
        <v>40</v>
      </c>
      <c r="AX1662" s="12" t="s">
        <v>80</v>
      </c>
      <c r="AY1662" s="230" t="s">
        <v>201</v>
      </c>
    </row>
    <row r="1663" spans="2:65" s="13" customFormat="1">
      <c r="B1663" s="231"/>
      <c r="C1663" s="232"/>
      <c r="D1663" s="218" t="s">
        <v>211</v>
      </c>
      <c r="E1663" s="233" t="s">
        <v>34</v>
      </c>
      <c r="F1663" s="234" t="s">
        <v>1609</v>
      </c>
      <c r="G1663" s="232"/>
      <c r="H1663" s="235">
        <v>216.18700000000001</v>
      </c>
      <c r="I1663" s="236"/>
      <c r="J1663" s="232"/>
      <c r="K1663" s="232"/>
      <c r="L1663" s="237"/>
      <c r="M1663" s="238"/>
      <c r="N1663" s="239"/>
      <c r="O1663" s="239"/>
      <c r="P1663" s="239"/>
      <c r="Q1663" s="239"/>
      <c r="R1663" s="239"/>
      <c r="S1663" s="239"/>
      <c r="T1663" s="240"/>
      <c r="AT1663" s="241" t="s">
        <v>211</v>
      </c>
      <c r="AU1663" s="241" t="s">
        <v>87</v>
      </c>
      <c r="AV1663" s="13" t="s">
        <v>87</v>
      </c>
      <c r="AW1663" s="13" t="s">
        <v>40</v>
      </c>
      <c r="AX1663" s="13" t="s">
        <v>80</v>
      </c>
      <c r="AY1663" s="241" t="s">
        <v>201</v>
      </c>
    </row>
    <row r="1664" spans="2:65" s="14" customFormat="1">
      <c r="B1664" s="242"/>
      <c r="C1664" s="243"/>
      <c r="D1664" s="218" t="s">
        <v>211</v>
      </c>
      <c r="E1664" s="244" t="s">
        <v>34</v>
      </c>
      <c r="F1664" s="245" t="s">
        <v>215</v>
      </c>
      <c r="G1664" s="243"/>
      <c r="H1664" s="246">
        <v>216.18700000000001</v>
      </c>
      <c r="I1664" s="247"/>
      <c r="J1664" s="243"/>
      <c r="K1664" s="243"/>
      <c r="L1664" s="248"/>
      <c r="M1664" s="249"/>
      <c r="N1664" s="250"/>
      <c r="O1664" s="250"/>
      <c r="P1664" s="250"/>
      <c r="Q1664" s="250"/>
      <c r="R1664" s="250"/>
      <c r="S1664" s="250"/>
      <c r="T1664" s="251"/>
      <c r="AT1664" s="252" t="s">
        <v>211</v>
      </c>
      <c r="AU1664" s="252" t="s">
        <v>87</v>
      </c>
      <c r="AV1664" s="14" t="s">
        <v>111</v>
      </c>
      <c r="AW1664" s="14" t="s">
        <v>40</v>
      </c>
      <c r="AX1664" s="14" t="s">
        <v>42</v>
      </c>
      <c r="AY1664" s="252" t="s">
        <v>201</v>
      </c>
    </row>
    <row r="1665" spans="2:65" s="1" customFormat="1" ht="25.5" customHeight="1">
      <c r="B1665" s="43"/>
      <c r="C1665" s="264" t="s">
        <v>1630</v>
      </c>
      <c r="D1665" s="264" t="s">
        <v>306</v>
      </c>
      <c r="E1665" s="265" t="s">
        <v>1631</v>
      </c>
      <c r="F1665" s="266" t="s">
        <v>1632</v>
      </c>
      <c r="G1665" s="267" t="s">
        <v>137</v>
      </c>
      <c r="H1665" s="268">
        <v>248.61500000000001</v>
      </c>
      <c r="I1665" s="269"/>
      <c r="J1665" s="270">
        <f>ROUND(I1665*H1665,2)</f>
        <v>0</v>
      </c>
      <c r="K1665" s="266" t="s">
        <v>207</v>
      </c>
      <c r="L1665" s="271"/>
      <c r="M1665" s="272" t="s">
        <v>34</v>
      </c>
      <c r="N1665" s="273" t="s">
        <v>51</v>
      </c>
      <c r="O1665" s="44"/>
      <c r="P1665" s="215">
        <f>O1665*H1665</f>
        <v>0</v>
      </c>
      <c r="Q1665" s="215">
        <v>4.8999999999999998E-3</v>
      </c>
      <c r="R1665" s="215">
        <f>Q1665*H1665</f>
        <v>1.2182135000000001</v>
      </c>
      <c r="S1665" s="215">
        <v>0</v>
      </c>
      <c r="T1665" s="216">
        <f>S1665*H1665</f>
        <v>0</v>
      </c>
      <c r="AR1665" s="25" t="s">
        <v>390</v>
      </c>
      <c r="AT1665" s="25" t="s">
        <v>306</v>
      </c>
      <c r="AU1665" s="25" t="s">
        <v>87</v>
      </c>
      <c r="AY1665" s="25" t="s">
        <v>201</v>
      </c>
      <c r="BE1665" s="217">
        <f>IF(N1665="základní",J1665,0)</f>
        <v>0</v>
      </c>
      <c r="BF1665" s="217">
        <f>IF(N1665="snížená",J1665,0)</f>
        <v>0</v>
      </c>
      <c r="BG1665" s="217">
        <f>IF(N1665="zákl. přenesená",J1665,0)</f>
        <v>0</v>
      </c>
      <c r="BH1665" s="217">
        <f>IF(N1665="sníž. přenesená",J1665,0)</f>
        <v>0</v>
      </c>
      <c r="BI1665" s="217">
        <f>IF(N1665="nulová",J1665,0)</f>
        <v>0</v>
      </c>
      <c r="BJ1665" s="25" t="s">
        <v>42</v>
      </c>
      <c r="BK1665" s="217">
        <f>ROUND(I1665*H1665,2)</f>
        <v>0</v>
      </c>
      <c r="BL1665" s="25" t="s">
        <v>286</v>
      </c>
      <c r="BM1665" s="25" t="s">
        <v>1633</v>
      </c>
    </row>
    <row r="1666" spans="2:65" s="13" customFormat="1">
      <c r="B1666" s="231"/>
      <c r="C1666" s="232"/>
      <c r="D1666" s="218" t="s">
        <v>211</v>
      </c>
      <c r="E1666" s="232"/>
      <c r="F1666" s="234" t="s">
        <v>1634</v>
      </c>
      <c r="G1666" s="232"/>
      <c r="H1666" s="235">
        <v>248.61500000000001</v>
      </c>
      <c r="I1666" s="236"/>
      <c r="J1666" s="232"/>
      <c r="K1666" s="232"/>
      <c r="L1666" s="237"/>
      <c r="M1666" s="238"/>
      <c r="N1666" s="239"/>
      <c r="O1666" s="239"/>
      <c r="P1666" s="239"/>
      <c r="Q1666" s="239"/>
      <c r="R1666" s="239"/>
      <c r="S1666" s="239"/>
      <c r="T1666" s="240"/>
      <c r="AT1666" s="241" t="s">
        <v>211</v>
      </c>
      <c r="AU1666" s="241" t="s">
        <v>87</v>
      </c>
      <c r="AV1666" s="13" t="s">
        <v>87</v>
      </c>
      <c r="AW1666" s="13" t="s">
        <v>6</v>
      </c>
      <c r="AX1666" s="13" t="s">
        <v>42</v>
      </c>
      <c r="AY1666" s="241" t="s">
        <v>201</v>
      </c>
    </row>
    <row r="1667" spans="2:65" s="1" customFormat="1" ht="51" customHeight="1">
      <c r="B1667" s="43"/>
      <c r="C1667" s="206" t="s">
        <v>1635</v>
      </c>
      <c r="D1667" s="206" t="s">
        <v>203</v>
      </c>
      <c r="E1667" s="207" t="s">
        <v>1636</v>
      </c>
      <c r="F1667" s="208" t="s">
        <v>1637</v>
      </c>
      <c r="G1667" s="209" t="s">
        <v>137</v>
      </c>
      <c r="H1667" s="210">
        <v>141.42699999999999</v>
      </c>
      <c r="I1667" s="211"/>
      <c r="J1667" s="212">
        <f>ROUND(I1667*H1667,2)</f>
        <v>0</v>
      </c>
      <c r="K1667" s="208" t="s">
        <v>207</v>
      </c>
      <c r="L1667" s="63"/>
      <c r="M1667" s="213" t="s">
        <v>34</v>
      </c>
      <c r="N1667" s="214" t="s">
        <v>51</v>
      </c>
      <c r="O1667" s="44"/>
      <c r="P1667" s="215">
        <f>O1667*H1667</f>
        <v>0</v>
      </c>
      <c r="Q1667" s="215">
        <v>1.1E-4</v>
      </c>
      <c r="R1667" s="215">
        <f>Q1667*H1667</f>
        <v>1.555697E-2</v>
      </c>
      <c r="S1667" s="215">
        <v>0</v>
      </c>
      <c r="T1667" s="216">
        <f>S1667*H1667</f>
        <v>0</v>
      </c>
      <c r="AR1667" s="25" t="s">
        <v>286</v>
      </c>
      <c r="AT1667" s="25" t="s">
        <v>203</v>
      </c>
      <c r="AU1667" s="25" t="s">
        <v>87</v>
      </c>
      <c r="AY1667" s="25" t="s">
        <v>201</v>
      </c>
      <c r="BE1667" s="217">
        <f>IF(N1667="základní",J1667,0)</f>
        <v>0</v>
      </c>
      <c r="BF1667" s="217">
        <f>IF(N1667="snížená",J1667,0)</f>
        <v>0</v>
      </c>
      <c r="BG1667" s="217">
        <f>IF(N1667="zákl. přenesená",J1667,0)</f>
        <v>0</v>
      </c>
      <c r="BH1667" s="217">
        <f>IF(N1667="sníž. přenesená",J1667,0)</f>
        <v>0</v>
      </c>
      <c r="BI1667" s="217">
        <f>IF(N1667="nulová",J1667,0)</f>
        <v>0</v>
      </c>
      <c r="BJ1667" s="25" t="s">
        <v>42</v>
      </c>
      <c r="BK1667" s="217">
        <f>ROUND(I1667*H1667,2)</f>
        <v>0</v>
      </c>
      <c r="BL1667" s="25" t="s">
        <v>286</v>
      </c>
      <c r="BM1667" s="25" t="s">
        <v>1638</v>
      </c>
    </row>
    <row r="1668" spans="2:65" s="1" customFormat="1" ht="67.5">
      <c r="B1668" s="43"/>
      <c r="C1668" s="65"/>
      <c r="D1668" s="218" t="s">
        <v>209</v>
      </c>
      <c r="E1668" s="65"/>
      <c r="F1668" s="219" t="s">
        <v>1639</v>
      </c>
      <c r="G1668" s="65"/>
      <c r="H1668" s="65"/>
      <c r="I1668" s="175"/>
      <c r="J1668" s="65"/>
      <c r="K1668" s="65"/>
      <c r="L1668" s="63"/>
      <c r="M1668" s="220"/>
      <c r="N1668" s="44"/>
      <c r="O1668" s="44"/>
      <c r="P1668" s="44"/>
      <c r="Q1668" s="44"/>
      <c r="R1668" s="44"/>
      <c r="S1668" s="44"/>
      <c r="T1668" s="80"/>
      <c r="AT1668" s="25" t="s">
        <v>209</v>
      </c>
      <c r="AU1668" s="25" t="s">
        <v>87</v>
      </c>
    </row>
    <row r="1669" spans="2:65" s="12" customFormat="1">
      <c r="B1669" s="221"/>
      <c r="C1669" s="222"/>
      <c r="D1669" s="218" t="s">
        <v>211</v>
      </c>
      <c r="E1669" s="223" t="s">
        <v>34</v>
      </c>
      <c r="F1669" s="224" t="s">
        <v>462</v>
      </c>
      <c r="G1669" s="222"/>
      <c r="H1669" s="223" t="s">
        <v>34</v>
      </c>
      <c r="I1669" s="225"/>
      <c r="J1669" s="222"/>
      <c r="K1669" s="222"/>
      <c r="L1669" s="226"/>
      <c r="M1669" s="227"/>
      <c r="N1669" s="228"/>
      <c r="O1669" s="228"/>
      <c r="P1669" s="228"/>
      <c r="Q1669" s="228"/>
      <c r="R1669" s="228"/>
      <c r="S1669" s="228"/>
      <c r="T1669" s="229"/>
      <c r="AT1669" s="230" t="s">
        <v>211</v>
      </c>
      <c r="AU1669" s="230" t="s">
        <v>87</v>
      </c>
      <c r="AV1669" s="12" t="s">
        <v>42</v>
      </c>
      <c r="AW1669" s="12" t="s">
        <v>40</v>
      </c>
      <c r="AX1669" s="12" t="s">
        <v>80</v>
      </c>
      <c r="AY1669" s="230" t="s">
        <v>201</v>
      </c>
    </row>
    <row r="1670" spans="2:65" s="13" customFormat="1">
      <c r="B1670" s="231"/>
      <c r="C1670" s="232"/>
      <c r="D1670" s="218" t="s">
        <v>211</v>
      </c>
      <c r="E1670" s="233" t="s">
        <v>34</v>
      </c>
      <c r="F1670" s="234" t="s">
        <v>1640</v>
      </c>
      <c r="G1670" s="232"/>
      <c r="H1670" s="235">
        <v>216.18700000000001</v>
      </c>
      <c r="I1670" s="236"/>
      <c r="J1670" s="232"/>
      <c r="K1670" s="232"/>
      <c r="L1670" s="237"/>
      <c r="M1670" s="238"/>
      <c r="N1670" s="239"/>
      <c r="O1670" s="239"/>
      <c r="P1670" s="239"/>
      <c r="Q1670" s="239"/>
      <c r="R1670" s="239"/>
      <c r="S1670" s="239"/>
      <c r="T1670" s="240"/>
      <c r="AT1670" s="241" t="s">
        <v>211</v>
      </c>
      <c r="AU1670" s="241" t="s">
        <v>87</v>
      </c>
      <c r="AV1670" s="13" t="s">
        <v>87</v>
      </c>
      <c r="AW1670" s="13" t="s">
        <v>40</v>
      </c>
      <c r="AX1670" s="13" t="s">
        <v>80</v>
      </c>
      <c r="AY1670" s="241" t="s">
        <v>201</v>
      </c>
    </row>
    <row r="1671" spans="2:65" s="13" customFormat="1">
      <c r="B1671" s="231"/>
      <c r="C1671" s="232"/>
      <c r="D1671" s="218" t="s">
        <v>211</v>
      </c>
      <c r="E1671" s="233" t="s">
        <v>34</v>
      </c>
      <c r="F1671" s="234" t="s">
        <v>1641</v>
      </c>
      <c r="G1671" s="232"/>
      <c r="H1671" s="235">
        <v>-50.76</v>
      </c>
      <c r="I1671" s="236"/>
      <c r="J1671" s="232"/>
      <c r="K1671" s="232"/>
      <c r="L1671" s="237"/>
      <c r="M1671" s="238"/>
      <c r="N1671" s="239"/>
      <c r="O1671" s="239"/>
      <c r="P1671" s="239"/>
      <c r="Q1671" s="239"/>
      <c r="R1671" s="239"/>
      <c r="S1671" s="239"/>
      <c r="T1671" s="240"/>
      <c r="AT1671" s="241" t="s">
        <v>211</v>
      </c>
      <c r="AU1671" s="241" t="s">
        <v>87</v>
      </c>
      <c r="AV1671" s="13" t="s">
        <v>87</v>
      </c>
      <c r="AW1671" s="13" t="s">
        <v>40</v>
      </c>
      <c r="AX1671" s="13" t="s">
        <v>80</v>
      </c>
      <c r="AY1671" s="241" t="s">
        <v>201</v>
      </c>
    </row>
    <row r="1672" spans="2:65" s="13" customFormat="1">
      <c r="B1672" s="231"/>
      <c r="C1672" s="232"/>
      <c r="D1672" s="218" t="s">
        <v>211</v>
      </c>
      <c r="E1672" s="233" t="s">
        <v>34</v>
      </c>
      <c r="F1672" s="234" t="s">
        <v>1642</v>
      </c>
      <c r="G1672" s="232"/>
      <c r="H1672" s="235">
        <v>-24</v>
      </c>
      <c r="I1672" s="236"/>
      <c r="J1672" s="232"/>
      <c r="K1672" s="232"/>
      <c r="L1672" s="237"/>
      <c r="M1672" s="238"/>
      <c r="N1672" s="239"/>
      <c r="O1672" s="239"/>
      <c r="P1672" s="239"/>
      <c r="Q1672" s="239"/>
      <c r="R1672" s="239"/>
      <c r="S1672" s="239"/>
      <c r="T1672" s="240"/>
      <c r="AT1672" s="241" t="s">
        <v>211</v>
      </c>
      <c r="AU1672" s="241" t="s">
        <v>87</v>
      </c>
      <c r="AV1672" s="13" t="s">
        <v>87</v>
      </c>
      <c r="AW1672" s="13" t="s">
        <v>40</v>
      </c>
      <c r="AX1672" s="13" t="s">
        <v>80</v>
      </c>
      <c r="AY1672" s="241" t="s">
        <v>201</v>
      </c>
    </row>
    <row r="1673" spans="2:65" s="14" customFormat="1">
      <c r="B1673" s="242"/>
      <c r="C1673" s="243"/>
      <c r="D1673" s="218" t="s">
        <v>211</v>
      </c>
      <c r="E1673" s="244" t="s">
        <v>34</v>
      </c>
      <c r="F1673" s="245" t="s">
        <v>215</v>
      </c>
      <c r="G1673" s="243"/>
      <c r="H1673" s="246">
        <v>141.42699999999999</v>
      </c>
      <c r="I1673" s="247"/>
      <c r="J1673" s="243"/>
      <c r="K1673" s="243"/>
      <c r="L1673" s="248"/>
      <c r="M1673" s="249"/>
      <c r="N1673" s="250"/>
      <c r="O1673" s="250"/>
      <c r="P1673" s="250"/>
      <c r="Q1673" s="250"/>
      <c r="R1673" s="250"/>
      <c r="S1673" s="250"/>
      <c r="T1673" s="251"/>
      <c r="AT1673" s="252" t="s">
        <v>211</v>
      </c>
      <c r="AU1673" s="252" t="s">
        <v>87</v>
      </c>
      <c r="AV1673" s="14" t="s">
        <v>111</v>
      </c>
      <c r="AW1673" s="14" t="s">
        <v>40</v>
      </c>
      <c r="AX1673" s="14" t="s">
        <v>42</v>
      </c>
      <c r="AY1673" s="252" t="s">
        <v>201</v>
      </c>
    </row>
    <row r="1674" spans="2:65" s="1" customFormat="1" ht="51" customHeight="1">
      <c r="B1674" s="43"/>
      <c r="C1674" s="206" t="s">
        <v>1643</v>
      </c>
      <c r="D1674" s="206" t="s">
        <v>203</v>
      </c>
      <c r="E1674" s="207" t="s">
        <v>1644</v>
      </c>
      <c r="F1674" s="208" t="s">
        <v>1645</v>
      </c>
      <c r="G1674" s="209" t="s">
        <v>137</v>
      </c>
      <c r="H1674" s="210">
        <v>50.76</v>
      </c>
      <c r="I1674" s="211"/>
      <c r="J1674" s="212">
        <f>ROUND(I1674*H1674,2)</f>
        <v>0</v>
      </c>
      <c r="K1674" s="208" t="s">
        <v>207</v>
      </c>
      <c r="L1674" s="63"/>
      <c r="M1674" s="213" t="s">
        <v>34</v>
      </c>
      <c r="N1674" s="214" t="s">
        <v>51</v>
      </c>
      <c r="O1674" s="44"/>
      <c r="P1674" s="215">
        <f>O1674*H1674</f>
        <v>0</v>
      </c>
      <c r="Q1674" s="215">
        <v>2.2000000000000001E-4</v>
      </c>
      <c r="R1674" s="215">
        <f>Q1674*H1674</f>
        <v>1.11672E-2</v>
      </c>
      <c r="S1674" s="215">
        <v>0</v>
      </c>
      <c r="T1674" s="216">
        <f>S1674*H1674</f>
        <v>0</v>
      </c>
      <c r="AR1674" s="25" t="s">
        <v>286</v>
      </c>
      <c r="AT1674" s="25" t="s">
        <v>203</v>
      </c>
      <c r="AU1674" s="25" t="s">
        <v>87</v>
      </c>
      <c r="AY1674" s="25" t="s">
        <v>201</v>
      </c>
      <c r="BE1674" s="217">
        <f>IF(N1674="základní",J1674,0)</f>
        <v>0</v>
      </c>
      <c r="BF1674" s="217">
        <f>IF(N1674="snížená",J1674,0)</f>
        <v>0</v>
      </c>
      <c r="BG1674" s="217">
        <f>IF(N1674="zákl. přenesená",J1674,0)</f>
        <v>0</v>
      </c>
      <c r="BH1674" s="217">
        <f>IF(N1674="sníž. přenesená",J1674,0)</f>
        <v>0</v>
      </c>
      <c r="BI1674" s="217">
        <f>IF(N1674="nulová",J1674,0)</f>
        <v>0</v>
      </c>
      <c r="BJ1674" s="25" t="s">
        <v>42</v>
      </c>
      <c r="BK1674" s="217">
        <f>ROUND(I1674*H1674,2)</f>
        <v>0</v>
      </c>
      <c r="BL1674" s="25" t="s">
        <v>286</v>
      </c>
      <c r="BM1674" s="25" t="s">
        <v>1646</v>
      </c>
    </row>
    <row r="1675" spans="2:65" s="1" customFormat="1" ht="67.5">
      <c r="B1675" s="43"/>
      <c r="C1675" s="65"/>
      <c r="D1675" s="218" t="s">
        <v>209</v>
      </c>
      <c r="E1675" s="65"/>
      <c r="F1675" s="219" t="s">
        <v>1639</v>
      </c>
      <c r="G1675" s="65"/>
      <c r="H1675" s="65"/>
      <c r="I1675" s="175"/>
      <c r="J1675" s="65"/>
      <c r="K1675" s="65"/>
      <c r="L1675" s="63"/>
      <c r="M1675" s="220"/>
      <c r="N1675" s="44"/>
      <c r="O1675" s="44"/>
      <c r="P1675" s="44"/>
      <c r="Q1675" s="44"/>
      <c r="R1675" s="44"/>
      <c r="S1675" s="44"/>
      <c r="T1675" s="80"/>
      <c r="AT1675" s="25" t="s">
        <v>209</v>
      </c>
      <c r="AU1675" s="25" t="s">
        <v>87</v>
      </c>
    </row>
    <row r="1676" spans="2:65" s="12" customFormat="1">
      <c r="B1676" s="221"/>
      <c r="C1676" s="222"/>
      <c r="D1676" s="218" t="s">
        <v>211</v>
      </c>
      <c r="E1676" s="223" t="s">
        <v>34</v>
      </c>
      <c r="F1676" s="224" t="s">
        <v>462</v>
      </c>
      <c r="G1676" s="222"/>
      <c r="H1676" s="223" t="s">
        <v>34</v>
      </c>
      <c r="I1676" s="225"/>
      <c r="J1676" s="222"/>
      <c r="K1676" s="222"/>
      <c r="L1676" s="226"/>
      <c r="M1676" s="227"/>
      <c r="N1676" s="228"/>
      <c r="O1676" s="228"/>
      <c r="P1676" s="228"/>
      <c r="Q1676" s="228"/>
      <c r="R1676" s="228"/>
      <c r="S1676" s="228"/>
      <c r="T1676" s="229"/>
      <c r="AT1676" s="230" t="s">
        <v>211</v>
      </c>
      <c r="AU1676" s="230" t="s">
        <v>87</v>
      </c>
      <c r="AV1676" s="12" t="s">
        <v>42</v>
      </c>
      <c r="AW1676" s="12" t="s">
        <v>40</v>
      </c>
      <c r="AX1676" s="12" t="s">
        <v>80</v>
      </c>
      <c r="AY1676" s="230" t="s">
        <v>201</v>
      </c>
    </row>
    <row r="1677" spans="2:65" s="13" customFormat="1">
      <c r="B1677" s="231"/>
      <c r="C1677" s="232"/>
      <c r="D1677" s="218" t="s">
        <v>211</v>
      </c>
      <c r="E1677" s="233" t="s">
        <v>34</v>
      </c>
      <c r="F1677" s="234" t="s">
        <v>1647</v>
      </c>
      <c r="G1677" s="232"/>
      <c r="H1677" s="235">
        <v>50.76</v>
      </c>
      <c r="I1677" s="236"/>
      <c r="J1677" s="232"/>
      <c r="K1677" s="232"/>
      <c r="L1677" s="237"/>
      <c r="M1677" s="238"/>
      <c r="N1677" s="239"/>
      <c r="O1677" s="239"/>
      <c r="P1677" s="239"/>
      <c r="Q1677" s="239"/>
      <c r="R1677" s="239"/>
      <c r="S1677" s="239"/>
      <c r="T1677" s="240"/>
      <c r="AT1677" s="241" t="s">
        <v>211</v>
      </c>
      <c r="AU1677" s="241" t="s">
        <v>87</v>
      </c>
      <c r="AV1677" s="13" t="s">
        <v>87</v>
      </c>
      <c r="AW1677" s="13" t="s">
        <v>40</v>
      </c>
      <c r="AX1677" s="13" t="s">
        <v>80</v>
      </c>
      <c r="AY1677" s="241" t="s">
        <v>201</v>
      </c>
    </row>
    <row r="1678" spans="2:65" s="14" customFormat="1">
      <c r="B1678" s="242"/>
      <c r="C1678" s="243"/>
      <c r="D1678" s="218" t="s">
        <v>211</v>
      </c>
      <c r="E1678" s="244" t="s">
        <v>34</v>
      </c>
      <c r="F1678" s="245" t="s">
        <v>215</v>
      </c>
      <c r="G1678" s="243"/>
      <c r="H1678" s="246">
        <v>50.76</v>
      </c>
      <c r="I1678" s="247"/>
      <c r="J1678" s="243"/>
      <c r="K1678" s="243"/>
      <c r="L1678" s="248"/>
      <c r="M1678" s="249"/>
      <c r="N1678" s="250"/>
      <c r="O1678" s="250"/>
      <c r="P1678" s="250"/>
      <c r="Q1678" s="250"/>
      <c r="R1678" s="250"/>
      <c r="S1678" s="250"/>
      <c r="T1678" s="251"/>
      <c r="AT1678" s="252" t="s">
        <v>211</v>
      </c>
      <c r="AU1678" s="252" t="s">
        <v>87</v>
      </c>
      <c r="AV1678" s="14" t="s">
        <v>111</v>
      </c>
      <c r="AW1678" s="14" t="s">
        <v>40</v>
      </c>
      <c r="AX1678" s="14" t="s">
        <v>42</v>
      </c>
      <c r="AY1678" s="252" t="s">
        <v>201</v>
      </c>
    </row>
    <row r="1679" spans="2:65" s="1" customFormat="1" ht="51" customHeight="1">
      <c r="B1679" s="43"/>
      <c r="C1679" s="206" t="s">
        <v>1648</v>
      </c>
      <c r="D1679" s="206" t="s">
        <v>203</v>
      </c>
      <c r="E1679" s="207" t="s">
        <v>1649</v>
      </c>
      <c r="F1679" s="208" t="s">
        <v>1650</v>
      </c>
      <c r="G1679" s="209" t="s">
        <v>137</v>
      </c>
      <c r="H1679" s="210">
        <v>24</v>
      </c>
      <c r="I1679" s="211"/>
      <c r="J1679" s="212">
        <f>ROUND(I1679*H1679,2)</f>
        <v>0</v>
      </c>
      <c r="K1679" s="208" t="s">
        <v>207</v>
      </c>
      <c r="L1679" s="63"/>
      <c r="M1679" s="213" t="s">
        <v>34</v>
      </c>
      <c r="N1679" s="214" t="s">
        <v>51</v>
      </c>
      <c r="O1679" s="44"/>
      <c r="P1679" s="215">
        <f>O1679*H1679</f>
        <v>0</v>
      </c>
      <c r="Q1679" s="215">
        <v>3.3E-4</v>
      </c>
      <c r="R1679" s="215">
        <f>Q1679*H1679</f>
        <v>7.92E-3</v>
      </c>
      <c r="S1679" s="215">
        <v>0</v>
      </c>
      <c r="T1679" s="216">
        <f>S1679*H1679</f>
        <v>0</v>
      </c>
      <c r="AR1679" s="25" t="s">
        <v>286</v>
      </c>
      <c r="AT1679" s="25" t="s">
        <v>203</v>
      </c>
      <c r="AU1679" s="25" t="s">
        <v>87</v>
      </c>
      <c r="AY1679" s="25" t="s">
        <v>201</v>
      </c>
      <c r="BE1679" s="217">
        <f>IF(N1679="základní",J1679,0)</f>
        <v>0</v>
      </c>
      <c r="BF1679" s="217">
        <f>IF(N1679="snížená",J1679,0)</f>
        <v>0</v>
      </c>
      <c r="BG1679" s="217">
        <f>IF(N1679="zákl. přenesená",J1679,0)</f>
        <v>0</v>
      </c>
      <c r="BH1679" s="217">
        <f>IF(N1679="sníž. přenesená",J1679,0)</f>
        <v>0</v>
      </c>
      <c r="BI1679" s="217">
        <f>IF(N1679="nulová",J1679,0)</f>
        <v>0</v>
      </c>
      <c r="BJ1679" s="25" t="s">
        <v>42</v>
      </c>
      <c r="BK1679" s="217">
        <f>ROUND(I1679*H1679,2)</f>
        <v>0</v>
      </c>
      <c r="BL1679" s="25" t="s">
        <v>286</v>
      </c>
      <c r="BM1679" s="25" t="s">
        <v>1651</v>
      </c>
    </row>
    <row r="1680" spans="2:65" s="1" customFormat="1" ht="67.5">
      <c r="B1680" s="43"/>
      <c r="C1680" s="65"/>
      <c r="D1680" s="218" t="s">
        <v>209</v>
      </c>
      <c r="E1680" s="65"/>
      <c r="F1680" s="219" t="s">
        <v>1639</v>
      </c>
      <c r="G1680" s="65"/>
      <c r="H1680" s="65"/>
      <c r="I1680" s="175"/>
      <c r="J1680" s="65"/>
      <c r="K1680" s="65"/>
      <c r="L1680" s="63"/>
      <c r="M1680" s="220"/>
      <c r="N1680" s="44"/>
      <c r="O1680" s="44"/>
      <c r="P1680" s="44"/>
      <c r="Q1680" s="44"/>
      <c r="R1680" s="44"/>
      <c r="S1680" s="44"/>
      <c r="T1680" s="80"/>
      <c r="AT1680" s="25" t="s">
        <v>209</v>
      </c>
      <c r="AU1680" s="25" t="s">
        <v>87</v>
      </c>
    </row>
    <row r="1681" spans="2:65" s="12" customFormat="1">
      <c r="B1681" s="221"/>
      <c r="C1681" s="222"/>
      <c r="D1681" s="218" t="s">
        <v>211</v>
      </c>
      <c r="E1681" s="223" t="s">
        <v>34</v>
      </c>
      <c r="F1681" s="224" t="s">
        <v>462</v>
      </c>
      <c r="G1681" s="222"/>
      <c r="H1681" s="223" t="s">
        <v>34</v>
      </c>
      <c r="I1681" s="225"/>
      <c r="J1681" s="222"/>
      <c r="K1681" s="222"/>
      <c r="L1681" s="226"/>
      <c r="M1681" s="227"/>
      <c r="N1681" s="228"/>
      <c r="O1681" s="228"/>
      <c r="P1681" s="228"/>
      <c r="Q1681" s="228"/>
      <c r="R1681" s="228"/>
      <c r="S1681" s="228"/>
      <c r="T1681" s="229"/>
      <c r="AT1681" s="230" t="s">
        <v>211</v>
      </c>
      <c r="AU1681" s="230" t="s">
        <v>87</v>
      </c>
      <c r="AV1681" s="12" t="s">
        <v>42</v>
      </c>
      <c r="AW1681" s="12" t="s">
        <v>40</v>
      </c>
      <c r="AX1681" s="12" t="s">
        <v>80</v>
      </c>
      <c r="AY1681" s="230" t="s">
        <v>201</v>
      </c>
    </row>
    <row r="1682" spans="2:65" s="13" customFormat="1">
      <c r="B1682" s="231"/>
      <c r="C1682" s="232"/>
      <c r="D1682" s="218" t="s">
        <v>211</v>
      </c>
      <c r="E1682" s="233" t="s">
        <v>34</v>
      </c>
      <c r="F1682" s="234" t="s">
        <v>1652</v>
      </c>
      <c r="G1682" s="232"/>
      <c r="H1682" s="235">
        <v>24</v>
      </c>
      <c r="I1682" s="236"/>
      <c r="J1682" s="232"/>
      <c r="K1682" s="232"/>
      <c r="L1682" s="237"/>
      <c r="M1682" s="238"/>
      <c r="N1682" s="239"/>
      <c r="O1682" s="239"/>
      <c r="P1682" s="239"/>
      <c r="Q1682" s="239"/>
      <c r="R1682" s="239"/>
      <c r="S1682" s="239"/>
      <c r="T1682" s="240"/>
      <c r="AT1682" s="241" t="s">
        <v>211</v>
      </c>
      <c r="AU1682" s="241" t="s">
        <v>87</v>
      </c>
      <c r="AV1682" s="13" t="s">
        <v>87</v>
      </c>
      <c r="AW1682" s="13" t="s">
        <v>40</v>
      </c>
      <c r="AX1682" s="13" t="s">
        <v>80</v>
      </c>
      <c r="AY1682" s="241" t="s">
        <v>201</v>
      </c>
    </row>
    <row r="1683" spans="2:65" s="14" customFormat="1">
      <c r="B1683" s="242"/>
      <c r="C1683" s="243"/>
      <c r="D1683" s="218" t="s">
        <v>211</v>
      </c>
      <c r="E1683" s="244" t="s">
        <v>34</v>
      </c>
      <c r="F1683" s="245" t="s">
        <v>215</v>
      </c>
      <c r="G1683" s="243"/>
      <c r="H1683" s="246">
        <v>24</v>
      </c>
      <c r="I1683" s="247"/>
      <c r="J1683" s="243"/>
      <c r="K1683" s="243"/>
      <c r="L1683" s="248"/>
      <c r="M1683" s="249"/>
      <c r="N1683" s="250"/>
      <c r="O1683" s="250"/>
      <c r="P1683" s="250"/>
      <c r="Q1683" s="250"/>
      <c r="R1683" s="250"/>
      <c r="S1683" s="250"/>
      <c r="T1683" s="251"/>
      <c r="AT1683" s="252" t="s">
        <v>211</v>
      </c>
      <c r="AU1683" s="252" t="s">
        <v>87</v>
      </c>
      <c r="AV1683" s="14" t="s">
        <v>111</v>
      </c>
      <c r="AW1683" s="14" t="s">
        <v>40</v>
      </c>
      <c r="AX1683" s="14" t="s">
        <v>42</v>
      </c>
      <c r="AY1683" s="252" t="s">
        <v>201</v>
      </c>
    </row>
    <row r="1684" spans="2:65" s="1" customFormat="1" ht="25.5" customHeight="1">
      <c r="B1684" s="43"/>
      <c r="C1684" s="264" t="s">
        <v>1653</v>
      </c>
      <c r="D1684" s="264" t="s">
        <v>306</v>
      </c>
      <c r="E1684" s="265" t="s">
        <v>1654</v>
      </c>
      <c r="F1684" s="266" t="s">
        <v>1655</v>
      </c>
      <c r="G1684" s="267" t="s">
        <v>137</v>
      </c>
      <c r="H1684" s="268">
        <v>248.61500000000001</v>
      </c>
      <c r="I1684" s="269"/>
      <c r="J1684" s="270">
        <f>ROUND(I1684*H1684,2)</f>
        <v>0</v>
      </c>
      <c r="K1684" s="266" t="s">
        <v>207</v>
      </c>
      <c r="L1684" s="271"/>
      <c r="M1684" s="272" t="s">
        <v>34</v>
      </c>
      <c r="N1684" s="273" t="s">
        <v>51</v>
      </c>
      <c r="O1684" s="44"/>
      <c r="P1684" s="215">
        <f>O1684*H1684</f>
        <v>0</v>
      </c>
      <c r="Q1684" s="215">
        <v>2E-3</v>
      </c>
      <c r="R1684" s="215">
        <f>Q1684*H1684</f>
        <v>0.49723000000000001</v>
      </c>
      <c r="S1684" s="215">
        <v>0</v>
      </c>
      <c r="T1684" s="216">
        <f>S1684*H1684</f>
        <v>0</v>
      </c>
      <c r="AR1684" s="25" t="s">
        <v>390</v>
      </c>
      <c r="AT1684" s="25" t="s">
        <v>306</v>
      </c>
      <c r="AU1684" s="25" t="s">
        <v>87</v>
      </c>
      <c r="AY1684" s="25" t="s">
        <v>201</v>
      </c>
      <c r="BE1684" s="217">
        <f>IF(N1684="základní",J1684,0)</f>
        <v>0</v>
      </c>
      <c r="BF1684" s="217">
        <f>IF(N1684="snížená",J1684,0)</f>
        <v>0</v>
      </c>
      <c r="BG1684" s="217">
        <f>IF(N1684="zákl. přenesená",J1684,0)</f>
        <v>0</v>
      </c>
      <c r="BH1684" s="217">
        <f>IF(N1684="sníž. přenesená",J1684,0)</f>
        <v>0</v>
      </c>
      <c r="BI1684" s="217">
        <f>IF(N1684="nulová",J1684,0)</f>
        <v>0</v>
      </c>
      <c r="BJ1684" s="25" t="s">
        <v>42</v>
      </c>
      <c r="BK1684" s="217">
        <f>ROUND(I1684*H1684,2)</f>
        <v>0</v>
      </c>
      <c r="BL1684" s="25" t="s">
        <v>286</v>
      </c>
      <c r="BM1684" s="25" t="s">
        <v>1656</v>
      </c>
    </row>
    <row r="1685" spans="2:65" s="13" customFormat="1">
      <c r="B1685" s="231"/>
      <c r="C1685" s="232"/>
      <c r="D1685" s="218" t="s">
        <v>211</v>
      </c>
      <c r="E1685" s="233" t="s">
        <v>34</v>
      </c>
      <c r="F1685" s="234" t="s">
        <v>1657</v>
      </c>
      <c r="G1685" s="232"/>
      <c r="H1685" s="235">
        <v>216.18700000000001</v>
      </c>
      <c r="I1685" s="236"/>
      <c r="J1685" s="232"/>
      <c r="K1685" s="232"/>
      <c r="L1685" s="237"/>
      <c r="M1685" s="238"/>
      <c r="N1685" s="239"/>
      <c r="O1685" s="239"/>
      <c r="P1685" s="239"/>
      <c r="Q1685" s="239"/>
      <c r="R1685" s="239"/>
      <c r="S1685" s="239"/>
      <c r="T1685" s="240"/>
      <c r="AT1685" s="241" t="s">
        <v>211</v>
      </c>
      <c r="AU1685" s="241" t="s">
        <v>87</v>
      </c>
      <c r="AV1685" s="13" t="s">
        <v>87</v>
      </c>
      <c r="AW1685" s="13" t="s">
        <v>40</v>
      </c>
      <c r="AX1685" s="13" t="s">
        <v>42</v>
      </c>
      <c r="AY1685" s="241" t="s">
        <v>201</v>
      </c>
    </row>
    <row r="1686" spans="2:65" s="13" customFormat="1">
      <c r="B1686" s="231"/>
      <c r="C1686" s="232"/>
      <c r="D1686" s="218" t="s">
        <v>211</v>
      </c>
      <c r="E1686" s="232"/>
      <c r="F1686" s="234" t="s">
        <v>1634</v>
      </c>
      <c r="G1686" s="232"/>
      <c r="H1686" s="235">
        <v>248.61500000000001</v>
      </c>
      <c r="I1686" s="236"/>
      <c r="J1686" s="232"/>
      <c r="K1686" s="232"/>
      <c r="L1686" s="237"/>
      <c r="M1686" s="238"/>
      <c r="N1686" s="239"/>
      <c r="O1686" s="239"/>
      <c r="P1686" s="239"/>
      <c r="Q1686" s="239"/>
      <c r="R1686" s="239"/>
      <c r="S1686" s="239"/>
      <c r="T1686" s="240"/>
      <c r="AT1686" s="241" t="s">
        <v>211</v>
      </c>
      <c r="AU1686" s="241" t="s">
        <v>87</v>
      </c>
      <c r="AV1686" s="13" t="s">
        <v>87</v>
      </c>
      <c r="AW1686" s="13" t="s">
        <v>6</v>
      </c>
      <c r="AX1686" s="13" t="s">
        <v>42</v>
      </c>
      <c r="AY1686" s="241" t="s">
        <v>201</v>
      </c>
    </row>
    <row r="1687" spans="2:65" s="1" customFormat="1" ht="51" customHeight="1">
      <c r="B1687" s="43"/>
      <c r="C1687" s="206" t="s">
        <v>1658</v>
      </c>
      <c r="D1687" s="206" t="s">
        <v>203</v>
      </c>
      <c r="E1687" s="207" t="s">
        <v>1659</v>
      </c>
      <c r="F1687" s="208" t="s">
        <v>1660</v>
      </c>
      <c r="G1687" s="209" t="s">
        <v>137</v>
      </c>
      <c r="H1687" s="210">
        <v>83.323999999999998</v>
      </c>
      <c r="I1687" s="211"/>
      <c r="J1687" s="212">
        <f>ROUND(I1687*H1687,2)</f>
        <v>0</v>
      </c>
      <c r="K1687" s="208" t="s">
        <v>207</v>
      </c>
      <c r="L1687" s="63"/>
      <c r="M1687" s="213" t="s">
        <v>34</v>
      </c>
      <c r="N1687" s="214" t="s">
        <v>51</v>
      </c>
      <c r="O1687" s="44"/>
      <c r="P1687" s="215">
        <f>O1687*H1687</f>
        <v>0</v>
      </c>
      <c r="Q1687" s="215">
        <v>1.2999999999999999E-4</v>
      </c>
      <c r="R1687" s="215">
        <f>Q1687*H1687</f>
        <v>1.0832119999999999E-2</v>
      </c>
      <c r="S1687" s="215">
        <v>0</v>
      </c>
      <c r="T1687" s="216">
        <f>S1687*H1687</f>
        <v>0</v>
      </c>
      <c r="AR1687" s="25" t="s">
        <v>286</v>
      </c>
      <c r="AT1687" s="25" t="s">
        <v>203</v>
      </c>
      <c r="AU1687" s="25" t="s">
        <v>87</v>
      </c>
      <c r="AY1687" s="25" t="s">
        <v>201</v>
      </c>
      <c r="BE1687" s="217">
        <f>IF(N1687="základní",J1687,0)</f>
        <v>0</v>
      </c>
      <c r="BF1687" s="217">
        <f>IF(N1687="snížená",J1687,0)</f>
        <v>0</v>
      </c>
      <c r="BG1687" s="217">
        <f>IF(N1687="zákl. přenesená",J1687,0)</f>
        <v>0</v>
      </c>
      <c r="BH1687" s="217">
        <f>IF(N1687="sníž. přenesená",J1687,0)</f>
        <v>0</v>
      </c>
      <c r="BI1687" s="217">
        <f>IF(N1687="nulová",J1687,0)</f>
        <v>0</v>
      </c>
      <c r="BJ1687" s="25" t="s">
        <v>42</v>
      </c>
      <c r="BK1687" s="217">
        <f>ROUND(I1687*H1687,2)</f>
        <v>0</v>
      </c>
      <c r="BL1687" s="25" t="s">
        <v>286</v>
      </c>
      <c r="BM1687" s="25" t="s">
        <v>1661</v>
      </c>
    </row>
    <row r="1688" spans="2:65" s="1" customFormat="1" ht="67.5">
      <c r="B1688" s="43"/>
      <c r="C1688" s="65"/>
      <c r="D1688" s="218" t="s">
        <v>209</v>
      </c>
      <c r="E1688" s="65"/>
      <c r="F1688" s="219" t="s">
        <v>1639</v>
      </c>
      <c r="G1688" s="65"/>
      <c r="H1688" s="65"/>
      <c r="I1688" s="175"/>
      <c r="J1688" s="65"/>
      <c r="K1688" s="65"/>
      <c r="L1688" s="63"/>
      <c r="M1688" s="220"/>
      <c r="N1688" s="44"/>
      <c r="O1688" s="44"/>
      <c r="P1688" s="44"/>
      <c r="Q1688" s="44"/>
      <c r="R1688" s="44"/>
      <c r="S1688" s="44"/>
      <c r="T1688" s="80"/>
      <c r="AT1688" s="25" t="s">
        <v>209</v>
      </c>
      <c r="AU1688" s="25" t="s">
        <v>87</v>
      </c>
    </row>
    <row r="1689" spans="2:65" s="12" customFormat="1">
      <c r="B1689" s="221"/>
      <c r="C1689" s="222"/>
      <c r="D1689" s="218" t="s">
        <v>211</v>
      </c>
      <c r="E1689" s="223" t="s">
        <v>34</v>
      </c>
      <c r="F1689" s="224" t="s">
        <v>462</v>
      </c>
      <c r="G1689" s="222"/>
      <c r="H1689" s="223" t="s">
        <v>34</v>
      </c>
      <c r="I1689" s="225"/>
      <c r="J1689" s="222"/>
      <c r="K1689" s="222"/>
      <c r="L1689" s="226"/>
      <c r="M1689" s="227"/>
      <c r="N1689" s="228"/>
      <c r="O1689" s="228"/>
      <c r="P1689" s="228"/>
      <c r="Q1689" s="228"/>
      <c r="R1689" s="228"/>
      <c r="S1689" s="228"/>
      <c r="T1689" s="229"/>
      <c r="AT1689" s="230" t="s">
        <v>211</v>
      </c>
      <c r="AU1689" s="230" t="s">
        <v>87</v>
      </c>
      <c r="AV1689" s="12" t="s">
        <v>42</v>
      </c>
      <c r="AW1689" s="12" t="s">
        <v>40</v>
      </c>
      <c r="AX1689" s="12" t="s">
        <v>80</v>
      </c>
      <c r="AY1689" s="230" t="s">
        <v>201</v>
      </c>
    </row>
    <row r="1690" spans="2:65" s="13" customFormat="1">
      <c r="B1690" s="231"/>
      <c r="C1690" s="232"/>
      <c r="D1690" s="218" t="s">
        <v>211</v>
      </c>
      <c r="E1690" s="233" t="s">
        <v>34</v>
      </c>
      <c r="F1690" s="234" t="s">
        <v>1662</v>
      </c>
      <c r="G1690" s="232"/>
      <c r="H1690" s="235">
        <v>177.98400000000001</v>
      </c>
      <c r="I1690" s="236"/>
      <c r="J1690" s="232"/>
      <c r="K1690" s="232"/>
      <c r="L1690" s="237"/>
      <c r="M1690" s="238"/>
      <c r="N1690" s="239"/>
      <c r="O1690" s="239"/>
      <c r="P1690" s="239"/>
      <c r="Q1690" s="239"/>
      <c r="R1690" s="239"/>
      <c r="S1690" s="239"/>
      <c r="T1690" s="240"/>
      <c r="AT1690" s="241" t="s">
        <v>211</v>
      </c>
      <c r="AU1690" s="241" t="s">
        <v>87</v>
      </c>
      <c r="AV1690" s="13" t="s">
        <v>87</v>
      </c>
      <c r="AW1690" s="13" t="s">
        <v>40</v>
      </c>
      <c r="AX1690" s="13" t="s">
        <v>80</v>
      </c>
      <c r="AY1690" s="241" t="s">
        <v>201</v>
      </c>
    </row>
    <row r="1691" spans="2:65" s="13" customFormat="1">
      <c r="B1691" s="231"/>
      <c r="C1691" s="232"/>
      <c r="D1691" s="218" t="s">
        <v>211</v>
      </c>
      <c r="E1691" s="233" t="s">
        <v>34</v>
      </c>
      <c r="F1691" s="234" t="s">
        <v>1663</v>
      </c>
      <c r="G1691" s="232"/>
      <c r="H1691" s="235">
        <v>-70.66</v>
      </c>
      <c r="I1691" s="236"/>
      <c r="J1691" s="232"/>
      <c r="K1691" s="232"/>
      <c r="L1691" s="237"/>
      <c r="M1691" s="238"/>
      <c r="N1691" s="239"/>
      <c r="O1691" s="239"/>
      <c r="P1691" s="239"/>
      <c r="Q1691" s="239"/>
      <c r="R1691" s="239"/>
      <c r="S1691" s="239"/>
      <c r="T1691" s="240"/>
      <c r="AT1691" s="241" t="s">
        <v>211</v>
      </c>
      <c r="AU1691" s="241" t="s">
        <v>87</v>
      </c>
      <c r="AV1691" s="13" t="s">
        <v>87</v>
      </c>
      <c r="AW1691" s="13" t="s">
        <v>40</v>
      </c>
      <c r="AX1691" s="13" t="s">
        <v>80</v>
      </c>
      <c r="AY1691" s="241" t="s">
        <v>201</v>
      </c>
    </row>
    <row r="1692" spans="2:65" s="13" customFormat="1">
      <c r="B1692" s="231"/>
      <c r="C1692" s="232"/>
      <c r="D1692" s="218" t="s">
        <v>211</v>
      </c>
      <c r="E1692" s="233" t="s">
        <v>34</v>
      </c>
      <c r="F1692" s="234" t="s">
        <v>1642</v>
      </c>
      <c r="G1692" s="232"/>
      <c r="H1692" s="235">
        <v>-24</v>
      </c>
      <c r="I1692" s="236"/>
      <c r="J1692" s="232"/>
      <c r="K1692" s="232"/>
      <c r="L1692" s="237"/>
      <c r="M1692" s="238"/>
      <c r="N1692" s="239"/>
      <c r="O1692" s="239"/>
      <c r="P1692" s="239"/>
      <c r="Q1692" s="239"/>
      <c r="R1692" s="239"/>
      <c r="S1692" s="239"/>
      <c r="T1692" s="240"/>
      <c r="AT1692" s="241" t="s">
        <v>211</v>
      </c>
      <c r="AU1692" s="241" t="s">
        <v>87</v>
      </c>
      <c r="AV1692" s="13" t="s">
        <v>87</v>
      </c>
      <c r="AW1692" s="13" t="s">
        <v>40</v>
      </c>
      <c r="AX1692" s="13" t="s">
        <v>80</v>
      </c>
      <c r="AY1692" s="241" t="s">
        <v>201</v>
      </c>
    </row>
    <row r="1693" spans="2:65" s="14" customFormat="1">
      <c r="B1693" s="242"/>
      <c r="C1693" s="243"/>
      <c r="D1693" s="218" t="s">
        <v>211</v>
      </c>
      <c r="E1693" s="244" t="s">
        <v>34</v>
      </c>
      <c r="F1693" s="245" t="s">
        <v>215</v>
      </c>
      <c r="G1693" s="243"/>
      <c r="H1693" s="246">
        <v>83.323999999999998</v>
      </c>
      <c r="I1693" s="247"/>
      <c r="J1693" s="243"/>
      <c r="K1693" s="243"/>
      <c r="L1693" s="248"/>
      <c r="M1693" s="249"/>
      <c r="N1693" s="250"/>
      <c r="O1693" s="250"/>
      <c r="P1693" s="250"/>
      <c r="Q1693" s="250"/>
      <c r="R1693" s="250"/>
      <c r="S1693" s="250"/>
      <c r="T1693" s="251"/>
      <c r="AT1693" s="252" t="s">
        <v>211</v>
      </c>
      <c r="AU1693" s="252" t="s">
        <v>87</v>
      </c>
      <c r="AV1693" s="14" t="s">
        <v>111</v>
      </c>
      <c r="AW1693" s="14" t="s">
        <v>40</v>
      </c>
      <c r="AX1693" s="14" t="s">
        <v>42</v>
      </c>
      <c r="AY1693" s="252" t="s">
        <v>201</v>
      </c>
    </row>
    <row r="1694" spans="2:65" s="1" customFormat="1" ht="51" customHeight="1">
      <c r="B1694" s="43"/>
      <c r="C1694" s="206" t="s">
        <v>1664</v>
      </c>
      <c r="D1694" s="206" t="s">
        <v>203</v>
      </c>
      <c r="E1694" s="207" t="s">
        <v>1665</v>
      </c>
      <c r="F1694" s="208" t="s">
        <v>1666</v>
      </c>
      <c r="G1694" s="209" t="s">
        <v>137</v>
      </c>
      <c r="H1694" s="210">
        <v>70.66</v>
      </c>
      <c r="I1694" s="211"/>
      <c r="J1694" s="212">
        <f>ROUND(I1694*H1694,2)</f>
        <v>0</v>
      </c>
      <c r="K1694" s="208" t="s">
        <v>207</v>
      </c>
      <c r="L1694" s="63"/>
      <c r="M1694" s="213" t="s">
        <v>34</v>
      </c>
      <c r="N1694" s="214" t="s">
        <v>51</v>
      </c>
      <c r="O1694" s="44"/>
      <c r="P1694" s="215">
        <f>O1694*H1694</f>
        <v>0</v>
      </c>
      <c r="Q1694" s="215">
        <v>2.5000000000000001E-4</v>
      </c>
      <c r="R1694" s="215">
        <f>Q1694*H1694</f>
        <v>1.7665E-2</v>
      </c>
      <c r="S1694" s="215">
        <v>0</v>
      </c>
      <c r="T1694" s="216">
        <f>S1694*H1694</f>
        <v>0</v>
      </c>
      <c r="AR1694" s="25" t="s">
        <v>286</v>
      </c>
      <c r="AT1694" s="25" t="s">
        <v>203</v>
      </c>
      <c r="AU1694" s="25" t="s">
        <v>87</v>
      </c>
      <c r="AY1694" s="25" t="s">
        <v>201</v>
      </c>
      <c r="BE1694" s="217">
        <f>IF(N1694="základní",J1694,0)</f>
        <v>0</v>
      </c>
      <c r="BF1694" s="217">
        <f>IF(N1694="snížená",J1694,0)</f>
        <v>0</v>
      </c>
      <c r="BG1694" s="217">
        <f>IF(N1694="zákl. přenesená",J1694,0)</f>
        <v>0</v>
      </c>
      <c r="BH1694" s="217">
        <f>IF(N1694="sníž. přenesená",J1694,0)</f>
        <v>0</v>
      </c>
      <c r="BI1694" s="217">
        <f>IF(N1694="nulová",J1694,0)</f>
        <v>0</v>
      </c>
      <c r="BJ1694" s="25" t="s">
        <v>42</v>
      </c>
      <c r="BK1694" s="217">
        <f>ROUND(I1694*H1694,2)</f>
        <v>0</v>
      </c>
      <c r="BL1694" s="25" t="s">
        <v>286</v>
      </c>
      <c r="BM1694" s="25" t="s">
        <v>1667</v>
      </c>
    </row>
    <row r="1695" spans="2:65" s="1" customFormat="1" ht="67.5">
      <c r="B1695" s="43"/>
      <c r="C1695" s="65"/>
      <c r="D1695" s="218" t="s">
        <v>209</v>
      </c>
      <c r="E1695" s="65"/>
      <c r="F1695" s="219" t="s">
        <v>1639</v>
      </c>
      <c r="G1695" s="65"/>
      <c r="H1695" s="65"/>
      <c r="I1695" s="175"/>
      <c r="J1695" s="65"/>
      <c r="K1695" s="65"/>
      <c r="L1695" s="63"/>
      <c r="M1695" s="220"/>
      <c r="N1695" s="44"/>
      <c r="O1695" s="44"/>
      <c r="P1695" s="44"/>
      <c r="Q1695" s="44"/>
      <c r="R1695" s="44"/>
      <c r="S1695" s="44"/>
      <c r="T1695" s="80"/>
      <c r="AT1695" s="25" t="s">
        <v>209</v>
      </c>
      <c r="AU1695" s="25" t="s">
        <v>87</v>
      </c>
    </row>
    <row r="1696" spans="2:65" s="12" customFormat="1">
      <c r="B1696" s="221"/>
      <c r="C1696" s="222"/>
      <c r="D1696" s="218" t="s">
        <v>211</v>
      </c>
      <c r="E1696" s="223" t="s">
        <v>34</v>
      </c>
      <c r="F1696" s="224" t="s">
        <v>462</v>
      </c>
      <c r="G1696" s="222"/>
      <c r="H1696" s="223" t="s">
        <v>34</v>
      </c>
      <c r="I1696" s="225"/>
      <c r="J1696" s="222"/>
      <c r="K1696" s="222"/>
      <c r="L1696" s="226"/>
      <c r="M1696" s="227"/>
      <c r="N1696" s="228"/>
      <c r="O1696" s="228"/>
      <c r="P1696" s="228"/>
      <c r="Q1696" s="228"/>
      <c r="R1696" s="228"/>
      <c r="S1696" s="228"/>
      <c r="T1696" s="229"/>
      <c r="AT1696" s="230" t="s">
        <v>211</v>
      </c>
      <c r="AU1696" s="230" t="s">
        <v>87</v>
      </c>
      <c r="AV1696" s="12" t="s">
        <v>42</v>
      </c>
      <c r="AW1696" s="12" t="s">
        <v>40</v>
      </c>
      <c r="AX1696" s="12" t="s">
        <v>80</v>
      </c>
      <c r="AY1696" s="230" t="s">
        <v>201</v>
      </c>
    </row>
    <row r="1697" spans="2:65" s="13" customFormat="1">
      <c r="B1697" s="231"/>
      <c r="C1697" s="232"/>
      <c r="D1697" s="218" t="s">
        <v>211</v>
      </c>
      <c r="E1697" s="233" t="s">
        <v>34</v>
      </c>
      <c r="F1697" s="234" t="s">
        <v>1668</v>
      </c>
      <c r="G1697" s="232"/>
      <c r="H1697" s="235">
        <v>70.66</v>
      </c>
      <c r="I1697" s="236"/>
      <c r="J1697" s="232"/>
      <c r="K1697" s="232"/>
      <c r="L1697" s="237"/>
      <c r="M1697" s="238"/>
      <c r="N1697" s="239"/>
      <c r="O1697" s="239"/>
      <c r="P1697" s="239"/>
      <c r="Q1697" s="239"/>
      <c r="R1697" s="239"/>
      <c r="S1697" s="239"/>
      <c r="T1697" s="240"/>
      <c r="AT1697" s="241" t="s">
        <v>211</v>
      </c>
      <c r="AU1697" s="241" t="s">
        <v>87</v>
      </c>
      <c r="AV1697" s="13" t="s">
        <v>87</v>
      </c>
      <c r="AW1697" s="13" t="s">
        <v>40</v>
      </c>
      <c r="AX1697" s="13" t="s">
        <v>80</v>
      </c>
      <c r="AY1697" s="241" t="s">
        <v>201</v>
      </c>
    </row>
    <row r="1698" spans="2:65" s="14" customFormat="1">
      <c r="B1698" s="242"/>
      <c r="C1698" s="243"/>
      <c r="D1698" s="218" t="s">
        <v>211</v>
      </c>
      <c r="E1698" s="244" t="s">
        <v>34</v>
      </c>
      <c r="F1698" s="245" t="s">
        <v>215</v>
      </c>
      <c r="G1698" s="243"/>
      <c r="H1698" s="246">
        <v>70.66</v>
      </c>
      <c r="I1698" s="247"/>
      <c r="J1698" s="243"/>
      <c r="K1698" s="243"/>
      <c r="L1698" s="248"/>
      <c r="M1698" s="249"/>
      <c r="N1698" s="250"/>
      <c r="O1698" s="250"/>
      <c r="P1698" s="250"/>
      <c r="Q1698" s="250"/>
      <c r="R1698" s="250"/>
      <c r="S1698" s="250"/>
      <c r="T1698" s="251"/>
      <c r="AT1698" s="252" t="s">
        <v>211</v>
      </c>
      <c r="AU1698" s="252" t="s">
        <v>87</v>
      </c>
      <c r="AV1698" s="14" t="s">
        <v>111</v>
      </c>
      <c r="AW1698" s="14" t="s">
        <v>40</v>
      </c>
      <c r="AX1698" s="14" t="s">
        <v>42</v>
      </c>
      <c r="AY1698" s="252" t="s">
        <v>201</v>
      </c>
    </row>
    <row r="1699" spans="2:65" s="1" customFormat="1" ht="51" customHeight="1">
      <c r="B1699" s="43"/>
      <c r="C1699" s="206" t="s">
        <v>1669</v>
      </c>
      <c r="D1699" s="206" t="s">
        <v>203</v>
      </c>
      <c r="E1699" s="207" t="s">
        <v>1670</v>
      </c>
      <c r="F1699" s="208" t="s">
        <v>1671</v>
      </c>
      <c r="G1699" s="209" t="s">
        <v>137</v>
      </c>
      <c r="H1699" s="210">
        <v>24</v>
      </c>
      <c r="I1699" s="211"/>
      <c r="J1699" s="212">
        <f>ROUND(I1699*H1699,2)</f>
        <v>0</v>
      </c>
      <c r="K1699" s="208" t="s">
        <v>207</v>
      </c>
      <c r="L1699" s="63"/>
      <c r="M1699" s="213" t="s">
        <v>34</v>
      </c>
      <c r="N1699" s="214" t="s">
        <v>51</v>
      </c>
      <c r="O1699" s="44"/>
      <c r="P1699" s="215">
        <f>O1699*H1699</f>
        <v>0</v>
      </c>
      <c r="Q1699" s="215">
        <v>3.8000000000000002E-4</v>
      </c>
      <c r="R1699" s="215">
        <f>Q1699*H1699</f>
        <v>9.1199999999999996E-3</v>
      </c>
      <c r="S1699" s="215">
        <v>0</v>
      </c>
      <c r="T1699" s="216">
        <f>S1699*H1699</f>
        <v>0</v>
      </c>
      <c r="AR1699" s="25" t="s">
        <v>286</v>
      </c>
      <c r="AT1699" s="25" t="s">
        <v>203</v>
      </c>
      <c r="AU1699" s="25" t="s">
        <v>87</v>
      </c>
      <c r="AY1699" s="25" t="s">
        <v>201</v>
      </c>
      <c r="BE1699" s="217">
        <f>IF(N1699="základní",J1699,0)</f>
        <v>0</v>
      </c>
      <c r="BF1699" s="217">
        <f>IF(N1699="snížená",J1699,0)</f>
        <v>0</v>
      </c>
      <c r="BG1699" s="217">
        <f>IF(N1699="zákl. přenesená",J1699,0)</f>
        <v>0</v>
      </c>
      <c r="BH1699" s="217">
        <f>IF(N1699="sníž. přenesená",J1699,0)</f>
        <v>0</v>
      </c>
      <c r="BI1699" s="217">
        <f>IF(N1699="nulová",J1699,0)</f>
        <v>0</v>
      </c>
      <c r="BJ1699" s="25" t="s">
        <v>42</v>
      </c>
      <c r="BK1699" s="217">
        <f>ROUND(I1699*H1699,2)</f>
        <v>0</v>
      </c>
      <c r="BL1699" s="25" t="s">
        <v>286</v>
      </c>
      <c r="BM1699" s="25" t="s">
        <v>1672</v>
      </c>
    </row>
    <row r="1700" spans="2:65" s="1" customFormat="1" ht="67.5">
      <c r="B1700" s="43"/>
      <c r="C1700" s="65"/>
      <c r="D1700" s="218" t="s">
        <v>209</v>
      </c>
      <c r="E1700" s="65"/>
      <c r="F1700" s="219" t="s">
        <v>1639</v>
      </c>
      <c r="G1700" s="65"/>
      <c r="H1700" s="65"/>
      <c r="I1700" s="175"/>
      <c r="J1700" s="65"/>
      <c r="K1700" s="65"/>
      <c r="L1700" s="63"/>
      <c r="M1700" s="220"/>
      <c r="N1700" s="44"/>
      <c r="O1700" s="44"/>
      <c r="P1700" s="44"/>
      <c r="Q1700" s="44"/>
      <c r="R1700" s="44"/>
      <c r="S1700" s="44"/>
      <c r="T1700" s="80"/>
      <c r="AT1700" s="25" t="s">
        <v>209</v>
      </c>
      <c r="AU1700" s="25" t="s">
        <v>87</v>
      </c>
    </row>
    <row r="1701" spans="2:65" s="12" customFormat="1">
      <c r="B1701" s="221"/>
      <c r="C1701" s="222"/>
      <c r="D1701" s="218" t="s">
        <v>211</v>
      </c>
      <c r="E1701" s="223" t="s">
        <v>34</v>
      </c>
      <c r="F1701" s="224" t="s">
        <v>462</v>
      </c>
      <c r="G1701" s="222"/>
      <c r="H1701" s="223" t="s">
        <v>34</v>
      </c>
      <c r="I1701" s="225"/>
      <c r="J1701" s="222"/>
      <c r="K1701" s="222"/>
      <c r="L1701" s="226"/>
      <c r="M1701" s="227"/>
      <c r="N1701" s="228"/>
      <c r="O1701" s="228"/>
      <c r="P1701" s="228"/>
      <c r="Q1701" s="228"/>
      <c r="R1701" s="228"/>
      <c r="S1701" s="228"/>
      <c r="T1701" s="229"/>
      <c r="AT1701" s="230" t="s">
        <v>211</v>
      </c>
      <c r="AU1701" s="230" t="s">
        <v>87</v>
      </c>
      <c r="AV1701" s="12" t="s">
        <v>42</v>
      </c>
      <c r="AW1701" s="12" t="s">
        <v>40</v>
      </c>
      <c r="AX1701" s="12" t="s">
        <v>80</v>
      </c>
      <c r="AY1701" s="230" t="s">
        <v>201</v>
      </c>
    </row>
    <row r="1702" spans="2:65" s="13" customFormat="1">
      <c r="B1702" s="231"/>
      <c r="C1702" s="232"/>
      <c r="D1702" s="218" t="s">
        <v>211</v>
      </c>
      <c r="E1702" s="233" t="s">
        <v>34</v>
      </c>
      <c r="F1702" s="234" t="s">
        <v>1673</v>
      </c>
      <c r="G1702" s="232"/>
      <c r="H1702" s="235">
        <v>24</v>
      </c>
      <c r="I1702" s="236"/>
      <c r="J1702" s="232"/>
      <c r="K1702" s="232"/>
      <c r="L1702" s="237"/>
      <c r="M1702" s="238"/>
      <c r="N1702" s="239"/>
      <c r="O1702" s="239"/>
      <c r="P1702" s="239"/>
      <c r="Q1702" s="239"/>
      <c r="R1702" s="239"/>
      <c r="S1702" s="239"/>
      <c r="T1702" s="240"/>
      <c r="AT1702" s="241" t="s">
        <v>211</v>
      </c>
      <c r="AU1702" s="241" t="s">
        <v>87</v>
      </c>
      <c r="AV1702" s="13" t="s">
        <v>87</v>
      </c>
      <c r="AW1702" s="13" t="s">
        <v>40</v>
      </c>
      <c r="AX1702" s="13" t="s">
        <v>80</v>
      </c>
      <c r="AY1702" s="241" t="s">
        <v>201</v>
      </c>
    </row>
    <row r="1703" spans="2:65" s="14" customFormat="1">
      <c r="B1703" s="242"/>
      <c r="C1703" s="243"/>
      <c r="D1703" s="218" t="s">
        <v>211</v>
      </c>
      <c r="E1703" s="244" t="s">
        <v>34</v>
      </c>
      <c r="F1703" s="245" t="s">
        <v>215</v>
      </c>
      <c r="G1703" s="243"/>
      <c r="H1703" s="246">
        <v>24</v>
      </c>
      <c r="I1703" s="247"/>
      <c r="J1703" s="243"/>
      <c r="K1703" s="243"/>
      <c r="L1703" s="248"/>
      <c r="M1703" s="249"/>
      <c r="N1703" s="250"/>
      <c r="O1703" s="250"/>
      <c r="P1703" s="250"/>
      <c r="Q1703" s="250"/>
      <c r="R1703" s="250"/>
      <c r="S1703" s="250"/>
      <c r="T1703" s="251"/>
      <c r="AT1703" s="252" t="s">
        <v>211</v>
      </c>
      <c r="AU1703" s="252" t="s">
        <v>87</v>
      </c>
      <c r="AV1703" s="14" t="s">
        <v>111</v>
      </c>
      <c r="AW1703" s="14" t="s">
        <v>40</v>
      </c>
      <c r="AX1703" s="14" t="s">
        <v>42</v>
      </c>
      <c r="AY1703" s="252" t="s">
        <v>201</v>
      </c>
    </row>
    <row r="1704" spans="2:65" s="1" customFormat="1" ht="25.5" customHeight="1">
      <c r="B1704" s="43"/>
      <c r="C1704" s="264" t="s">
        <v>1674</v>
      </c>
      <c r="D1704" s="264" t="s">
        <v>306</v>
      </c>
      <c r="E1704" s="265" t="s">
        <v>1654</v>
      </c>
      <c r="F1704" s="266" t="s">
        <v>1655</v>
      </c>
      <c r="G1704" s="267" t="s">
        <v>137</v>
      </c>
      <c r="H1704" s="268">
        <v>204.68199999999999</v>
      </c>
      <c r="I1704" s="269"/>
      <c r="J1704" s="270">
        <f>ROUND(I1704*H1704,2)</f>
        <v>0</v>
      </c>
      <c r="K1704" s="266" t="s">
        <v>207</v>
      </c>
      <c r="L1704" s="271"/>
      <c r="M1704" s="272" t="s">
        <v>34</v>
      </c>
      <c r="N1704" s="273" t="s">
        <v>51</v>
      </c>
      <c r="O1704" s="44"/>
      <c r="P1704" s="215">
        <f>O1704*H1704</f>
        <v>0</v>
      </c>
      <c r="Q1704" s="215">
        <v>2E-3</v>
      </c>
      <c r="R1704" s="215">
        <f>Q1704*H1704</f>
        <v>0.40936400000000001</v>
      </c>
      <c r="S1704" s="215">
        <v>0</v>
      </c>
      <c r="T1704" s="216">
        <f>S1704*H1704</f>
        <v>0</v>
      </c>
      <c r="AR1704" s="25" t="s">
        <v>390</v>
      </c>
      <c r="AT1704" s="25" t="s">
        <v>306</v>
      </c>
      <c r="AU1704" s="25" t="s">
        <v>87</v>
      </c>
      <c r="AY1704" s="25" t="s">
        <v>201</v>
      </c>
      <c r="BE1704" s="217">
        <f>IF(N1704="základní",J1704,0)</f>
        <v>0</v>
      </c>
      <c r="BF1704" s="217">
        <f>IF(N1704="snížená",J1704,0)</f>
        <v>0</v>
      </c>
      <c r="BG1704" s="217">
        <f>IF(N1704="zákl. přenesená",J1704,0)</f>
        <v>0</v>
      </c>
      <c r="BH1704" s="217">
        <f>IF(N1704="sníž. přenesená",J1704,0)</f>
        <v>0</v>
      </c>
      <c r="BI1704" s="217">
        <f>IF(N1704="nulová",J1704,0)</f>
        <v>0</v>
      </c>
      <c r="BJ1704" s="25" t="s">
        <v>42</v>
      </c>
      <c r="BK1704" s="217">
        <f>ROUND(I1704*H1704,2)</f>
        <v>0</v>
      </c>
      <c r="BL1704" s="25" t="s">
        <v>286</v>
      </c>
      <c r="BM1704" s="25" t="s">
        <v>1675</v>
      </c>
    </row>
    <row r="1705" spans="2:65" s="13" customFormat="1">
      <c r="B1705" s="231"/>
      <c r="C1705" s="232"/>
      <c r="D1705" s="218" t="s">
        <v>211</v>
      </c>
      <c r="E1705" s="233" t="s">
        <v>34</v>
      </c>
      <c r="F1705" s="234" t="s">
        <v>1676</v>
      </c>
      <c r="G1705" s="232"/>
      <c r="H1705" s="235">
        <v>177.98400000000001</v>
      </c>
      <c r="I1705" s="236"/>
      <c r="J1705" s="232"/>
      <c r="K1705" s="232"/>
      <c r="L1705" s="237"/>
      <c r="M1705" s="238"/>
      <c r="N1705" s="239"/>
      <c r="O1705" s="239"/>
      <c r="P1705" s="239"/>
      <c r="Q1705" s="239"/>
      <c r="R1705" s="239"/>
      <c r="S1705" s="239"/>
      <c r="T1705" s="240"/>
      <c r="AT1705" s="241" t="s">
        <v>211</v>
      </c>
      <c r="AU1705" s="241" t="s">
        <v>87</v>
      </c>
      <c r="AV1705" s="13" t="s">
        <v>87</v>
      </c>
      <c r="AW1705" s="13" t="s">
        <v>40</v>
      </c>
      <c r="AX1705" s="13" t="s">
        <v>42</v>
      </c>
      <c r="AY1705" s="241" t="s">
        <v>201</v>
      </c>
    </row>
    <row r="1706" spans="2:65" s="13" customFormat="1">
      <c r="B1706" s="231"/>
      <c r="C1706" s="232"/>
      <c r="D1706" s="218" t="s">
        <v>211</v>
      </c>
      <c r="E1706" s="232"/>
      <c r="F1706" s="234" t="s">
        <v>1624</v>
      </c>
      <c r="G1706" s="232"/>
      <c r="H1706" s="235">
        <v>204.68199999999999</v>
      </c>
      <c r="I1706" s="236"/>
      <c r="J1706" s="232"/>
      <c r="K1706" s="232"/>
      <c r="L1706" s="237"/>
      <c r="M1706" s="238"/>
      <c r="N1706" s="239"/>
      <c r="O1706" s="239"/>
      <c r="P1706" s="239"/>
      <c r="Q1706" s="239"/>
      <c r="R1706" s="239"/>
      <c r="S1706" s="239"/>
      <c r="T1706" s="240"/>
      <c r="AT1706" s="241" t="s">
        <v>211</v>
      </c>
      <c r="AU1706" s="241" t="s">
        <v>87</v>
      </c>
      <c r="AV1706" s="13" t="s">
        <v>87</v>
      </c>
      <c r="AW1706" s="13" t="s">
        <v>6</v>
      </c>
      <c r="AX1706" s="13" t="s">
        <v>42</v>
      </c>
      <c r="AY1706" s="241" t="s">
        <v>201</v>
      </c>
    </row>
    <row r="1707" spans="2:65" s="1" customFormat="1" ht="38.25" customHeight="1">
      <c r="B1707" s="43"/>
      <c r="C1707" s="206" t="s">
        <v>1677</v>
      </c>
      <c r="D1707" s="206" t="s">
        <v>203</v>
      </c>
      <c r="E1707" s="207" t="s">
        <v>1678</v>
      </c>
      <c r="F1707" s="208" t="s">
        <v>1679</v>
      </c>
      <c r="G1707" s="209" t="s">
        <v>540</v>
      </c>
      <c r="H1707" s="210">
        <v>20.99</v>
      </c>
      <c r="I1707" s="211"/>
      <c r="J1707" s="212">
        <f>ROUND(I1707*H1707,2)</f>
        <v>0</v>
      </c>
      <c r="K1707" s="208" t="s">
        <v>207</v>
      </c>
      <c r="L1707" s="63"/>
      <c r="M1707" s="213" t="s">
        <v>34</v>
      </c>
      <c r="N1707" s="214" t="s">
        <v>51</v>
      </c>
      <c r="O1707" s="44"/>
      <c r="P1707" s="215">
        <f>O1707*H1707</f>
        <v>0</v>
      </c>
      <c r="Q1707" s="215">
        <v>1E-4</v>
      </c>
      <c r="R1707" s="215">
        <f>Q1707*H1707</f>
        <v>2.0989999999999997E-3</v>
      </c>
      <c r="S1707" s="215">
        <v>0</v>
      </c>
      <c r="T1707" s="216">
        <f>S1707*H1707</f>
        <v>0</v>
      </c>
      <c r="AR1707" s="25" t="s">
        <v>286</v>
      </c>
      <c r="AT1707" s="25" t="s">
        <v>203</v>
      </c>
      <c r="AU1707" s="25" t="s">
        <v>87</v>
      </c>
      <c r="AY1707" s="25" t="s">
        <v>201</v>
      </c>
      <c r="BE1707" s="217">
        <f>IF(N1707="základní",J1707,0)</f>
        <v>0</v>
      </c>
      <c r="BF1707" s="217">
        <f>IF(N1707="snížená",J1707,0)</f>
        <v>0</v>
      </c>
      <c r="BG1707" s="217">
        <f>IF(N1707="zákl. přenesená",J1707,0)</f>
        <v>0</v>
      </c>
      <c r="BH1707" s="217">
        <f>IF(N1707="sníž. přenesená",J1707,0)</f>
        <v>0</v>
      </c>
      <c r="BI1707" s="217">
        <f>IF(N1707="nulová",J1707,0)</f>
        <v>0</v>
      </c>
      <c r="BJ1707" s="25" t="s">
        <v>42</v>
      </c>
      <c r="BK1707" s="217">
        <f>ROUND(I1707*H1707,2)</f>
        <v>0</v>
      </c>
      <c r="BL1707" s="25" t="s">
        <v>286</v>
      </c>
      <c r="BM1707" s="25" t="s">
        <v>1680</v>
      </c>
    </row>
    <row r="1708" spans="2:65" s="1" customFormat="1" ht="67.5">
      <c r="B1708" s="43"/>
      <c r="C1708" s="65"/>
      <c r="D1708" s="218" t="s">
        <v>209</v>
      </c>
      <c r="E1708" s="65"/>
      <c r="F1708" s="219" t="s">
        <v>1639</v>
      </c>
      <c r="G1708" s="65"/>
      <c r="H1708" s="65"/>
      <c r="I1708" s="175"/>
      <c r="J1708" s="65"/>
      <c r="K1708" s="65"/>
      <c r="L1708" s="63"/>
      <c r="M1708" s="220"/>
      <c r="N1708" s="44"/>
      <c r="O1708" s="44"/>
      <c r="P1708" s="44"/>
      <c r="Q1708" s="44"/>
      <c r="R1708" s="44"/>
      <c r="S1708" s="44"/>
      <c r="T1708" s="80"/>
      <c r="AT1708" s="25" t="s">
        <v>209</v>
      </c>
      <c r="AU1708" s="25" t="s">
        <v>87</v>
      </c>
    </row>
    <row r="1709" spans="2:65" s="1" customFormat="1" ht="38.25" customHeight="1">
      <c r="B1709" s="43"/>
      <c r="C1709" s="206" t="s">
        <v>1681</v>
      </c>
      <c r="D1709" s="206" t="s">
        <v>203</v>
      </c>
      <c r="E1709" s="207" t="s">
        <v>1682</v>
      </c>
      <c r="F1709" s="208" t="s">
        <v>1683</v>
      </c>
      <c r="G1709" s="209" t="s">
        <v>540</v>
      </c>
      <c r="H1709" s="210">
        <v>64.61</v>
      </c>
      <c r="I1709" s="211"/>
      <c r="J1709" s="212">
        <f>ROUND(I1709*H1709,2)</f>
        <v>0</v>
      </c>
      <c r="K1709" s="208" t="s">
        <v>207</v>
      </c>
      <c r="L1709" s="63"/>
      <c r="M1709" s="213" t="s">
        <v>34</v>
      </c>
      <c r="N1709" s="214" t="s">
        <v>51</v>
      </c>
      <c r="O1709" s="44"/>
      <c r="P1709" s="215">
        <f>O1709*H1709</f>
        <v>0</v>
      </c>
      <c r="Q1709" s="215">
        <v>9.0000000000000006E-5</v>
      </c>
      <c r="R1709" s="215">
        <f>Q1709*H1709</f>
        <v>5.8149000000000005E-3</v>
      </c>
      <c r="S1709" s="215">
        <v>0</v>
      </c>
      <c r="T1709" s="216">
        <f>S1709*H1709</f>
        <v>0</v>
      </c>
      <c r="AR1709" s="25" t="s">
        <v>286</v>
      </c>
      <c r="AT1709" s="25" t="s">
        <v>203</v>
      </c>
      <c r="AU1709" s="25" t="s">
        <v>87</v>
      </c>
      <c r="AY1709" s="25" t="s">
        <v>201</v>
      </c>
      <c r="BE1709" s="217">
        <f>IF(N1709="základní",J1709,0)</f>
        <v>0</v>
      </c>
      <c r="BF1709" s="217">
        <f>IF(N1709="snížená",J1709,0)</f>
        <v>0</v>
      </c>
      <c r="BG1709" s="217">
        <f>IF(N1709="zákl. přenesená",J1709,0)</f>
        <v>0</v>
      </c>
      <c r="BH1709" s="217">
        <f>IF(N1709="sníž. přenesená",J1709,0)</f>
        <v>0</v>
      </c>
      <c r="BI1709" s="217">
        <f>IF(N1709="nulová",J1709,0)</f>
        <v>0</v>
      </c>
      <c r="BJ1709" s="25" t="s">
        <v>42</v>
      </c>
      <c r="BK1709" s="217">
        <f>ROUND(I1709*H1709,2)</f>
        <v>0</v>
      </c>
      <c r="BL1709" s="25" t="s">
        <v>286</v>
      </c>
      <c r="BM1709" s="25" t="s">
        <v>1684</v>
      </c>
    </row>
    <row r="1710" spans="2:65" s="1" customFormat="1" ht="67.5">
      <c r="B1710" s="43"/>
      <c r="C1710" s="65"/>
      <c r="D1710" s="218" t="s">
        <v>209</v>
      </c>
      <c r="E1710" s="65"/>
      <c r="F1710" s="219" t="s">
        <v>1639</v>
      </c>
      <c r="G1710" s="65"/>
      <c r="H1710" s="65"/>
      <c r="I1710" s="175"/>
      <c r="J1710" s="65"/>
      <c r="K1710" s="65"/>
      <c r="L1710" s="63"/>
      <c r="M1710" s="220"/>
      <c r="N1710" s="44"/>
      <c r="O1710" s="44"/>
      <c r="P1710" s="44"/>
      <c r="Q1710" s="44"/>
      <c r="R1710" s="44"/>
      <c r="S1710" s="44"/>
      <c r="T1710" s="80"/>
      <c r="AT1710" s="25" t="s">
        <v>209</v>
      </c>
      <c r="AU1710" s="25" t="s">
        <v>87</v>
      </c>
    </row>
    <row r="1711" spans="2:65" s="13" customFormat="1">
      <c r="B1711" s="231"/>
      <c r="C1711" s="232"/>
      <c r="D1711" s="218" t="s">
        <v>211</v>
      </c>
      <c r="E1711" s="233" t="s">
        <v>34</v>
      </c>
      <c r="F1711" s="234" t="s">
        <v>1685</v>
      </c>
      <c r="G1711" s="232"/>
      <c r="H1711" s="235">
        <v>64.61</v>
      </c>
      <c r="I1711" s="236"/>
      <c r="J1711" s="232"/>
      <c r="K1711" s="232"/>
      <c r="L1711" s="237"/>
      <c r="M1711" s="238"/>
      <c r="N1711" s="239"/>
      <c r="O1711" s="239"/>
      <c r="P1711" s="239"/>
      <c r="Q1711" s="239"/>
      <c r="R1711" s="239"/>
      <c r="S1711" s="239"/>
      <c r="T1711" s="240"/>
      <c r="AT1711" s="241" t="s">
        <v>211</v>
      </c>
      <c r="AU1711" s="241" t="s">
        <v>87</v>
      </c>
      <c r="AV1711" s="13" t="s">
        <v>87</v>
      </c>
      <c r="AW1711" s="13" t="s">
        <v>40</v>
      </c>
      <c r="AX1711" s="13" t="s">
        <v>42</v>
      </c>
      <c r="AY1711" s="241" t="s">
        <v>201</v>
      </c>
    </row>
    <row r="1712" spans="2:65" s="1" customFormat="1" ht="38.25" customHeight="1">
      <c r="B1712" s="43"/>
      <c r="C1712" s="206" t="s">
        <v>1686</v>
      </c>
      <c r="D1712" s="206" t="s">
        <v>203</v>
      </c>
      <c r="E1712" s="207" t="s">
        <v>1687</v>
      </c>
      <c r="F1712" s="208" t="s">
        <v>1688</v>
      </c>
      <c r="G1712" s="209" t="s">
        <v>370</v>
      </c>
      <c r="H1712" s="210">
        <v>5</v>
      </c>
      <c r="I1712" s="211"/>
      <c r="J1712" s="212">
        <f>ROUND(I1712*H1712,2)</f>
        <v>0</v>
      </c>
      <c r="K1712" s="208" t="s">
        <v>207</v>
      </c>
      <c r="L1712" s="63"/>
      <c r="M1712" s="213" t="s">
        <v>34</v>
      </c>
      <c r="N1712" s="214" t="s">
        <v>51</v>
      </c>
      <c r="O1712" s="44"/>
      <c r="P1712" s="215">
        <f>O1712*H1712</f>
        <v>0</v>
      </c>
      <c r="Q1712" s="215">
        <v>1.1E-4</v>
      </c>
      <c r="R1712" s="215">
        <f>Q1712*H1712</f>
        <v>5.5000000000000003E-4</v>
      </c>
      <c r="S1712" s="215">
        <v>0</v>
      </c>
      <c r="T1712" s="216">
        <f>S1712*H1712</f>
        <v>0</v>
      </c>
      <c r="AR1712" s="25" t="s">
        <v>286</v>
      </c>
      <c r="AT1712" s="25" t="s">
        <v>203</v>
      </c>
      <c r="AU1712" s="25" t="s">
        <v>87</v>
      </c>
      <c r="AY1712" s="25" t="s">
        <v>201</v>
      </c>
      <c r="BE1712" s="217">
        <f>IF(N1712="základní",J1712,0)</f>
        <v>0</v>
      </c>
      <c r="BF1712" s="217">
        <f>IF(N1712="snížená",J1712,0)</f>
        <v>0</v>
      </c>
      <c r="BG1712" s="217">
        <f>IF(N1712="zákl. přenesená",J1712,0)</f>
        <v>0</v>
      </c>
      <c r="BH1712" s="217">
        <f>IF(N1712="sníž. přenesená",J1712,0)</f>
        <v>0</v>
      </c>
      <c r="BI1712" s="217">
        <f>IF(N1712="nulová",J1712,0)</f>
        <v>0</v>
      </c>
      <c r="BJ1712" s="25" t="s">
        <v>42</v>
      </c>
      <c r="BK1712" s="217">
        <f>ROUND(I1712*H1712,2)</f>
        <v>0</v>
      </c>
      <c r="BL1712" s="25" t="s">
        <v>286</v>
      </c>
      <c r="BM1712" s="25" t="s">
        <v>1689</v>
      </c>
    </row>
    <row r="1713" spans="2:65" s="1" customFormat="1" ht="67.5">
      <c r="B1713" s="43"/>
      <c r="C1713" s="65"/>
      <c r="D1713" s="218" t="s">
        <v>209</v>
      </c>
      <c r="E1713" s="65"/>
      <c r="F1713" s="219" t="s">
        <v>1639</v>
      </c>
      <c r="G1713" s="65"/>
      <c r="H1713" s="65"/>
      <c r="I1713" s="175"/>
      <c r="J1713" s="65"/>
      <c r="K1713" s="65"/>
      <c r="L1713" s="63"/>
      <c r="M1713" s="220"/>
      <c r="N1713" s="44"/>
      <c r="O1713" s="44"/>
      <c r="P1713" s="44"/>
      <c r="Q1713" s="44"/>
      <c r="R1713" s="44"/>
      <c r="S1713" s="44"/>
      <c r="T1713" s="80"/>
      <c r="AT1713" s="25" t="s">
        <v>209</v>
      </c>
      <c r="AU1713" s="25" t="s">
        <v>87</v>
      </c>
    </row>
    <row r="1714" spans="2:65" s="1" customFormat="1" ht="25.5" customHeight="1">
      <c r="B1714" s="43"/>
      <c r="C1714" s="206" t="s">
        <v>1690</v>
      </c>
      <c r="D1714" s="206" t="s">
        <v>203</v>
      </c>
      <c r="E1714" s="207" t="s">
        <v>1691</v>
      </c>
      <c r="F1714" s="208" t="s">
        <v>1692</v>
      </c>
      <c r="G1714" s="209" t="s">
        <v>137</v>
      </c>
      <c r="H1714" s="210">
        <v>394.17099999999999</v>
      </c>
      <c r="I1714" s="211"/>
      <c r="J1714" s="212">
        <f>ROUND(I1714*H1714,2)</f>
        <v>0</v>
      </c>
      <c r="K1714" s="208" t="s">
        <v>207</v>
      </c>
      <c r="L1714" s="63"/>
      <c r="M1714" s="213" t="s">
        <v>34</v>
      </c>
      <c r="N1714" s="214" t="s">
        <v>51</v>
      </c>
      <c r="O1714" s="44"/>
      <c r="P1714" s="215">
        <f>O1714*H1714</f>
        <v>0</v>
      </c>
      <c r="Q1714" s="215">
        <v>0</v>
      </c>
      <c r="R1714" s="215">
        <f>Q1714*H1714</f>
        <v>0</v>
      </c>
      <c r="S1714" s="215">
        <v>0</v>
      </c>
      <c r="T1714" s="216">
        <f>S1714*H1714</f>
        <v>0</v>
      </c>
      <c r="AR1714" s="25" t="s">
        <v>286</v>
      </c>
      <c r="AT1714" s="25" t="s">
        <v>203</v>
      </c>
      <c r="AU1714" s="25" t="s">
        <v>87</v>
      </c>
      <c r="AY1714" s="25" t="s">
        <v>201</v>
      </c>
      <c r="BE1714" s="217">
        <f>IF(N1714="základní",J1714,0)</f>
        <v>0</v>
      </c>
      <c r="BF1714" s="217">
        <f>IF(N1714="snížená",J1714,0)</f>
        <v>0</v>
      </c>
      <c r="BG1714" s="217">
        <f>IF(N1714="zákl. přenesená",J1714,0)</f>
        <v>0</v>
      </c>
      <c r="BH1714" s="217">
        <f>IF(N1714="sníž. přenesená",J1714,0)</f>
        <v>0</v>
      </c>
      <c r="BI1714" s="217">
        <f>IF(N1714="nulová",J1714,0)</f>
        <v>0</v>
      </c>
      <c r="BJ1714" s="25" t="s">
        <v>42</v>
      </c>
      <c r="BK1714" s="217">
        <f>ROUND(I1714*H1714,2)</f>
        <v>0</v>
      </c>
      <c r="BL1714" s="25" t="s">
        <v>286</v>
      </c>
      <c r="BM1714" s="25" t="s">
        <v>1693</v>
      </c>
    </row>
    <row r="1715" spans="2:65" s="1" customFormat="1" ht="40.5">
      <c r="B1715" s="43"/>
      <c r="C1715" s="65"/>
      <c r="D1715" s="218" t="s">
        <v>209</v>
      </c>
      <c r="E1715" s="65"/>
      <c r="F1715" s="219" t="s">
        <v>1694</v>
      </c>
      <c r="G1715" s="65"/>
      <c r="H1715" s="65"/>
      <c r="I1715" s="175"/>
      <c r="J1715" s="65"/>
      <c r="K1715" s="65"/>
      <c r="L1715" s="63"/>
      <c r="M1715" s="220"/>
      <c r="N1715" s="44"/>
      <c r="O1715" s="44"/>
      <c r="P1715" s="44"/>
      <c r="Q1715" s="44"/>
      <c r="R1715" s="44"/>
      <c r="S1715" s="44"/>
      <c r="T1715" s="80"/>
      <c r="AT1715" s="25" t="s">
        <v>209</v>
      </c>
      <c r="AU1715" s="25" t="s">
        <v>87</v>
      </c>
    </row>
    <row r="1716" spans="2:65" s="13" customFormat="1">
      <c r="B1716" s="231"/>
      <c r="C1716" s="232"/>
      <c r="D1716" s="218" t="s">
        <v>211</v>
      </c>
      <c r="E1716" s="233" t="s">
        <v>34</v>
      </c>
      <c r="F1716" s="234" t="s">
        <v>1695</v>
      </c>
      <c r="G1716" s="232"/>
      <c r="H1716" s="235">
        <v>394.17099999999999</v>
      </c>
      <c r="I1716" s="236"/>
      <c r="J1716" s="232"/>
      <c r="K1716" s="232"/>
      <c r="L1716" s="237"/>
      <c r="M1716" s="238"/>
      <c r="N1716" s="239"/>
      <c r="O1716" s="239"/>
      <c r="P1716" s="239"/>
      <c r="Q1716" s="239"/>
      <c r="R1716" s="239"/>
      <c r="S1716" s="239"/>
      <c r="T1716" s="240"/>
      <c r="AT1716" s="241" t="s">
        <v>211</v>
      </c>
      <c r="AU1716" s="241" t="s">
        <v>87</v>
      </c>
      <c r="AV1716" s="13" t="s">
        <v>87</v>
      </c>
      <c r="AW1716" s="13" t="s">
        <v>40</v>
      </c>
      <c r="AX1716" s="13" t="s">
        <v>80</v>
      </c>
      <c r="AY1716" s="241" t="s">
        <v>201</v>
      </c>
    </row>
    <row r="1717" spans="2:65" s="14" customFormat="1">
      <c r="B1717" s="242"/>
      <c r="C1717" s="243"/>
      <c r="D1717" s="218" t="s">
        <v>211</v>
      </c>
      <c r="E1717" s="244" t="s">
        <v>34</v>
      </c>
      <c r="F1717" s="245" t="s">
        <v>215</v>
      </c>
      <c r="G1717" s="243"/>
      <c r="H1717" s="246">
        <v>394.17099999999999</v>
      </c>
      <c r="I1717" s="247"/>
      <c r="J1717" s="243"/>
      <c r="K1717" s="243"/>
      <c r="L1717" s="248"/>
      <c r="M1717" s="249"/>
      <c r="N1717" s="250"/>
      <c r="O1717" s="250"/>
      <c r="P1717" s="250"/>
      <c r="Q1717" s="250"/>
      <c r="R1717" s="250"/>
      <c r="S1717" s="250"/>
      <c r="T1717" s="251"/>
      <c r="AT1717" s="252" t="s">
        <v>211</v>
      </c>
      <c r="AU1717" s="252" t="s">
        <v>87</v>
      </c>
      <c r="AV1717" s="14" t="s">
        <v>111</v>
      </c>
      <c r="AW1717" s="14" t="s">
        <v>40</v>
      </c>
      <c r="AX1717" s="14" t="s">
        <v>42</v>
      </c>
      <c r="AY1717" s="252" t="s">
        <v>201</v>
      </c>
    </row>
    <row r="1718" spans="2:65" s="1" customFormat="1" ht="16.5" customHeight="1">
      <c r="B1718" s="43"/>
      <c r="C1718" s="264" t="s">
        <v>1696</v>
      </c>
      <c r="D1718" s="264" t="s">
        <v>306</v>
      </c>
      <c r="E1718" s="265" t="s">
        <v>1697</v>
      </c>
      <c r="F1718" s="266" t="s">
        <v>1698</v>
      </c>
      <c r="G1718" s="267" t="s">
        <v>137</v>
      </c>
      <c r="H1718" s="268">
        <v>453.29700000000003</v>
      </c>
      <c r="I1718" s="269"/>
      <c r="J1718" s="270">
        <f>ROUND(I1718*H1718,2)</f>
        <v>0</v>
      </c>
      <c r="K1718" s="266" t="s">
        <v>207</v>
      </c>
      <c r="L1718" s="271"/>
      <c r="M1718" s="272" t="s">
        <v>34</v>
      </c>
      <c r="N1718" s="273" t="s">
        <v>51</v>
      </c>
      <c r="O1718" s="44"/>
      <c r="P1718" s="215">
        <f>O1718*H1718</f>
        <v>0</v>
      </c>
      <c r="Q1718" s="215">
        <v>2.9999999999999997E-4</v>
      </c>
      <c r="R1718" s="215">
        <f>Q1718*H1718</f>
        <v>0.1359891</v>
      </c>
      <c r="S1718" s="215">
        <v>0</v>
      </c>
      <c r="T1718" s="216">
        <f>S1718*H1718</f>
        <v>0</v>
      </c>
      <c r="AR1718" s="25" t="s">
        <v>390</v>
      </c>
      <c r="AT1718" s="25" t="s">
        <v>306</v>
      </c>
      <c r="AU1718" s="25" t="s">
        <v>87</v>
      </c>
      <c r="AY1718" s="25" t="s">
        <v>201</v>
      </c>
      <c r="BE1718" s="217">
        <f>IF(N1718="základní",J1718,0)</f>
        <v>0</v>
      </c>
      <c r="BF1718" s="217">
        <f>IF(N1718="snížená",J1718,0)</f>
        <v>0</v>
      </c>
      <c r="BG1718" s="217">
        <f>IF(N1718="zákl. přenesená",J1718,0)</f>
        <v>0</v>
      </c>
      <c r="BH1718" s="217">
        <f>IF(N1718="sníž. přenesená",J1718,0)</f>
        <v>0</v>
      </c>
      <c r="BI1718" s="217">
        <f>IF(N1718="nulová",J1718,0)</f>
        <v>0</v>
      </c>
      <c r="BJ1718" s="25" t="s">
        <v>42</v>
      </c>
      <c r="BK1718" s="217">
        <f>ROUND(I1718*H1718,2)</f>
        <v>0</v>
      </c>
      <c r="BL1718" s="25" t="s">
        <v>286</v>
      </c>
      <c r="BM1718" s="25" t="s">
        <v>1699</v>
      </c>
    </row>
    <row r="1719" spans="2:65" s="13" customFormat="1">
      <c r="B1719" s="231"/>
      <c r="C1719" s="232"/>
      <c r="D1719" s="218" t="s">
        <v>211</v>
      </c>
      <c r="E1719" s="232"/>
      <c r="F1719" s="234" t="s">
        <v>1700</v>
      </c>
      <c r="G1719" s="232"/>
      <c r="H1719" s="235">
        <v>453.29700000000003</v>
      </c>
      <c r="I1719" s="236"/>
      <c r="J1719" s="232"/>
      <c r="K1719" s="232"/>
      <c r="L1719" s="237"/>
      <c r="M1719" s="238"/>
      <c r="N1719" s="239"/>
      <c r="O1719" s="239"/>
      <c r="P1719" s="239"/>
      <c r="Q1719" s="239"/>
      <c r="R1719" s="239"/>
      <c r="S1719" s="239"/>
      <c r="T1719" s="240"/>
      <c r="AT1719" s="241" t="s">
        <v>211</v>
      </c>
      <c r="AU1719" s="241" t="s">
        <v>87</v>
      </c>
      <c r="AV1719" s="13" t="s">
        <v>87</v>
      </c>
      <c r="AW1719" s="13" t="s">
        <v>6</v>
      </c>
      <c r="AX1719" s="13" t="s">
        <v>42</v>
      </c>
      <c r="AY1719" s="241" t="s">
        <v>201</v>
      </c>
    </row>
    <row r="1720" spans="2:65" s="1" customFormat="1" ht="38.25" customHeight="1">
      <c r="B1720" s="43"/>
      <c r="C1720" s="206" t="s">
        <v>1701</v>
      </c>
      <c r="D1720" s="206" t="s">
        <v>203</v>
      </c>
      <c r="E1720" s="207" t="s">
        <v>1702</v>
      </c>
      <c r="F1720" s="208" t="s">
        <v>1703</v>
      </c>
      <c r="G1720" s="209" t="s">
        <v>137</v>
      </c>
      <c r="H1720" s="210">
        <v>62.481999999999999</v>
      </c>
      <c r="I1720" s="211"/>
      <c r="J1720" s="212">
        <f>ROUND(I1720*H1720,2)</f>
        <v>0</v>
      </c>
      <c r="K1720" s="208" t="s">
        <v>207</v>
      </c>
      <c r="L1720" s="63"/>
      <c r="M1720" s="213" t="s">
        <v>34</v>
      </c>
      <c r="N1720" s="214" t="s">
        <v>51</v>
      </c>
      <c r="O1720" s="44"/>
      <c r="P1720" s="215">
        <f>O1720*H1720</f>
        <v>0</v>
      </c>
      <c r="Q1720" s="215">
        <v>0</v>
      </c>
      <c r="R1720" s="215">
        <f>Q1720*H1720</f>
        <v>0</v>
      </c>
      <c r="S1720" s="215">
        <v>0</v>
      </c>
      <c r="T1720" s="216">
        <f>S1720*H1720</f>
        <v>0</v>
      </c>
      <c r="AR1720" s="25" t="s">
        <v>286</v>
      </c>
      <c r="AT1720" s="25" t="s">
        <v>203</v>
      </c>
      <c r="AU1720" s="25" t="s">
        <v>87</v>
      </c>
      <c r="AY1720" s="25" t="s">
        <v>201</v>
      </c>
      <c r="BE1720" s="217">
        <f>IF(N1720="základní",J1720,0)</f>
        <v>0</v>
      </c>
      <c r="BF1720" s="217">
        <f>IF(N1720="snížená",J1720,0)</f>
        <v>0</v>
      </c>
      <c r="BG1720" s="217">
        <f>IF(N1720="zákl. přenesená",J1720,0)</f>
        <v>0</v>
      </c>
      <c r="BH1720" s="217">
        <f>IF(N1720="sníž. přenesená",J1720,0)</f>
        <v>0</v>
      </c>
      <c r="BI1720" s="217">
        <f>IF(N1720="nulová",J1720,0)</f>
        <v>0</v>
      </c>
      <c r="BJ1720" s="25" t="s">
        <v>42</v>
      </c>
      <c r="BK1720" s="217">
        <f>ROUND(I1720*H1720,2)</f>
        <v>0</v>
      </c>
      <c r="BL1720" s="25" t="s">
        <v>286</v>
      </c>
      <c r="BM1720" s="25" t="s">
        <v>1704</v>
      </c>
    </row>
    <row r="1721" spans="2:65" s="12" customFormat="1">
      <c r="B1721" s="221"/>
      <c r="C1721" s="222"/>
      <c r="D1721" s="218" t="s">
        <v>211</v>
      </c>
      <c r="E1721" s="223" t="s">
        <v>34</v>
      </c>
      <c r="F1721" s="224" t="s">
        <v>462</v>
      </c>
      <c r="G1721" s="222"/>
      <c r="H1721" s="223" t="s">
        <v>34</v>
      </c>
      <c r="I1721" s="225"/>
      <c r="J1721" s="222"/>
      <c r="K1721" s="222"/>
      <c r="L1721" s="226"/>
      <c r="M1721" s="227"/>
      <c r="N1721" s="228"/>
      <c r="O1721" s="228"/>
      <c r="P1721" s="228"/>
      <c r="Q1721" s="228"/>
      <c r="R1721" s="228"/>
      <c r="S1721" s="228"/>
      <c r="T1721" s="229"/>
      <c r="AT1721" s="230" t="s">
        <v>211</v>
      </c>
      <c r="AU1721" s="230" t="s">
        <v>87</v>
      </c>
      <c r="AV1721" s="12" t="s">
        <v>42</v>
      </c>
      <c r="AW1721" s="12" t="s">
        <v>40</v>
      </c>
      <c r="AX1721" s="12" t="s">
        <v>80</v>
      </c>
      <c r="AY1721" s="230" t="s">
        <v>201</v>
      </c>
    </row>
    <row r="1722" spans="2:65" s="13" customFormat="1" ht="27">
      <c r="B1722" s="231"/>
      <c r="C1722" s="232"/>
      <c r="D1722" s="218" t="s">
        <v>211</v>
      </c>
      <c r="E1722" s="233" t="s">
        <v>34</v>
      </c>
      <c r="F1722" s="234" t="s">
        <v>1705</v>
      </c>
      <c r="G1722" s="232"/>
      <c r="H1722" s="235">
        <v>30.882999999999999</v>
      </c>
      <c r="I1722" s="236"/>
      <c r="J1722" s="232"/>
      <c r="K1722" s="232"/>
      <c r="L1722" s="237"/>
      <c r="M1722" s="238"/>
      <c r="N1722" s="239"/>
      <c r="O1722" s="239"/>
      <c r="P1722" s="239"/>
      <c r="Q1722" s="239"/>
      <c r="R1722" s="239"/>
      <c r="S1722" s="239"/>
      <c r="T1722" s="240"/>
      <c r="AT1722" s="241" t="s">
        <v>211</v>
      </c>
      <c r="AU1722" s="241" t="s">
        <v>87</v>
      </c>
      <c r="AV1722" s="13" t="s">
        <v>87</v>
      </c>
      <c r="AW1722" s="13" t="s">
        <v>40</v>
      </c>
      <c r="AX1722" s="13" t="s">
        <v>80</v>
      </c>
      <c r="AY1722" s="241" t="s">
        <v>201</v>
      </c>
    </row>
    <row r="1723" spans="2:65" s="13" customFormat="1">
      <c r="B1723" s="231"/>
      <c r="C1723" s="232"/>
      <c r="D1723" s="218" t="s">
        <v>211</v>
      </c>
      <c r="E1723" s="233" t="s">
        <v>34</v>
      </c>
      <c r="F1723" s="234" t="s">
        <v>1706</v>
      </c>
      <c r="G1723" s="232"/>
      <c r="H1723" s="235">
        <v>27.021999999999998</v>
      </c>
      <c r="I1723" s="236"/>
      <c r="J1723" s="232"/>
      <c r="K1723" s="232"/>
      <c r="L1723" s="237"/>
      <c r="M1723" s="238"/>
      <c r="N1723" s="239"/>
      <c r="O1723" s="239"/>
      <c r="P1723" s="239"/>
      <c r="Q1723" s="239"/>
      <c r="R1723" s="239"/>
      <c r="S1723" s="239"/>
      <c r="T1723" s="240"/>
      <c r="AT1723" s="241" t="s">
        <v>211</v>
      </c>
      <c r="AU1723" s="241" t="s">
        <v>87</v>
      </c>
      <c r="AV1723" s="13" t="s">
        <v>87</v>
      </c>
      <c r="AW1723" s="13" t="s">
        <v>40</v>
      </c>
      <c r="AX1723" s="13" t="s">
        <v>80</v>
      </c>
      <c r="AY1723" s="241" t="s">
        <v>201</v>
      </c>
    </row>
    <row r="1724" spans="2:65" s="15" customFormat="1">
      <c r="B1724" s="253"/>
      <c r="C1724" s="254"/>
      <c r="D1724" s="218" t="s">
        <v>211</v>
      </c>
      <c r="E1724" s="255" t="s">
        <v>34</v>
      </c>
      <c r="F1724" s="256" t="s">
        <v>465</v>
      </c>
      <c r="G1724" s="254"/>
      <c r="H1724" s="257">
        <v>57.905000000000001</v>
      </c>
      <c r="I1724" s="258"/>
      <c r="J1724" s="254"/>
      <c r="K1724" s="254"/>
      <c r="L1724" s="259"/>
      <c r="M1724" s="260"/>
      <c r="N1724" s="261"/>
      <c r="O1724" s="261"/>
      <c r="P1724" s="261"/>
      <c r="Q1724" s="261"/>
      <c r="R1724" s="261"/>
      <c r="S1724" s="261"/>
      <c r="T1724" s="262"/>
      <c r="AT1724" s="263" t="s">
        <v>211</v>
      </c>
      <c r="AU1724" s="263" t="s">
        <v>87</v>
      </c>
      <c r="AV1724" s="15" t="s">
        <v>108</v>
      </c>
      <c r="AW1724" s="15" t="s">
        <v>40</v>
      </c>
      <c r="AX1724" s="15" t="s">
        <v>80</v>
      </c>
      <c r="AY1724" s="263" t="s">
        <v>201</v>
      </c>
    </row>
    <row r="1725" spans="2:65" s="13" customFormat="1">
      <c r="B1725" s="231"/>
      <c r="C1725" s="232"/>
      <c r="D1725" s="218" t="s">
        <v>211</v>
      </c>
      <c r="E1725" s="233" t="s">
        <v>34</v>
      </c>
      <c r="F1725" s="234" t="s">
        <v>1707</v>
      </c>
      <c r="G1725" s="232"/>
      <c r="H1725" s="235">
        <v>3.5880000000000001</v>
      </c>
      <c r="I1725" s="236"/>
      <c r="J1725" s="232"/>
      <c r="K1725" s="232"/>
      <c r="L1725" s="237"/>
      <c r="M1725" s="238"/>
      <c r="N1725" s="239"/>
      <c r="O1725" s="239"/>
      <c r="P1725" s="239"/>
      <c r="Q1725" s="239"/>
      <c r="R1725" s="239"/>
      <c r="S1725" s="239"/>
      <c r="T1725" s="240"/>
      <c r="AT1725" s="241" t="s">
        <v>211</v>
      </c>
      <c r="AU1725" s="241" t="s">
        <v>87</v>
      </c>
      <c r="AV1725" s="13" t="s">
        <v>87</v>
      </c>
      <c r="AW1725" s="13" t="s">
        <v>40</v>
      </c>
      <c r="AX1725" s="13" t="s">
        <v>80</v>
      </c>
      <c r="AY1725" s="241" t="s">
        <v>201</v>
      </c>
    </row>
    <row r="1726" spans="2:65" s="13" customFormat="1">
      <c r="B1726" s="231"/>
      <c r="C1726" s="232"/>
      <c r="D1726" s="218" t="s">
        <v>211</v>
      </c>
      <c r="E1726" s="233" t="s">
        <v>34</v>
      </c>
      <c r="F1726" s="234" t="s">
        <v>1708</v>
      </c>
      <c r="G1726" s="232"/>
      <c r="H1726" s="235">
        <v>0.98899999999999999</v>
      </c>
      <c r="I1726" s="236"/>
      <c r="J1726" s="232"/>
      <c r="K1726" s="232"/>
      <c r="L1726" s="237"/>
      <c r="M1726" s="238"/>
      <c r="N1726" s="239"/>
      <c r="O1726" s="239"/>
      <c r="P1726" s="239"/>
      <c r="Q1726" s="239"/>
      <c r="R1726" s="239"/>
      <c r="S1726" s="239"/>
      <c r="T1726" s="240"/>
      <c r="AT1726" s="241" t="s">
        <v>211</v>
      </c>
      <c r="AU1726" s="241" t="s">
        <v>87</v>
      </c>
      <c r="AV1726" s="13" t="s">
        <v>87</v>
      </c>
      <c r="AW1726" s="13" t="s">
        <v>40</v>
      </c>
      <c r="AX1726" s="13" t="s">
        <v>80</v>
      </c>
      <c r="AY1726" s="241" t="s">
        <v>201</v>
      </c>
    </row>
    <row r="1727" spans="2:65" s="15" customFormat="1">
      <c r="B1727" s="253"/>
      <c r="C1727" s="254"/>
      <c r="D1727" s="218" t="s">
        <v>211</v>
      </c>
      <c r="E1727" s="255" t="s">
        <v>34</v>
      </c>
      <c r="F1727" s="256" t="s">
        <v>928</v>
      </c>
      <c r="G1727" s="254"/>
      <c r="H1727" s="257">
        <v>4.577</v>
      </c>
      <c r="I1727" s="258"/>
      <c r="J1727" s="254"/>
      <c r="K1727" s="254"/>
      <c r="L1727" s="259"/>
      <c r="M1727" s="260"/>
      <c r="N1727" s="261"/>
      <c r="O1727" s="261"/>
      <c r="P1727" s="261"/>
      <c r="Q1727" s="261"/>
      <c r="R1727" s="261"/>
      <c r="S1727" s="261"/>
      <c r="T1727" s="262"/>
      <c r="AT1727" s="263" t="s">
        <v>211</v>
      </c>
      <c r="AU1727" s="263" t="s">
        <v>87</v>
      </c>
      <c r="AV1727" s="15" t="s">
        <v>108</v>
      </c>
      <c r="AW1727" s="15" t="s">
        <v>40</v>
      </c>
      <c r="AX1727" s="15" t="s">
        <v>80</v>
      </c>
      <c r="AY1727" s="263" t="s">
        <v>201</v>
      </c>
    </row>
    <row r="1728" spans="2:65" s="14" customFormat="1">
      <c r="B1728" s="242"/>
      <c r="C1728" s="243"/>
      <c r="D1728" s="218" t="s">
        <v>211</v>
      </c>
      <c r="E1728" s="244" t="s">
        <v>34</v>
      </c>
      <c r="F1728" s="245" t="s">
        <v>215</v>
      </c>
      <c r="G1728" s="243"/>
      <c r="H1728" s="246">
        <v>62.481999999999999</v>
      </c>
      <c r="I1728" s="247"/>
      <c r="J1728" s="243"/>
      <c r="K1728" s="243"/>
      <c r="L1728" s="248"/>
      <c r="M1728" s="249"/>
      <c r="N1728" s="250"/>
      <c r="O1728" s="250"/>
      <c r="P1728" s="250"/>
      <c r="Q1728" s="250"/>
      <c r="R1728" s="250"/>
      <c r="S1728" s="250"/>
      <c r="T1728" s="251"/>
      <c r="AT1728" s="252" t="s">
        <v>211</v>
      </c>
      <c r="AU1728" s="252" t="s">
        <v>87</v>
      </c>
      <c r="AV1728" s="14" t="s">
        <v>111</v>
      </c>
      <c r="AW1728" s="14" t="s">
        <v>40</v>
      </c>
      <c r="AX1728" s="14" t="s">
        <v>42</v>
      </c>
      <c r="AY1728" s="252" t="s">
        <v>201</v>
      </c>
    </row>
    <row r="1729" spans="2:65" s="1" customFormat="1" ht="16.5" customHeight="1">
      <c r="B1729" s="43"/>
      <c r="C1729" s="264" t="s">
        <v>1709</v>
      </c>
      <c r="D1729" s="264" t="s">
        <v>306</v>
      </c>
      <c r="E1729" s="265" t="s">
        <v>1444</v>
      </c>
      <c r="F1729" s="266" t="s">
        <v>1445</v>
      </c>
      <c r="G1729" s="267" t="s">
        <v>355</v>
      </c>
      <c r="H1729" s="268">
        <v>2.1999999999999999E-2</v>
      </c>
      <c r="I1729" s="269"/>
      <c r="J1729" s="270">
        <f>ROUND(I1729*H1729,2)</f>
        <v>0</v>
      </c>
      <c r="K1729" s="266" t="s">
        <v>207</v>
      </c>
      <c r="L1729" s="271"/>
      <c r="M1729" s="272" t="s">
        <v>34</v>
      </c>
      <c r="N1729" s="273" t="s">
        <v>51</v>
      </c>
      <c r="O1729" s="44"/>
      <c r="P1729" s="215">
        <f>O1729*H1729</f>
        <v>0</v>
      </c>
      <c r="Q1729" s="215">
        <v>1</v>
      </c>
      <c r="R1729" s="215">
        <f>Q1729*H1729</f>
        <v>2.1999999999999999E-2</v>
      </c>
      <c r="S1729" s="215">
        <v>0</v>
      </c>
      <c r="T1729" s="216">
        <f>S1729*H1729</f>
        <v>0</v>
      </c>
      <c r="AR1729" s="25" t="s">
        <v>390</v>
      </c>
      <c r="AT1729" s="25" t="s">
        <v>306</v>
      </c>
      <c r="AU1729" s="25" t="s">
        <v>87</v>
      </c>
      <c r="AY1729" s="25" t="s">
        <v>201</v>
      </c>
      <c r="BE1729" s="217">
        <f>IF(N1729="základní",J1729,0)</f>
        <v>0</v>
      </c>
      <c r="BF1729" s="217">
        <f>IF(N1729="snížená",J1729,0)</f>
        <v>0</v>
      </c>
      <c r="BG1729" s="217">
        <f>IF(N1729="zákl. přenesená",J1729,0)</f>
        <v>0</v>
      </c>
      <c r="BH1729" s="217">
        <f>IF(N1729="sníž. přenesená",J1729,0)</f>
        <v>0</v>
      </c>
      <c r="BI1729" s="217">
        <f>IF(N1729="nulová",J1729,0)</f>
        <v>0</v>
      </c>
      <c r="BJ1729" s="25" t="s">
        <v>42</v>
      </c>
      <c r="BK1729" s="217">
        <f>ROUND(I1729*H1729,2)</f>
        <v>0</v>
      </c>
      <c r="BL1729" s="25" t="s">
        <v>286</v>
      </c>
      <c r="BM1729" s="25" t="s">
        <v>1710</v>
      </c>
    </row>
    <row r="1730" spans="2:65" s="13" customFormat="1">
      <c r="B1730" s="231"/>
      <c r="C1730" s="232"/>
      <c r="D1730" s="218" t="s">
        <v>211</v>
      </c>
      <c r="E1730" s="232"/>
      <c r="F1730" s="234" t="s">
        <v>1711</v>
      </c>
      <c r="G1730" s="232"/>
      <c r="H1730" s="235">
        <v>2.1999999999999999E-2</v>
      </c>
      <c r="I1730" s="236"/>
      <c r="J1730" s="232"/>
      <c r="K1730" s="232"/>
      <c r="L1730" s="237"/>
      <c r="M1730" s="238"/>
      <c r="N1730" s="239"/>
      <c r="O1730" s="239"/>
      <c r="P1730" s="239"/>
      <c r="Q1730" s="239"/>
      <c r="R1730" s="239"/>
      <c r="S1730" s="239"/>
      <c r="T1730" s="240"/>
      <c r="AT1730" s="241" t="s">
        <v>211</v>
      </c>
      <c r="AU1730" s="241" t="s">
        <v>87</v>
      </c>
      <c r="AV1730" s="13" t="s">
        <v>87</v>
      </c>
      <c r="AW1730" s="13" t="s">
        <v>6</v>
      </c>
      <c r="AX1730" s="13" t="s">
        <v>42</v>
      </c>
      <c r="AY1730" s="241" t="s">
        <v>201</v>
      </c>
    </row>
    <row r="1731" spans="2:65" s="1" customFormat="1" ht="38.25" customHeight="1">
      <c r="B1731" s="43"/>
      <c r="C1731" s="206" t="s">
        <v>1712</v>
      </c>
      <c r="D1731" s="206" t="s">
        <v>203</v>
      </c>
      <c r="E1731" s="207" t="s">
        <v>1713</v>
      </c>
      <c r="F1731" s="208" t="s">
        <v>1714</v>
      </c>
      <c r="G1731" s="209" t="s">
        <v>137</v>
      </c>
      <c r="H1731" s="210">
        <v>20.094999999999999</v>
      </c>
      <c r="I1731" s="211"/>
      <c r="J1731" s="212">
        <f>ROUND(I1731*H1731,2)</f>
        <v>0</v>
      </c>
      <c r="K1731" s="208" t="s">
        <v>207</v>
      </c>
      <c r="L1731" s="63"/>
      <c r="M1731" s="213" t="s">
        <v>34</v>
      </c>
      <c r="N1731" s="214" t="s">
        <v>51</v>
      </c>
      <c r="O1731" s="44"/>
      <c r="P1731" s="215">
        <f>O1731*H1731</f>
        <v>0</v>
      </c>
      <c r="Q1731" s="215">
        <v>0</v>
      </c>
      <c r="R1731" s="215">
        <f>Q1731*H1731</f>
        <v>0</v>
      </c>
      <c r="S1731" s="215">
        <v>0</v>
      </c>
      <c r="T1731" s="216">
        <f>S1731*H1731</f>
        <v>0</v>
      </c>
      <c r="AR1731" s="25" t="s">
        <v>286</v>
      </c>
      <c r="AT1731" s="25" t="s">
        <v>203</v>
      </c>
      <c r="AU1731" s="25" t="s">
        <v>87</v>
      </c>
      <c r="AY1731" s="25" t="s">
        <v>201</v>
      </c>
      <c r="BE1731" s="217">
        <f>IF(N1731="základní",J1731,0)</f>
        <v>0</v>
      </c>
      <c r="BF1731" s="217">
        <f>IF(N1731="snížená",J1731,0)</f>
        <v>0</v>
      </c>
      <c r="BG1731" s="217">
        <f>IF(N1731="zákl. přenesená",J1731,0)</f>
        <v>0</v>
      </c>
      <c r="BH1731" s="217">
        <f>IF(N1731="sníž. přenesená",J1731,0)</f>
        <v>0</v>
      </c>
      <c r="BI1731" s="217">
        <f>IF(N1731="nulová",J1731,0)</f>
        <v>0</v>
      </c>
      <c r="BJ1731" s="25" t="s">
        <v>42</v>
      </c>
      <c r="BK1731" s="217">
        <f>ROUND(I1731*H1731,2)</f>
        <v>0</v>
      </c>
      <c r="BL1731" s="25" t="s">
        <v>286</v>
      </c>
      <c r="BM1731" s="25" t="s">
        <v>1715</v>
      </c>
    </row>
    <row r="1732" spans="2:65" s="12" customFormat="1">
      <c r="B1732" s="221"/>
      <c r="C1732" s="222"/>
      <c r="D1732" s="218" t="s">
        <v>211</v>
      </c>
      <c r="E1732" s="223" t="s">
        <v>34</v>
      </c>
      <c r="F1732" s="224" t="s">
        <v>958</v>
      </c>
      <c r="G1732" s="222"/>
      <c r="H1732" s="223" t="s">
        <v>34</v>
      </c>
      <c r="I1732" s="225"/>
      <c r="J1732" s="222"/>
      <c r="K1732" s="222"/>
      <c r="L1732" s="226"/>
      <c r="M1732" s="227"/>
      <c r="N1732" s="228"/>
      <c r="O1732" s="228"/>
      <c r="P1732" s="228"/>
      <c r="Q1732" s="228"/>
      <c r="R1732" s="228"/>
      <c r="S1732" s="228"/>
      <c r="T1732" s="229"/>
      <c r="AT1732" s="230" t="s">
        <v>211</v>
      </c>
      <c r="AU1732" s="230" t="s">
        <v>87</v>
      </c>
      <c r="AV1732" s="12" t="s">
        <v>42</v>
      </c>
      <c r="AW1732" s="12" t="s">
        <v>40</v>
      </c>
      <c r="AX1732" s="12" t="s">
        <v>80</v>
      </c>
      <c r="AY1732" s="230" t="s">
        <v>201</v>
      </c>
    </row>
    <row r="1733" spans="2:65" s="13" customFormat="1">
      <c r="B1733" s="231"/>
      <c r="C1733" s="232"/>
      <c r="D1733" s="218" t="s">
        <v>211</v>
      </c>
      <c r="E1733" s="233" t="s">
        <v>34</v>
      </c>
      <c r="F1733" s="234" t="s">
        <v>1716</v>
      </c>
      <c r="G1733" s="232"/>
      <c r="H1733" s="235">
        <v>10.494999999999999</v>
      </c>
      <c r="I1733" s="236"/>
      <c r="J1733" s="232"/>
      <c r="K1733" s="232"/>
      <c r="L1733" s="237"/>
      <c r="M1733" s="238"/>
      <c r="N1733" s="239"/>
      <c r="O1733" s="239"/>
      <c r="P1733" s="239"/>
      <c r="Q1733" s="239"/>
      <c r="R1733" s="239"/>
      <c r="S1733" s="239"/>
      <c r="T1733" s="240"/>
      <c r="AT1733" s="241" t="s">
        <v>211</v>
      </c>
      <c r="AU1733" s="241" t="s">
        <v>87</v>
      </c>
      <c r="AV1733" s="13" t="s">
        <v>87</v>
      </c>
      <c r="AW1733" s="13" t="s">
        <v>40</v>
      </c>
      <c r="AX1733" s="13" t="s">
        <v>80</v>
      </c>
      <c r="AY1733" s="241" t="s">
        <v>201</v>
      </c>
    </row>
    <row r="1734" spans="2:65" s="13" customFormat="1">
      <c r="B1734" s="231"/>
      <c r="C1734" s="232"/>
      <c r="D1734" s="218" t="s">
        <v>211</v>
      </c>
      <c r="E1734" s="233" t="s">
        <v>34</v>
      </c>
      <c r="F1734" s="234" t="s">
        <v>1717</v>
      </c>
      <c r="G1734" s="232"/>
      <c r="H1734" s="235">
        <v>9.6</v>
      </c>
      <c r="I1734" s="236"/>
      <c r="J1734" s="232"/>
      <c r="K1734" s="232"/>
      <c r="L1734" s="237"/>
      <c r="M1734" s="238"/>
      <c r="N1734" s="239"/>
      <c r="O1734" s="239"/>
      <c r="P1734" s="239"/>
      <c r="Q1734" s="239"/>
      <c r="R1734" s="239"/>
      <c r="S1734" s="239"/>
      <c r="T1734" s="240"/>
      <c r="AT1734" s="241" t="s">
        <v>211</v>
      </c>
      <c r="AU1734" s="241" t="s">
        <v>87</v>
      </c>
      <c r="AV1734" s="13" t="s">
        <v>87</v>
      </c>
      <c r="AW1734" s="13" t="s">
        <v>40</v>
      </c>
      <c r="AX1734" s="13" t="s">
        <v>80</v>
      </c>
      <c r="AY1734" s="241" t="s">
        <v>201</v>
      </c>
    </row>
    <row r="1735" spans="2:65" s="14" customFormat="1">
      <c r="B1735" s="242"/>
      <c r="C1735" s="243"/>
      <c r="D1735" s="218" t="s">
        <v>211</v>
      </c>
      <c r="E1735" s="244" t="s">
        <v>34</v>
      </c>
      <c r="F1735" s="245" t="s">
        <v>215</v>
      </c>
      <c r="G1735" s="243"/>
      <c r="H1735" s="246">
        <v>20.094999999999999</v>
      </c>
      <c r="I1735" s="247"/>
      <c r="J1735" s="243"/>
      <c r="K1735" s="243"/>
      <c r="L1735" s="248"/>
      <c r="M1735" s="249"/>
      <c r="N1735" s="250"/>
      <c r="O1735" s="250"/>
      <c r="P1735" s="250"/>
      <c r="Q1735" s="250"/>
      <c r="R1735" s="250"/>
      <c r="S1735" s="250"/>
      <c r="T1735" s="251"/>
      <c r="AT1735" s="252" t="s">
        <v>211</v>
      </c>
      <c r="AU1735" s="252" t="s">
        <v>87</v>
      </c>
      <c r="AV1735" s="14" t="s">
        <v>111</v>
      </c>
      <c r="AW1735" s="14" t="s">
        <v>40</v>
      </c>
      <c r="AX1735" s="14" t="s">
        <v>42</v>
      </c>
      <c r="AY1735" s="252" t="s">
        <v>201</v>
      </c>
    </row>
    <row r="1736" spans="2:65" s="1" customFormat="1" ht="25.5" customHeight="1">
      <c r="B1736" s="43"/>
      <c r="C1736" s="264" t="s">
        <v>1718</v>
      </c>
      <c r="D1736" s="264" t="s">
        <v>306</v>
      </c>
      <c r="E1736" s="265" t="s">
        <v>1621</v>
      </c>
      <c r="F1736" s="266" t="s">
        <v>1622</v>
      </c>
      <c r="G1736" s="267" t="s">
        <v>137</v>
      </c>
      <c r="H1736" s="268">
        <v>25.119</v>
      </c>
      <c r="I1736" s="269"/>
      <c r="J1736" s="270">
        <f>ROUND(I1736*H1736,2)</f>
        <v>0</v>
      </c>
      <c r="K1736" s="266" t="s">
        <v>207</v>
      </c>
      <c r="L1736" s="271"/>
      <c r="M1736" s="272" t="s">
        <v>34</v>
      </c>
      <c r="N1736" s="273" t="s">
        <v>51</v>
      </c>
      <c r="O1736" s="44"/>
      <c r="P1736" s="215">
        <f>O1736*H1736</f>
        <v>0</v>
      </c>
      <c r="Q1736" s="215">
        <v>4.0000000000000001E-3</v>
      </c>
      <c r="R1736" s="215">
        <f>Q1736*H1736</f>
        <v>0.100476</v>
      </c>
      <c r="S1736" s="215">
        <v>0</v>
      </c>
      <c r="T1736" s="216">
        <f>S1736*H1736</f>
        <v>0</v>
      </c>
      <c r="AR1736" s="25" t="s">
        <v>390</v>
      </c>
      <c r="AT1736" s="25" t="s">
        <v>306</v>
      </c>
      <c r="AU1736" s="25" t="s">
        <v>87</v>
      </c>
      <c r="AY1736" s="25" t="s">
        <v>201</v>
      </c>
      <c r="BE1736" s="217">
        <f>IF(N1736="základní",J1736,0)</f>
        <v>0</v>
      </c>
      <c r="BF1736" s="217">
        <f>IF(N1736="snížená",J1736,0)</f>
        <v>0</v>
      </c>
      <c r="BG1736" s="217">
        <f>IF(N1736="zákl. přenesená",J1736,0)</f>
        <v>0</v>
      </c>
      <c r="BH1736" s="217">
        <f>IF(N1736="sníž. přenesená",J1736,0)</f>
        <v>0</v>
      </c>
      <c r="BI1736" s="217">
        <f>IF(N1736="nulová",J1736,0)</f>
        <v>0</v>
      </c>
      <c r="BJ1736" s="25" t="s">
        <v>42</v>
      </c>
      <c r="BK1736" s="217">
        <f>ROUND(I1736*H1736,2)</f>
        <v>0</v>
      </c>
      <c r="BL1736" s="25" t="s">
        <v>286</v>
      </c>
      <c r="BM1736" s="25" t="s">
        <v>1719</v>
      </c>
    </row>
    <row r="1737" spans="2:65" s="13" customFormat="1">
      <c r="B1737" s="231"/>
      <c r="C1737" s="232"/>
      <c r="D1737" s="218" t="s">
        <v>211</v>
      </c>
      <c r="E1737" s="232"/>
      <c r="F1737" s="234" t="s">
        <v>1720</v>
      </c>
      <c r="G1737" s="232"/>
      <c r="H1737" s="235">
        <v>25.119</v>
      </c>
      <c r="I1737" s="236"/>
      <c r="J1737" s="232"/>
      <c r="K1737" s="232"/>
      <c r="L1737" s="237"/>
      <c r="M1737" s="238"/>
      <c r="N1737" s="239"/>
      <c r="O1737" s="239"/>
      <c r="P1737" s="239"/>
      <c r="Q1737" s="239"/>
      <c r="R1737" s="239"/>
      <c r="S1737" s="239"/>
      <c r="T1737" s="240"/>
      <c r="AT1737" s="241" t="s">
        <v>211</v>
      </c>
      <c r="AU1737" s="241" t="s">
        <v>87</v>
      </c>
      <c r="AV1737" s="13" t="s">
        <v>87</v>
      </c>
      <c r="AW1737" s="13" t="s">
        <v>6</v>
      </c>
      <c r="AX1737" s="13" t="s">
        <v>42</v>
      </c>
      <c r="AY1737" s="241" t="s">
        <v>201</v>
      </c>
    </row>
    <row r="1738" spans="2:65" s="1" customFormat="1" ht="25.5" customHeight="1">
      <c r="B1738" s="43"/>
      <c r="C1738" s="206" t="s">
        <v>1721</v>
      </c>
      <c r="D1738" s="206" t="s">
        <v>203</v>
      </c>
      <c r="E1738" s="207" t="s">
        <v>1722</v>
      </c>
      <c r="F1738" s="208" t="s">
        <v>1723</v>
      </c>
      <c r="G1738" s="209" t="s">
        <v>137</v>
      </c>
      <c r="H1738" s="210">
        <v>62.481999999999999</v>
      </c>
      <c r="I1738" s="211"/>
      <c r="J1738" s="212">
        <f>ROUND(I1738*H1738,2)</f>
        <v>0</v>
      </c>
      <c r="K1738" s="208" t="s">
        <v>207</v>
      </c>
      <c r="L1738" s="63"/>
      <c r="M1738" s="213" t="s">
        <v>34</v>
      </c>
      <c r="N1738" s="214" t="s">
        <v>51</v>
      </c>
      <c r="O1738" s="44"/>
      <c r="P1738" s="215">
        <f>O1738*H1738</f>
        <v>0</v>
      </c>
      <c r="Q1738" s="215">
        <v>9.3999999999999997E-4</v>
      </c>
      <c r="R1738" s="215">
        <f>Q1738*H1738</f>
        <v>5.873308E-2</v>
      </c>
      <c r="S1738" s="215">
        <v>0</v>
      </c>
      <c r="T1738" s="216">
        <f>S1738*H1738</f>
        <v>0</v>
      </c>
      <c r="AR1738" s="25" t="s">
        <v>286</v>
      </c>
      <c r="AT1738" s="25" t="s">
        <v>203</v>
      </c>
      <c r="AU1738" s="25" t="s">
        <v>87</v>
      </c>
      <c r="AY1738" s="25" t="s">
        <v>201</v>
      </c>
      <c r="BE1738" s="217">
        <f>IF(N1738="základní",J1738,0)</f>
        <v>0</v>
      </c>
      <c r="BF1738" s="217">
        <f>IF(N1738="snížená",J1738,0)</f>
        <v>0</v>
      </c>
      <c r="BG1738" s="217">
        <f>IF(N1738="zákl. přenesená",J1738,0)</f>
        <v>0</v>
      </c>
      <c r="BH1738" s="217">
        <f>IF(N1738="sníž. přenesená",J1738,0)</f>
        <v>0</v>
      </c>
      <c r="BI1738" s="217">
        <f>IF(N1738="nulová",J1738,0)</f>
        <v>0</v>
      </c>
      <c r="BJ1738" s="25" t="s">
        <v>42</v>
      </c>
      <c r="BK1738" s="217">
        <f>ROUND(I1738*H1738,2)</f>
        <v>0</v>
      </c>
      <c r="BL1738" s="25" t="s">
        <v>286</v>
      </c>
      <c r="BM1738" s="25" t="s">
        <v>1724</v>
      </c>
    </row>
    <row r="1739" spans="2:65" s="12" customFormat="1">
      <c r="B1739" s="221"/>
      <c r="C1739" s="222"/>
      <c r="D1739" s="218" t="s">
        <v>211</v>
      </c>
      <c r="E1739" s="223" t="s">
        <v>34</v>
      </c>
      <c r="F1739" s="224" t="s">
        <v>462</v>
      </c>
      <c r="G1739" s="222"/>
      <c r="H1739" s="223" t="s">
        <v>34</v>
      </c>
      <c r="I1739" s="225"/>
      <c r="J1739" s="222"/>
      <c r="K1739" s="222"/>
      <c r="L1739" s="226"/>
      <c r="M1739" s="227"/>
      <c r="N1739" s="228"/>
      <c r="O1739" s="228"/>
      <c r="P1739" s="228"/>
      <c r="Q1739" s="228"/>
      <c r="R1739" s="228"/>
      <c r="S1739" s="228"/>
      <c r="T1739" s="229"/>
      <c r="AT1739" s="230" t="s">
        <v>211</v>
      </c>
      <c r="AU1739" s="230" t="s">
        <v>87</v>
      </c>
      <c r="AV1739" s="12" t="s">
        <v>42</v>
      </c>
      <c r="AW1739" s="12" t="s">
        <v>40</v>
      </c>
      <c r="AX1739" s="12" t="s">
        <v>80</v>
      </c>
      <c r="AY1739" s="230" t="s">
        <v>201</v>
      </c>
    </row>
    <row r="1740" spans="2:65" s="13" customFormat="1" ht="27">
      <c r="B1740" s="231"/>
      <c r="C1740" s="232"/>
      <c r="D1740" s="218" t="s">
        <v>211</v>
      </c>
      <c r="E1740" s="233" t="s">
        <v>34</v>
      </c>
      <c r="F1740" s="234" t="s">
        <v>1705</v>
      </c>
      <c r="G1740" s="232"/>
      <c r="H1740" s="235">
        <v>30.882999999999999</v>
      </c>
      <c r="I1740" s="236"/>
      <c r="J1740" s="232"/>
      <c r="K1740" s="232"/>
      <c r="L1740" s="237"/>
      <c r="M1740" s="238"/>
      <c r="N1740" s="239"/>
      <c r="O1740" s="239"/>
      <c r="P1740" s="239"/>
      <c r="Q1740" s="239"/>
      <c r="R1740" s="239"/>
      <c r="S1740" s="239"/>
      <c r="T1740" s="240"/>
      <c r="AT1740" s="241" t="s">
        <v>211</v>
      </c>
      <c r="AU1740" s="241" t="s">
        <v>87</v>
      </c>
      <c r="AV1740" s="13" t="s">
        <v>87</v>
      </c>
      <c r="AW1740" s="13" t="s">
        <v>40</v>
      </c>
      <c r="AX1740" s="13" t="s">
        <v>80</v>
      </c>
      <c r="AY1740" s="241" t="s">
        <v>201</v>
      </c>
    </row>
    <row r="1741" spans="2:65" s="13" customFormat="1">
      <c r="B1741" s="231"/>
      <c r="C1741" s="232"/>
      <c r="D1741" s="218" t="s">
        <v>211</v>
      </c>
      <c r="E1741" s="233" t="s">
        <v>34</v>
      </c>
      <c r="F1741" s="234" t="s">
        <v>1706</v>
      </c>
      <c r="G1741" s="232"/>
      <c r="H1741" s="235">
        <v>27.021999999999998</v>
      </c>
      <c r="I1741" s="236"/>
      <c r="J1741" s="232"/>
      <c r="K1741" s="232"/>
      <c r="L1741" s="237"/>
      <c r="M1741" s="238"/>
      <c r="N1741" s="239"/>
      <c r="O1741" s="239"/>
      <c r="P1741" s="239"/>
      <c r="Q1741" s="239"/>
      <c r="R1741" s="239"/>
      <c r="S1741" s="239"/>
      <c r="T1741" s="240"/>
      <c r="AT1741" s="241" t="s">
        <v>211</v>
      </c>
      <c r="AU1741" s="241" t="s">
        <v>87</v>
      </c>
      <c r="AV1741" s="13" t="s">
        <v>87</v>
      </c>
      <c r="AW1741" s="13" t="s">
        <v>40</v>
      </c>
      <c r="AX1741" s="13" t="s">
        <v>80</v>
      </c>
      <c r="AY1741" s="241" t="s">
        <v>201</v>
      </c>
    </row>
    <row r="1742" spans="2:65" s="15" customFormat="1">
      <c r="B1742" s="253"/>
      <c r="C1742" s="254"/>
      <c r="D1742" s="218" t="s">
        <v>211</v>
      </c>
      <c r="E1742" s="255" t="s">
        <v>34</v>
      </c>
      <c r="F1742" s="256" t="s">
        <v>465</v>
      </c>
      <c r="G1742" s="254"/>
      <c r="H1742" s="257">
        <v>57.905000000000001</v>
      </c>
      <c r="I1742" s="258"/>
      <c r="J1742" s="254"/>
      <c r="K1742" s="254"/>
      <c r="L1742" s="259"/>
      <c r="M1742" s="260"/>
      <c r="N1742" s="261"/>
      <c r="O1742" s="261"/>
      <c r="P1742" s="261"/>
      <c r="Q1742" s="261"/>
      <c r="R1742" s="261"/>
      <c r="S1742" s="261"/>
      <c r="T1742" s="262"/>
      <c r="AT1742" s="263" t="s">
        <v>211</v>
      </c>
      <c r="AU1742" s="263" t="s">
        <v>87</v>
      </c>
      <c r="AV1742" s="15" t="s">
        <v>108</v>
      </c>
      <c r="AW1742" s="15" t="s">
        <v>40</v>
      </c>
      <c r="AX1742" s="15" t="s">
        <v>80</v>
      </c>
      <c r="AY1742" s="263" t="s">
        <v>201</v>
      </c>
    </row>
    <row r="1743" spans="2:65" s="13" customFormat="1">
      <c r="B1743" s="231"/>
      <c r="C1743" s="232"/>
      <c r="D1743" s="218" t="s">
        <v>211</v>
      </c>
      <c r="E1743" s="233" t="s">
        <v>34</v>
      </c>
      <c r="F1743" s="234" t="s">
        <v>1707</v>
      </c>
      <c r="G1743" s="232"/>
      <c r="H1743" s="235">
        <v>3.5880000000000001</v>
      </c>
      <c r="I1743" s="236"/>
      <c r="J1743" s="232"/>
      <c r="K1743" s="232"/>
      <c r="L1743" s="237"/>
      <c r="M1743" s="238"/>
      <c r="N1743" s="239"/>
      <c r="O1743" s="239"/>
      <c r="P1743" s="239"/>
      <c r="Q1743" s="239"/>
      <c r="R1743" s="239"/>
      <c r="S1743" s="239"/>
      <c r="T1743" s="240"/>
      <c r="AT1743" s="241" t="s">
        <v>211</v>
      </c>
      <c r="AU1743" s="241" t="s">
        <v>87</v>
      </c>
      <c r="AV1743" s="13" t="s">
        <v>87</v>
      </c>
      <c r="AW1743" s="13" t="s">
        <v>40</v>
      </c>
      <c r="AX1743" s="13" t="s">
        <v>80</v>
      </c>
      <c r="AY1743" s="241" t="s">
        <v>201</v>
      </c>
    </row>
    <row r="1744" spans="2:65" s="13" customFormat="1">
      <c r="B1744" s="231"/>
      <c r="C1744" s="232"/>
      <c r="D1744" s="218" t="s">
        <v>211</v>
      </c>
      <c r="E1744" s="233" t="s">
        <v>34</v>
      </c>
      <c r="F1744" s="234" t="s">
        <v>1708</v>
      </c>
      <c r="G1744" s="232"/>
      <c r="H1744" s="235">
        <v>0.98899999999999999</v>
      </c>
      <c r="I1744" s="236"/>
      <c r="J1744" s="232"/>
      <c r="K1744" s="232"/>
      <c r="L1744" s="237"/>
      <c r="M1744" s="238"/>
      <c r="N1744" s="239"/>
      <c r="O1744" s="239"/>
      <c r="P1744" s="239"/>
      <c r="Q1744" s="239"/>
      <c r="R1744" s="239"/>
      <c r="S1744" s="239"/>
      <c r="T1744" s="240"/>
      <c r="AT1744" s="241" t="s">
        <v>211</v>
      </c>
      <c r="AU1744" s="241" t="s">
        <v>87</v>
      </c>
      <c r="AV1744" s="13" t="s">
        <v>87</v>
      </c>
      <c r="AW1744" s="13" t="s">
        <v>40</v>
      </c>
      <c r="AX1744" s="13" t="s">
        <v>80</v>
      </c>
      <c r="AY1744" s="241" t="s">
        <v>201</v>
      </c>
    </row>
    <row r="1745" spans="2:65" s="15" customFormat="1">
      <c r="B1745" s="253"/>
      <c r="C1745" s="254"/>
      <c r="D1745" s="218" t="s">
        <v>211</v>
      </c>
      <c r="E1745" s="255" t="s">
        <v>34</v>
      </c>
      <c r="F1745" s="256" t="s">
        <v>928</v>
      </c>
      <c r="G1745" s="254"/>
      <c r="H1745" s="257">
        <v>4.577</v>
      </c>
      <c r="I1745" s="258"/>
      <c r="J1745" s="254"/>
      <c r="K1745" s="254"/>
      <c r="L1745" s="259"/>
      <c r="M1745" s="260"/>
      <c r="N1745" s="261"/>
      <c r="O1745" s="261"/>
      <c r="P1745" s="261"/>
      <c r="Q1745" s="261"/>
      <c r="R1745" s="261"/>
      <c r="S1745" s="261"/>
      <c r="T1745" s="262"/>
      <c r="AT1745" s="263" t="s">
        <v>211</v>
      </c>
      <c r="AU1745" s="263" t="s">
        <v>87</v>
      </c>
      <c r="AV1745" s="15" t="s">
        <v>108</v>
      </c>
      <c r="AW1745" s="15" t="s">
        <v>40</v>
      </c>
      <c r="AX1745" s="15" t="s">
        <v>80</v>
      </c>
      <c r="AY1745" s="263" t="s">
        <v>201</v>
      </c>
    </row>
    <row r="1746" spans="2:65" s="14" customFormat="1">
      <c r="B1746" s="242"/>
      <c r="C1746" s="243"/>
      <c r="D1746" s="218" t="s">
        <v>211</v>
      </c>
      <c r="E1746" s="244" t="s">
        <v>34</v>
      </c>
      <c r="F1746" s="245" t="s">
        <v>215</v>
      </c>
      <c r="G1746" s="243"/>
      <c r="H1746" s="246">
        <v>62.481999999999999</v>
      </c>
      <c r="I1746" s="247"/>
      <c r="J1746" s="243"/>
      <c r="K1746" s="243"/>
      <c r="L1746" s="248"/>
      <c r="M1746" s="249"/>
      <c r="N1746" s="250"/>
      <c r="O1746" s="250"/>
      <c r="P1746" s="250"/>
      <c r="Q1746" s="250"/>
      <c r="R1746" s="250"/>
      <c r="S1746" s="250"/>
      <c r="T1746" s="251"/>
      <c r="AT1746" s="252" t="s">
        <v>211</v>
      </c>
      <c r="AU1746" s="252" t="s">
        <v>87</v>
      </c>
      <c r="AV1746" s="14" t="s">
        <v>111</v>
      </c>
      <c r="AW1746" s="14" t="s">
        <v>40</v>
      </c>
      <c r="AX1746" s="14" t="s">
        <v>42</v>
      </c>
      <c r="AY1746" s="252" t="s">
        <v>201</v>
      </c>
    </row>
    <row r="1747" spans="2:65" s="1" customFormat="1" ht="25.5" customHeight="1">
      <c r="B1747" s="43"/>
      <c r="C1747" s="264" t="s">
        <v>1725</v>
      </c>
      <c r="D1747" s="264" t="s">
        <v>306</v>
      </c>
      <c r="E1747" s="265" t="s">
        <v>1631</v>
      </c>
      <c r="F1747" s="266" t="s">
        <v>1632</v>
      </c>
      <c r="G1747" s="267" t="s">
        <v>137</v>
      </c>
      <c r="H1747" s="268">
        <v>78.102999999999994</v>
      </c>
      <c r="I1747" s="269"/>
      <c r="J1747" s="270">
        <f>ROUND(I1747*H1747,2)</f>
        <v>0</v>
      </c>
      <c r="K1747" s="266" t="s">
        <v>207</v>
      </c>
      <c r="L1747" s="271"/>
      <c r="M1747" s="272" t="s">
        <v>34</v>
      </c>
      <c r="N1747" s="273" t="s">
        <v>51</v>
      </c>
      <c r="O1747" s="44"/>
      <c r="P1747" s="215">
        <f>O1747*H1747</f>
        <v>0</v>
      </c>
      <c r="Q1747" s="215">
        <v>4.8999999999999998E-3</v>
      </c>
      <c r="R1747" s="215">
        <f>Q1747*H1747</f>
        <v>0.38270469999999995</v>
      </c>
      <c r="S1747" s="215">
        <v>0</v>
      </c>
      <c r="T1747" s="216">
        <f>S1747*H1747</f>
        <v>0</v>
      </c>
      <c r="AR1747" s="25" t="s">
        <v>390</v>
      </c>
      <c r="AT1747" s="25" t="s">
        <v>306</v>
      </c>
      <c r="AU1747" s="25" t="s">
        <v>87</v>
      </c>
      <c r="AY1747" s="25" t="s">
        <v>201</v>
      </c>
      <c r="BE1747" s="217">
        <f>IF(N1747="základní",J1747,0)</f>
        <v>0</v>
      </c>
      <c r="BF1747" s="217">
        <f>IF(N1747="snížená",J1747,0)</f>
        <v>0</v>
      </c>
      <c r="BG1747" s="217">
        <f>IF(N1747="zákl. přenesená",J1747,0)</f>
        <v>0</v>
      </c>
      <c r="BH1747" s="217">
        <f>IF(N1747="sníž. přenesená",J1747,0)</f>
        <v>0</v>
      </c>
      <c r="BI1747" s="217">
        <f>IF(N1747="nulová",J1747,0)</f>
        <v>0</v>
      </c>
      <c r="BJ1747" s="25" t="s">
        <v>42</v>
      </c>
      <c r="BK1747" s="217">
        <f>ROUND(I1747*H1747,2)</f>
        <v>0</v>
      </c>
      <c r="BL1747" s="25" t="s">
        <v>286</v>
      </c>
      <c r="BM1747" s="25" t="s">
        <v>1726</v>
      </c>
    </row>
    <row r="1748" spans="2:65" s="13" customFormat="1">
      <c r="B1748" s="231"/>
      <c r="C1748" s="232"/>
      <c r="D1748" s="218" t="s">
        <v>211</v>
      </c>
      <c r="E1748" s="232"/>
      <c r="F1748" s="234" t="s">
        <v>1727</v>
      </c>
      <c r="G1748" s="232"/>
      <c r="H1748" s="235">
        <v>78.102999999999994</v>
      </c>
      <c r="I1748" s="236"/>
      <c r="J1748" s="232"/>
      <c r="K1748" s="232"/>
      <c r="L1748" s="237"/>
      <c r="M1748" s="238"/>
      <c r="N1748" s="239"/>
      <c r="O1748" s="239"/>
      <c r="P1748" s="239"/>
      <c r="Q1748" s="239"/>
      <c r="R1748" s="239"/>
      <c r="S1748" s="239"/>
      <c r="T1748" s="240"/>
      <c r="AT1748" s="241" t="s">
        <v>211</v>
      </c>
      <c r="AU1748" s="241" t="s">
        <v>87</v>
      </c>
      <c r="AV1748" s="13" t="s">
        <v>87</v>
      </c>
      <c r="AW1748" s="13" t="s">
        <v>6</v>
      </c>
      <c r="AX1748" s="13" t="s">
        <v>42</v>
      </c>
      <c r="AY1748" s="241" t="s">
        <v>201</v>
      </c>
    </row>
    <row r="1749" spans="2:65" s="1" customFormat="1" ht="38.25" customHeight="1">
      <c r="B1749" s="43"/>
      <c r="C1749" s="206" t="s">
        <v>1728</v>
      </c>
      <c r="D1749" s="206" t="s">
        <v>203</v>
      </c>
      <c r="E1749" s="207" t="s">
        <v>1729</v>
      </c>
      <c r="F1749" s="208" t="s">
        <v>1730</v>
      </c>
      <c r="G1749" s="209" t="s">
        <v>137</v>
      </c>
      <c r="H1749" s="210">
        <v>39.006999999999998</v>
      </c>
      <c r="I1749" s="211"/>
      <c r="J1749" s="212">
        <f>ROUND(I1749*H1749,2)</f>
        <v>0</v>
      </c>
      <c r="K1749" s="208" t="s">
        <v>207</v>
      </c>
      <c r="L1749" s="63"/>
      <c r="M1749" s="213" t="s">
        <v>34</v>
      </c>
      <c r="N1749" s="214" t="s">
        <v>51</v>
      </c>
      <c r="O1749" s="44"/>
      <c r="P1749" s="215">
        <f>O1749*H1749</f>
        <v>0</v>
      </c>
      <c r="Q1749" s="215">
        <v>7.6999999999999996E-4</v>
      </c>
      <c r="R1749" s="215">
        <f>Q1749*H1749</f>
        <v>3.0035389999999995E-2</v>
      </c>
      <c r="S1749" s="215">
        <v>0</v>
      </c>
      <c r="T1749" s="216">
        <f>S1749*H1749</f>
        <v>0</v>
      </c>
      <c r="AR1749" s="25" t="s">
        <v>286</v>
      </c>
      <c r="AT1749" s="25" t="s">
        <v>203</v>
      </c>
      <c r="AU1749" s="25" t="s">
        <v>87</v>
      </c>
      <c r="AY1749" s="25" t="s">
        <v>201</v>
      </c>
      <c r="BE1749" s="217">
        <f>IF(N1749="základní",J1749,0)</f>
        <v>0</v>
      </c>
      <c r="BF1749" s="217">
        <f>IF(N1749="snížená",J1749,0)</f>
        <v>0</v>
      </c>
      <c r="BG1749" s="217">
        <f>IF(N1749="zákl. přenesená",J1749,0)</f>
        <v>0</v>
      </c>
      <c r="BH1749" s="217">
        <f>IF(N1749="sníž. přenesená",J1749,0)</f>
        <v>0</v>
      </c>
      <c r="BI1749" s="217">
        <f>IF(N1749="nulová",J1749,0)</f>
        <v>0</v>
      </c>
      <c r="BJ1749" s="25" t="s">
        <v>42</v>
      </c>
      <c r="BK1749" s="217">
        <f>ROUND(I1749*H1749,2)</f>
        <v>0</v>
      </c>
      <c r="BL1749" s="25" t="s">
        <v>286</v>
      </c>
      <c r="BM1749" s="25" t="s">
        <v>1731</v>
      </c>
    </row>
    <row r="1750" spans="2:65" s="12" customFormat="1">
      <c r="B1750" s="221"/>
      <c r="C1750" s="222"/>
      <c r="D1750" s="218" t="s">
        <v>211</v>
      </c>
      <c r="E1750" s="223" t="s">
        <v>34</v>
      </c>
      <c r="F1750" s="224" t="s">
        <v>958</v>
      </c>
      <c r="G1750" s="222"/>
      <c r="H1750" s="223" t="s">
        <v>34</v>
      </c>
      <c r="I1750" s="225"/>
      <c r="J1750" s="222"/>
      <c r="K1750" s="222"/>
      <c r="L1750" s="226"/>
      <c r="M1750" s="227"/>
      <c r="N1750" s="228"/>
      <c r="O1750" s="228"/>
      <c r="P1750" s="228"/>
      <c r="Q1750" s="228"/>
      <c r="R1750" s="228"/>
      <c r="S1750" s="228"/>
      <c r="T1750" s="229"/>
      <c r="AT1750" s="230" t="s">
        <v>211</v>
      </c>
      <c r="AU1750" s="230" t="s">
        <v>87</v>
      </c>
      <c r="AV1750" s="12" t="s">
        <v>42</v>
      </c>
      <c r="AW1750" s="12" t="s">
        <v>40</v>
      </c>
      <c r="AX1750" s="12" t="s">
        <v>80</v>
      </c>
      <c r="AY1750" s="230" t="s">
        <v>201</v>
      </c>
    </row>
    <row r="1751" spans="2:65" s="13" customFormat="1" ht="27">
      <c r="B1751" s="231"/>
      <c r="C1751" s="232"/>
      <c r="D1751" s="218" t="s">
        <v>211</v>
      </c>
      <c r="E1751" s="233" t="s">
        <v>34</v>
      </c>
      <c r="F1751" s="234" t="s">
        <v>1732</v>
      </c>
      <c r="G1751" s="232"/>
      <c r="H1751" s="235">
        <v>11.656000000000001</v>
      </c>
      <c r="I1751" s="236"/>
      <c r="J1751" s="232"/>
      <c r="K1751" s="232"/>
      <c r="L1751" s="237"/>
      <c r="M1751" s="238"/>
      <c r="N1751" s="239"/>
      <c r="O1751" s="239"/>
      <c r="P1751" s="239"/>
      <c r="Q1751" s="239"/>
      <c r="R1751" s="239"/>
      <c r="S1751" s="239"/>
      <c r="T1751" s="240"/>
      <c r="AT1751" s="241" t="s">
        <v>211</v>
      </c>
      <c r="AU1751" s="241" t="s">
        <v>87</v>
      </c>
      <c r="AV1751" s="13" t="s">
        <v>87</v>
      </c>
      <c r="AW1751" s="13" t="s">
        <v>40</v>
      </c>
      <c r="AX1751" s="13" t="s">
        <v>80</v>
      </c>
      <c r="AY1751" s="241" t="s">
        <v>201</v>
      </c>
    </row>
    <row r="1752" spans="2:65" s="13" customFormat="1">
      <c r="B1752" s="231"/>
      <c r="C1752" s="232"/>
      <c r="D1752" s="218" t="s">
        <v>211</v>
      </c>
      <c r="E1752" s="233" t="s">
        <v>34</v>
      </c>
      <c r="F1752" s="234" t="s">
        <v>1733</v>
      </c>
      <c r="G1752" s="232"/>
      <c r="H1752" s="235">
        <v>1.748</v>
      </c>
      <c r="I1752" s="236"/>
      <c r="J1752" s="232"/>
      <c r="K1752" s="232"/>
      <c r="L1752" s="237"/>
      <c r="M1752" s="238"/>
      <c r="N1752" s="239"/>
      <c r="O1752" s="239"/>
      <c r="P1752" s="239"/>
      <c r="Q1752" s="239"/>
      <c r="R1752" s="239"/>
      <c r="S1752" s="239"/>
      <c r="T1752" s="240"/>
      <c r="AT1752" s="241" t="s">
        <v>211</v>
      </c>
      <c r="AU1752" s="241" t="s">
        <v>87</v>
      </c>
      <c r="AV1752" s="13" t="s">
        <v>87</v>
      </c>
      <c r="AW1752" s="13" t="s">
        <v>40</v>
      </c>
      <c r="AX1752" s="13" t="s">
        <v>80</v>
      </c>
      <c r="AY1752" s="241" t="s">
        <v>201</v>
      </c>
    </row>
    <row r="1753" spans="2:65" s="13" customFormat="1">
      <c r="B1753" s="231"/>
      <c r="C1753" s="232"/>
      <c r="D1753" s="218" t="s">
        <v>211</v>
      </c>
      <c r="E1753" s="233" t="s">
        <v>34</v>
      </c>
      <c r="F1753" s="234" t="s">
        <v>1734</v>
      </c>
      <c r="G1753" s="232"/>
      <c r="H1753" s="235">
        <v>3.6480000000000001</v>
      </c>
      <c r="I1753" s="236"/>
      <c r="J1753" s="232"/>
      <c r="K1753" s="232"/>
      <c r="L1753" s="237"/>
      <c r="M1753" s="238"/>
      <c r="N1753" s="239"/>
      <c r="O1753" s="239"/>
      <c r="P1753" s="239"/>
      <c r="Q1753" s="239"/>
      <c r="R1753" s="239"/>
      <c r="S1753" s="239"/>
      <c r="T1753" s="240"/>
      <c r="AT1753" s="241" t="s">
        <v>211</v>
      </c>
      <c r="AU1753" s="241" t="s">
        <v>87</v>
      </c>
      <c r="AV1753" s="13" t="s">
        <v>87</v>
      </c>
      <c r="AW1753" s="13" t="s">
        <v>40</v>
      </c>
      <c r="AX1753" s="13" t="s">
        <v>80</v>
      </c>
      <c r="AY1753" s="241" t="s">
        <v>201</v>
      </c>
    </row>
    <row r="1754" spans="2:65" s="15" customFormat="1">
      <c r="B1754" s="253"/>
      <c r="C1754" s="254"/>
      <c r="D1754" s="218" t="s">
        <v>211</v>
      </c>
      <c r="E1754" s="255" t="s">
        <v>34</v>
      </c>
      <c r="F1754" s="256" t="s">
        <v>1735</v>
      </c>
      <c r="G1754" s="254"/>
      <c r="H1754" s="257">
        <v>17.052</v>
      </c>
      <c r="I1754" s="258"/>
      <c r="J1754" s="254"/>
      <c r="K1754" s="254"/>
      <c r="L1754" s="259"/>
      <c r="M1754" s="260"/>
      <c r="N1754" s="261"/>
      <c r="O1754" s="261"/>
      <c r="P1754" s="261"/>
      <c r="Q1754" s="261"/>
      <c r="R1754" s="261"/>
      <c r="S1754" s="261"/>
      <c r="T1754" s="262"/>
      <c r="AT1754" s="263" t="s">
        <v>211</v>
      </c>
      <c r="AU1754" s="263" t="s">
        <v>87</v>
      </c>
      <c r="AV1754" s="15" t="s">
        <v>108</v>
      </c>
      <c r="AW1754" s="15" t="s">
        <v>40</v>
      </c>
      <c r="AX1754" s="15" t="s">
        <v>80</v>
      </c>
      <c r="AY1754" s="263" t="s">
        <v>201</v>
      </c>
    </row>
    <row r="1755" spans="2:65" s="13" customFormat="1">
      <c r="B1755" s="231"/>
      <c r="C1755" s="232"/>
      <c r="D1755" s="218" t="s">
        <v>211</v>
      </c>
      <c r="E1755" s="233" t="s">
        <v>34</v>
      </c>
      <c r="F1755" s="234" t="s">
        <v>1736</v>
      </c>
      <c r="G1755" s="232"/>
      <c r="H1755" s="235">
        <v>4.1980000000000004</v>
      </c>
      <c r="I1755" s="236"/>
      <c r="J1755" s="232"/>
      <c r="K1755" s="232"/>
      <c r="L1755" s="237"/>
      <c r="M1755" s="238"/>
      <c r="N1755" s="239"/>
      <c r="O1755" s="239"/>
      <c r="P1755" s="239"/>
      <c r="Q1755" s="239"/>
      <c r="R1755" s="239"/>
      <c r="S1755" s="239"/>
      <c r="T1755" s="240"/>
      <c r="AT1755" s="241" t="s">
        <v>211</v>
      </c>
      <c r="AU1755" s="241" t="s">
        <v>87</v>
      </c>
      <c r="AV1755" s="13" t="s">
        <v>87</v>
      </c>
      <c r="AW1755" s="13" t="s">
        <v>40</v>
      </c>
      <c r="AX1755" s="13" t="s">
        <v>80</v>
      </c>
      <c r="AY1755" s="241" t="s">
        <v>201</v>
      </c>
    </row>
    <row r="1756" spans="2:65" s="13" customFormat="1" ht="27">
      <c r="B1756" s="231"/>
      <c r="C1756" s="232"/>
      <c r="D1756" s="218" t="s">
        <v>211</v>
      </c>
      <c r="E1756" s="233" t="s">
        <v>34</v>
      </c>
      <c r="F1756" s="234" t="s">
        <v>1737</v>
      </c>
      <c r="G1756" s="232"/>
      <c r="H1756" s="235">
        <v>17.757000000000001</v>
      </c>
      <c r="I1756" s="236"/>
      <c r="J1756" s="232"/>
      <c r="K1756" s="232"/>
      <c r="L1756" s="237"/>
      <c r="M1756" s="238"/>
      <c r="N1756" s="239"/>
      <c r="O1756" s="239"/>
      <c r="P1756" s="239"/>
      <c r="Q1756" s="239"/>
      <c r="R1756" s="239"/>
      <c r="S1756" s="239"/>
      <c r="T1756" s="240"/>
      <c r="AT1756" s="241" t="s">
        <v>211</v>
      </c>
      <c r="AU1756" s="241" t="s">
        <v>87</v>
      </c>
      <c r="AV1756" s="13" t="s">
        <v>87</v>
      </c>
      <c r="AW1756" s="13" t="s">
        <v>40</v>
      </c>
      <c r="AX1756" s="13" t="s">
        <v>80</v>
      </c>
      <c r="AY1756" s="241" t="s">
        <v>201</v>
      </c>
    </row>
    <row r="1757" spans="2:65" s="15" customFormat="1">
      <c r="B1757" s="253"/>
      <c r="C1757" s="254"/>
      <c r="D1757" s="218" t="s">
        <v>211</v>
      </c>
      <c r="E1757" s="255" t="s">
        <v>34</v>
      </c>
      <c r="F1757" s="256" t="s">
        <v>1738</v>
      </c>
      <c r="G1757" s="254"/>
      <c r="H1757" s="257">
        <v>21.954999999999998</v>
      </c>
      <c r="I1757" s="258"/>
      <c r="J1757" s="254"/>
      <c r="K1757" s="254"/>
      <c r="L1757" s="259"/>
      <c r="M1757" s="260"/>
      <c r="N1757" s="261"/>
      <c r="O1757" s="261"/>
      <c r="P1757" s="261"/>
      <c r="Q1757" s="261"/>
      <c r="R1757" s="261"/>
      <c r="S1757" s="261"/>
      <c r="T1757" s="262"/>
      <c r="AT1757" s="263" t="s">
        <v>211</v>
      </c>
      <c r="AU1757" s="263" t="s">
        <v>87</v>
      </c>
      <c r="AV1757" s="15" t="s">
        <v>108</v>
      </c>
      <c r="AW1757" s="15" t="s">
        <v>40</v>
      </c>
      <c r="AX1757" s="15" t="s">
        <v>80</v>
      </c>
      <c r="AY1757" s="263" t="s">
        <v>201</v>
      </c>
    </row>
    <row r="1758" spans="2:65" s="14" customFormat="1">
      <c r="B1758" s="242"/>
      <c r="C1758" s="243"/>
      <c r="D1758" s="218" t="s">
        <v>211</v>
      </c>
      <c r="E1758" s="244" t="s">
        <v>34</v>
      </c>
      <c r="F1758" s="245" t="s">
        <v>215</v>
      </c>
      <c r="G1758" s="243"/>
      <c r="H1758" s="246">
        <v>39.006999999999998</v>
      </c>
      <c r="I1758" s="247"/>
      <c r="J1758" s="243"/>
      <c r="K1758" s="243"/>
      <c r="L1758" s="248"/>
      <c r="M1758" s="249"/>
      <c r="N1758" s="250"/>
      <c r="O1758" s="250"/>
      <c r="P1758" s="250"/>
      <c r="Q1758" s="250"/>
      <c r="R1758" s="250"/>
      <c r="S1758" s="250"/>
      <c r="T1758" s="251"/>
      <c r="AT1758" s="252" t="s">
        <v>211</v>
      </c>
      <c r="AU1758" s="252" t="s">
        <v>87</v>
      </c>
      <c r="AV1758" s="14" t="s">
        <v>111</v>
      </c>
      <c r="AW1758" s="14" t="s">
        <v>40</v>
      </c>
      <c r="AX1758" s="14" t="s">
        <v>42</v>
      </c>
      <c r="AY1758" s="252" t="s">
        <v>201</v>
      </c>
    </row>
    <row r="1759" spans="2:65" s="1" customFormat="1" ht="25.5" customHeight="1">
      <c r="B1759" s="43"/>
      <c r="C1759" s="264" t="s">
        <v>1739</v>
      </c>
      <c r="D1759" s="264" t="s">
        <v>306</v>
      </c>
      <c r="E1759" s="265" t="s">
        <v>1654</v>
      </c>
      <c r="F1759" s="266" t="s">
        <v>1655</v>
      </c>
      <c r="G1759" s="267" t="s">
        <v>137</v>
      </c>
      <c r="H1759" s="268">
        <v>46.808</v>
      </c>
      <c r="I1759" s="269"/>
      <c r="J1759" s="270">
        <f>ROUND(I1759*H1759,2)</f>
        <v>0</v>
      </c>
      <c r="K1759" s="266" t="s">
        <v>207</v>
      </c>
      <c r="L1759" s="271"/>
      <c r="M1759" s="272" t="s">
        <v>34</v>
      </c>
      <c r="N1759" s="273" t="s">
        <v>51</v>
      </c>
      <c r="O1759" s="44"/>
      <c r="P1759" s="215">
        <f>O1759*H1759</f>
        <v>0</v>
      </c>
      <c r="Q1759" s="215">
        <v>2E-3</v>
      </c>
      <c r="R1759" s="215">
        <f>Q1759*H1759</f>
        <v>9.3616000000000005E-2</v>
      </c>
      <c r="S1759" s="215">
        <v>0</v>
      </c>
      <c r="T1759" s="216">
        <f>S1759*H1759</f>
        <v>0</v>
      </c>
      <c r="AR1759" s="25" t="s">
        <v>390</v>
      </c>
      <c r="AT1759" s="25" t="s">
        <v>306</v>
      </c>
      <c r="AU1759" s="25" t="s">
        <v>87</v>
      </c>
      <c r="AY1759" s="25" t="s">
        <v>201</v>
      </c>
      <c r="BE1759" s="217">
        <f>IF(N1759="základní",J1759,0)</f>
        <v>0</v>
      </c>
      <c r="BF1759" s="217">
        <f>IF(N1759="snížená",J1759,0)</f>
        <v>0</v>
      </c>
      <c r="BG1759" s="217">
        <f>IF(N1759="zákl. přenesená",J1759,0)</f>
        <v>0</v>
      </c>
      <c r="BH1759" s="217">
        <f>IF(N1759="sníž. přenesená",J1759,0)</f>
        <v>0</v>
      </c>
      <c r="BI1759" s="217">
        <f>IF(N1759="nulová",J1759,0)</f>
        <v>0</v>
      </c>
      <c r="BJ1759" s="25" t="s">
        <v>42</v>
      </c>
      <c r="BK1759" s="217">
        <f>ROUND(I1759*H1759,2)</f>
        <v>0</v>
      </c>
      <c r="BL1759" s="25" t="s">
        <v>286</v>
      </c>
      <c r="BM1759" s="25" t="s">
        <v>1740</v>
      </c>
    </row>
    <row r="1760" spans="2:65" s="13" customFormat="1">
      <c r="B1760" s="231"/>
      <c r="C1760" s="232"/>
      <c r="D1760" s="218" t="s">
        <v>211</v>
      </c>
      <c r="E1760" s="232"/>
      <c r="F1760" s="234" t="s">
        <v>1741</v>
      </c>
      <c r="G1760" s="232"/>
      <c r="H1760" s="235">
        <v>46.808</v>
      </c>
      <c r="I1760" s="236"/>
      <c r="J1760" s="232"/>
      <c r="K1760" s="232"/>
      <c r="L1760" s="237"/>
      <c r="M1760" s="238"/>
      <c r="N1760" s="239"/>
      <c r="O1760" s="239"/>
      <c r="P1760" s="239"/>
      <c r="Q1760" s="239"/>
      <c r="R1760" s="239"/>
      <c r="S1760" s="239"/>
      <c r="T1760" s="240"/>
      <c r="AT1760" s="241" t="s">
        <v>211</v>
      </c>
      <c r="AU1760" s="241" t="s">
        <v>87</v>
      </c>
      <c r="AV1760" s="13" t="s">
        <v>87</v>
      </c>
      <c r="AW1760" s="13" t="s">
        <v>6</v>
      </c>
      <c r="AX1760" s="13" t="s">
        <v>42</v>
      </c>
      <c r="AY1760" s="241" t="s">
        <v>201</v>
      </c>
    </row>
    <row r="1761" spans="2:65" s="1" customFormat="1" ht="38.25" customHeight="1">
      <c r="B1761" s="43"/>
      <c r="C1761" s="206" t="s">
        <v>1742</v>
      </c>
      <c r="D1761" s="206" t="s">
        <v>203</v>
      </c>
      <c r="E1761" s="207" t="s">
        <v>1743</v>
      </c>
      <c r="F1761" s="208" t="s">
        <v>1744</v>
      </c>
      <c r="G1761" s="209" t="s">
        <v>137</v>
      </c>
      <c r="H1761" s="210">
        <v>39.006999999999998</v>
      </c>
      <c r="I1761" s="211"/>
      <c r="J1761" s="212">
        <f>ROUND(I1761*H1761,2)</f>
        <v>0</v>
      </c>
      <c r="K1761" s="208" t="s">
        <v>207</v>
      </c>
      <c r="L1761" s="63"/>
      <c r="M1761" s="213" t="s">
        <v>34</v>
      </c>
      <c r="N1761" s="214" t="s">
        <v>51</v>
      </c>
      <c r="O1761" s="44"/>
      <c r="P1761" s="215">
        <f>O1761*H1761</f>
        <v>0</v>
      </c>
      <c r="Q1761" s="215">
        <v>1.8000000000000001E-4</v>
      </c>
      <c r="R1761" s="215">
        <f>Q1761*H1761</f>
        <v>7.0212599999999997E-3</v>
      </c>
      <c r="S1761" s="215">
        <v>0</v>
      </c>
      <c r="T1761" s="216">
        <f>S1761*H1761</f>
        <v>0</v>
      </c>
      <c r="AR1761" s="25" t="s">
        <v>286</v>
      </c>
      <c r="AT1761" s="25" t="s">
        <v>203</v>
      </c>
      <c r="AU1761" s="25" t="s">
        <v>87</v>
      </c>
      <c r="AY1761" s="25" t="s">
        <v>201</v>
      </c>
      <c r="BE1761" s="217">
        <f>IF(N1761="základní",J1761,0)</f>
        <v>0</v>
      </c>
      <c r="BF1761" s="217">
        <f>IF(N1761="snížená",J1761,0)</f>
        <v>0</v>
      </c>
      <c r="BG1761" s="217">
        <f>IF(N1761="zákl. přenesená",J1761,0)</f>
        <v>0</v>
      </c>
      <c r="BH1761" s="217">
        <f>IF(N1761="sníž. přenesená",J1761,0)</f>
        <v>0</v>
      </c>
      <c r="BI1761" s="217">
        <f>IF(N1761="nulová",J1761,0)</f>
        <v>0</v>
      </c>
      <c r="BJ1761" s="25" t="s">
        <v>42</v>
      </c>
      <c r="BK1761" s="217">
        <f>ROUND(I1761*H1761,2)</f>
        <v>0</v>
      </c>
      <c r="BL1761" s="25" t="s">
        <v>286</v>
      </c>
      <c r="BM1761" s="25" t="s">
        <v>1745</v>
      </c>
    </row>
    <row r="1762" spans="2:65" s="12" customFormat="1">
      <c r="B1762" s="221"/>
      <c r="C1762" s="222"/>
      <c r="D1762" s="218" t="s">
        <v>211</v>
      </c>
      <c r="E1762" s="223" t="s">
        <v>34</v>
      </c>
      <c r="F1762" s="224" t="s">
        <v>958</v>
      </c>
      <c r="G1762" s="222"/>
      <c r="H1762" s="223" t="s">
        <v>34</v>
      </c>
      <c r="I1762" s="225"/>
      <c r="J1762" s="222"/>
      <c r="K1762" s="222"/>
      <c r="L1762" s="226"/>
      <c r="M1762" s="227"/>
      <c r="N1762" s="228"/>
      <c r="O1762" s="228"/>
      <c r="P1762" s="228"/>
      <c r="Q1762" s="228"/>
      <c r="R1762" s="228"/>
      <c r="S1762" s="228"/>
      <c r="T1762" s="229"/>
      <c r="AT1762" s="230" t="s">
        <v>211</v>
      </c>
      <c r="AU1762" s="230" t="s">
        <v>87</v>
      </c>
      <c r="AV1762" s="12" t="s">
        <v>42</v>
      </c>
      <c r="AW1762" s="12" t="s">
        <v>40</v>
      </c>
      <c r="AX1762" s="12" t="s">
        <v>80</v>
      </c>
      <c r="AY1762" s="230" t="s">
        <v>201</v>
      </c>
    </row>
    <row r="1763" spans="2:65" s="13" customFormat="1" ht="27">
      <c r="B1763" s="231"/>
      <c r="C1763" s="232"/>
      <c r="D1763" s="218" t="s">
        <v>211</v>
      </c>
      <c r="E1763" s="233" t="s">
        <v>34</v>
      </c>
      <c r="F1763" s="234" t="s">
        <v>1732</v>
      </c>
      <c r="G1763" s="232"/>
      <c r="H1763" s="235">
        <v>11.656000000000001</v>
      </c>
      <c r="I1763" s="236"/>
      <c r="J1763" s="232"/>
      <c r="K1763" s="232"/>
      <c r="L1763" s="237"/>
      <c r="M1763" s="238"/>
      <c r="N1763" s="239"/>
      <c r="O1763" s="239"/>
      <c r="P1763" s="239"/>
      <c r="Q1763" s="239"/>
      <c r="R1763" s="239"/>
      <c r="S1763" s="239"/>
      <c r="T1763" s="240"/>
      <c r="AT1763" s="241" t="s">
        <v>211</v>
      </c>
      <c r="AU1763" s="241" t="s">
        <v>87</v>
      </c>
      <c r="AV1763" s="13" t="s">
        <v>87</v>
      </c>
      <c r="AW1763" s="13" t="s">
        <v>40</v>
      </c>
      <c r="AX1763" s="13" t="s">
        <v>80</v>
      </c>
      <c r="AY1763" s="241" t="s">
        <v>201</v>
      </c>
    </row>
    <row r="1764" spans="2:65" s="13" customFormat="1">
      <c r="B1764" s="231"/>
      <c r="C1764" s="232"/>
      <c r="D1764" s="218" t="s">
        <v>211</v>
      </c>
      <c r="E1764" s="233" t="s">
        <v>34</v>
      </c>
      <c r="F1764" s="234" t="s">
        <v>1733</v>
      </c>
      <c r="G1764" s="232"/>
      <c r="H1764" s="235">
        <v>1.748</v>
      </c>
      <c r="I1764" s="236"/>
      <c r="J1764" s="232"/>
      <c r="K1764" s="232"/>
      <c r="L1764" s="237"/>
      <c r="M1764" s="238"/>
      <c r="N1764" s="239"/>
      <c r="O1764" s="239"/>
      <c r="P1764" s="239"/>
      <c r="Q1764" s="239"/>
      <c r="R1764" s="239"/>
      <c r="S1764" s="239"/>
      <c r="T1764" s="240"/>
      <c r="AT1764" s="241" t="s">
        <v>211</v>
      </c>
      <c r="AU1764" s="241" t="s">
        <v>87</v>
      </c>
      <c r="AV1764" s="13" t="s">
        <v>87</v>
      </c>
      <c r="AW1764" s="13" t="s">
        <v>40</v>
      </c>
      <c r="AX1764" s="13" t="s">
        <v>80</v>
      </c>
      <c r="AY1764" s="241" t="s">
        <v>201</v>
      </c>
    </row>
    <row r="1765" spans="2:65" s="13" customFormat="1">
      <c r="B1765" s="231"/>
      <c r="C1765" s="232"/>
      <c r="D1765" s="218" t="s">
        <v>211</v>
      </c>
      <c r="E1765" s="233" t="s">
        <v>34</v>
      </c>
      <c r="F1765" s="234" t="s">
        <v>1734</v>
      </c>
      <c r="G1765" s="232"/>
      <c r="H1765" s="235">
        <v>3.6480000000000001</v>
      </c>
      <c r="I1765" s="236"/>
      <c r="J1765" s="232"/>
      <c r="K1765" s="232"/>
      <c r="L1765" s="237"/>
      <c r="M1765" s="238"/>
      <c r="N1765" s="239"/>
      <c r="O1765" s="239"/>
      <c r="P1765" s="239"/>
      <c r="Q1765" s="239"/>
      <c r="R1765" s="239"/>
      <c r="S1765" s="239"/>
      <c r="T1765" s="240"/>
      <c r="AT1765" s="241" t="s">
        <v>211</v>
      </c>
      <c r="AU1765" s="241" t="s">
        <v>87</v>
      </c>
      <c r="AV1765" s="13" t="s">
        <v>87</v>
      </c>
      <c r="AW1765" s="13" t="s">
        <v>40</v>
      </c>
      <c r="AX1765" s="13" t="s">
        <v>80</v>
      </c>
      <c r="AY1765" s="241" t="s">
        <v>201</v>
      </c>
    </row>
    <row r="1766" spans="2:65" s="15" customFormat="1">
      <c r="B1766" s="253"/>
      <c r="C1766" s="254"/>
      <c r="D1766" s="218" t="s">
        <v>211</v>
      </c>
      <c r="E1766" s="255" t="s">
        <v>34</v>
      </c>
      <c r="F1766" s="256" t="s">
        <v>1735</v>
      </c>
      <c r="G1766" s="254"/>
      <c r="H1766" s="257">
        <v>17.052</v>
      </c>
      <c r="I1766" s="258"/>
      <c r="J1766" s="254"/>
      <c r="K1766" s="254"/>
      <c r="L1766" s="259"/>
      <c r="M1766" s="260"/>
      <c r="N1766" s="261"/>
      <c r="O1766" s="261"/>
      <c r="P1766" s="261"/>
      <c r="Q1766" s="261"/>
      <c r="R1766" s="261"/>
      <c r="S1766" s="261"/>
      <c r="T1766" s="262"/>
      <c r="AT1766" s="263" t="s">
        <v>211</v>
      </c>
      <c r="AU1766" s="263" t="s">
        <v>87</v>
      </c>
      <c r="AV1766" s="15" t="s">
        <v>108</v>
      </c>
      <c r="AW1766" s="15" t="s">
        <v>40</v>
      </c>
      <c r="AX1766" s="15" t="s">
        <v>80</v>
      </c>
      <c r="AY1766" s="263" t="s">
        <v>201</v>
      </c>
    </row>
    <row r="1767" spans="2:65" s="13" customFormat="1">
      <c r="B1767" s="231"/>
      <c r="C1767" s="232"/>
      <c r="D1767" s="218" t="s">
        <v>211</v>
      </c>
      <c r="E1767" s="233" t="s">
        <v>34</v>
      </c>
      <c r="F1767" s="234" t="s">
        <v>1736</v>
      </c>
      <c r="G1767" s="232"/>
      <c r="H1767" s="235">
        <v>4.1980000000000004</v>
      </c>
      <c r="I1767" s="236"/>
      <c r="J1767" s="232"/>
      <c r="K1767" s="232"/>
      <c r="L1767" s="237"/>
      <c r="M1767" s="238"/>
      <c r="N1767" s="239"/>
      <c r="O1767" s="239"/>
      <c r="P1767" s="239"/>
      <c r="Q1767" s="239"/>
      <c r="R1767" s="239"/>
      <c r="S1767" s="239"/>
      <c r="T1767" s="240"/>
      <c r="AT1767" s="241" t="s">
        <v>211</v>
      </c>
      <c r="AU1767" s="241" t="s">
        <v>87</v>
      </c>
      <c r="AV1767" s="13" t="s">
        <v>87</v>
      </c>
      <c r="AW1767" s="13" t="s">
        <v>40</v>
      </c>
      <c r="AX1767" s="13" t="s">
        <v>80</v>
      </c>
      <c r="AY1767" s="241" t="s">
        <v>201</v>
      </c>
    </row>
    <row r="1768" spans="2:65" s="13" customFormat="1" ht="27">
      <c r="B1768" s="231"/>
      <c r="C1768" s="232"/>
      <c r="D1768" s="218" t="s">
        <v>211</v>
      </c>
      <c r="E1768" s="233" t="s">
        <v>34</v>
      </c>
      <c r="F1768" s="234" t="s">
        <v>1737</v>
      </c>
      <c r="G1768" s="232"/>
      <c r="H1768" s="235">
        <v>17.757000000000001</v>
      </c>
      <c r="I1768" s="236"/>
      <c r="J1768" s="232"/>
      <c r="K1768" s="232"/>
      <c r="L1768" s="237"/>
      <c r="M1768" s="238"/>
      <c r="N1768" s="239"/>
      <c r="O1768" s="239"/>
      <c r="P1768" s="239"/>
      <c r="Q1768" s="239"/>
      <c r="R1768" s="239"/>
      <c r="S1768" s="239"/>
      <c r="T1768" s="240"/>
      <c r="AT1768" s="241" t="s">
        <v>211</v>
      </c>
      <c r="AU1768" s="241" t="s">
        <v>87</v>
      </c>
      <c r="AV1768" s="13" t="s">
        <v>87</v>
      </c>
      <c r="AW1768" s="13" t="s">
        <v>40</v>
      </c>
      <c r="AX1768" s="13" t="s">
        <v>80</v>
      </c>
      <c r="AY1768" s="241" t="s">
        <v>201</v>
      </c>
    </row>
    <row r="1769" spans="2:65" s="15" customFormat="1">
      <c r="B1769" s="253"/>
      <c r="C1769" s="254"/>
      <c r="D1769" s="218" t="s">
        <v>211</v>
      </c>
      <c r="E1769" s="255" t="s">
        <v>34</v>
      </c>
      <c r="F1769" s="256" t="s">
        <v>1738</v>
      </c>
      <c r="G1769" s="254"/>
      <c r="H1769" s="257">
        <v>21.954999999999998</v>
      </c>
      <c r="I1769" s="258"/>
      <c r="J1769" s="254"/>
      <c r="K1769" s="254"/>
      <c r="L1769" s="259"/>
      <c r="M1769" s="260"/>
      <c r="N1769" s="261"/>
      <c r="O1769" s="261"/>
      <c r="P1769" s="261"/>
      <c r="Q1769" s="261"/>
      <c r="R1769" s="261"/>
      <c r="S1769" s="261"/>
      <c r="T1769" s="262"/>
      <c r="AT1769" s="263" t="s">
        <v>211</v>
      </c>
      <c r="AU1769" s="263" t="s">
        <v>87</v>
      </c>
      <c r="AV1769" s="15" t="s">
        <v>108</v>
      </c>
      <c r="AW1769" s="15" t="s">
        <v>40</v>
      </c>
      <c r="AX1769" s="15" t="s">
        <v>80</v>
      </c>
      <c r="AY1769" s="263" t="s">
        <v>201</v>
      </c>
    </row>
    <row r="1770" spans="2:65" s="14" customFormat="1">
      <c r="B1770" s="242"/>
      <c r="C1770" s="243"/>
      <c r="D1770" s="218" t="s">
        <v>211</v>
      </c>
      <c r="E1770" s="244" t="s">
        <v>34</v>
      </c>
      <c r="F1770" s="245" t="s">
        <v>215</v>
      </c>
      <c r="G1770" s="243"/>
      <c r="H1770" s="246">
        <v>39.006999999999998</v>
      </c>
      <c r="I1770" s="247"/>
      <c r="J1770" s="243"/>
      <c r="K1770" s="243"/>
      <c r="L1770" s="248"/>
      <c r="M1770" s="249"/>
      <c r="N1770" s="250"/>
      <c r="O1770" s="250"/>
      <c r="P1770" s="250"/>
      <c r="Q1770" s="250"/>
      <c r="R1770" s="250"/>
      <c r="S1770" s="250"/>
      <c r="T1770" s="251"/>
      <c r="AT1770" s="252" t="s">
        <v>211</v>
      </c>
      <c r="AU1770" s="252" t="s">
        <v>87</v>
      </c>
      <c r="AV1770" s="14" t="s">
        <v>111</v>
      </c>
      <c r="AW1770" s="14" t="s">
        <v>40</v>
      </c>
      <c r="AX1770" s="14" t="s">
        <v>42</v>
      </c>
      <c r="AY1770" s="252" t="s">
        <v>201</v>
      </c>
    </row>
    <row r="1771" spans="2:65" s="1" customFormat="1" ht="25.5" customHeight="1">
      <c r="B1771" s="43"/>
      <c r="C1771" s="264" t="s">
        <v>1746</v>
      </c>
      <c r="D1771" s="264" t="s">
        <v>306</v>
      </c>
      <c r="E1771" s="265" t="s">
        <v>1654</v>
      </c>
      <c r="F1771" s="266" t="s">
        <v>1655</v>
      </c>
      <c r="G1771" s="267" t="s">
        <v>137</v>
      </c>
      <c r="H1771" s="268">
        <v>7.0209999999999999</v>
      </c>
      <c r="I1771" s="269"/>
      <c r="J1771" s="270">
        <f>ROUND(I1771*H1771,2)</f>
        <v>0</v>
      </c>
      <c r="K1771" s="266" t="s">
        <v>207</v>
      </c>
      <c r="L1771" s="271"/>
      <c r="M1771" s="272" t="s">
        <v>34</v>
      </c>
      <c r="N1771" s="273" t="s">
        <v>51</v>
      </c>
      <c r="O1771" s="44"/>
      <c r="P1771" s="215">
        <f>O1771*H1771</f>
        <v>0</v>
      </c>
      <c r="Q1771" s="215">
        <v>2E-3</v>
      </c>
      <c r="R1771" s="215">
        <f>Q1771*H1771</f>
        <v>1.4042000000000001E-2</v>
      </c>
      <c r="S1771" s="215">
        <v>0</v>
      </c>
      <c r="T1771" s="216">
        <f>S1771*H1771</f>
        <v>0</v>
      </c>
      <c r="AR1771" s="25" t="s">
        <v>390</v>
      </c>
      <c r="AT1771" s="25" t="s">
        <v>306</v>
      </c>
      <c r="AU1771" s="25" t="s">
        <v>87</v>
      </c>
      <c r="AY1771" s="25" t="s">
        <v>201</v>
      </c>
      <c r="BE1771" s="217">
        <f>IF(N1771="základní",J1771,0)</f>
        <v>0</v>
      </c>
      <c r="BF1771" s="217">
        <f>IF(N1771="snížená",J1771,0)</f>
        <v>0</v>
      </c>
      <c r="BG1771" s="217">
        <f>IF(N1771="zákl. přenesená",J1771,0)</f>
        <v>0</v>
      </c>
      <c r="BH1771" s="217">
        <f>IF(N1771="sníž. přenesená",J1771,0)</f>
        <v>0</v>
      </c>
      <c r="BI1771" s="217">
        <f>IF(N1771="nulová",J1771,0)</f>
        <v>0</v>
      </c>
      <c r="BJ1771" s="25" t="s">
        <v>42</v>
      </c>
      <c r="BK1771" s="217">
        <f>ROUND(I1771*H1771,2)</f>
        <v>0</v>
      </c>
      <c r="BL1771" s="25" t="s">
        <v>286</v>
      </c>
      <c r="BM1771" s="25" t="s">
        <v>1747</v>
      </c>
    </row>
    <row r="1772" spans="2:65" s="13" customFormat="1">
      <c r="B1772" s="231"/>
      <c r="C1772" s="232"/>
      <c r="D1772" s="218" t="s">
        <v>211</v>
      </c>
      <c r="E1772" s="232"/>
      <c r="F1772" s="234" t="s">
        <v>1748</v>
      </c>
      <c r="G1772" s="232"/>
      <c r="H1772" s="235">
        <v>7.0209999999999999</v>
      </c>
      <c r="I1772" s="236"/>
      <c r="J1772" s="232"/>
      <c r="K1772" s="232"/>
      <c r="L1772" s="237"/>
      <c r="M1772" s="238"/>
      <c r="N1772" s="239"/>
      <c r="O1772" s="239"/>
      <c r="P1772" s="239"/>
      <c r="Q1772" s="239"/>
      <c r="R1772" s="239"/>
      <c r="S1772" s="239"/>
      <c r="T1772" s="240"/>
      <c r="AT1772" s="241" t="s">
        <v>211</v>
      </c>
      <c r="AU1772" s="241" t="s">
        <v>87</v>
      </c>
      <c r="AV1772" s="13" t="s">
        <v>87</v>
      </c>
      <c r="AW1772" s="13" t="s">
        <v>6</v>
      </c>
      <c r="AX1772" s="13" t="s">
        <v>42</v>
      </c>
      <c r="AY1772" s="241" t="s">
        <v>201</v>
      </c>
    </row>
    <row r="1773" spans="2:65" s="1" customFormat="1" ht="25.5" customHeight="1">
      <c r="B1773" s="43"/>
      <c r="C1773" s="206" t="s">
        <v>1749</v>
      </c>
      <c r="D1773" s="206" t="s">
        <v>203</v>
      </c>
      <c r="E1773" s="207" t="s">
        <v>1750</v>
      </c>
      <c r="F1773" s="208" t="s">
        <v>1751</v>
      </c>
      <c r="G1773" s="209" t="s">
        <v>540</v>
      </c>
      <c r="H1773" s="210">
        <v>110.306</v>
      </c>
      <c r="I1773" s="211"/>
      <c r="J1773" s="212">
        <f>ROUND(I1773*H1773,2)</f>
        <v>0</v>
      </c>
      <c r="K1773" s="208" t="s">
        <v>207</v>
      </c>
      <c r="L1773" s="63"/>
      <c r="M1773" s="213" t="s">
        <v>34</v>
      </c>
      <c r="N1773" s="214" t="s">
        <v>51</v>
      </c>
      <c r="O1773" s="44"/>
      <c r="P1773" s="215">
        <f>O1773*H1773</f>
        <v>0</v>
      </c>
      <c r="Q1773" s="215">
        <v>3.1E-4</v>
      </c>
      <c r="R1773" s="215">
        <f>Q1773*H1773</f>
        <v>3.4194860000000001E-2</v>
      </c>
      <c r="S1773" s="215">
        <v>0</v>
      </c>
      <c r="T1773" s="216">
        <f>S1773*H1773</f>
        <v>0</v>
      </c>
      <c r="AR1773" s="25" t="s">
        <v>286</v>
      </c>
      <c r="AT1773" s="25" t="s">
        <v>203</v>
      </c>
      <c r="AU1773" s="25" t="s">
        <v>87</v>
      </c>
      <c r="AY1773" s="25" t="s">
        <v>201</v>
      </c>
      <c r="BE1773" s="217">
        <f>IF(N1773="základní",J1773,0)</f>
        <v>0</v>
      </c>
      <c r="BF1773" s="217">
        <f>IF(N1773="snížená",J1773,0)</f>
        <v>0</v>
      </c>
      <c r="BG1773" s="217">
        <f>IF(N1773="zákl. přenesená",J1773,0)</f>
        <v>0</v>
      </c>
      <c r="BH1773" s="217">
        <f>IF(N1773="sníž. přenesená",J1773,0)</f>
        <v>0</v>
      </c>
      <c r="BI1773" s="217">
        <f>IF(N1773="nulová",J1773,0)</f>
        <v>0</v>
      </c>
      <c r="BJ1773" s="25" t="s">
        <v>42</v>
      </c>
      <c r="BK1773" s="217">
        <f>ROUND(I1773*H1773,2)</f>
        <v>0</v>
      </c>
      <c r="BL1773" s="25" t="s">
        <v>286</v>
      </c>
      <c r="BM1773" s="25" t="s">
        <v>1752</v>
      </c>
    </row>
    <row r="1774" spans="2:65" s="1" customFormat="1" ht="27">
      <c r="B1774" s="43"/>
      <c r="C1774" s="65"/>
      <c r="D1774" s="218" t="s">
        <v>209</v>
      </c>
      <c r="E1774" s="65"/>
      <c r="F1774" s="219" t="s">
        <v>1753</v>
      </c>
      <c r="G1774" s="65"/>
      <c r="H1774" s="65"/>
      <c r="I1774" s="175"/>
      <c r="J1774" s="65"/>
      <c r="K1774" s="65"/>
      <c r="L1774" s="63"/>
      <c r="M1774" s="220"/>
      <c r="N1774" s="44"/>
      <c r="O1774" s="44"/>
      <c r="P1774" s="44"/>
      <c r="Q1774" s="44"/>
      <c r="R1774" s="44"/>
      <c r="S1774" s="44"/>
      <c r="T1774" s="80"/>
      <c r="AT1774" s="25" t="s">
        <v>209</v>
      </c>
      <c r="AU1774" s="25" t="s">
        <v>87</v>
      </c>
    </row>
    <row r="1775" spans="2:65" s="12" customFormat="1">
      <c r="B1775" s="221"/>
      <c r="C1775" s="222"/>
      <c r="D1775" s="218" t="s">
        <v>211</v>
      </c>
      <c r="E1775" s="223" t="s">
        <v>34</v>
      </c>
      <c r="F1775" s="224" t="s">
        <v>462</v>
      </c>
      <c r="G1775" s="222"/>
      <c r="H1775" s="223" t="s">
        <v>34</v>
      </c>
      <c r="I1775" s="225"/>
      <c r="J1775" s="222"/>
      <c r="K1775" s="222"/>
      <c r="L1775" s="226"/>
      <c r="M1775" s="227"/>
      <c r="N1775" s="228"/>
      <c r="O1775" s="228"/>
      <c r="P1775" s="228"/>
      <c r="Q1775" s="228"/>
      <c r="R1775" s="228"/>
      <c r="S1775" s="228"/>
      <c r="T1775" s="229"/>
      <c r="AT1775" s="230" t="s">
        <v>211</v>
      </c>
      <c r="AU1775" s="230" t="s">
        <v>87</v>
      </c>
      <c r="AV1775" s="12" t="s">
        <v>42</v>
      </c>
      <c r="AW1775" s="12" t="s">
        <v>40</v>
      </c>
      <c r="AX1775" s="12" t="s">
        <v>80</v>
      </c>
      <c r="AY1775" s="230" t="s">
        <v>201</v>
      </c>
    </row>
    <row r="1776" spans="2:65" s="13" customFormat="1" ht="27">
      <c r="B1776" s="231"/>
      <c r="C1776" s="232"/>
      <c r="D1776" s="218" t="s">
        <v>211</v>
      </c>
      <c r="E1776" s="233" t="s">
        <v>34</v>
      </c>
      <c r="F1776" s="234" t="s">
        <v>1754</v>
      </c>
      <c r="G1776" s="232"/>
      <c r="H1776" s="235">
        <v>81.906000000000006</v>
      </c>
      <c r="I1776" s="236"/>
      <c r="J1776" s="232"/>
      <c r="K1776" s="232"/>
      <c r="L1776" s="237"/>
      <c r="M1776" s="238"/>
      <c r="N1776" s="239"/>
      <c r="O1776" s="239"/>
      <c r="P1776" s="239"/>
      <c r="Q1776" s="239"/>
      <c r="R1776" s="239"/>
      <c r="S1776" s="239"/>
      <c r="T1776" s="240"/>
      <c r="AT1776" s="241" t="s">
        <v>211</v>
      </c>
      <c r="AU1776" s="241" t="s">
        <v>87</v>
      </c>
      <c r="AV1776" s="13" t="s">
        <v>87</v>
      </c>
      <c r="AW1776" s="13" t="s">
        <v>40</v>
      </c>
      <c r="AX1776" s="13" t="s">
        <v>80</v>
      </c>
      <c r="AY1776" s="241" t="s">
        <v>201</v>
      </c>
    </row>
    <row r="1777" spans="2:65" s="13" customFormat="1">
      <c r="B1777" s="231"/>
      <c r="C1777" s="232"/>
      <c r="D1777" s="218" t="s">
        <v>211</v>
      </c>
      <c r="E1777" s="233" t="s">
        <v>34</v>
      </c>
      <c r="F1777" s="234" t="s">
        <v>1755</v>
      </c>
      <c r="G1777" s="232"/>
      <c r="H1777" s="235">
        <v>19.2</v>
      </c>
      <c r="I1777" s="236"/>
      <c r="J1777" s="232"/>
      <c r="K1777" s="232"/>
      <c r="L1777" s="237"/>
      <c r="M1777" s="238"/>
      <c r="N1777" s="239"/>
      <c r="O1777" s="239"/>
      <c r="P1777" s="239"/>
      <c r="Q1777" s="239"/>
      <c r="R1777" s="239"/>
      <c r="S1777" s="239"/>
      <c r="T1777" s="240"/>
      <c r="AT1777" s="241" t="s">
        <v>211</v>
      </c>
      <c r="AU1777" s="241" t="s">
        <v>87</v>
      </c>
      <c r="AV1777" s="13" t="s">
        <v>87</v>
      </c>
      <c r="AW1777" s="13" t="s">
        <v>40</v>
      </c>
      <c r="AX1777" s="13" t="s">
        <v>80</v>
      </c>
      <c r="AY1777" s="241" t="s">
        <v>201</v>
      </c>
    </row>
    <row r="1778" spans="2:65" s="13" customFormat="1">
      <c r="B1778" s="231"/>
      <c r="C1778" s="232"/>
      <c r="D1778" s="218" t="s">
        <v>211</v>
      </c>
      <c r="E1778" s="233" t="s">
        <v>34</v>
      </c>
      <c r="F1778" s="234" t="s">
        <v>1756</v>
      </c>
      <c r="G1778" s="232"/>
      <c r="H1778" s="235">
        <v>9.1999999999999993</v>
      </c>
      <c r="I1778" s="236"/>
      <c r="J1778" s="232"/>
      <c r="K1778" s="232"/>
      <c r="L1778" s="237"/>
      <c r="M1778" s="238"/>
      <c r="N1778" s="239"/>
      <c r="O1778" s="239"/>
      <c r="P1778" s="239"/>
      <c r="Q1778" s="239"/>
      <c r="R1778" s="239"/>
      <c r="S1778" s="239"/>
      <c r="T1778" s="240"/>
      <c r="AT1778" s="241" t="s">
        <v>211</v>
      </c>
      <c r="AU1778" s="241" t="s">
        <v>87</v>
      </c>
      <c r="AV1778" s="13" t="s">
        <v>87</v>
      </c>
      <c r="AW1778" s="13" t="s">
        <v>40</v>
      </c>
      <c r="AX1778" s="13" t="s">
        <v>80</v>
      </c>
      <c r="AY1778" s="241" t="s">
        <v>201</v>
      </c>
    </row>
    <row r="1779" spans="2:65" s="14" customFormat="1">
      <c r="B1779" s="242"/>
      <c r="C1779" s="243"/>
      <c r="D1779" s="218" t="s">
        <v>211</v>
      </c>
      <c r="E1779" s="244" t="s">
        <v>34</v>
      </c>
      <c r="F1779" s="245" t="s">
        <v>215</v>
      </c>
      <c r="G1779" s="243"/>
      <c r="H1779" s="246">
        <v>110.306</v>
      </c>
      <c r="I1779" s="247"/>
      <c r="J1779" s="243"/>
      <c r="K1779" s="243"/>
      <c r="L1779" s="248"/>
      <c r="M1779" s="249"/>
      <c r="N1779" s="250"/>
      <c r="O1779" s="250"/>
      <c r="P1779" s="250"/>
      <c r="Q1779" s="250"/>
      <c r="R1779" s="250"/>
      <c r="S1779" s="250"/>
      <c r="T1779" s="251"/>
      <c r="AT1779" s="252" t="s">
        <v>211</v>
      </c>
      <c r="AU1779" s="252" t="s">
        <v>87</v>
      </c>
      <c r="AV1779" s="14" t="s">
        <v>111</v>
      </c>
      <c r="AW1779" s="14" t="s">
        <v>40</v>
      </c>
      <c r="AX1779" s="14" t="s">
        <v>42</v>
      </c>
      <c r="AY1779" s="252" t="s">
        <v>201</v>
      </c>
    </row>
    <row r="1780" spans="2:65" s="1" customFormat="1" ht="16.5" customHeight="1">
      <c r="B1780" s="43"/>
      <c r="C1780" s="264" t="s">
        <v>1757</v>
      </c>
      <c r="D1780" s="264" t="s">
        <v>306</v>
      </c>
      <c r="E1780" s="265" t="s">
        <v>1758</v>
      </c>
      <c r="F1780" s="266" t="s">
        <v>1759</v>
      </c>
      <c r="G1780" s="267" t="s">
        <v>540</v>
      </c>
      <c r="H1780" s="268">
        <v>112.512</v>
      </c>
      <c r="I1780" s="269"/>
      <c r="J1780" s="270">
        <f>ROUND(I1780*H1780,2)</f>
        <v>0</v>
      </c>
      <c r="K1780" s="266" t="s">
        <v>207</v>
      </c>
      <c r="L1780" s="271"/>
      <c r="M1780" s="272" t="s">
        <v>34</v>
      </c>
      <c r="N1780" s="273" t="s">
        <v>51</v>
      </c>
      <c r="O1780" s="44"/>
      <c r="P1780" s="215">
        <f>O1780*H1780</f>
        <v>0</v>
      </c>
      <c r="Q1780" s="215">
        <v>9.6000000000000002E-4</v>
      </c>
      <c r="R1780" s="215">
        <f>Q1780*H1780</f>
        <v>0.10801152</v>
      </c>
      <c r="S1780" s="215">
        <v>0</v>
      </c>
      <c r="T1780" s="216">
        <f>S1780*H1780</f>
        <v>0</v>
      </c>
      <c r="AR1780" s="25" t="s">
        <v>390</v>
      </c>
      <c r="AT1780" s="25" t="s">
        <v>306</v>
      </c>
      <c r="AU1780" s="25" t="s">
        <v>87</v>
      </c>
      <c r="AY1780" s="25" t="s">
        <v>201</v>
      </c>
      <c r="BE1780" s="217">
        <f>IF(N1780="základní",J1780,0)</f>
        <v>0</v>
      </c>
      <c r="BF1780" s="217">
        <f>IF(N1780="snížená",J1780,0)</f>
        <v>0</v>
      </c>
      <c r="BG1780" s="217">
        <f>IF(N1780="zákl. přenesená",J1780,0)</f>
        <v>0</v>
      </c>
      <c r="BH1780" s="217">
        <f>IF(N1780="sníž. přenesená",J1780,0)</f>
        <v>0</v>
      </c>
      <c r="BI1780" s="217">
        <f>IF(N1780="nulová",J1780,0)</f>
        <v>0</v>
      </c>
      <c r="BJ1780" s="25" t="s">
        <v>42</v>
      </c>
      <c r="BK1780" s="217">
        <f>ROUND(I1780*H1780,2)</f>
        <v>0</v>
      </c>
      <c r="BL1780" s="25" t="s">
        <v>286</v>
      </c>
      <c r="BM1780" s="25" t="s">
        <v>1760</v>
      </c>
    </row>
    <row r="1781" spans="2:65" s="13" customFormat="1">
      <c r="B1781" s="231"/>
      <c r="C1781" s="232"/>
      <c r="D1781" s="218" t="s">
        <v>211</v>
      </c>
      <c r="E1781" s="232"/>
      <c r="F1781" s="234" t="s">
        <v>1761</v>
      </c>
      <c r="G1781" s="232"/>
      <c r="H1781" s="235">
        <v>112.512</v>
      </c>
      <c r="I1781" s="236"/>
      <c r="J1781" s="232"/>
      <c r="K1781" s="232"/>
      <c r="L1781" s="237"/>
      <c r="M1781" s="238"/>
      <c r="N1781" s="239"/>
      <c r="O1781" s="239"/>
      <c r="P1781" s="239"/>
      <c r="Q1781" s="239"/>
      <c r="R1781" s="239"/>
      <c r="S1781" s="239"/>
      <c r="T1781" s="240"/>
      <c r="AT1781" s="241" t="s">
        <v>211</v>
      </c>
      <c r="AU1781" s="241" t="s">
        <v>87</v>
      </c>
      <c r="AV1781" s="13" t="s">
        <v>87</v>
      </c>
      <c r="AW1781" s="13" t="s">
        <v>6</v>
      </c>
      <c r="AX1781" s="13" t="s">
        <v>42</v>
      </c>
      <c r="AY1781" s="241" t="s">
        <v>201</v>
      </c>
    </row>
    <row r="1782" spans="2:65" s="1" customFormat="1" ht="38.25" customHeight="1">
      <c r="B1782" s="43"/>
      <c r="C1782" s="206" t="s">
        <v>1762</v>
      </c>
      <c r="D1782" s="206" t="s">
        <v>203</v>
      </c>
      <c r="E1782" s="207" t="s">
        <v>1763</v>
      </c>
      <c r="F1782" s="208" t="s">
        <v>1764</v>
      </c>
      <c r="G1782" s="209" t="s">
        <v>355</v>
      </c>
      <c r="H1782" s="210">
        <v>4.266</v>
      </c>
      <c r="I1782" s="211"/>
      <c r="J1782" s="212">
        <f>ROUND(I1782*H1782,2)</f>
        <v>0</v>
      </c>
      <c r="K1782" s="208" t="s">
        <v>207</v>
      </c>
      <c r="L1782" s="63"/>
      <c r="M1782" s="213" t="s">
        <v>34</v>
      </c>
      <c r="N1782" s="214" t="s">
        <v>51</v>
      </c>
      <c r="O1782" s="44"/>
      <c r="P1782" s="215">
        <f>O1782*H1782</f>
        <v>0</v>
      </c>
      <c r="Q1782" s="215">
        <v>0</v>
      </c>
      <c r="R1782" s="215">
        <f>Q1782*H1782</f>
        <v>0</v>
      </c>
      <c r="S1782" s="215">
        <v>0</v>
      </c>
      <c r="T1782" s="216">
        <f>S1782*H1782</f>
        <v>0</v>
      </c>
      <c r="AR1782" s="25" t="s">
        <v>286</v>
      </c>
      <c r="AT1782" s="25" t="s">
        <v>203</v>
      </c>
      <c r="AU1782" s="25" t="s">
        <v>87</v>
      </c>
      <c r="AY1782" s="25" t="s">
        <v>201</v>
      </c>
      <c r="BE1782" s="217">
        <f>IF(N1782="základní",J1782,0)</f>
        <v>0</v>
      </c>
      <c r="BF1782" s="217">
        <f>IF(N1782="snížená",J1782,0)</f>
        <v>0</v>
      </c>
      <c r="BG1782" s="217">
        <f>IF(N1782="zákl. přenesená",J1782,0)</f>
        <v>0</v>
      </c>
      <c r="BH1782" s="217">
        <f>IF(N1782="sníž. přenesená",J1782,0)</f>
        <v>0</v>
      </c>
      <c r="BI1782" s="217">
        <f>IF(N1782="nulová",J1782,0)</f>
        <v>0</v>
      </c>
      <c r="BJ1782" s="25" t="s">
        <v>42</v>
      </c>
      <c r="BK1782" s="217">
        <f>ROUND(I1782*H1782,2)</f>
        <v>0</v>
      </c>
      <c r="BL1782" s="25" t="s">
        <v>286</v>
      </c>
      <c r="BM1782" s="25" t="s">
        <v>1765</v>
      </c>
    </row>
    <row r="1783" spans="2:65" s="1" customFormat="1" ht="121.5">
      <c r="B1783" s="43"/>
      <c r="C1783" s="65"/>
      <c r="D1783" s="218" t="s">
        <v>209</v>
      </c>
      <c r="E1783" s="65"/>
      <c r="F1783" s="219" t="s">
        <v>1766</v>
      </c>
      <c r="G1783" s="65"/>
      <c r="H1783" s="65"/>
      <c r="I1783" s="175"/>
      <c r="J1783" s="65"/>
      <c r="K1783" s="65"/>
      <c r="L1783" s="63"/>
      <c r="M1783" s="220"/>
      <c r="N1783" s="44"/>
      <c r="O1783" s="44"/>
      <c r="P1783" s="44"/>
      <c r="Q1783" s="44"/>
      <c r="R1783" s="44"/>
      <c r="S1783" s="44"/>
      <c r="T1783" s="80"/>
      <c r="AT1783" s="25" t="s">
        <v>209</v>
      </c>
      <c r="AU1783" s="25" t="s">
        <v>87</v>
      </c>
    </row>
    <row r="1784" spans="2:65" s="11" customFormat="1" ht="29.85" customHeight="1">
      <c r="B1784" s="190"/>
      <c r="C1784" s="191"/>
      <c r="D1784" s="192" t="s">
        <v>79</v>
      </c>
      <c r="E1784" s="204" t="s">
        <v>1767</v>
      </c>
      <c r="F1784" s="204" t="s">
        <v>1768</v>
      </c>
      <c r="G1784" s="191"/>
      <c r="H1784" s="191"/>
      <c r="I1784" s="194"/>
      <c r="J1784" s="205">
        <f>BK1784</f>
        <v>0</v>
      </c>
      <c r="K1784" s="191"/>
      <c r="L1784" s="196"/>
      <c r="M1784" s="197"/>
      <c r="N1784" s="198"/>
      <c r="O1784" s="198"/>
      <c r="P1784" s="199">
        <f>SUM(P1785:P1844)</f>
        <v>0</v>
      </c>
      <c r="Q1784" s="198"/>
      <c r="R1784" s="199">
        <f>SUM(R1785:R1844)</f>
        <v>4.8086332599999997</v>
      </c>
      <c r="S1784" s="198"/>
      <c r="T1784" s="200">
        <f>SUM(T1785:T1844)</f>
        <v>0</v>
      </c>
      <c r="AR1784" s="201" t="s">
        <v>87</v>
      </c>
      <c r="AT1784" s="202" t="s">
        <v>79</v>
      </c>
      <c r="AU1784" s="202" t="s">
        <v>42</v>
      </c>
      <c r="AY1784" s="201" t="s">
        <v>201</v>
      </c>
      <c r="BK1784" s="203">
        <f>SUM(BK1785:BK1844)</f>
        <v>0</v>
      </c>
    </row>
    <row r="1785" spans="2:65" s="1" customFormat="1" ht="25.5" customHeight="1">
      <c r="B1785" s="43"/>
      <c r="C1785" s="206" t="s">
        <v>1769</v>
      </c>
      <c r="D1785" s="206" t="s">
        <v>203</v>
      </c>
      <c r="E1785" s="207" t="s">
        <v>1770</v>
      </c>
      <c r="F1785" s="208" t="s">
        <v>1771</v>
      </c>
      <c r="G1785" s="209" t="s">
        <v>137</v>
      </c>
      <c r="H1785" s="210">
        <v>371.32</v>
      </c>
      <c r="I1785" s="211"/>
      <c r="J1785" s="212">
        <f>ROUND(I1785*H1785,2)</f>
        <v>0</v>
      </c>
      <c r="K1785" s="208" t="s">
        <v>207</v>
      </c>
      <c r="L1785" s="63"/>
      <c r="M1785" s="213" t="s">
        <v>34</v>
      </c>
      <c r="N1785" s="214" t="s">
        <v>51</v>
      </c>
      <c r="O1785" s="44"/>
      <c r="P1785" s="215">
        <f>O1785*H1785</f>
        <v>0</v>
      </c>
      <c r="Q1785" s="215">
        <v>0</v>
      </c>
      <c r="R1785" s="215">
        <f>Q1785*H1785</f>
        <v>0</v>
      </c>
      <c r="S1785" s="215">
        <v>0</v>
      </c>
      <c r="T1785" s="216">
        <f>S1785*H1785</f>
        <v>0</v>
      </c>
      <c r="AR1785" s="25" t="s">
        <v>286</v>
      </c>
      <c r="AT1785" s="25" t="s">
        <v>203</v>
      </c>
      <c r="AU1785" s="25" t="s">
        <v>87</v>
      </c>
      <c r="AY1785" s="25" t="s">
        <v>201</v>
      </c>
      <c r="BE1785" s="217">
        <f>IF(N1785="základní",J1785,0)</f>
        <v>0</v>
      </c>
      <c r="BF1785" s="217">
        <f>IF(N1785="snížená",J1785,0)</f>
        <v>0</v>
      </c>
      <c r="BG1785" s="217">
        <f>IF(N1785="zákl. přenesená",J1785,0)</f>
        <v>0</v>
      </c>
      <c r="BH1785" s="217">
        <f>IF(N1785="sníž. přenesená",J1785,0)</f>
        <v>0</v>
      </c>
      <c r="BI1785" s="217">
        <f>IF(N1785="nulová",J1785,0)</f>
        <v>0</v>
      </c>
      <c r="BJ1785" s="25" t="s">
        <v>42</v>
      </c>
      <c r="BK1785" s="217">
        <f>ROUND(I1785*H1785,2)</f>
        <v>0</v>
      </c>
      <c r="BL1785" s="25" t="s">
        <v>286</v>
      </c>
      <c r="BM1785" s="25" t="s">
        <v>1772</v>
      </c>
    </row>
    <row r="1786" spans="2:65" s="1" customFormat="1" ht="40.5">
      <c r="B1786" s="43"/>
      <c r="C1786" s="65"/>
      <c r="D1786" s="218" t="s">
        <v>209</v>
      </c>
      <c r="E1786" s="65"/>
      <c r="F1786" s="219" t="s">
        <v>1773</v>
      </c>
      <c r="G1786" s="65"/>
      <c r="H1786" s="65"/>
      <c r="I1786" s="175"/>
      <c r="J1786" s="65"/>
      <c r="K1786" s="65"/>
      <c r="L1786" s="63"/>
      <c r="M1786" s="220"/>
      <c r="N1786" s="44"/>
      <c r="O1786" s="44"/>
      <c r="P1786" s="44"/>
      <c r="Q1786" s="44"/>
      <c r="R1786" s="44"/>
      <c r="S1786" s="44"/>
      <c r="T1786" s="80"/>
      <c r="AT1786" s="25" t="s">
        <v>209</v>
      </c>
      <c r="AU1786" s="25" t="s">
        <v>87</v>
      </c>
    </row>
    <row r="1787" spans="2:65" s="12" customFormat="1">
      <c r="B1787" s="221"/>
      <c r="C1787" s="222"/>
      <c r="D1787" s="218" t="s">
        <v>211</v>
      </c>
      <c r="E1787" s="223" t="s">
        <v>34</v>
      </c>
      <c r="F1787" s="224" t="s">
        <v>418</v>
      </c>
      <c r="G1787" s="222"/>
      <c r="H1787" s="223" t="s">
        <v>34</v>
      </c>
      <c r="I1787" s="225"/>
      <c r="J1787" s="222"/>
      <c r="K1787" s="222"/>
      <c r="L1787" s="226"/>
      <c r="M1787" s="227"/>
      <c r="N1787" s="228"/>
      <c r="O1787" s="228"/>
      <c r="P1787" s="228"/>
      <c r="Q1787" s="228"/>
      <c r="R1787" s="228"/>
      <c r="S1787" s="228"/>
      <c r="T1787" s="229"/>
      <c r="AT1787" s="230" t="s">
        <v>211</v>
      </c>
      <c r="AU1787" s="230" t="s">
        <v>87</v>
      </c>
      <c r="AV1787" s="12" t="s">
        <v>42</v>
      </c>
      <c r="AW1787" s="12" t="s">
        <v>40</v>
      </c>
      <c r="AX1787" s="12" t="s">
        <v>80</v>
      </c>
      <c r="AY1787" s="230" t="s">
        <v>201</v>
      </c>
    </row>
    <row r="1788" spans="2:65" s="12" customFormat="1">
      <c r="B1788" s="221"/>
      <c r="C1788" s="222"/>
      <c r="D1788" s="218" t="s">
        <v>211</v>
      </c>
      <c r="E1788" s="223" t="s">
        <v>34</v>
      </c>
      <c r="F1788" s="224" t="s">
        <v>901</v>
      </c>
      <c r="G1788" s="222"/>
      <c r="H1788" s="223" t="s">
        <v>34</v>
      </c>
      <c r="I1788" s="225"/>
      <c r="J1788" s="222"/>
      <c r="K1788" s="222"/>
      <c r="L1788" s="226"/>
      <c r="M1788" s="227"/>
      <c r="N1788" s="228"/>
      <c r="O1788" s="228"/>
      <c r="P1788" s="228"/>
      <c r="Q1788" s="228"/>
      <c r="R1788" s="228"/>
      <c r="S1788" s="228"/>
      <c r="T1788" s="229"/>
      <c r="AT1788" s="230" t="s">
        <v>211</v>
      </c>
      <c r="AU1788" s="230" t="s">
        <v>87</v>
      </c>
      <c r="AV1788" s="12" t="s">
        <v>42</v>
      </c>
      <c r="AW1788" s="12" t="s">
        <v>40</v>
      </c>
      <c r="AX1788" s="12" t="s">
        <v>80</v>
      </c>
      <c r="AY1788" s="230" t="s">
        <v>201</v>
      </c>
    </row>
    <row r="1789" spans="2:65" s="12" customFormat="1">
      <c r="B1789" s="221"/>
      <c r="C1789" s="222"/>
      <c r="D1789" s="218" t="s">
        <v>211</v>
      </c>
      <c r="E1789" s="223" t="s">
        <v>34</v>
      </c>
      <c r="F1789" s="224" t="s">
        <v>1774</v>
      </c>
      <c r="G1789" s="222"/>
      <c r="H1789" s="223" t="s">
        <v>34</v>
      </c>
      <c r="I1789" s="225"/>
      <c r="J1789" s="222"/>
      <c r="K1789" s="222"/>
      <c r="L1789" s="226"/>
      <c r="M1789" s="227"/>
      <c r="N1789" s="228"/>
      <c r="O1789" s="228"/>
      <c r="P1789" s="228"/>
      <c r="Q1789" s="228"/>
      <c r="R1789" s="228"/>
      <c r="S1789" s="228"/>
      <c r="T1789" s="229"/>
      <c r="AT1789" s="230" t="s">
        <v>211</v>
      </c>
      <c r="AU1789" s="230" t="s">
        <v>87</v>
      </c>
      <c r="AV1789" s="12" t="s">
        <v>42</v>
      </c>
      <c r="AW1789" s="12" t="s">
        <v>40</v>
      </c>
      <c r="AX1789" s="12" t="s">
        <v>80</v>
      </c>
      <c r="AY1789" s="230" t="s">
        <v>201</v>
      </c>
    </row>
    <row r="1790" spans="2:65" s="13" customFormat="1" ht="27">
      <c r="B1790" s="231"/>
      <c r="C1790" s="232"/>
      <c r="D1790" s="218" t="s">
        <v>211</v>
      </c>
      <c r="E1790" s="233" t="s">
        <v>34</v>
      </c>
      <c r="F1790" s="234" t="s">
        <v>902</v>
      </c>
      <c r="G1790" s="232"/>
      <c r="H1790" s="235">
        <v>371.32</v>
      </c>
      <c r="I1790" s="236"/>
      <c r="J1790" s="232"/>
      <c r="K1790" s="232"/>
      <c r="L1790" s="237"/>
      <c r="M1790" s="238"/>
      <c r="N1790" s="239"/>
      <c r="O1790" s="239"/>
      <c r="P1790" s="239"/>
      <c r="Q1790" s="239"/>
      <c r="R1790" s="239"/>
      <c r="S1790" s="239"/>
      <c r="T1790" s="240"/>
      <c r="AT1790" s="241" t="s">
        <v>211</v>
      </c>
      <c r="AU1790" s="241" t="s">
        <v>87</v>
      </c>
      <c r="AV1790" s="13" t="s">
        <v>87</v>
      </c>
      <c r="AW1790" s="13" t="s">
        <v>40</v>
      </c>
      <c r="AX1790" s="13" t="s">
        <v>80</v>
      </c>
      <c r="AY1790" s="241" t="s">
        <v>201</v>
      </c>
    </row>
    <row r="1791" spans="2:65" s="15" customFormat="1">
      <c r="B1791" s="253"/>
      <c r="C1791" s="254"/>
      <c r="D1791" s="218" t="s">
        <v>211</v>
      </c>
      <c r="E1791" s="255" t="s">
        <v>34</v>
      </c>
      <c r="F1791" s="256" t="s">
        <v>432</v>
      </c>
      <c r="G1791" s="254"/>
      <c r="H1791" s="257">
        <v>371.32</v>
      </c>
      <c r="I1791" s="258"/>
      <c r="J1791" s="254"/>
      <c r="K1791" s="254"/>
      <c r="L1791" s="259"/>
      <c r="M1791" s="260"/>
      <c r="N1791" s="261"/>
      <c r="O1791" s="261"/>
      <c r="P1791" s="261"/>
      <c r="Q1791" s="261"/>
      <c r="R1791" s="261"/>
      <c r="S1791" s="261"/>
      <c r="T1791" s="262"/>
      <c r="AT1791" s="263" t="s">
        <v>211</v>
      </c>
      <c r="AU1791" s="263" t="s">
        <v>87</v>
      </c>
      <c r="AV1791" s="15" t="s">
        <v>108</v>
      </c>
      <c r="AW1791" s="15" t="s">
        <v>40</v>
      </c>
      <c r="AX1791" s="15" t="s">
        <v>80</v>
      </c>
      <c r="AY1791" s="263" t="s">
        <v>201</v>
      </c>
    </row>
    <row r="1792" spans="2:65" s="14" customFormat="1">
      <c r="B1792" s="242"/>
      <c r="C1792" s="243"/>
      <c r="D1792" s="218" t="s">
        <v>211</v>
      </c>
      <c r="E1792" s="244" t="s">
        <v>34</v>
      </c>
      <c r="F1792" s="245" t="s">
        <v>215</v>
      </c>
      <c r="G1792" s="243"/>
      <c r="H1792" s="246">
        <v>371.32</v>
      </c>
      <c r="I1792" s="247"/>
      <c r="J1792" s="243"/>
      <c r="K1792" s="243"/>
      <c r="L1792" s="248"/>
      <c r="M1792" s="249"/>
      <c r="N1792" s="250"/>
      <c r="O1792" s="250"/>
      <c r="P1792" s="250"/>
      <c r="Q1792" s="250"/>
      <c r="R1792" s="250"/>
      <c r="S1792" s="250"/>
      <c r="T1792" s="251"/>
      <c r="AT1792" s="252" t="s">
        <v>211</v>
      </c>
      <c r="AU1792" s="252" t="s">
        <v>87</v>
      </c>
      <c r="AV1792" s="14" t="s">
        <v>111</v>
      </c>
      <c r="AW1792" s="14" t="s">
        <v>40</v>
      </c>
      <c r="AX1792" s="14" t="s">
        <v>42</v>
      </c>
      <c r="AY1792" s="252" t="s">
        <v>201</v>
      </c>
    </row>
    <row r="1793" spans="2:65" s="1" customFormat="1" ht="25.5" customHeight="1">
      <c r="B1793" s="43"/>
      <c r="C1793" s="264" t="s">
        <v>1775</v>
      </c>
      <c r="D1793" s="264" t="s">
        <v>306</v>
      </c>
      <c r="E1793" s="265" t="s">
        <v>1776</v>
      </c>
      <c r="F1793" s="266" t="s">
        <v>1777</v>
      </c>
      <c r="G1793" s="267" t="s">
        <v>137</v>
      </c>
      <c r="H1793" s="268">
        <v>757.49300000000005</v>
      </c>
      <c r="I1793" s="269"/>
      <c r="J1793" s="270">
        <f>ROUND(I1793*H1793,2)</f>
        <v>0</v>
      </c>
      <c r="K1793" s="266" t="s">
        <v>207</v>
      </c>
      <c r="L1793" s="271"/>
      <c r="M1793" s="272" t="s">
        <v>34</v>
      </c>
      <c r="N1793" s="273" t="s">
        <v>51</v>
      </c>
      <c r="O1793" s="44"/>
      <c r="P1793" s="215">
        <f>O1793*H1793</f>
        <v>0</v>
      </c>
      <c r="Q1793" s="215">
        <v>1.1999999999999999E-3</v>
      </c>
      <c r="R1793" s="215">
        <f>Q1793*H1793</f>
        <v>0.90899160000000001</v>
      </c>
      <c r="S1793" s="215">
        <v>0</v>
      </c>
      <c r="T1793" s="216">
        <f>S1793*H1793</f>
        <v>0</v>
      </c>
      <c r="AR1793" s="25" t="s">
        <v>390</v>
      </c>
      <c r="AT1793" s="25" t="s">
        <v>306</v>
      </c>
      <c r="AU1793" s="25" t="s">
        <v>87</v>
      </c>
      <c r="AY1793" s="25" t="s">
        <v>201</v>
      </c>
      <c r="BE1793" s="217">
        <f>IF(N1793="základní",J1793,0)</f>
        <v>0</v>
      </c>
      <c r="BF1793" s="217">
        <f>IF(N1793="snížená",J1793,0)</f>
        <v>0</v>
      </c>
      <c r="BG1793" s="217">
        <f>IF(N1793="zákl. přenesená",J1793,0)</f>
        <v>0</v>
      </c>
      <c r="BH1793" s="217">
        <f>IF(N1793="sníž. přenesená",J1793,0)</f>
        <v>0</v>
      </c>
      <c r="BI1793" s="217">
        <f>IF(N1793="nulová",J1793,0)</f>
        <v>0</v>
      </c>
      <c r="BJ1793" s="25" t="s">
        <v>42</v>
      </c>
      <c r="BK1793" s="217">
        <f>ROUND(I1793*H1793,2)</f>
        <v>0</v>
      </c>
      <c r="BL1793" s="25" t="s">
        <v>286</v>
      </c>
      <c r="BM1793" s="25" t="s">
        <v>1778</v>
      </c>
    </row>
    <row r="1794" spans="2:65" s="13" customFormat="1">
      <c r="B1794" s="231"/>
      <c r="C1794" s="232"/>
      <c r="D1794" s="218" t="s">
        <v>211</v>
      </c>
      <c r="E1794" s="232"/>
      <c r="F1794" s="234" t="s">
        <v>1779</v>
      </c>
      <c r="G1794" s="232"/>
      <c r="H1794" s="235">
        <v>757.49300000000005</v>
      </c>
      <c r="I1794" s="236"/>
      <c r="J1794" s="232"/>
      <c r="K1794" s="232"/>
      <c r="L1794" s="237"/>
      <c r="M1794" s="238"/>
      <c r="N1794" s="239"/>
      <c r="O1794" s="239"/>
      <c r="P1794" s="239"/>
      <c r="Q1794" s="239"/>
      <c r="R1794" s="239"/>
      <c r="S1794" s="239"/>
      <c r="T1794" s="240"/>
      <c r="AT1794" s="241" t="s">
        <v>211</v>
      </c>
      <c r="AU1794" s="241" t="s">
        <v>87</v>
      </c>
      <c r="AV1794" s="13" t="s">
        <v>87</v>
      </c>
      <c r="AW1794" s="13" t="s">
        <v>6</v>
      </c>
      <c r="AX1794" s="13" t="s">
        <v>42</v>
      </c>
      <c r="AY1794" s="241" t="s">
        <v>201</v>
      </c>
    </row>
    <row r="1795" spans="2:65" s="1" customFormat="1" ht="25.5" customHeight="1">
      <c r="B1795" s="43"/>
      <c r="C1795" s="206" t="s">
        <v>1780</v>
      </c>
      <c r="D1795" s="206" t="s">
        <v>203</v>
      </c>
      <c r="E1795" s="207" t="s">
        <v>1781</v>
      </c>
      <c r="F1795" s="208" t="s">
        <v>1782</v>
      </c>
      <c r="G1795" s="209" t="s">
        <v>137</v>
      </c>
      <c r="H1795" s="210">
        <v>101.62</v>
      </c>
      <c r="I1795" s="211"/>
      <c r="J1795" s="212">
        <f>ROUND(I1795*H1795,2)</f>
        <v>0</v>
      </c>
      <c r="K1795" s="208" t="s">
        <v>207</v>
      </c>
      <c r="L1795" s="63"/>
      <c r="M1795" s="213" t="s">
        <v>34</v>
      </c>
      <c r="N1795" s="214" t="s">
        <v>51</v>
      </c>
      <c r="O1795" s="44"/>
      <c r="P1795" s="215">
        <f>O1795*H1795</f>
        <v>0</v>
      </c>
      <c r="Q1795" s="215">
        <v>6.0000000000000001E-3</v>
      </c>
      <c r="R1795" s="215">
        <f>Q1795*H1795</f>
        <v>0.60972000000000004</v>
      </c>
      <c r="S1795" s="215">
        <v>0</v>
      </c>
      <c r="T1795" s="216">
        <f>S1795*H1795</f>
        <v>0</v>
      </c>
      <c r="AR1795" s="25" t="s">
        <v>286</v>
      </c>
      <c r="AT1795" s="25" t="s">
        <v>203</v>
      </c>
      <c r="AU1795" s="25" t="s">
        <v>87</v>
      </c>
      <c r="AY1795" s="25" t="s">
        <v>201</v>
      </c>
      <c r="BE1795" s="217">
        <f>IF(N1795="základní",J1795,0)</f>
        <v>0</v>
      </c>
      <c r="BF1795" s="217">
        <f>IF(N1795="snížená",J1795,0)</f>
        <v>0</v>
      </c>
      <c r="BG1795" s="217">
        <f>IF(N1795="zákl. přenesená",J1795,0)</f>
        <v>0</v>
      </c>
      <c r="BH1795" s="217">
        <f>IF(N1795="sníž. přenesená",J1795,0)</f>
        <v>0</v>
      </c>
      <c r="BI1795" s="217">
        <f>IF(N1795="nulová",J1795,0)</f>
        <v>0</v>
      </c>
      <c r="BJ1795" s="25" t="s">
        <v>42</v>
      </c>
      <c r="BK1795" s="217">
        <f>ROUND(I1795*H1795,2)</f>
        <v>0</v>
      </c>
      <c r="BL1795" s="25" t="s">
        <v>286</v>
      </c>
      <c r="BM1795" s="25" t="s">
        <v>1783</v>
      </c>
    </row>
    <row r="1796" spans="2:65" s="1" customFormat="1" ht="81">
      <c r="B1796" s="43"/>
      <c r="C1796" s="65"/>
      <c r="D1796" s="218" t="s">
        <v>209</v>
      </c>
      <c r="E1796" s="65"/>
      <c r="F1796" s="219" t="s">
        <v>1784</v>
      </c>
      <c r="G1796" s="65"/>
      <c r="H1796" s="65"/>
      <c r="I1796" s="175"/>
      <c r="J1796" s="65"/>
      <c r="K1796" s="65"/>
      <c r="L1796" s="63"/>
      <c r="M1796" s="220"/>
      <c r="N1796" s="44"/>
      <c r="O1796" s="44"/>
      <c r="P1796" s="44"/>
      <c r="Q1796" s="44"/>
      <c r="R1796" s="44"/>
      <c r="S1796" s="44"/>
      <c r="T1796" s="80"/>
      <c r="AT1796" s="25" t="s">
        <v>209</v>
      </c>
      <c r="AU1796" s="25" t="s">
        <v>87</v>
      </c>
    </row>
    <row r="1797" spans="2:65" s="12" customFormat="1">
      <c r="B1797" s="221"/>
      <c r="C1797" s="222"/>
      <c r="D1797" s="218" t="s">
        <v>211</v>
      </c>
      <c r="E1797" s="223" t="s">
        <v>34</v>
      </c>
      <c r="F1797" s="224" t="s">
        <v>212</v>
      </c>
      <c r="G1797" s="222"/>
      <c r="H1797" s="223" t="s">
        <v>34</v>
      </c>
      <c r="I1797" s="225"/>
      <c r="J1797" s="222"/>
      <c r="K1797" s="222"/>
      <c r="L1797" s="226"/>
      <c r="M1797" s="227"/>
      <c r="N1797" s="228"/>
      <c r="O1797" s="228"/>
      <c r="P1797" s="228"/>
      <c r="Q1797" s="228"/>
      <c r="R1797" s="228"/>
      <c r="S1797" s="228"/>
      <c r="T1797" s="229"/>
      <c r="AT1797" s="230" t="s">
        <v>211</v>
      </c>
      <c r="AU1797" s="230" t="s">
        <v>87</v>
      </c>
      <c r="AV1797" s="12" t="s">
        <v>42</v>
      </c>
      <c r="AW1797" s="12" t="s">
        <v>40</v>
      </c>
      <c r="AX1797" s="12" t="s">
        <v>80</v>
      </c>
      <c r="AY1797" s="230" t="s">
        <v>201</v>
      </c>
    </row>
    <row r="1798" spans="2:65" s="12" customFormat="1">
      <c r="B1798" s="221"/>
      <c r="C1798" s="222"/>
      <c r="D1798" s="218" t="s">
        <v>211</v>
      </c>
      <c r="E1798" s="223" t="s">
        <v>34</v>
      </c>
      <c r="F1798" s="224" t="s">
        <v>976</v>
      </c>
      <c r="G1798" s="222"/>
      <c r="H1798" s="223" t="s">
        <v>34</v>
      </c>
      <c r="I1798" s="225"/>
      <c r="J1798" s="222"/>
      <c r="K1798" s="222"/>
      <c r="L1798" s="226"/>
      <c r="M1798" s="227"/>
      <c r="N1798" s="228"/>
      <c r="O1798" s="228"/>
      <c r="P1798" s="228"/>
      <c r="Q1798" s="228"/>
      <c r="R1798" s="228"/>
      <c r="S1798" s="228"/>
      <c r="T1798" s="229"/>
      <c r="AT1798" s="230" t="s">
        <v>211</v>
      </c>
      <c r="AU1798" s="230" t="s">
        <v>87</v>
      </c>
      <c r="AV1798" s="12" t="s">
        <v>42</v>
      </c>
      <c r="AW1798" s="12" t="s">
        <v>40</v>
      </c>
      <c r="AX1798" s="12" t="s">
        <v>80</v>
      </c>
      <c r="AY1798" s="230" t="s">
        <v>201</v>
      </c>
    </row>
    <row r="1799" spans="2:65" s="13" customFormat="1">
      <c r="B1799" s="231"/>
      <c r="C1799" s="232"/>
      <c r="D1799" s="218" t="s">
        <v>211</v>
      </c>
      <c r="E1799" s="233" t="s">
        <v>34</v>
      </c>
      <c r="F1799" s="234" t="s">
        <v>977</v>
      </c>
      <c r="G1799" s="232"/>
      <c r="H1799" s="235">
        <v>27.555</v>
      </c>
      <c r="I1799" s="236"/>
      <c r="J1799" s="232"/>
      <c r="K1799" s="232"/>
      <c r="L1799" s="237"/>
      <c r="M1799" s="238"/>
      <c r="N1799" s="239"/>
      <c r="O1799" s="239"/>
      <c r="P1799" s="239"/>
      <c r="Q1799" s="239"/>
      <c r="R1799" s="239"/>
      <c r="S1799" s="239"/>
      <c r="T1799" s="240"/>
      <c r="AT1799" s="241" t="s">
        <v>211</v>
      </c>
      <c r="AU1799" s="241" t="s">
        <v>87</v>
      </c>
      <c r="AV1799" s="13" t="s">
        <v>87</v>
      </c>
      <c r="AW1799" s="13" t="s">
        <v>40</v>
      </c>
      <c r="AX1799" s="13" t="s">
        <v>80</v>
      </c>
      <c r="AY1799" s="241" t="s">
        <v>201</v>
      </c>
    </row>
    <row r="1800" spans="2:65" s="13" customFormat="1">
      <c r="B1800" s="231"/>
      <c r="C1800" s="232"/>
      <c r="D1800" s="218" t="s">
        <v>211</v>
      </c>
      <c r="E1800" s="233" t="s">
        <v>34</v>
      </c>
      <c r="F1800" s="234" t="s">
        <v>978</v>
      </c>
      <c r="G1800" s="232"/>
      <c r="H1800" s="235">
        <v>33.088000000000001</v>
      </c>
      <c r="I1800" s="236"/>
      <c r="J1800" s="232"/>
      <c r="K1800" s="232"/>
      <c r="L1800" s="237"/>
      <c r="M1800" s="238"/>
      <c r="N1800" s="239"/>
      <c r="O1800" s="239"/>
      <c r="P1800" s="239"/>
      <c r="Q1800" s="239"/>
      <c r="R1800" s="239"/>
      <c r="S1800" s="239"/>
      <c r="T1800" s="240"/>
      <c r="AT1800" s="241" t="s">
        <v>211</v>
      </c>
      <c r="AU1800" s="241" t="s">
        <v>87</v>
      </c>
      <c r="AV1800" s="13" t="s">
        <v>87</v>
      </c>
      <c r="AW1800" s="13" t="s">
        <v>40</v>
      </c>
      <c r="AX1800" s="13" t="s">
        <v>80</v>
      </c>
      <c r="AY1800" s="241" t="s">
        <v>201</v>
      </c>
    </row>
    <row r="1801" spans="2:65" s="13" customFormat="1">
      <c r="B1801" s="231"/>
      <c r="C1801" s="232"/>
      <c r="D1801" s="218" t="s">
        <v>211</v>
      </c>
      <c r="E1801" s="233" t="s">
        <v>34</v>
      </c>
      <c r="F1801" s="234" t="s">
        <v>979</v>
      </c>
      <c r="G1801" s="232"/>
      <c r="H1801" s="235">
        <v>43.034999999999997</v>
      </c>
      <c r="I1801" s="236"/>
      <c r="J1801" s="232"/>
      <c r="K1801" s="232"/>
      <c r="L1801" s="237"/>
      <c r="M1801" s="238"/>
      <c r="N1801" s="239"/>
      <c r="O1801" s="239"/>
      <c r="P1801" s="239"/>
      <c r="Q1801" s="239"/>
      <c r="R1801" s="239"/>
      <c r="S1801" s="239"/>
      <c r="T1801" s="240"/>
      <c r="AT1801" s="241" t="s">
        <v>211</v>
      </c>
      <c r="AU1801" s="241" t="s">
        <v>87</v>
      </c>
      <c r="AV1801" s="13" t="s">
        <v>87</v>
      </c>
      <c r="AW1801" s="13" t="s">
        <v>40</v>
      </c>
      <c r="AX1801" s="13" t="s">
        <v>80</v>
      </c>
      <c r="AY1801" s="241" t="s">
        <v>201</v>
      </c>
    </row>
    <row r="1802" spans="2:65" s="13" customFormat="1">
      <c r="B1802" s="231"/>
      <c r="C1802" s="232"/>
      <c r="D1802" s="218" t="s">
        <v>211</v>
      </c>
      <c r="E1802" s="233" t="s">
        <v>34</v>
      </c>
      <c r="F1802" s="234" t="s">
        <v>442</v>
      </c>
      <c r="G1802" s="232"/>
      <c r="H1802" s="235">
        <v>-0.6</v>
      </c>
      <c r="I1802" s="236"/>
      <c r="J1802" s="232"/>
      <c r="K1802" s="232"/>
      <c r="L1802" s="237"/>
      <c r="M1802" s="238"/>
      <c r="N1802" s="239"/>
      <c r="O1802" s="239"/>
      <c r="P1802" s="239"/>
      <c r="Q1802" s="239"/>
      <c r="R1802" s="239"/>
      <c r="S1802" s="239"/>
      <c r="T1802" s="240"/>
      <c r="AT1802" s="241" t="s">
        <v>211</v>
      </c>
      <c r="AU1802" s="241" t="s">
        <v>87</v>
      </c>
      <c r="AV1802" s="13" t="s">
        <v>87</v>
      </c>
      <c r="AW1802" s="13" t="s">
        <v>40</v>
      </c>
      <c r="AX1802" s="13" t="s">
        <v>80</v>
      </c>
      <c r="AY1802" s="241" t="s">
        <v>201</v>
      </c>
    </row>
    <row r="1803" spans="2:65" s="13" customFormat="1">
      <c r="B1803" s="231"/>
      <c r="C1803" s="232"/>
      <c r="D1803" s="218" t="s">
        <v>211</v>
      </c>
      <c r="E1803" s="233" t="s">
        <v>34</v>
      </c>
      <c r="F1803" s="234" t="s">
        <v>443</v>
      </c>
      <c r="G1803" s="232"/>
      <c r="H1803" s="235">
        <v>-1.05</v>
      </c>
      <c r="I1803" s="236"/>
      <c r="J1803" s="232"/>
      <c r="K1803" s="232"/>
      <c r="L1803" s="237"/>
      <c r="M1803" s="238"/>
      <c r="N1803" s="239"/>
      <c r="O1803" s="239"/>
      <c r="P1803" s="239"/>
      <c r="Q1803" s="239"/>
      <c r="R1803" s="239"/>
      <c r="S1803" s="239"/>
      <c r="T1803" s="240"/>
      <c r="AT1803" s="241" t="s">
        <v>211</v>
      </c>
      <c r="AU1803" s="241" t="s">
        <v>87</v>
      </c>
      <c r="AV1803" s="13" t="s">
        <v>87</v>
      </c>
      <c r="AW1803" s="13" t="s">
        <v>40</v>
      </c>
      <c r="AX1803" s="13" t="s">
        <v>80</v>
      </c>
      <c r="AY1803" s="241" t="s">
        <v>201</v>
      </c>
    </row>
    <row r="1804" spans="2:65" s="13" customFormat="1">
      <c r="B1804" s="231"/>
      <c r="C1804" s="232"/>
      <c r="D1804" s="218" t="s">
        <v>211</v>
      </c>
      <c r="E1804" s="233" t="s">
        <v>34</v>
      </c>
      <c r="F1804" s="234" t="s">
        <v>444</v>
      </c>
      <c r="G1804" s="232"/>
      <c r="H1804" s="235">
        <v>-0.40799999999999997</v>
      </c>
      <c r="I1804" s="236"/>
      <c r="J1804" s="232"/>
      <c r="K1804" s="232"/>
      <c r="L1804" s="237"/>
      <c r="M1804" s="238"/>
      <c r="N1804" s="239"/>
      <c r="O1804" s="239"/>
      <c r="P1804" s="239"/>
      <c r="Q1804" s="239"/>
      <c r="R1804" s="239"/>
      <c r="S1804" s="239"/>
      <c r="T1804" s="240"/>
      <c r="AT1804" s="241" t="s">
        <v>211</v>
      </c>
      <c r="AU1804" s="241" t="s">
        <v>87</v>
      </c>
      <c r="AV1804" s="13" t="s">
        <v>87</v>
      </c>
      <c r="AW1804" s="13" t="s">
        <v>40</v>
      </c>
      <c r="AX1804" s="13" t="s">
        <v>80</v>
      </c>
      <c r="AY1804" s="241" t="s">
        <v>201</v>
      </c>
    </row>
    <row r="1805" spans="2:65" s="14" customFormat="1">
      <c r="B1805" s="242"/>
      <c r="C1805" s="243"/>
      <c r="D1805" s="218" t="s">
        <v>211</v>
      </c>
      <c r="E1805" s="244" t="s">
        <v>34</v>
      </c>
      <c r="F1805" s="245" t="s">
        <v>215</v>
      </c>
      <c r="G1805" s="243"/>
      <c r="H1805" s="246">
        <v>101.62</v>
      </c>
      <c r="I1805" s="247"/>
      <c r="J1805" s="243"/>
      <c r="K1805" s="243"/>
      <c r="L1805" s="248"/>
      <c r="M1805" s="249"/>
      <c r="N1805" s="250"/>
      <c r="O1805" s="250"/>
      <c r="P1805" s="250"/>
      <c r="Q1805" s="250"/>
      <c r="R1805" s="250"/>
      <c r="S1805" s="250"/>
      <c r="T1805" s="251"/>
      <c r="AT1805" s="252" t="s">
        <v>211</v>
      </c>
      <c r="AU1805" s="252" t="s">
        <v>87</v>
      </c>
      <c r="AV1805" s="14" t="s">
        <v>111</v>
      </c>
      <c r="AW1805" s="14" t="s">
        <v>40</v>
      </c>
      <c r="AX1805" s="14" t="s">
        <v>42</v>
      </c>
      <c r="AY1805" s="252" t="s">
        <v>201</v>
      </c>
    </row>
    <row r="1806" spans="2:65" s="1" customFormat="1" ht="25.5" customHeight="1">
      <c r="B1806" s="43"/>
      <c r="C1806" s="264" t="s">
        <v>1785</v>
      </c>
      <c r="D1806" s="264" t="s">
        <v>306</v>
      </c>
      <c r="E1806" s="265" t="s">
        <v>1786</v>
      </c>
      <c r="F1806" s="266" t="s">
        <v>1787</v>
      </c>
      <c r="G1806" s="267" t="s">
        <v>137</v>
      </c>
      <c r="H1806" s="268">
        <v>103.652</v>
      </c>
      <c r="I1806" s="269"/>
      <c r="J1806" s="270">
        <f>ROUND(I1806*H1806,2)</f>
        <v>0</v>
      </c>
      <c r="K1806" s="266" t="s">
        <v>207</v>
      </c>
      <c r="L1806" s="271"/>
      <c r="M1806" s="272" t="s">
        <v>34</v>
      </c>
      <c r="N1806" s="273" t="s">
        <v>51</v>
      </c>
      <c r="O1806" s="44"/>
      <c r="P1806" s="215">
        <f>O1806*H1806</f>
        <v>0</v>
      </c>
      <c r="Q1806" s="215">
        <v>1.8E-3</v>
      </c>
      <c r="R1806" s="215">
        <f>Q1806*H1806</f>
        <v>0.18657360000000001</v>
      </c>
      <c r="S1806" s="215">
        <v>0</v>
      </c>
      <c r="T1806" s="216">
        <f>S1806*H1806</f>
        <v>0</v>
      </c>
      <c r="AR1806" s="25" t="s">
        <v>390</v>
      </c>
      <c r="AT1806" s="25" t="s">
        <v>306</v>
      </c>
      <c r="AU1806" s="25" t="s">
        <v>87</v>
      </c>
      <c r="AY1806" s="25" t="s">
        <v>201</v>
      </c>
      <c r="BE1806" s="217">
        <f>IF(N1806="základní",J1806,0)</f>
        <v>0</v>
      </c>
      <c r="BF1806" s="217">
        <f>IF(N1806="snížená",J1806,0)</f>
        <v>0</v>
      </c>
      <c r="BG1806" s="217">
        <f>IF(N1806="zákl. přenesená",J1806,0)</f>
        <v>0</v>
      </c>
      <c r="BH1806" s="217">
        <f>IF(N1806="sníž. přenesená",J1806,0)</f>
        <v>0</v>
      </c>
      <c r="BI1806" s="217">
        <f>IF(N1806="nulová",J1806,0)</f>
        <v>0</v>
      </c>
      <c r="BJ1806" s="25" t="s">
        <v>42</v>
      </c>
      <c r="BK1806" s="217">
        <f>ROUND(I1806*H1806,2)</f>
        <v>0</v>
      </c>
      <c r="BL1806" s="25" t="s">
        <v>286</v>
      </c>
      <c r="BM1806" s="25" t="s">
        <v>1788</v>
      </c>
    </row>
    <row r="1807" spans="2:65" s="13" customFormat="1">
      <c r="B1807" s="231"/>
      <c r="C1807" s="232"/>
      <c r="D1807" s="218" t="s">
        <v>211</v>
      </c>
      <c r="E1807" s="232"/>
      <c r="F1807" s="234" t="s">
        <v>1789</v>
      </c>
      <c r="G1807" s="232"/>
      <c r="H1807" s="235">
        <v>103.652</v>
      </c>
      <c r="I1807" s="236"/>
      <c r="J1807" s="232"/>
      <c r="K1807" s="232"/>
      <c r="L1807" s="237"/>
      <c r="M1807" s="238"/>
      <c r="N1807" s="239"/>
      <c r="O1807" s="239"/>
      <c r="P1807" s="239"/>
      <c r="Q1807" s="239"/>
      <c r="R1807" s="239"/>
      <c r="S1807" s="239"/>
      <c r="T1807" s="240"/>
      <c r="AT1807" s="241" t="s">
        <v>211</v>
      </c>
      <c r="AU1807" s="241" t="s">
        <v>87</v>
      </c>
      <c r="AV1807" s="13" t="s">
        <v>87</v>
      </c>
      <c r="AW1807" s="13" t="s">
        <v>6</v>
      </c>
      <c r="AX1807" s="13" t="s">
        <v>42</v>
      </c>
      <c r="AY1807" s="241" t="s">
        <v>201</v>
      </c>
    </row>
    <row r="1808" spans="2:65" s="1" customFormat="1" ht="38.25" customHeight="1">
      <c r="B1808" s="43"/>
      <c r="C1808" s="206" t="s">
        <v>1790</v>
      </c>
      <c r="D1808" s="206" t="s">
        <v>203</v>
      </c>
      <c r="E1808" s="207" t="s">
        <v>1791</v>
      </c>
      <c r="F1808" s="208" t="s">
        <v>1792</v>
      </c>
      <c r="G1808" s="209" t="s">
        <v>137</v>
      </c>
      <c r="H1808" s="210">
        <v>221.59800000000001</v>
      </c>
      <c r="I1808" s="211"/>
      <c r="J1808" s="212">
        <f>ROUND(I1808*H1808,2)</f>
        <v>0</v>
      </c>
      <c r="K1808" s="208" t="s">
        <v>207</v>
      </c>
      <c r="L1808" s="63"/>
      <c r="M1808" s="213" t="s">
        <v>34</v>
      </c>
      <c r="N1808" s="214" t="s">
        <v>51</v>
      </c>
      <c r="O1808" s="44"/>
      <c r="P1808" s="215">
        <f>O1808*H1808</f>
        <v>0</v>
      </c>
      <c r="Q1808" s="215">
        <v>1.3999999999999999E-4</v>
      </c>
      <c r="R1808" s="215">
        <f>Q1808*H1808</f>
        <v>3.1023719999999998E-2</v>
      </c>
      <c r="S1808" s="215">
        <v>0</v>
      </c>
      <c r="T1808" s="216">
        <f>S1808*H1808</f>
        <v>0</v>
      </c>
      <c r="AR1808" s="25" t="s">
        <v>286</v>
      </c>
      <c r="AT1808" s="25" t="s">
        <v>203</v>
      </c>
      <c r="AU1808" s="25" t="s">
        <v>87</v>
      </c>
      <c r="AY1808" s="25" t="s">
        <v>201</v>
      </c>
      <c r="BE1808" s="217">
        <f>IF(N1808="základní",J1808,0)</f>
        <v>0</v>
      </c>
      <c r="BF1808" s="217">
        <f>IF(N1808="snížená",J1808,0)</f>
        <v>0</v>
      </c>
      <c r="BG1808" s="217">
        <f>IF(N1808="zákl. přenesená",J1808,0)</f>
        <v>0</v>
      </c>
      <c r="BH1808" s="217">
        <f>IF(N1808="sníž. přenesená",J1808,0)</f>
        <v>0</v>
      </c>
      <c r="BI1808" s="217">
        <f>IF(N1808="nulová",J1808,0)</f>
        <v>0</v>
      </c>
      <c r="BJ1808" s="25" t="s">
        <v>42</v>
      </c>
      <c r="BK1808" s="217">
        <f>ROUND(I1808*H1808,2)</f>
        <v>0</v>
      </c>
      <c r="BL1808" s="25" t="s">
        <v>286</v>
      </c>
      <c r="BM1808" s="25" t="s">
        <v>1793</v>
      </c>
    </row>
    <row r="1809" spans="2:65" s="1" customFormat="1" ht="67.5">
      <c r="B1809" s="43"/>
      <c r="C1809" s="65"/>
      <c r="D1809" s="218" t="s">
        <v>209</v>
      </c>
      <c r="E1809" s="65"/>
      <c r="F1809" s="219" t="s">
        <v>1794</v>
      </c>
      <c r="G1809" s="65"/>
      <c r="H1809" s="65"/>
      <c r="I1809" s="175"/>
      <c r="J1809" s="65"/>
      <c r="K1809" s="65"/>
      <c r="L1809" s="63"/>
      <c r="M1809" s="220"/>
      <c r="N1809" s="44"/>
      <c r="O1809" s="44"/>
      <c r="P1809" s="44"/>
      <c r="Q1809" s="44"/>
      <c r="R1809" s="44"/>
      <c r="S1809" s="44"/>
      <c r="T1809" s="80"/>
      <c r="AT1809" s="25" t="s">
        <v>209</v>
      </c>
      <c r="AU1809" s="25" t="s">
        <v>87</v>
      </c>
    </row>
    <row r="1810" spans="2:65" s="12" customFormat="1">
      <c r="B1810" s="221"/>
      <c r="C1810" s="222"/>
      <c r="D1810" s="218" t="s">
        <v>211</v>
      </c>
      <c r="E1810" s="223" t="s">
        <v>34</v>
      </c>
      <c r="F1810" s="224" t="s">
        <v>462</v>
      </c>
      <c r="G1810" s="222"/>
      <c r="H1810" s="223" t="s">
        <v>34</v>
      </c>
      <c r="I1810" s="225"/>
      <c r="J1810" s="222"/>
      <c r="K1810" s="222"/>
      <c r="L1810" s="226"/>
      <c r="M1810" s="227"/>
      <c r="N1810" s="228"/>
      <c r="O1810" s="228"/>
      <c r="P1810" s="228"/>
      <c r="Q1810" s="228"/>
      <c r="R1810" s="228"/>
      <c r="S1810" s="228"/>
      <c r="T1810" s="229"/>
      <c r="AT1810" s="230" t="s">
        <v>211</v>
      </c>
      <c r="AU1810" s="230" t="s">
        <v>87</v>
      </c>
      <c r="AV1810" s="12" t="s">
        <v>42</v>
      </c>
      <c r="AW1810" s="12" t="s">
        <v>40</v>
      </c>
      <c r="AX1810" s="12" t="s">
        <v>80</v>
      </c>
      <c r="AY1810" s="230" t="s">
        <v>201</v>
      </c>
    </row>
    <row r="1811" spans="2:65" s="13" customFormat="1">
      <c r="B1811" s="231"/>
      <c r="C1811" s="232"/>
      <c r="D1811" s="218" t="s">
        <v>211</v>
      </c>
      <c r="E1811" s="233" t="s">
        <v>34</v>
      </c>
      <c r="F1811" s="234" t="s">
        <v>1795</v>
      </c>
      <c r="G1811" s="232"/>
      <c r="H1811" s="235">
        <v>394.51799999999997</v>
      </c>
      <c r="I1811" s="236"/>
      <c r="J1811" s="232"/>
      <c r="K1811" s="232"/>
      <c r="L1811" s="237"/>
      <c r="M1811" s="238"/>
      <c r="N1811" s="239"/>
      <c r="O1811" s="239"/>
      <c r="P1811" s="239"/>
      <c r="Q1811" s="239"/>
      <c r="R1811" s="239"/>
      <c r="S1811" s="239"/>
      <c r="T1811" s="240"/>
      <c r="AT1811" s="241" t="s">
        <v>211</v>
      </c>
      <c r="AU1811" s="241" t="s">
        <v>87</v>
      </c>
      <c r="AV1811" s="13" t="s">
        <v>87</v>
      </c>
      <c r="AW1811" s="13" t="s">
        <v>40</v>
      </c>
      <c r="AX1811" s="13" t="s">
        <v>80</v>
      </c>
      <c r="AY1811" s="241" t="s">
        <v>201</v>
      </c>
    </row>
    <row r="1812" spans="2:65" s="12" customFormat="1">
      <c r="B1812" s="221"/>
      <c r="C1812" s="222"/>
      <c r="D1812" s="218" t="s">
        <v>211</v>
      </c>
      <c r="E1812" s="223" t="s">
        <v>34</v>
      </c>
      <c r="F1812" s="224" t="s">
        <v>1796</v>
      </c>
      <c r="G1812" s="222"/>
      <c r="H1812" s="223" t="s">
        <v>34</v>
      </c>
      <c r="I1812" s="225"/>
      <c r="J1812" s="222"/>
      <c r="K1812" s="222"/>
      <c r="L1812" s="226"/>
      <c r="M1812" s="227"/>
      <c r="N1812" s="228"/>
      <c r="O1812" s="228"/>
      <c r="P1812" s="228"/>
      <c r="Q1812" s="228"/>
      <c r="R1812" s="228"/>
      <c r="S1812" s="228"/>
      <c r="T1812" s="229"/>
      <c r="AT1812" s="230" t="s">
        <v>211</v>
      </c>
      <c r="AU1812" s="230" t="s">
        <v>87</v>
      </c>
      <c r="AV1812" s="12" t="s">
        <v>42</v>
      </c>
      <c r="AW1812" s="12" t="s">
        <v>40</v>
      </c>
      <c r="AX1812" s="12" t="s">
        <v>80</v>
      </c>
      <c r="AY1812" s="230" t="s">
        <v>201</v>
      </c>
    </row>
    <row r="1813" spans="2:65" s="13" customFormat="1">
      <c r="B1813" s="231"/>
      <c r="C1813" s="232"/>
      <c r="D1813" s="218" t="s">
        <v>211</v>
      </c>
      <c r="E1813" s="233" t="s">
        <v>34</v>
      </c>
      <c r="F1813" s="234" t="s">
        <v>1797</v>
      </c>
      <c r="G1813" s="232"/>
      <c r="H1813" s="235">
        <v>-5.76</v>
      </c>
      <c r="I1813" s="236"/>
      <c r="J1813" s="232"/>
      <c r="K1813" s="232"/>
      <c r="L1813" s="237"/>
      <c r="M1813" s="238"/>
      <c r="N1813" s="239"/>
      <c r="O1813" s="239"/>
      <c r="P1813" s="239"/>
      <c r="Q1813" s="239"/>
      <c r="R1813" s="239"/>
      <c r="S1813" s="239"/>
      <c r="T1813" s="240"/>
      <c r="AT1813" s="241" t="s">
        <v>211</v>
      </c>
      <c r="AU1813" s="241" t="s">
        <v>87</v>
      </c>
      <c r="AV1813" s="13" t="s">
        <v>87</v>
      </c>
      <c r="AW1813" s="13" t="s">
        <v>40</v>
      </c>
      <c r="AX1813" s="13" t="s">
        <v>80</v>
      </c>
      <c r="AY1813" s="241" t="s">
        <v>201</v>
      </c>
    </row>
    <row r="1814" spans="2:65" s="13" customFormat="1">
      <c r="B1814" s="231"/>
      <c r="C1814" s="232"/>
      <c r="D1814" s="218" t="s">
        <v>211</v>
      </c>
      <c r="E1814" s="233" t="s">
        <v>34</v>
      </c>
      <c r="F1814" s="234" t="s">
        <v>1798</v>
      </c>
      <c r="G1814" s="232"/>
      <c r="H1814" s="235">
        <v>-0.99</v>
      </c>
      <c r="I1814" s="236"/>
      <c r="J1814" s="232"/>
      <c r="K1814" s="232"/>
      <c r="L1814" s="237"/>
      <c r="M1814" s="238"/>
      <c r="N1814" s="239"/>
      <c r="O1814" s="239"/>
      <c r="P1814" s="239"/>
      <c r="Q1814" s="239"/>
      <c r="R1814" s="239"/>
      <c r="S1814" s="239"/>
      <c r="T1814" s="240"/>
      <c r="AT1814" s="241" t="s">
        <v>211</v>
      </c>
      <c r="AU1814" s="241" t="s">
        <v>87</v>
      </c>
      <c r="AV1814" s="13" t="s">
        <v>87</v>
      </c>
      <c r="AW1814" s="13" t="s">
        <v>40</v>
      </c>
      <c r="AX1814" s="13" t="s">
        <v>80</v>
      </c>
      <c r="AY1814" s="241" t="s">
        <v>201</v>
      </c>
    </row>
    <row r="1815" spans="2:65" s="13" customFormat="1">
      <c r="B1815" s="231"/>
      <c r="C1815" s="232"/>
      <c r="D1815" s="218" t="s">
        <v>211</v>
      </c>
      <c r="E1815" s="233" t="s">
        <v>34</v>
      </c>
      <c r="F1815" s="234" t="s">
        <v>1799</v>
      </c>
      <c r="G1815" s="232"/>
      <c r="H1815" s="235">
        <v>-1.53</v>
      </c>
      <c r="I1815" s="236"/>
      <c r="J1815" s="232"/>
      <c r="K1815" s="232"/>
      <c r="L1815" s="237"/>
      <c r="M1815" s="238"/>
      <c r="N1815" s="239"/>
      <c r="O1815" s="239"/>
      <c r="P1815" s="239"/>
      <c r="Q1815" s="239"/>
      <c r="R1815" s="239"/>
      <c r="S1815" s="239"/>
      <c r="T1815" s="240"/>
      <c r="AT1815" s="241" t="s">
        <v>211</v>
      </c>
      <c r="AU1815" s="241" t="s">
        <v>87</v>
      </c>
      <c r="AV1815" s="13" t="s">
        <v>87</v>
      </c>
      <c r="AW1815" s="13" t="s">
        <v>40</v>
      </c>
      <c r="AX1815" s="13" t="s">
        <v>80</v>
      </c>
      <c r="AY1815" s="241" t="s">
        <v>201</v>
      </c>
    </row>
    <row r="1816" spans="2:65" s="13" customFormat="1">
      <c r="B1816" s="231"/>
      <c r="C1816" s="232"/>
      <c r="D1816" s="218" t="s">
        <v>211</v>
      </c>
      <c r="E1816" s="233" t="s">
        <v>34</v>
      </c>
      <c r="F1816" s="234" t="s">
        <v>1800</v>
      </c>
      <c r="G1816" s="232"/>
      <c r="H1816" s="235">
        <v>-116.64</v>
      </c>
      <c r="I1816" s="236"/>
      <c r="J1816" s="232"/>
      <c r="K1816" s="232"/>
      <c r="L1816" s="237"/>
      <c r="M1816" s="238"/>
      <c r="N1816" s="239"/>
      <c r="O1816" s="239"/>
      <c r="P1816" s="239"/>
      <c r="Q1816" s="239"/>
      <c r="R1816" s="239"/>
      <c r="S1816" s="239"/>
      <c r="T1816" s="240"/>
      <c r="AT1816" s="241" t="s">
        <v>211</v>
      </c>
      <c r="AU1816" s="241" t="s">
        <v>87</v>
      </c>
      <c r="AV1816" s="13" t="s">
        <v>87</v>
      </c>
      <c r="AW1816" s="13" t="s">
        <v>40</v>
      </c>
      <c r="AX1816" s="13" t="s">
        <v>80</v>
      </c>
      <c r="AY1816" s="241" t="s">
        <v>201</v>
      </c>
    </row>
    <row r="1817" spans="2:65" s="13" customFormat="1">
      <c r="B1817" s="231"/>
      <c r="C1817" s="232"/>
      <c r="D1817" s="218" t="s">
        <v>211</v>
      </c>
      <c r="E1817" s="233" t="s">
        <v>34</v>
      </c>
      <c r="F1817" s="234" t="s">
        <v>1801</v>
      </c>
      <c r="G1817" s="232"/>
      <c r="H1817" s="235">
        <v>-48</v>
      </c>
      <c r="I1817" s="236"/>
      <c r="J1817" s="232"/>
      <c r="K1817" s="232"/>
      <c r="L1817" s="237"/>
      <c r="M1817" s="238"/>
      <c r="N1817" s="239"/>
      <c r="O1817" s="239"/>
      <c r="P1817" s="239"/>
      <c r="Q1817" s="239"/>
      <c r="R1817" s="239"/>
      <c r="S1817" s="239"/>
      <c r="T1817" s="240"/>
      <c r="AT1817" s="241" t="s">
        <v>211</v>
      </c>
      <c r="AU1817" s="241" t="s">
        <v>87</v>
      </c>
      <c r="AV1817" s="13" t="s">
        <v>87</v>
      </c>
      <c r="AW1817" s="13" t="s">
        <v>40</v>
      </c>
      <c r="AX1817" s="13" t="s">
        <v>80</v>
      </c>
      <c r="AY1817" s="241" t="s">
        <v>201</v>
      </c>
    </row>
    <row r="1818" spans="2:65" s="14" customFormat="1">
      <c r="B1818" s="242"/>
      <c r="C1818" s="243"/>
      <c r="D1818" s="218" t="s">
        <v>211</v>
      </c>
      <c r="E1818" s="244" t="s">
        <v>34</v>
      </c>
      <c r="F1818" s="245" t="s">
        <v>215</v>
      </c>
      <c r="G1818" s="243"/>
      <c r="H1818" s="246">
        <v>221.59800000000001</v>
      </c>
      <c r="I1818" s="247"/>
      <c r="J1818" s="243"/>
      <c r="K1818" s="243"/>
      <c r="L1818" s="248"/>
      <c r="M1818" s="249"/>
      <c r="N1818" s="250"/>
      <c r="O1818" s="250"/>
      <c r="P1818" s="250"/>
      <c r="Q1818" s="250"/>
      <c r="R1818" s="250"/>
      <c r="S1818" s="250"/>
      <c r="T1818" s="251"/>
      <c r="AT1818" s="252" t="s">
        <v>211</v>
      </c>
      <c r="AU1818" s="252" t="s">
        <v>87</v>
      </c>
      <c r="AV1818" s="14" t="s">
        <v>111</v>
      </c>
      <c r="AW1818" s="14" t="s">
        <v>40</v>
      </c>
      <c r="AX1818" s="14" t="s">
        <v>42</v>
      </c>
      <c r="AY1818" s="252" t="s">
        <v>201</v>
      </c>
    </row>
    <row r="1819" spans="2:65" s="1" customFormat="1" ht="38.25" customHeight="1">
      <c r="B1819" s="43"/>
      <c r="C1819" s="206" t="s">
        <v>1802</v>
      </c>
      <c r="D1819" s="206" t="s">
        <v>203</v>
      </c>
      <c r="E1819" s="207" t="s">
        <v>1803</v>
      </c>
      <c r="F1819" s="208" t="s">
        <v>1804</v>
      </c>
      <c r="G1819" s="209" t="s">
        <v>137</v>
      </c>
      <c r="H1819" s="210">
        <v>116.64</v>
      </c>
      <c r="I1819" s="211"/>
      <c r="J1819" s="212">
        <f>ROUND(I1819*H1819,2)</f>
        <v>0</v>
      </c>
      <c r="K1819" s="208" t="s">
        <v>207</v>
      </c>
      <c r="L1819" s="63"/>
      <c r="M1819" s="213" t="s">
        <v>34</v>
      </c>
      <c r="N1819" s="214" t="s">
        <v>51</v>
      </c>
      <c r="O1819" s="44"/>
      <c r="P1819" s="215">
        <f>O1819*H1819</f>
        <v>0</v>
      </c>
      <c r="Q1819" s="215">
        <v>2.7E-4</v>
      </c>
      <c r="R1819" s="215">
        <f>Q1819*H1819</f>
        <v>3.1492800000000001E-2</v>
      </c>
      <c r="S1819" s="215">
        <v>0</v>
      </c>
      <c r="T1819" s="216">
        <f>S1819*H1819</f>
        <v>0</v>
      </c>
      <c r="AR1819" s="25" t="s">
        <v>286</v>
      </c>
      <c r="AT1819" s="25" t="s">
        <v>203</v>
      </c>
      <c r="AU1819" s="25" t="s">
        <v>87</v>
      </c>
      <c r="AY1819" s="25" t="s">
        <v>201</v>
      </c>
      <c r="BE1819" s="217">
        <f>IF(N1819="základní",J1819,0)</f>
        <v>0</v>
      </c>
      <c r="BF1819" s="217">
        <f>IF(N1819="snížená",J1819,0)</f>
        <v>0</v>
      </c>
      <c r="BG1819" s="217">
        <f>IF(N1819="zákl. přenesená",J1819,0)</f>
        <v>0</v>
      </c>
      <c r="BH1819" s="217">
        <f>IF(N1819="sníž. přenesená",J1819,0)</f>
        <v>0</v>
      </c>
      <c r="BI1819" s="217">
        <f>IF(N1819="nulová",J1819,0)</f>
        <v>0</v>
      </c>
      <c r="BJ1819" s="25" t="s">
        <v>42</v>
      </c>
      <c r="BK1819" s="217">
        <f>ROUND(I1819*H1819,2)</f>
        <v>0</v>
      </c>
      <c r="BL1819" s="25" t="s">
        <v>286</v>
      </c>
      <c r="BM1819" s="25" t="s">
        <v>1805</v>
      </c>
    </row>
    <row r="1820" spans="2:65" s="1" customFormat="1" ht="67.5">
      <c r="B1820" s="43"/>
      <c r="C1820" s="65"/>
      <c r="D1820" s="218" t="s">
        <v>209</v>
      </c>
      <c r="E1820" s="65"/>
      <c r="F1820" s="219" t="s">
        <v>1794</v>
      </c>
      <c r="G1820" s="65"/>
      <c r="H1820" s="65"/>
      <c r="I1820" s="175"/>
      <c r="J1820" s="65"/>
      <c r="K1820" s="65"/>
      <c r="L1820" s="63"/>
      <c r="M1820" s="220"/>
      <c r="N1820" s="44"/>
      <c r="O1820" s="44"/>
      <c r="P1820" s="44"/>
      <c r="Q1820" s="44"/>
      <c r="R1820" s="44"/>
      <c r="S1820" s="44"/>
      <c r="T1820" s="80"/>
      <c r="AT1820" s="25" t="s">
        <v>209</v>
      </c>
      <c r="AU1820" s="25" t="s">
        <v>87</v>
      </c>
    </row>
    <row r="1821" spans="2:65" s="12" customFormat="1">
      <c r="B1821" s="221"/>
      <c r="C1821" s="222"/>
      <c r="D1821" s="218" t="s">
        <v>211</v>
      </c>
      <c r="E1821" s="223" t="s">
        <v>34</v>
      </c>
      <c r="F1821" s="224" t="s">
        <v>462</v>
      </c>
      <c r="G1821" s="222"/>
      <c r="H1821" s="223" t="s">
        <v>34</v>
      </c>
      <c r="I1821" s="225"/>
      <c r="J1821" s="222"/>
      <c r="K1821" s="222"/>
      <c r="L1821" s="226"/>
      <c r="M1821" s="227"/>
      <c r="N1821" s="228"/>
      <c r="O1821" s="228"/>
      <c r="P1821" s="228"/>
      <c r="Q1821" s="228"/>
      <c r="R1821" s="228"/>
      <c r="S1821" s="228"/>
      <c r="T1821" s="229"/>
      <c r="AT1821" s="230" t="s">
        <v>211</v>
      </c>
      <c r="AU1821" s="230" t="s">
        <v>87</v>
      </c>
      <c r="AV1821" s="12" t="s">
        <v>42</v>
      </c>
      <c r="AW1821" s="12" t="s">
        <v>40</v>
      </c>
      <c r="AX1821" s="12" t="s">
        <v>80</v>
      </c>
      <c r="AY1821" s="230" t="s">
        <v>201</v>
      </c>
    </row>
    <row r="1822" spans="2:65" s="13" customFormat="1">
      <c r="B1822" s="231"/>
      <c r="C1822" s="232"/>
      <c r="D1822" s="218" t="s">
        <v>211</v>
      </c>
      <c r="E1822" s="233" t="s">
        <v>34</v>
      </c>
      <c r="F1822" s="234" t="s">
        <v>1806</v>
      </c>
      <c r="G1822" s="232"/>
      <c r="H1822" s="235">
        <v>116.64</v>
      </c>
      <c r="I1822" s="236"/>
      <c r="J1822" s="232"/>
      <c r="K1822" s="232"/>
      <c r="L1822" s="237"/>
      <c r="M1822" s="238"/>
      <c r="N1822" s="239"/>
      <c r="O1822" s="239"/>
      <c r="P1822" s="239"/>
      <c r="Q1822" s="239"/>
      <c r="R1822" s="239"/>
      <c r="S1822" s="239"/>
      <c r="T1822" s="240"/>
      <c r="AT1822" s="241" t="s">
        <v>211</v>
      </c>
      <c r="AU1822" s="241" t="s">
        <v>87</v>
      </c>
      <c r="AV1822" s="13" t="s">
        <v>87</v>
      </c>
      <c r="AW1822" s="13" t="s">
        <v>40</v>
      </c>
      <c r="AX1822" s="13" t="s">
        <v>80</v>
      </c>
      <c r="AY1822" s="241" t="s">
        <v>201</v>
      </c>
    </row>
    <row r="1823" spans="2:65" s="14" customFormat="1">
      <c r="B1823" s="242"/>
      <c r="C1823" s="243"/>
      <c r="D1823" s="218" t="s">
        <v>211</v>
      </c>
      <c r="E1823" s="244" t="s">
        <v>34</v>
      </c>
      <c r="F1823" s="245" t="s">
        <v>215</v>
      </c>
      <c r="G1823" s="243"/>
      <c r="H1823" s="246">
        <v>116.64</v>
      </c>
      <c r="I1823" s="247"/>
      <c r="J1823" s="243"/>
      <c r="K1823" s="243"/>
      <c r="L1823" s="248"/>
      <c r="M1823" s="249"/>
      <c r="N1823" s="250"/>
      <c r="O1823" s="250"/>
      <c r="P1823" s="250"/>
      <c r="Q1823" s="250"/>
      <c r="R1823" s="250"/>
      <c r="S1823" s="250"/>
      <c r="T1823" s="251"/>
      <c r="AT1823" s="252" t="s">
        <v>211</v>
      </c>
      <c r="AU1823" s="252" t="s">
        <v>87</v>
      </c>
      <c r="AV1823" s="14" t="s">
        <v>111</v>
      </c>
      <c r="AW1823" s="14" t="s">
        <v>40</v>
      </c>
      <c r="AX1823" s="14" t="s">
        <v>42</v>
      </c>
      <c r="AY1823" s="252" t="s">
        <v>201</v>
      </c>
    </row>
    <row r="1824" spans="2:65" s="1" customFormat="1" ht="38.25" customHeight="1">
      <c r="B1824" s="43"/>
      <c r="C1824" s="206" t="s">
        <v>1807</v>
      </c>
      <c r="D1824" s="206" t="s">
        <v>203</v>
      </c>
      <c r="E1824" s="207" t="s">
        <v>1808</v>
      </c>
      <c r="F1824" s="208" t="s">
        <v>1809</v>
      </c>
      <c r="G1824" s="209" t="s">
        <v>137</v>
      </c>
      <c r="H1824" s="210">
        <v>48</v>
      </c>
      <c r="I1824" s="211"/>
      <c r="J1824" s="212">
        <f>ROUND(I1824*H1824,2)</f>
        <v>0</v>
      </c>
      <c r="K1824" s="208" t="s">
        <v>207</v>
      </c>
      <c r="L1824" s="63"/>
      <c r="M1824" s="213" t="s">
        <v>34</v>
      </c>
      <c r="N1824" s="214" t="s">
        <v>51</v>
      </c>
      <c r="O1824" s="44"/>
      <c r="P1824" s="215">
        <f>O1824*H1824</f>
        <v>0</v>
      </c>
      <c r="Q1824" s="215">
        <v>4.0999999999999999E-4</v>
      </c>
      <c r="R1824" s="215">
        <f>Q1824*H1824</f>
        <v>1.968E-2</v>
      </c>
      <c r="S1824" s="215">
        <v>0</v>
      </c>
      <c r="T1824" s="216">
        <f>S1824*H1824</f>
        <v>0</v>
      </c>
      <c r="AR1824" s="25" t="s">
        <v>286</v>
      </c>
      <c r="AT1824" s="25" t="s">
        <v>203</v>
      </c>
      <c r="AU1824" s="25" t="s">
        <v>87</v>
      </c>
      <c r="AY1824" s="25" t="s">
        <v>201</v>
      </c>
      <c r="BE1824" s="217">
        <f>IF(N1824="základní",J1824,0)</f>
        <v>0</v>
      </c>
      <c r="BF1824" s="217">
        <f>IF(N1824="snížená",J1824,0)</f>
        <v>0</v>
      </c>
      <c r="BG1824" s="217">
        <f>IF(N1824="zákl. přenesená",J1824,0)</f>
        <v>0</v>
      </c>
      <c r="BH1824" s="217">
        <f>IF(N1824="sníž. přenesená",J1824,0)</f>
        <v>0</v>
      </c>
      <c r="BI1824" s="217">
        <f>IF(N1824="nulová",J1824,0)</f>
        <v>0</v>
      </c>
      <c r="BJ1824" s="25" t="s">
        <v>42</v>
      </c>
      <c r="BK1824" s="217">
        <f>ROUND(I1824*H1824,2)</f>
        <v>0</v>
      </c>
      <c r="BL1824" s="25" t="s">
        <v>286</v>
      </c>
      <c r="BM1824" s="25" t="s">
        <v>1810</v>
      </c>
    </row>
    <row r="1825" spans="2:65" s="1" customFormat="1" ht="67.5">
      <c r="B1825" s="43"/>
      <c r="C1825" s="65"/>
      <c r="D1825" s="218" t="s">
        <v>209</v>
      </c>
      <c r="E1825" s="65"/>
      <c r="F1825" s="219" t="s">
        <v>1794</v>
      </c>
      <c r="G1825" s="65"/>
      <c r="H1825" s="65"/>
      <c r="I1825" s="175"/>
      <c r="J1825" s="65"/>
      <c r="K1825" s="65"/>
      <c r="L1825" s="63"/>
      <c r="M1825" s="220"/>
      <c r="N1825" s="44"/>
      <c r="O1825" s="44"/>
      <c r="P1825" s="44"/>
      <c r="Q1825" s="44"/>
      <c r="R1825" s="44"/>
      <c r="S1825" s="44"/>
      <c r="T1825" s="80"/>
      <c r="AT1825" s="25" t="s">
        <v>209</v>
      </c>
      <c r="AU1825" s="25" t="s">
        <v>87</v>
      </c>
    </row>
    <row r="1826" spans="2:65" s="12" customFormat="1">
      <c r="B1826" s="221"/>
      <c r="C1826" s="222"/>
      <c r="D1826" s="218" t="s">
        <v>211</v>
      </c>
      <c r="E1826" s="223" t="s">
        <v>34</v>
      </c>
      <c r="F1826" s="224" t="s">
        <v>462</v>
      </c>
      <c r="G1826" s="222"/>
      <c r="H1826" s="223" t="s">
        <v>34</v>
      </c>
      <c r="I1826" s="225"/>
      <c r="J1826" s="222"/>
      <c r="K1826" s="222"/>
      <c r="L1826" s="226"/>
      <c r="M1826" s="227"/>
      <c r="N1826" s="228"/>
      <c r="O1826" s="228"/>
      <c r="P1826" s="228"/>
      <c r="Q1826" s="228"/>
      <c r="R1826" s="228"/>
      <c r="S1826" s="228"/>
      <c r="T1826" s="229"/>
      <c r="AT1826" s="230" t="s">
        <v>211</v>
      </c>
      <c r="AU1826" s="230" t="s">
        <v>87</v>
      </c>
      <c r="AV1826" s="12" t="s">
        <v>42</v>
      </c>
      <c r="AW1826" s="12" t="s">
        <v>40</v>
      </c>
      <c r="AX1826" s="12" t="s">
        <v>80</v>
      </c>
      <c r="AY1826" s="230" t="s">
        <v>201</v>
      </c>
    </row>
    <row r="1827" spans="2:65" s="13" customFormat="1">
      <c r="B1827" s="231"/>
      <c r="C1827" s="232"/>
      <c r="D1827" s="218" t="s">
        <v>211</v>
      </c>
      <c r="E1827" s="233" t="s">
        <v>34</v>
      </c>
      <c r="F1827" s="234" t="s">
        <v>1811</v>
      </c>
      <c r="G1827" s="232"/>
      <c r="H1827" s="235">
        <v>48</v>
      </c>
      <c r="I1827" s="236"/>
      <c r="J1827" s="232"/>
      <c r="K1827" s="232"/>
      <c r="L1827" s="237"/>
      <c r="M1827" s="238"/>
      <c r="N1827" s="239"/>
      <c r="O1827" s="239"/>
      <c r="P1827" s="239"/>
      <c r="Q1827" s="239"/>
      <c r="R1827" s="239"/>
      <c r="S1827" s="239"/>
      <c r="T1827" s="240"/>
      <c r="AT1827" s="241" t="s">
        <v>211</v>
      </c>
      <c r="AU1827" s="241" t="s">
        <v>87</v>
      </c>
      <c r="AV1827" s="13" t="s">
        <v>87</v>
      </c>
      <c r="AW1827" s="13" t="s">
        <v>40</v>
      </c>
      <c r="AX1827" s="13" t="s">
        <v>80</v>
      </c>
      <c r="AY1827" s="241" t="s">
        <v>201</v>
      </c>
    </row>
    <row r="1828" spans="2:65" s="14" customFormat="1">
      <c r="B1828" s="242"/>
      <c r="C1828" s="243"/>
      <c r="D1828" s="218" t="s">
        <v>211</v>
      </c>
      <c r="E1828" s="244" t="s">
        <v>34</v>
      </c>
      <c r="F1828" s="245" t="s">
        <v>215</v>
      </c>
      <c r="G1828" s="243"/>
      <c r="H1828" s="246">
        <v>48</v>
      </c>
      <c r="I1828" s="247"/>
      <c r="J1828" s="243"/>
      <c r="K1828" s="243"/>
      <c r="L1828" s="248"/>
      <c r="M1828" s="249"/>
      <c r="N1828" s="250"/>
      <c r="O1828" s="250"/>
      <c r="P1828" s="250"/>
      <c r="Q1828" s="250"/>
      <c r="R1828" s="250"/>
      <c r="S1828" s="250"/>
      <c r="T1828" s="251"/>
      <c r="AT1828" s="252" t="s">
        <v>211</v>
      </c>
      <c r="AU1828" s="252" t="s">
        <v>87</v>
      </c>
      <c r="AV1828" s="14" t="s">
        <v>111</v>
      </c>
      <c r="AW1828" s="14" t="s">
        <v>40</v>
      </c>
      <c r="AX1828" s="14" t="s">
        <v>42</v>
      </c>
      <c r="AY1828" s="252" t="s">
        <v>201</v>
      </c>
    </row>
    <row r="1829" spans="2:65" s="1" customFormat="1" ht="25.5" customHeight="1">
      <c r="B1829" s="43"/>
      <c r="C1829" s="264" t="s">
        <v>1812</v>
      </c>
      <c r="D1829" s="264" t="s">
        <v>306</v>
      </c>
      <c r="E1829" s="265" t="s">
        <v>1813</v>
      </c>
      <c r="F1829" s="266" t="s">
        <v>1814</v>
      </c>
      <c r="G1829" s="267" t="s">
        <v>137</v>
      </c>
      <c r="H1829" s="268">
        <v>393.96300000000002</v>
      </c>
      <c r="I1829" s="269"/>
      <c r="J1829" s="270">
        <f>ROUND(I1829*H1829,2)</f>
        <v>0</v>
      </c>
      <c r="K1829" s="266" t="s">
        <v>207</v>
      </c>
      <c r="L1829" s="271"/>
      <c r="M1829" s="272" t="s">
        <v>34</v>
      </c>
      <c r="N1829" s="273" t="s">
        <v>51</v>
      </c>
      <c r="O1829" s="44"/>
      <c r="P1829" s="215">
        <f>O1829*H1829</f>
        <v>0</v>
      </c>
      <c r="Q1829" s="215">
        <v>4.4999999999999997E-3</v>
      </c>
      <c r="R1829" s="215">
        <f>Q1829*H1829</f>
        <v>1.7728335</v>
      </c>
      <c r="S1829" s="215">
        <v>0</v>
      </c>
      <c r="T1829" s="216">
        <f>S1829*H1829</f>
        <v>0</v>
      </c>
      <c r="AR1829" s="25" t="s">
        <v>390</v>
      </c>
      <c r="AT1829" s="25" t="s">
        <v>306</v>
      </c>
      <c r="AU1829" s="25" t="s">
        <v>87</v>
      </c>
      <c r="AY1829" s="25" t="s">
        <v>201</v>
      </c>
      <c r="BE1829" s="217">
        <f>IF(N1829="základní",J1829,0)</f>
        <v>0</v>
      </c>
      <c r="BF1829" s="217">
        <f>IF(N1829="snížená",J1829,0)</f>
        <v>0</v>
      </c>
      <c r="BG1829" s="217">
        <f>IF(N1829="zákl. přenesená",J1829,0)</f>
        <v>0</v>
      </c>
      <c r="BH1829" s="217">
        <f>IF(N1829="sníž. přenesená",J1829,0)</f>
        <v>0</v>
      </c>
      <c r="BI1829" s="217">
        <f>IF(N1829="nulová",J1829,0)</f>
        <v>0</v>
      </c>
      <c r="BJ1829" s="25" t="s">
        <v>42</v>
      </c>
      <c r="BK1829" s="217">
        <f>ROUND(I1829*H1829,2)</f>
        <v>0</v>
      </c>
      <c r="BL1829" s="25" t="s">
        <v>286</v>
      </c>
      <c r="BM1829" s="25" t="s">
        <v>1815</v>
      </c>
    </row>
    <row r="1830" spans="2:65" s="13" customFormat="1">
      <c r="B1830" s="231"/>
      <c r="C1830" s="232"/>
      <c r="D1830" s="218" t="s">
        <v>211</v>
      </c>
      <c r="E1830" s="232"/>
      <c r="F1830" s="234" t="s">
        <v>1816</v>
      </c>
      <c r="G1830" s="232"/>
      <c r="H1830" s="235">
        <v>393.96300000000002</v>
      </c>
      <c r="I1830" s="236"/>
      <c r="J1830" s="232"/>
      <c r="K1830" s="232"/>
      <c r="L1830" s="237"/>
      <c r="M1830" s="238"/>
      <c r="N1830" s="239"/>
      <c r="O1830" s="239"/>
      <c r="P1830" s="239"/>
      <c r="Q1830" s="239"/>
      <c r="R1830" s="239"/>
      <c r="S1830" s="239"/>
      <c r="T1830" s="240"/>
      <c r="AT1830" s="241" t="s">
        <v>211</v>
      </c>
      <c r="AU1830" s="241" t="s">
        <v>87</v>
      </c>
      <c r="AV1830" s="13" t="s">
        <v>87</v>
      </c>
      <c r="AW1830" s="13" t="s">
        <v>6</v>
      </c>
      <c r="AX1830" s="13" t="s">
        <v>42</v>
      </c>
      <c r="AY1830" s="241" t="s">
        <v>201</v>
      </c>
    </row>
    <row r="1831" spans="2:65" s="1" customFormat="1" ht="25.5" customHeight="1">
      <c r="B1831" s="43"/>
      <c r="C1831" s="206" t="s">
        <v>1817</v>
      </c>
      <c r="D1831" s="206" t="s">
        <v>203</v>
      </c>
      <c r="E1831" s="207" t="s">
        <v>1818</v>
      </c>
      <c r="F1831" s="208" t="s">
        <v>1819</v>
      </c>
      <c r="G1831" s="209" t="s">
        <v>137</v>
      </c>
      <c r="H1831" s="210">
        <v>386.238</v>
      </c>
      <c r="I1831" s="211"/>
      <c r="J1831" s="212">
        <f>ROUND(I1831*H1831,2)</f>
        <v>0</v>
      </c>
      <c r="K1831" s="208" t="s">
        <v>207</v>
      </c>
      <c r="L1831" s="63"/>
      <c r="M1831" s="213" t="s">
        <v>34</v>
      </c>
      <c r="N1831" s="214" t="s">
        <v>51</v>
      </c>
      <c r="O1831" s="44"/>
      <c r="P1831" s="215">
        <f>O1831*H1831</f>
        <v>0</v>
      </c>
      <c r="Q1831" s="215">
        <v>5.8E-4</v>
      </c>
      <c r="R1831" s="215">
        <f>Q1831*H1831</f>
        <v>0.22401804</v>
      </c>
      <c r="S1831" s="215">
        <v>0</v>
      </c>
      <c r="T1831" s="216">
        <f>S1831*H1831</f>
        <v>0</v>
      </c>
      <c r="AR1831" s="25" t="s">
        <v>286</v>
      </c>
      <c r="AT1831" s="25" t="s">
        <v>203</v>
      </c>
      <c r="AU1831" s="25" t="s">
        <v>87</v>
      </c>
      <c r="AY1831" s="25" t="s">
        <v>201</v>
      </c>
      <c r="BE1831" s="217">
        <f>IF(N1831="základní",J1831,0)</f>
        <v>0</v>
      </c>
      <c r="BF1831" s="217">
        <f>IF(N1831="snížená",J1831,0)</f>
        <v>0</v>
      </c>
      <c r="BG1831" s="217">
        <f>IF(N1831="zákl. přenesená",J1831,0)</f>
        <v>0</v>
      </c>
      <c r="BH1831" s="217">
        <f>IF(N1831="sníž. přenesená",J1831,0)</f>
        <v>0</v>
      </c>
      <c r="BI1831" s="217">
        <f>IF(N1831="nulová",J1831,0)</f>
        <v>0</v>
      </c>
      <c r="BJ1831" s="25" t="s">
        <v>42</v>
      </c>
      <c r="BK1831" s="217">
        <f>ROUND(I1831*H1831,2)</f>
        <v>0</v>
      </c>
      <c r="BL1831" s="25" t="s">
        <v>286</v>
      </c>
      <c r="BM1831" s="25" t="s">
        <v>1820</v>
      </c>
    </row>
    <row r="1832" spans="2:65" s="1" customFormat="1" ht="67.5">
      <c r="B1832" s="43"/>
      <c r="C1832" s="65"/>
      <c r="D1832" s="218" t="s">
        <v>209</v>
      </c>
      <c r="E1832" s="65"/>
      <c r="F1832" s="219" t="s">
        <v>1794</v>
      </c>
      <c r="G1832" s="65"/>
      <c r="H1832" s="65"/>
      <c r="I1832" s="175"/>
      <c r="J1832" s="65"/>
      <c r="K1832" s="65"/>
      <c r="L1832" s="63"/>
      <c r="M1832" s="220"/>
      <c r="N1832" s="44"/>
      <c r="O1832" s="44"/>
      <c r="P1832" s="44"/>
      <c r="Q1832" s="44"/>
      <c r="R1832" s="44"/>
      <c r="S1832" s="44"/>
      <c r="T1832" s="80"/>
      <c r="AT1832" s="25" t="s">
        <v>209</v>
      </c>
      <c r="AU1832" s="25" t="s">
        <v>87</v>
      </c>
    </row>
    <row r="1833" spans="2:65" s="12" customFormat="1">
      <c r="B1833" s="221"/>
      <c r="C1833" s="222"/>
      <c r="D1833" s="218" t="s">
        <v>211</v>
      </c>
      <c r="E1833" s="223" t="s">
        <v>34</v>
      </c>
      <c r="F1833" s="224" t="s">
        <v>462</v>
      </c>
      <c r="G1833" s="222"/>
      <c r="H1833" s="223" t="s">
        <v>34</v>
      </c>
      <c r="I1833" s="225"/>
      <c r="J1833" s="222"/>
      <c r="K1833" s="222"/>
      <c r="L1833" s="226"/>
      <c r="M1833" s="227"/>
      <c r="N1833" s="228"/>
      <c r="O1833" s="228"/>
      <c r="P1833" s="228"/>
      <c r="Q1833" s="228"/>
      <c r="R1833" s="228"/>
      <c r="S1833" s="228"/>
      <c r="T1833" s="229"/>
      <c r="AT1833" s="230" t="s">
        <v>211</v>
      </c>
      <c r="AU1833" s="230" t="s">
        <v>87</v>
      </c>
      <c r="AV1833" s="12" t="s">
        <v>42</v>
      </c>
      <c r="AW1833" s="12" t="s">
        <v>40</v>
      </c>
      <c r="AX1833" s="12" t="s">
        <v>80</v>
      </c>
      <c r="AY1833" s="230" t="s">
        <v>201</v>
      </c>
    </row>
    <row r="1834" spans="2:65" s="13" customFormat="1">
      <c r="B1834" s="231"/>
      <c r="C1834" s="232"/>
      <c r="D1834" s="218" t="s">
        <v>211</v>
      </c>
      <c r="E1834" s="233" t="s">
        <v>34</v>
      </c>
      <c r="F1834" s="234" t="s">
        <v>1795</v>
      </c>
      <c r="G1834" s="232"/>
      <c r="H1834" s="235">
        <v>394.51799999999997</v>
      </c>
      <c r="I1834" s="236"/>
      <c r="J1834" s="232"/>
      <c r="K1834" s="232"/>
      <c r="L1834" s="237"/>
      <c r="M1834" s="238"/>
      <c r="N1834" s="239"/>
      <c r="O1834" s="239"/>
      <c r="P1834" s="239"/>
      <c r="Q1834" s="239"/>
      <c r="R1834" s="239"/>
      <c r="S1834" s="239"/>
      <c r="T1834" s="240"/>
      <c r="AT1834" s="241" t="s">
        <v>211</v>
      </c>
      <c r="AU1834" s="241" t="s">
        <v>87</v>
      </c>
      <c r="AV1834" s="13" t="s">
        <v>87</v>
      </c>
      <c r="AW1834" s="13" t="s">
        <v>40</v>
      </c>
      <c r="AX1834" s="13" t="s">
        <v>80</v>
      </c>
      <c r="AY1834" s="241" t="s">
        <v>201</v>
      </c>
    </row>
    <row r="1835" spans="2:65" s="12" customFormat="1">
      <c r="B1835" s="221"/>
      <c r="C1835" s="222"/>
      <c r="D1835" s="218" t="s">
        <v>211</v>
      </c>
      <c r="E1835" s="223" t="s">
        <v>34</v>
      </c>
      <c r="F1835" s="224" t="s">
        <v>1796</v>
      </c>
      <c r="G1835" s="222"/>
      <c r="H1835" s="223" t="s">
        <v>34</v>
      </c>
      <c r="I1835" s="225"/>
      <c r="J1835" s="222"/>
      <c r="K1835" s="222"/>
      <c r="L1835" s="226"/>
      <c r="M1835" s="227"/>
      <c r="N1835" s="228"/>
      <c r="O1835" s="228"/>
      <c r="P1835" s="228"/>
      <c r="Q1835" s="228"/>
      <c r="R1835" s="228"/>
      <c r="S1835" s="228"/>
      <c r="T1835" s="229"/>
      <c r="AT1835" s="230" t="s">
        <v>211</v>
      </c>
      <c r="AU1835" s="230" t="s">
        <v>87</v>
      </c>
      <c r="AV1835" s="12" t="s">
        <v>42</v>
      </c>
      <c r="AW1835" s="12" t="s">
        <v>40</v>
      </c>
      <c r="AX1835" s="12" t="s">
        <v>80</v>
      </c>
      <c r="AY1835" s="230" t="s">
        <v>201</v>
      </c>
    </row>
    <row r="1836" spans="2:65" s="13" customFormat="1">
      <c r="B1836" s="231"/>
      <c r="C1836" s="232"/>
      <c r="D1836" s="218" t="s">
        <v>211</v>
      </c>
      <c r="E1836" s="233" t="s">
        <v>34</v>
      </c>
      <c r="F1836" s="234" t="s">
        <v>1797</v>
      </c>
      <c r="G1836" s="232"/>
      <c r="H1836" s="235">
        <v>-5.76</v>
      </c>
      <c r="I1836" s="236"/>
      <c r="J1836" s="232"/>
      <c r="K1836" s="232"/>
      <c r="L1836" s="237"/>
      <c r="M1836" s="238"/>
      <c r="N1836" s="239"/>
      <c r="O1836" s="239"/>
      <c r="P1836" s="239"/>
      <c r="Q1836" s="239"/>
      <c r="R1836" s="239"/>
      <c r="S1836" s="239"/>
      <c r="T1836" s="240"/>
      <c r="AT1836" s="241" t="s">
        <v>211</v>
      </c>
      <c r="AU1836" s="241" t="s">
        <v>87</v>
      </c>
      <c r="AV1836" s="13" t="s">
        <v>87</v>
      </c>
      <c r="AW1836" s="13" t="s">
        <v>40</v>
      </c>
      <c r="AX1836" s="13" t="s">
        <v>80</v>
      </c>
      <c r="AY1836" s="241" t="s">
        <v>201</v>
      </c>
    </row>
    <row r="1837" spans="2:65" s="13" customFormat="1">
      <c r="B1837" s="231"/>
      <c r="C1837" s="232"/>
      <c r="D1837" s="218" t="s">
        <v>211</v>
      </c>
      <c r="E1837" s="233" t="s">
        <v>34</v>
      </c>
      <c r="F1837" s="234" t="s">
        <v>1798</v>
      </c>
      <c r="G1837" s="232"/>
      <c r="H1837" s="235">
        <v>-0.99</v>
      </c>
      <c r="I1837" s="236"/>
      <c r="J1837" s="232"/>
      <c r="K1837" s="232"/>
      <c r="L1837" s="237"/>
      <c r="M1837" s="238"/>
      <c r="N1837" s="239"/>
      <c r="O1837" s="239"/>
      <c r="P1837" s="239"/>
      <c r="Q1837" s="239"/>
      <c r="R1837" s="239"/>
      <c r="S1837" s="239"/>
      <c r="T1837" s="240"/>
      <c r="AT1837" s="241" t="s">
        <v>211</v>
      </c>
      <c r="AU1837" s="241" t="s">
        <v>87</v>
      </c>
      <c r="AV1837" s="13" t="s">
        <v>87</v>
      </c>
      <c r="AW1837" s="13" t="s">
        <v>40</v>
      </c>
      <c r="AX1837" s="13" t="s">
        <v>80</v>
      </c>
      <c r="AY1837" s="241" t="s">
        <v>201</v>
      </c>
    </row>
    <row r="1838" spans="2:65" s="13" customFormat="1">
      <c r="B1838" s="231"/>
      <c r="C1838" s="232"/>
      <c r="D1838" s="218" t="s">
        <v>211</v>
      </c>
      <c r="E1838" s="233" t="s">
        <v>34</v>
      </c>
      <c r="F1838" s="234" t="s">
        <v>1799</v>
      </c>
      <c r="G1838" s="232"/>
      <c r="H1838" s="235">
        <v>-1.53</v>
      </c>
      <c r="I1838" s="236"/>
      <c r="J1838" s="232"/>
      <c r="K1838" s="232"/>
      <c r="L1838" s="237"/>
      <c r="M1838" s="238"/>
      <c r="N1838" s="239"/>
      <c r="O1838" s="239"/>
      <c r="P1838" s="239"/>
      <c r="Q1838" s="239"/>
      <c r="R1838" s="239"/>
      <c r="S1838" s="239"/>
      <c r="T1838" s="240"/>
      <c r="AT1838" s="241" t="s">
        <v>211</v>
      </c>
      <c r="AU1838" s="241" t="s">
        <v>87</v>
      </c>
      <c r="AV1838" s="13" t="s">
        <v>87</v>
      </c>
      <c r="AW1838" s="13" t="s">
        <v>40</v>
      </c>
      <c r="AX1838" s="13" t="s">
        <v>80</v>
      </c>
      <c r="AY1838" s="241" t="s">
        <v>201</v>
      </c>
    </row>
    <row r="1839" spans="2:65" s="14" customFormat="1">
      <c r="B1839" s="242"/>
      <c r="C1839" s="243"/>
      <c r="D1839" s="218" t="s">
        <v>211</v>
      </c>
      <c r="E1839" s="244" t="s">
        <v>34</v>
      </c>
      <c r="F1839" s="245" t="s">
        <v>215</v>
      </c>
      <c r="G1839" s="243"/>
      <c r="H1839" s="246">
        <v>386.238</v>
      </c>
      <c r="I1839" s="247"/>
      <c r="J1839" s="243"/>
      <c r="K1839" s="243"/>
      <c r="L1839" s="248"/>
      <c r="M1839" s="249"/>
      <c r="N1839" s="250"/>
      <c r="O1839" s="250"/>
      <c r="P1839" s="250"/>
      <c r="Q1839" s="250"/>
      <c r="R1839" s="250"/>
      <c r="S1839" s="250"/>
      <c r="T1839" s="251"/>
      <c r="AT1839" s="252" t="s">
        <v>211</v>
      </c>
      <c r="AU1839" s="252" t="s">
        <v>87</v>
      </c>
      <c r="AV1839" s="14" t="s">
        <v>111</v>
      </c>
      <c r="AW1839" s="14" t="s">
        <v>40</v>
      </c>
      <c r="AX1839" s="14" t="s">
        <v>42</v>
      </c>
      <c r="AY1839" s="252" t="s">
        <v>201</v>
      </c>
    </row>
    <row r="1840" spans="2:65" s="1" customFormat="1" ht="16.5" customHeight="1">
      <c r="B1840" s="43"/>
      <c r="C1840" s="264" t="s">
        <v>1821</v>
      </c>
      <c r="D1840" s="264" t="s">
        <v>306</v>
      </c>
      <c r="E1840" s="265" t="s">
        <v>1822</v>
      </c>
      <c r="F1840" s="266" t="s">
        <v>1823</v>
      </c>
      <c r="G1840" s="267" t="s">
        <v>206</v>
      </c>
      <c r="H1840" s="268">
        <v>51.215000000000003</v>
      </c>
      <c r="I1840" s="269"/>
      <c r="J1840" s="270">
        <f>ROUND(I1840*H1840,2)</f>
        <v>0</v>
      </c>
      <c r="K1840" s="266" t="s">
        <v>207</v>
      </c>
      <c r="L1840" s="271"/>
      <c r="M1840" s="272" t="s">
        <v>34</v>
      </c>
      <c r="N1840" s="273" t="s">
        <v>51</v>
      </c>
      <c r="O1840" s="44"/>
      <c r="P1840" s="215">
        <f>O1840*H1840</f>
        <v>0</v>
      </c>
      <c r="Q1840" s="215">
        <v>0.02</v>
      </c>
      <c r="R1840" s="215">
        <f>Q1840*H1840</f>
        <v>1.0243</v>
      </c>
      <c r="S1840" s="215">
        <v>0</v>
      </c>
      <c r="T1840" s="216">
        <f>S1840*H1840</f>
        <v>0</v>
      </c>
      <c r="AR1840" s="25" t="s">
        <v>390</v>
      </c>
      <c r="AT1840" s="25" t="s">
        <v>306</v>
      </c>
      <c r="AU1840" s="25" t="s">
        <v>87</v>
      </c>
      <c r="AY1840" s="25" t="s">
        <v>201</v>
      </c>
      <c r="BE1840" s="217">
        <f>IF(N1840="základní",J1840,0)</f>
        <v>0</v>
      </c>
      <c r="BF1840" s="217">
        <f>IF(N1840="snížená",J1840,0)</f>
        <v>0</v>
      </c>
      <c r="BG1840" s="217">
        <f>IF(N1840="zákl. přenesená",J1840,0)</f>
        <v>0</v>
      </c>
      <c r="BH1840" s="217">
        <f>IF(N1840="sníž. přenesená",J1840,0)</f>
        <v>0</v>
      </c>
      <c r="BI1840" s="217">
        <f>IF(N1840="nulová",J1840,0)</f>
        <v>0</v>
      </c>
      <c r="BJ1840" s="25" t="s">
        <v>42</v>
      </c>
      <c r="BK1840" s="217">
        <f>ROUND(I1840*H1840,2)</f>
        <v>0</v>
      </c>
      <c r="BL1840" s="25" t="s">
        <v>286</v>
      </c>
      <c r="BM1840" s="25" t="s">
        <v>1824</v>
      </c>
    </row>
    <row r="1841" spans="2:65" s="13" customFormat="1">
      <c r="B1841" s="231"/>
      <c r="C1841" s="232"/>
      <c r="D1841" s="218" t="s">
        <v>211</v>
      </c>
      <c r="E1841" s="233" t="s">
        <v>34</v>
      </c>
      <c r="F1841" s="234" t="s">
        <v>1825</v>
      </c>
      <c r="G1841" s="232"/>
      <c r="H1841" s="235">
        <v>50.210999999999999</v>
      </c>
      <c r="I1841" s="236"/>
      <c r="J1841" s="232"/>
      <c r="K1841" s="232"/>
      <c r="L1841" s="237"/>
      <c r="M1841" s="238"/>
      <c r="N1841" s="239"/>
      <c r="O1841" s="239"/>
      <c r="P1841" s="239"/>
      <c r="Q1841" s="239"/>
      <c r="R1841" s="239"/>
      <c r="S1841" s="239"/>
      <c r="T1841" s="240"/>
      <c r="AT1841" s="241" t="s">
        <v>211</v>
      </c>
      <c r="AU1841" s="241" t="s">
        <v>87</v>
      </c>
      <c r="AV1841" s="13" t="s">
        <v>87</v>
      </c>
      <c r="AW1841" s="13" t="s">
        <v>40</v>
      </c>
      <c r="AX1841" s="13" t="s">
        <v>42</v>
      </c>
      <c r="AY1841" s="241" t="s">
        <v>201</v>
      </c>
    </row>
    <row r="1842" spans="2:65" s="13" customFormat="1">
      <c r="B1842" s="231"/>
      <c r="C1842" s="232"/>
      <c r="D1842" s="218" t="s">
        <v>211</v>
      </c>
      <c r="E1842" s="232"/>
      <c r="F1842" s="234" t="s">
        <v>1826</v>
      </c>
      <c r="G1842" s="232"/>
      <c r="H1842" s="235">
        <v>51.215000000000003</v>
      </c>
      <c r="I1842" s="236"/>
      <c r="J1842" s="232"/>
      <c r="K1842" s="232"/>
      <c r="L1842" s="237"/>
      <c r="M1842" s="238"/>
      <c r="N1842" s="239"/>
      <c r="O1842" s="239"/>
      <c r="P1842" s="239"/>
      <c r="Q1842" s="239"/>
      <c r="R1842" s="239"/>
      <c r="S1842" s="239"/>
      <c r="T1842" s="240"/>
      <c r="AT1842" s="241" t="s">
        <v>211</v>
      </c>
      <c r="AU1842" s="241" t="s">
        <v>87</v>
      </c>
      <c r="AV1842" s="13" t="s">
        <v>87</v>
      </c>
      <c r="AW1842" s="13" t="s">
        <v>6</v>
      </c>
      <c r="AX1842" s="13" t="s">
        <v>42</v>
      </c>
      <c r="AY1842" s="241" t="s">
        <v>201</v>
      </c>
    </row>
    <row r="1843" spans="2:65" s="1" customFormat="1" ht="38.25" customHeight="1">
      <c r="B1843" s="43"/>
      <c r="C1843" s="206" t="s">
        <v>1827</v>
      </c>
      <c r="D1843" s="206" t="s">
        <v>203</v>
      </c>
      <c r="E1843" s="207" t="s">
        <v>1828</v>
      </c>
      <c r="F1843" s="208" t="s">
        <v>1829</v>
      </c>
      <c r="G1843" s="209" t="s">
        <v>355</v>
      </c>
      <c r="H1843" s="210">
        <v>4.8090000000000002</v>
      </c>
      <c r="I1843" s="211"/>
      <c r="J1843" s="212">
        <f>ROUND(I1843*H1843,2)</f>
        <v>0</v>
      </c>
      <c r="K1843" s="208" t="s">
        <v>207</v>
      </c>
      <c r="L1843" s="63"/>
      <c r="M1843" s="213" t="s">
        <v>34</v>
      </c>
      <c r="N1843" s="214" t="s">
        <v>51</v>
      </c>
      <c r="O1843" s="44"/>
      <c r="P1843" s="215">
        <f>O1843*H1843</f>
        <v>0</v>
      </c>
      <c r="Q1843" s="215">
        <v>0</v>
      </c>
      <c r="R1843" s="215">
        <f>Q1843*H1843</f>
        <v>0</v>
      </c>
      <c r="S1843" s="215">
        <v>0</v>
      </c>
      <c r="T1843" s="216">
        <f>S1843*H1843</f>
        <v>0</v>
      </c>
      <c r="AR1843" s="25" t="s">
        <v>286</v>
      </c>
      <c r="AT1843" s="25" t="s">
        <v>203</v>
      </c>
      <c r="AU1843" s="25" t="s">
        <v>87</v>
      </c>
      <c r="AY1843" s="25" t="s">
        <v>201</v>
      </c>
      <c r="BE1843" s="217">
        <f>IF(N1843="základní",J1843,0)</f>
        <v>0</v>
      </c>
      <c r="BF1843" s="217">
        <f>IF(N1843="snížená",J1843,0)</f>
        <v>0</v>
      </c>
      <c r="BG1843" s="217">
        <f>IF(N1843="zákl. přenesená",J1843,0)</f>
        <v>0</v>
      </c>
      <c r="BH1843" s="217">
        <f>IF(N1843="sníž. přenesená",J1843,0)</f>
        <v>0</v>
      </c>
      <c r="BI1843" s="217">
        <f>IF(N1843="nulová",J1843,0)</f>
        <v>0</v>
      </c>
      <c r="BJ1843" s="25" t="s">
        <v>42</v>
      </c>
      <c r="BK1843" s="217">
        <f>ROUND(I1843*H1843,2)</f>
        <v>0</v>
      </c>
      <c r="BL1843" s="25" t="s">
        <v>286</v>
      </c>
      <c r="BM1843" s="25" t="s">
        <v>1830</v>
      </c>
    </row>
    <row r="1844" spans="2:65" s="1" customFormat="1" ht="121.5">
      <c r="B1844" s="43"/>
      <c r="C1844" s="65"/>
      <c r="D1844" s="218" t="s">
        <v>209</v>
      </c>
      <c r="E1844" s="65"/>
      <c r="F1844" s="219" t="s">
        <v>1831</v>
      </c>
      <c r="G1844" s="65"/>
      <c r="H1844" s="65"/>
      <c r="I1844" s="175"/>
      <c r="J1844" s="65"/>
      <c r="K1844" s="65"/>
      <c r="L1844" s="63"/>
      <c r="M1844" s="220"/>
      <c r="N1844" s="44"/>
      <c r="O1844" s="44"/>
      <c r="P1844" s="44"/>
      <c r="Q1844" s="44"/>
      <c r="R1844" s="44"/>
      <c r="S1844" s="44"/>
      <c r="T1844" s="80"/>
      <c r="AT1844" s="25" t="s">
        <v>209</v>
      </c>
      <c r="AU1844" s="25" t="s">
        <v>87</v>
      </c>
    </row>
    <row r="1845" spans="2:65" s="11" customFormat="1" ht="29.85" customHeight="1">
      <c r="B1845" s="190"/>
      <c r="C1845" s="191"/>
      <c r="D1845" s="192" t="s">
        <v>79</v>
      </c>
      <c r="E1845" s="204" t="s">
        <v>1832</v>
      </c>
      <c r="F1845" s="204" t="s">
        <v>1833</v>
      </c>
      <c r="G1845" s="191"/>
      <c r="H1845" s="191"/>
      <c r="I1845" s="194"/>
      <c r="J1845" s="205">
        <f>BK1845</f>
        <v>0</v>
      </c>
      <c r="K1845" s="191"/>
      <c r="L1845" s="196"/>
      <c r="M1845" s="197"/>
      <c r="N1845" s="198"/>
      <c r="O1845" s="198"/>
      <c r="P1845" s="199">
        <f>SUM(P1846:P1870)</f>
        <v>0</v>
      </c>
      <c r="Q1845" s="198"/>
      <c r="R1845" s="199">
        <f>SUM(R1846:R1870)</f>
        <v>0.87483537999999994</v>
      </c>
      <c r="S1845" s="198"/>
      <c r="T1845" s="200">
        <f>SUM(T1846:T1870)</f>
        <v>0</v>
      </c>
      <c r="AR1845" s="201" t="s">
        <v>87</v>
      </c>
      <c r="AT1845" s="202" t="s">
        <v>79</v>
      </c>
      <c r="AU1845" s="202" t="s">
        <v>42</v>
      </c>
      <c r="AY1845" s="201" t="s">
        <v>201</v>
      </c>
      <c r="BK1845" s="203">
        <f>SUM(BK1846:BK1870)</f>
        <v>0</v>
      </c>
    </row>
    <row r="1846" spans="2:65" s="1" customFormat="1" ht="25.5" customHeight="1">
      <c r="B1846" s="43"/>
      <c r="C1846" s="206" t="s">
        <v>1834</v>
      </c>
      <c r="D1846" s="206" t="s">
        <v>203</v>
      </c>
      <c r="E1846" s="207" t="s">
        <v>1835</v>
      </c>
      <c r="F1846" s="208" t="s">
        <v>1836</v>
      </c>
      <c r="G1846" s="209" t="s">
        <v>137</v>
      </c>
      <c r="H1846" s="210">
        <v>170</v>
      </c>
      <c r="I1846" s="211"/>
      <c r="J1846" s="212">
        <f>ROUND(I1846*H1846,2)</f>
        <v>0</v>
      </c>
      <c r="K1846" s="208" t="s">
        <v>207</v>
      </c>
      <c r="L1846" s="63"/>
      <c r="M1846" s="213" t="s">
        <v>34</v>
      </c>
      <c r="N1846" s="214" t="s">
        <v>51</v>
      </c>
      <c r="O1846" s="44"/>
      <c r="P1846" s="215">
        <f>O1846*H1846</f>
        <v>0</v>
      </c>
      <c r="Q1846" s="215">
        <v>1.1800000000000001E-3</v>
      </c>
      <c r="R1846" s="215">
        <f>Q1846*H1846</f>
        <v>0.2006</v>
      </c>
      <c r="S1846" s="215">
        <v>0</v>
      </c>
      <c r="T1846" s="216">
        <f>S1846*H1846</f>
        <v>0</v>
      </c>
      <c r="AR1846" s="25" t="s">
        <v>286</v>
      </c>
      <c r="AT1846" s="25" t="s">
        <v>203</v>
      </c>
      <c r="AU1846" s="25" t="s">
        <v>87</v>
      </c>
      <c r="AY1846" s="25" t="s">
        <v>201</v>
      </c>
      <c r="BE1846" s="217">
        <f>IF(N1846="základní",J1846,0)</f>
        <v>0</v>
      </c>
      <c r="BF1846" s="217">
        <f>IF(N1846="snížená",J1846,0)</f>
        <v>0</v>
      </c>
      <c r="BG1846" s="217">
        <f>IF(N1846="zákl. přenesená",J1846,0)</f>
        <v>0</v>
      </c>
      <c r="BH1846" s="217">
        <f>IF(N1846="sníž. přenesená",J1846,0)</f>
        <v>0</v>
      </c>
      <c r="BI1846" s="217">
        <f>IF(N1846="nulová",J1846,0)</f>
        <v>0</v>
      </c>
      <c r="BJ1846" s="25" t="s">
        <v>42</v>
      </c>
      <c r="BK1846" s="217">
        <f>ROUND(I1846*H1846,2)</f>
        <v>0</v>
      </c>
      <c r="BL1846" s="25" t="s">
        <v>286</v>
      </c>
      <c r="BM1846" s="25" t="s">
        <v>1837</v>
      </c>
    </row>
    <row r="1847" spans="2:65" s="1" customFormat="1" ht="121.5">
      <c r="B1847" s="43"/>
      <c r="C1847" s="65"/>
      <c r="D1847" s="218" t="s">
        <v>209</v>
      </c>
      <c r="E1847" s="65"/>
      <c r="F1847" s="219" t="s">
        <v>1838</v>
      </c>
      <c r="G1847" s="65"/>
      <c r="H1847" s="65"/>
      <c r="I1847" s="175"/>
      <c r="J1847" s="65"/>
      <c r="K1847" s="65"/>
      <c r="L1847" s="63"/>
      <c r="M1847" s="220"/>
      <c r="N1847" s="44"/>
      <c r="O1847" s="44"/>
      <c r="P1847" s="44"/>
      <c r="Q1847" s="44"/>
      <c r="R1847" s="44"/>
      <c r="S1847" s="44"/>
      <c r="T1847" s="80"/>
      <c r="AT1847" s="25" t="s">
        <v>209</v>
      </c>
      <c r="AU1847" s="25" t="s">
        <v>87</v>
      </c>
    </row>
    <row r="1848" spans="2:65" s="12" customFormat="1">
      <c r="B1848" s="221"/>
      <c r="C1848" s="222"/>
      <c r="D1848" s="218" t="s">
        <v>211</v>
      </c>
      <c r="E1848" s="223" t="s">
        <v>34</v>
      </c>
      <c r="F1848" s="224" t="s">
        <v>1297</v>
      </c>
      <c r="G1848" s="222"/>
      <c r="H1848" s="223" t="s">
        <v>34</v>
      </c>
      <c r="I1848" s="225"/>
      <c r="J1848" s="222"/>
      <c r="K1848" s="222"/>
      <c r="L1848" s="226"/>
      <c r="M1848" s="227"/>
      <c r="N1848" s="228"/>
      <c r="O1848" s="228"/>
      <c r="P1848" s="228"/>
      <c r="Q1848" s="228"/>
      <c r="R1848" s="228"/>
      <c r="S1848" s="228"/>
      <c r="T1848" s="229"/>
      <c r="AT1848" s="230" t="s">
        <v>211</v>
      </c>
      <c r="AU1848" s="230" t="s">
        <v>87</v>
      </c>
      <c r="AV1848" s="12" t="s">
        <v>42</v>
      </c>
      <c r="AW1848" s="12" t="s">
        <v>40</v>
      </c>
      <c r="AX1848" s="12" t="s">
        <v>80</v>
      </c>
      <c r="AY1848" s="230" t="s">
        <v>201</v>
      </c>
    </row>
    <row r="1849" spans="2:65" s="13" customFormat="1">
      <c r="B1849" s="231"/>
      <c r="C1849" s="232"/>
      <c r="D1849" s="218" t="s">
        <v>211</v>
      </c>
      <c r="E1849" s="233" t="s">
        <v>34</v>
      </c>
      <c r="F1849" s="234" t="s">
        <v>1839</v>
      </c>
      <c r="G1849" s="232"/>
      <c r="H1849" s="235">
        <v>170</v>
      </c>
      <c r="I1849" s="236"/>
      <c r="J1849" s="232"/>
      <c r="K1849" s="232"/>
      <c r="L1849" s="237"/>
      <c r="M1849" s="238"/>
      <c r="N1849" s="239"/>
      <c r="O1849" s="239"/>
      <c r="P1849" s="239"/>
      <c r="Q1849" s="239"/>
      <c r="R1849" s="239"/>
      <c r="S1849" s="239"/>
      <c r="T1849" s="240"/>
      <c r="AT1849" s="241" t="s">
        <v>211</v>
      </c>
      <c r="AU1849" s="241" t="s">
        <v>87</v>
      </c>
      <c r="AV1849" s="13" t="s">
        <v>87</v>
      </c>
      <c r="AW1849" s="13" t="s">
        <v>40</v>
      </c>
      <c r="AX1849" s="13" t="s">
        <v>80</v>
      </c>
      <c r="AY1849" s="241" t="s">
        <v>201</v>
      </c>
    </row>
    <row r="1850" spans="2:65" s="14" customFormat="1">
      <c r="B1850" s="242"/>
      <c r="C1850" s="243"/>
      <c r="D1850" s="218" t="s">
        <v>211</v>
      </c>
      <c r="E1850" s="244" t="s">
        <v>34</v>
      </c>
      <c r="F1850" s="245" t="s">
        <v>215</v>
      </c>
      <c r="G1850" s="243"/>
      <c r="H1850" s="246">
        <v>170</v>
      </c>
      <c r="I1850" s="247"/>
      <c r="J1850" s="243"/>
      <c r="K1850" s="243"/>
      <c r="L1850" s="248"/>
      <c r="M1850" s="249"/>
      <c r="N1850" s="250"/>
      <c r="O1850" s="250"/>
      <c r="P1850" s="250"/>
      <c r="Q1850" s="250"/>
      <c r="R1850" s="250"/>
      <c r="S1850" s="250"/>
      <c r="T1850" s="251"/>
      <c r="AT1850" s="252" t="s">
        <v>211</v>
      </c>
      <c r="AU1850" s="252" t="s">
        <v>87</v>
      </c>
      <c r="AV1850" s="14" t="s">
        <v>111</v>
      </c>
      <c r="AW1850" s="14" t="s">
        <v>40</v>
      </c>
      <c r="AX1850" s="14" t="s">
        <v>42</v>
      </c>
      <c r="AY1850" s="252" t="s">
        <v>201</v>
      </c>
    </row>
    <row r="1851" spans="2:65" s="1" customFormat="1" ht="16.5" customHeight="1">
      <c r="B1851" s="43"/>
      <c r="C1851" s="264" t="s">
        <v>1840</v>
      </c>
      <c r="D1851" s="264" t="s">
        <v>306</v>
      </c>
      <c r="E1851" s="265" t="s">
        <v>1841</v>
      </c>
      <c r="F1851" s="266" t="s">
        <v>1842</v>
      </c>
      <c r="G1851" s="267" t="s">
        <v>137</v>
      </c>
      <c r="H1851" s="268">
        <v>178.5</v>
      </c>
      <c r="I1851" s="269"/>
      <c r="J1851" s="270">
        <f>ROUND(I1851*H1851,2)</f>
        <v>0</v>
      </c>
      <c r="K1851" s="266" t="s">
        <v>207</v>
      </c>
      <c r="L1851" s="271"/>
      <c r="M1851" s="272" t="s">
        <v>34</v>
      </c>
      <c r="N1851" s="273" t="s">
        <v>51</v>
      </c>
      <c r="O1851" s="44"/>
      <c r="P1851" s="215">
        <f>O1851*H1851</f>
        <v>0</v>
      </c>
      <c r="Q1851" s="215">
        <v>2.4199999999999998E-3</v>
      </c>
      <c r="R1851" s="215">
        <f>Q1851*H1851</f>
        <v>0.43196999999999997</v>
      </c>
      <c r="S1851" s="215">
        <v>0</v>
      </c>
      <c r="T1851" s="216">
        <f>S1851*H1851</f>
        <v>0</v>
      </c>
      <c r="AR1851" s="25" t="s">
        <v>390</v>
      </c>
      <c r="AT1851" s="25" t="s">
        <v>306</v>
      </c>
      <c r="AU1851" s="25" t="s">
        <v>87</v>
      </c>
      <c r="AY1851" s="25" t="s">
        <v>201</v>
      </c>
      <c r="BE1851" s="217">
        <f>IF(N1851="základní",J1851,0)</f>
        <v>0</v>
      </c>
      <c r="BF1851" s="217">
        <f>IF(N1851="snížená",J1851,0)</f>
        <v>0</v>
      </c>
      <c r="BG1851" s="217">
        <f>IF(N1851="zákl. přenesená",J1851,0)</f>
        <v>0</v>
      </c>
      <c r="BH1851" s="217">
        <f>IF(N1851="sníž. přenesená",J1851,0)</f>
        <v>0</v>
      </c>
      <c r="BI1851" s="217">
        <f>IF(N1851="nulová",J1851,0)</f>
        <v>0</v>
      </c>
      <c r="BJ1851" s="25" t="s">
        <v>42</v>
      </c>
      <c r="BK1851" s="217">
        <f>ROUND(I1851*H1851,2)</f>
        <v>0</v>
      </c>
      <c r="BL1851" s="25" t="s">
        <v>286</v>
      </c>
      <c r="BM1851" s="25" t="s">
        <v>1843</v>
      </c>
    </row>
    <row r="1852" spans="2:65" s="1" customFormat="1" ht="27">
      <c r="B1852" s="43"/>
      <c r="C1852" s="65"/>
      <c r="D1852" s="218" t="s">
        <v>710</v>
      </c>
      <c r="E1852" s="65"/>
      <c r="F1852" s="219" t="s">
        <v>1844</v>
      </c>
      <c r="G1852" s="65"/>
      <c r="H1852" s="65"/>
      <c r="I1852" s="175"/>
      <c r="J1852" s="65"/>
      <c r="K1852" s="65"/>
      <c r="L1852" s="63"/>
      <c r="M1852" s="220"/>
      <c r="N1852" s="44"/>
      <c r="O1852" s="44"/>
      <c r="P1852" s="44"/>
      <c r="Q1852" s="44"/>
      <c r="R1852" s="44"/>
      <c r="S1852" s="44"/>
      <c r="T1852" s="80"/>
      <c r="AT1852" s="25" t="s">
        <v>710</v>
      </c>
      <c r="AU1852" s="25" t="s">
        <v>87</v>
      </c>
    </row>
    <row r="1853" spans="2:65" s="13" customFormat="1">
      <c r="B1853" s="231"/>
      <c r="C1853" s="232"/>
      <c r="D1853" s="218" t="s">
        <v>211</v>
      </c>
      <c r="E1853" s="232"/>
      <c r="F1853" s="234" t="s">
        <v>1845</v>
      </c>
      <c r="G1853" s="232"/>
      <c r="H1853" s="235">
        <v>178.5</v>
      </c>
      <c r="I1853" s="236"/>
      <c r="J1853" s="232"/>
      <c r="K1853" s="232"/>
      <c r="L1853" s="237"/>
      <c r="M1853" s="238"/>
      <c r="N1853" s="239"/>
      <c r="O1853" s="239"/>
      <c r="P1853" s="239"/>
      <c r="Q1853" s="239"/>
      <c r="R1853" s="239"/>
      <c r="S1853" s="239"/>
      <c r="T1853" s="240"/>
      <c r="AT1853" s="241" t="s">
        <v>211</v>
      </c>
      <c r="AU1853" s="241" t="s">
        <v>87</v>
      </c>
      <c r="AV1853" s="13" t="s">
        <v>87</v>
      </c>
      <c r="AW1853" s="13" t="s">
        <v>6</v>
      </c>
      <c r="AX1853" s="13" t="s">
        <v>42</v>
      </c>
      <c r="AY1853" s="241" t="s">
        <v>201</v>
      </c>
    </row>
    <row r="1854" spans="2:65" s="1" customFormat="1" ht="25.5" customHeight="1">
      <c r="B1854" s="43"/>
      <c r="C1854" s="206" t="s">
        <v>1846</v>
      </c>
      <c r="D1854" s="206" t="s">
        <v>203</v>
      </c>
      <c r="E1854" s="207" t="s">
        <v>1847</v>
      </c>
      <c r="F1854" s="208" t="s">
        <v>1848</v>
      </c>
      <c r="G1854" s="209" t="s">
        <v>540</v>
      </c>
      <c r="H1854" s="210">
        <v>410.505</v>
      </c>
      <c r="I1854" s="211"/>
      <c r="J1854" s="212">
        <f>ROUND(I1854*H1854,2)</f>
        <v>0</v>
      </c>
      <c r="K1854" s="208" t="s">
        <v>207</v>
      </c>
      <c r="L1854" s="63"/>
      <c r="M1854" s="213" t="s">
        <v>34</v>
      </c>
      <c r="N1854" s="214" t="s">
        <v>51</v>
      </c>
      <c r="O1854" s="44"/>
      <c r="P1854" s="215">
        <f>O1854*H1854</f>
        <v>0</v>
      </c>
      <c r="Q1854" s="215">
        <v>2.0000000000000001E-4</v>
      </c>
      <c r="R1854" s="215">
        <f>Q1854*H1854</f>
        <v>8.2101000000000007E-2</v>
      </c>
      <c r="S1854" s="215">
        <v>0</v>
      </c>
      <c r="T1854" s="216">
        <f>S1854*H1854</f>
        <v>0</v>
      </c>
      <c r="AR1854" s="25" t="s">
        <v>286</v>
      </c>
      <c r="AT1854" s="25" t="s">
        <v>203</v>
      </c>
      <c r="AU1854" s="25" t="s">
        <v>87</v>
      </c>
      <c r="AY1854" s="25" t="s">
        <v>201</v>
      </c>
      <c r="BE1854" s="217">
        <f>IF(N1854="základní",J1854,0)</f>
        <v>0</v>
      </c>
      <c r="BF1854" s="217">
        <f>IF(N1854="snížená",J1854,0)</f>
        <v>0</v>
      </c>
      <c r="BG1854" s="217">
        <f>IF(N1854="zákl. přenesená",J1854,0)</f>
        <v>0</v>
      </c>
      <c r="BH1854" s="217">
        <f>IF(N1854="sníž. přenesená",J1854,0)</f>
        <v>0</v>
      </c>
      <c r="BI1854" s="217">
        <f>IF(N1854="nulová",J1854,0)</f>
        <v>0</v>
      </c>
      <c r="BJ1854" s="25" t="s">
        <v>42</v>
      </c>
      <c r="BK1854" s="217">
        <f>ROUND(I1854*H1854,2)</f>
        <v>0</v>
      </c>
      <c r="BL1854" s="25" t="s">
        <v>286</v>
      </c>
      <c r="BM1854" s="25" t="s">
        <v>1849</v>
      </c>
    </row>
    <row r="1855" spans="2:65" s="1" customFormat="1" ht="121.5">
      <c r="B1855" s="43"/>
      <c r="C1855" s="65"/>
      <c r="D1855" s="218" t="s">
        <v>209</v>
      </c>
      <c r="E1855" s="65"/>
      <c r="F1855" s="219" t="s">
        <v>1838</v>
      </c>
      <c r="G1855" s="65"/>
      <c r="H1855" s="65"/>
      <c r="I1855" s="175"/>
      <c r="J1855" s="65"/>
      <c r="K1855" s="65"/>
      <c r="L1855" s="63"/>
      <c r="M1855" s="220"/>
      <c r="N1855" s="44"/>
      <c r="O1855" s="44"/>
      <c r="P1855" s="44"/>
      <c r="Q1855" s="44"/>
      <c r="R1855" s="44"/>
      <c r="S1855" s="44"/>
      <c r="T1855" s="80"/>
      <c r="AT1855" s="25" t="s">
        <v>209</v>
      </c>
      <c r="AU1855" s="25" t="s">
        <v>87</v>
      </c>
    </row>
    <row r="1856" spans="2:65" s="12" customFormat="1">
      <c r="B1856" s="221"/>
      <c r="C1856" s="222"/>
      <c r="D1856" s="218" t="s">
        <v>211</v>
      </c>
      <c r="E1856" s="223" t="s">
        <v>34</v>
      </c>
      <c r="F1856" s="224" t="s">
        <v>1297</v>
      </c>
      <c r="G1856" s="222"/>
      <c r="H1856" s="223" t="s">
        <v>34</v>
      </c>
      <c r="I1856" s="225"/>
      <c r="J1856" s="222"/>
      <c r="K1856" s="222"/>
      <c r="L1856" s="226"/>
      <c r="M1856" s="227"/>
      <c r="N1856" s="228"/>
      <c r="O1856" s="228"/>
      <c r="P1856" s="228"/>
      <c r="Q1856" s="228"/>
      <c r="R1856" s="228"/>
      <c r="S1856" s="228"/>
      <c r="T1856" s="229"/>
      <c r="AT1856" s="230" t="s">
        <v>211</v>
      </c>
      <c r="AU1856" s="230" t="s">
        <v>87</v>
      </c>
      <c r="AV1856" s="12" t="s">
        <v>42</v>
      </c>
      <c r="AW1856" s="12" t="s">
        <v>40</v>
      </c>
      <c r="AX1856" s="12" t="s">
        <v>80</v>
      </c>
      <c r="AY1856" s="230" t="s">
        <v>201</v>
      </c>
    </row>
    <row r="1857" spans="2:65" s="13" customFormat="1" ht="27">
      <c r="B1857" s="231"/>
      <c r="C1857" s="232"/>
      <c r="D1857" s="218" t="s">
        <v>211</v>
      </c>
      <c r="E1857" s="233" t="s">
        <v>34</v>
      </c>
      <c r="F1857" s="234" t="s">
        <v>1850</v>
      </c>
      <c r="G1857" s="232"/>
      <c r="H1857" s="235">
        <v>410.505</v>
      </c>
      <c r="I1857" s="236"/>
      <c r="J1857" s="232"/>
      <c r="K1857" s="232"/>
      <c r="L1857" s="237"/>
      <c r="M1857" s="238"/>
      <c r="N1857" s="239"/>
      <c r="O1857" s="239"/>
      <c r="P1857" s="239"/>
      <c r="Q1857" s="239"/>
      <c r="R1857" s="239"/>
      <c r="S1857" s="239"/>
      <c r="T1857" s="240"/>
      <c r="AT1857" s="241" t="s">
        <v>211</v>
      </c>
      <c r="AU1857" s="241" t="s">
        <v>87</v>
      </c>
      <c r="AV1857" s="13" t="s">
        <v>87</v>
      </c>
      <c r="AW1857" s="13" t="s">
        <v>40</v>
      </c>
      <c r="AX1857" s="13" t="s">
        <v>80</v>
      </c>
      <c r="AY1857" s="241" t="s">
        <v>201</v>
      </c>
    </row>
    <row r="1858" spans="2:65" s="14" customFormat="1">
      <c r="B1858" s="242"/>
      <c r="C1858" s="243"/>
      <c r="D1858" s="218" t="s">
        <v>211</v>
      </c>
      <c r="E1858" s="244" t="s">
        <v>34</v>
      </c>
      <c r="F1858" s="245" t="s">
        <v>215</v>
      </c>
      <c r="G1858" s="243"/>
      <c r="H1858" s="246">
        <v>410.505</v>
      </c>
      <c r="I1858" s="247"/>
      <c r="J1858" s="243"/>
      <c r="K1858" s="243"/>
      <c r="L1858" s="248"/>
      <c r="M1858" s="249"/>
      <c r="N1858" s="250"/>
      <c r="O1858" s="250"/>
      <c r="P1858" s="250"/>
      <c r="Q1858" s="250"/>
      <c r="R1858" s="250"/>
      <c r="S1858" s="250"/>
      <c r="T1858" s="251"/>
      <c r="AT1858" s="252" t="s">
        <v>211</v>
      </c>
      <c r="AU1858" s="252" t="s">
        <v>87</v>
      </c>
      <c r="AV1858" s="14" t="s">
        <v>111</v>
      </c>
      <c r="AW1858" s="14" t="s">
        <v>40</v>
      </c>
      <c r="AX1858" s="14" t="s">
        <v>42</v>
      </c>
      <c r="AY1858" s="252" t="s">
        <v>201</v>
      </c>
    </row>
    <row r="1859" spans="2:65" s="1" customFormat="1" ht="25.5" customHeight="1">
      <c r="B1859" s="43"/>
      <c r="C1859" s="264" t="s">
        <v>1851</v>
      </c>
      <c r="D1859" s="264" t="s">
        <v>306</v>
      </c>
      <c r="E1859" s="265" t="s">
        <v>1852</v>
      </c>
      <c r="F1859" s="266" t="s">
        <v>1853</v>
      </c>
      <c r="G1859" s="267" t="s">
        <v>540</v>
      </c>
      <c r="H1859" s="268">
        <v>431.03</v>
      </c>
      <c r="I1859" s="269"/>
      <c r="J1859" s="270">
        <f>ROUND(I1859*H1859,2)</f>
        <v>0</v>
      </c>
      <c r="K1859" s="266" t="s">
        <v>207</v>
      </c>
      <c r="L1859" s="271"/>
      <c r="M1859" s="272" t="s">
        <v>34</v>
      </c>
      <c r="N1859" s="273" t="s">
        <v>51</v>
      </c>
      <c r="O1859" s="44"/>
      <c r="P1859" s="215">
        <f>O1859*H1859</f>
        <v>0</v>
      </c>
      <c r="Q1859" s="215">
        <v>1.9000000000000001E-4</v>
      </c>
      <c r="R1859" s="215">
        <f>Q1859*H1859</f>
        <v>8.1895700000000002E-2</v>
      </c>
      <c r="S1859" s="215">
        <v>0</v>
      </c>
      <c r="T1859" s="216">
        <f>S1859*H1859</f>
        <v>0</v>
      </c>
      <c r="AR1859" s="25" t="s">
        <v>390</v>
      </c>
      <c r="AT1859" s="25" t="s">
        <v>306</v>
      </c>
      <c r="AU1859" s="25" t="s">
        <v>87</v>
      </c>
      <c r="AY1859" s="25" t="s">
        <v>201</v>
      </c>
      <c r="BE1859" s="217">
        <f>IF(N1859="základní",J1859,0)</f>
        <v>0</v>
      </c>
      <c r="BF1859" s="217">
        <f>IF(N1859="snížená",J1859,0)</f>
        <v>0</v>
      </c>
      <c r="BG1859" s="217">
        <f>IF(N1859="zákl. přenesená",J1859,0)</f>
        <v>0</v>
      </c>
      <c r="BH1859" s="217">
        <f>IF(N1859="sníž. přenesená",J1859,0)</f>
        <v>0</v>
      </c>
      <c r="BI1859" s="217">
        <f>IF(N1859="nulová",J1859,0)</f>
        <v>0</v>
      </c>
      <c r="BJ1859" s="25" t="s">
        <v>42</v>
      </c>
      <c r="BK1859" s="217">
        <f>ROUND(I1859*H1859,2)</f>
        <v>0</v>
      </c>
      <c r="BL1859" s="25" t="s">
        <v>286</v>
      </c>
      <c r="BM1859" s="25" t="s">
        <v>1854</v>
      </c>
    </row>
    <row r="1860" spans="2:65" s="13" customFormat="1">
      <c r="B1860" s="231"/>
      <c r="C1860" s="232"/>
      <c r="D1860" s="218" t="s">
        <v>211</v>
      </c>
      <c r="E1860" s="232"/>
      <c r="F1860" s="234" t="s">
        <v>1855</v>
      </c>
      <c r="G1860" s="232"/>
      <c r="H1860" s="235">
        <v>431.03</v>
      </c>
      <c r="I1860" s="236"/>
      <c r="J1860" s="232"/>
      <c r="K1860" s="232"/>
      <c r="L1860" s="237"/>
      <c r="M1860" s="238"/>
      <c r="N1860" s="239"/>
      <c r="O1860" s="239"/>
      <c r="P1860" s="239"/>
      <c r="Q1860" s="239"/>
      <c r="R1860" s="239"/>
      <c r="S1860" s="239"/>
      <c r="T1860" s="240"/>
      <c r="AT1860" s="241" t="s">
        <v>211</v>
      </c>
      <c r="AU1860" s="241" t="s">
        <v>87</v>
      </c>
      <c r="AV1860" s="13" t="s">
        <v>87</v>
      </c>
      <c r="AW1860" s="13" t="s">
        <v>6</v>
      </c>
      <c r="AX1860" s="13" t="s">
        <v>42</v>
      </c>
      <c r="AY1860" s="241" t="s">
        <v>201</v>
      </c>
    </row>
    <row r="1861" spans="2:65" s="1" customFormat="1" ht="25.5" customHeight="1">
      <c r="B1861" s="43"/>
      <c r="C1861" s="206" t="s">
        <v>1856</v>
      </c>
      <c r="D1861" s="206" t="s">
        <v>203</v>
      </c>
      <c r="E1861" s="207" t="s">
        <v>1857</v>
      </c>
      <c r="F1861" s="208" t="s">
        <v>1858</v>
      </c>
      <c r="G1861" s="209" t="s">
        <v>137</v>
      </c>
      <c r="H1861" s="210">
        <v>22.68</v>
      </c>
      <c r="I1861" s="211"/>
      <c r="J1861" s="212">
        <f>ROUND(I1861*H1861,2)</f>
        <v>0</v>
      </c>
      <c r="K1861" s="208" t="s">
        <v>207</v>
      </c>
      <c r="L1861" s="63"/>
      <c r="M1861" s="213" t="s">
        <v>34</v>
      </c>
      <c r="N1861" s="214" t="s">
        <v>51</v>
      </c>
      <c r="O1861" s="44"/>
      <c r="P1861" s="215">
        <f>O1861*H1861</f>
        <v>0</v>
      </c>
      <c r="Q1861" s="215">
        <v>9.1E-4</v>
      </c>
      <c r="R1861" s="215">
        <f>Q1861*H1861</f>
        <v>2.0638799999999999E-2</v>
      </c>
      <c r="S1861" s="215">
        <v>0</v>
      </c>
      <c r="T1861" s="216">
        <f>S1861*H1861</f>
        <v>0</v>
      </c>
      <c r="AR1861" s="25" t="s">
        <v>286</v>
      </c>
      <c r="AT1861" s="25" t="s">
        <v>203</v>
      </c>
      <c r="AU1861" s="25" t="s">
        <v>87</v>
      </c>
      <c r="AY1861" s="25" t="s">
        <v>201</v>
      </c>
      <c r="BE1861" s="217">
        <f>IF(N1861="základní",J1861,0)</f>
        <v>0</v>
      </c>
      <c r="BF1861" s="217">
        <f>IF(N1861="snížená",J1861,0)</f>
        <v>0</v>
      </c>
      <c r="BG1861" s="217">
        <f>IF(N1861="zákl. přenesená",J1861,0)</f>
        <v>0</v>
      </c>
      <c r="BH1861" s="217">
        <f>IF(N1861="sníž. přenesená",J1861,0)</f>
        <v>0</v>
      </c>
      <c r="BI1861" s="217">
        <f>IF(N1861="nulová",J1861,0)</f>
        <v>0</v>
      </c>
      <c r="BJ1861" s="25" t="s">
        <v>42</v>
      </c>
      <c r="BK1861" s="217">
        <f>ROUND(I1861*H1861,2)</f>
        <v>0</v>
      </c>
      <c r="BL1861" s="25" t="s">
        <v>286</v>
      </c>
      <c r="BM1861" s="25" t="s">
        <v>1859</v>
      </c>
    </row>
    <row r="1862" spans="2:65" s="1" customFormat="1" ht="121.5">
      <c r="B1862" s="43"/>
      <c r="C1862" s="65"/>
      <c r="D1862" s="218" t="s">
        <v>209</v>
      </c>
      <c r="E1862" s="65"/>
      <c r="F1862" s="219" t="s">
        <v>1838</v>
      </c>
      <c r="G1862" s="65"/>
      <c r="H1862" s="65"/>
      <c r="I1862" s="175"/>
      <c r="J1862" s="65"/>
      <c r="K1862" s="65"/>
      <c r="L1862" s="63"/>
      <c r="M1862" s="220"/>
      <c r="N1862" s="44"/>
      <c r="O1862" s="44"/>
      <c r="P1862" s="44"/>
      <c r="Q1862" s="44"/>
      <c r="R1862" s="44"/>
      <c r="S1862" s="44"/>
      <c r="T1862" s="80"/>
      <c r="AT1862" s="25" t="s">
        <v>209</v>
      </c>
      <c r="AU1862" s="25" t="s">
        <v>87</v>
      </c>
    </row>
    <row r="1863" spans="2:65" s="12" customFormat="1">
      <c r="B1863" s="221"/>
      <c r="C1863" s="222"/>
      <c r="D1863" s="218" t="s">
        <v>211</v>
      </c>
      <c r="E1863" s="223" t="s">
        <v>34</v>
      </c>
      <c r="F1863" s="224" t="s">
        <v>1297</v>
      </c>
      <c r="G1863" s="222"/>
      <c r="H1863" s="223" t="s">
        <v>34</v>
      </c>
      <c r="I1863" s="225"/>
      <c r="J1863" s="222"/>
      <c r="K1863" s="222"/>
      <c r="L1863" s="226"/>
      <c r="M1863" s="227"/>
      <c r="N1863" s="228"/>
      <c r="O1863" s="228"/>
      <c r="P1863" s="228"/>
      <c r="Q1863" s="228"/>
      <c r="R1863" s="228"/>
      <c r="S1863" s="228"/>
      <c r="T1863" s="229"/>
      <c r="AT1863" s="230" t="s">
        <v>211</v>
      </c>
      <c r="AU1863" s="230" t="s">
        <v>87</v>
      </c>
      <c r="AV1863" s="12" t="s">
        <v>42</v>
      </c>
      <c r="AW1863" s="12" t="s">
        <v>40</v>
      </c>
      <c r="AX1863" s="12" t="s">
        <v>80</v>
      </c>
      <c r="AY1863" s="230" t="s">
        <v>201</v>
      </c>
    </row>
    <row r="1864" spans="2:65" s="13" customFormat="1">
      <c r="B1864" s="231"/>
      <c r="C1864" s="232"/>
      <c r="D1864" s="218" t="s">
        <v>211</v>
      </c>
      <c r="E1864" s="233" t="s">
        <v>34</v>
      </c>
      <c r="F1864" s="234" t="s">
        <v>1860</v>
      </c>
      <c r="G1864" s="232"/>
      <c r="H1864" s="235">
        <v>22.68</v>
      </c>
      <c r="I1864" s="236"/>
      <c r="J1864" s="232"/>
      <c r="K1864" s="232"/>
      <c r="L1864" s="237"/>
      <c r="M1864" s="238"/>
      <c r="N1864" s="239"/>
      <c r="O1864" s="239"/>
      <c r="P1864" s="239"/>
      <c r="Q1864" s="239"/>
      <c r="R1864" s="239"/>
      <c r="S1864" s="239"/>
      <c r="T1864" s="240"/>
      <c r="AT1864" s="241" t="s">
        <v>211</v>
      </c>
      <c r="AU1864" s="241" t="s">
        <v>87</v>
      </c>
      <c r="AV1864" s="13" t="s">
        <v>87</v>
      </c>
      <c r="AW1864" s="13" t="s">
        <v>40</v>
      </c>
      <c r="AX1864" s="13" t="s">
        <v>80</v>
      </c>
      <c r="AY1864" s="241" t="s">
        <v>201</v>
      </c>
    </row>
    <row r="1865" spans="2:65" s="14" customFormat="1">
      <c r="B1865" s="242"/>
      <c r="C1865" s="243"/>
      <c r="D1865" s="218" t="s">
        <v>211</v>
      </c>
      <c r="E1865" s="244" t="s">
        <v>34</v>
      </c>
      <c r="F1865" s="245" t="s">
        <v>215</v>
      </c>
      <c r="G1865" s="243"/>
      <c r="H1865" s="246">
        <v>22.68</v>
      </c>
      <c r="I1865" s="247"/>
      <c r="J1865" s="243"/>
      <c r="K1865" s="243"/>
      <c r="L1865" s="248"/>
      <c r="M1865" s="249"/>
      <c r="N1865" s="250"/>
      <c r="O1865" s="250"/>
      <c r="P1865" s="250"/>
      <c r="Q1865" s="250"/>
      <c r="R1865" s="250"/>
      <c r="S1865" s="250"/>
      <c r="T1865" s="251"/>
      <c r="AT1865" s="252" t="s">
        <v>211</v>
      </c>
      <c r="AU1865" s="252" t="s">
        <v>87</v>
      </c>
      <c r="AV1865" s="14" t="s">
        <v>111</v>
      </c>
      <c r="AW1865" s="14" t="s">
        <v>40</v>
      </c>
      <c r="AX1865" s="14" t="s">
        <v>42</v>
      </c>
      <c r="AY1865" s="252" t="s">
        <v>201</v>
      </c>
    </row>
    <row r="1866" spans="2:65" s="1" customFormat="1" ht="25.5" customHeight="1">
      <c r="B1866" s="43"/>
      <c r="C1866" s="264" t="s">
        <v>1861</v>
      </c>
      <c r="D1866" s="264" t="s">
        <v>306</v>
      </c>
      <c r="E1866" s="265" t="s">
        <v>1862</v>
      </c>
      <c r="F1866" s="266" t="s">
        <v>1863</v>
      </c>
      <c r="G1866" s="267" t="s">
        <v>137</v>
      </c>
      <c r="H1866" s="268">
        <v>23.814</v>
      </c>
      <c r="I1866" s="269"/>
      <c r="J1866" s="270">
        <f>ROUND(I1866*H1866,2)</f>
        <v>0</v>
      </c>
      <c r="K1866" s="266" t="s">
        <v>207</v>
      </c>
      <c r="L1866" s="271"/>
      <c r="M1866" s="272" t="s">
        <v>34</v>
      </c>
      <c r="N1866" s="273" t="s">
        <v>51</v>
      </c>
      <c r="O1866" s="44"/>
      <c r="P1866" s="215">
        <f>O1866*H1866</f>
        <v>0</v>
      </c>
      <c r="Q1866" s="215">
        <v>2.4199999999999998E-3</v>
      </c>
      <c r="R1866" s="215">
        <f>Q1866*H1866</f>
        <v>5.7629879999999994E-2</v>
      </c>
      <c r="S1866" s="215">
        <v>0</v>
      </c>
      <c r="T1866" s="216">
        <f>S1866*H1866</f>
        <v>0</v>
      </c>
      <c r="AR1866" s="25" t="s">
        <v>390</v>
      </c>
      <c r="AT1866" s="25" t="s">
        <v>306</v>
      </c>
      <c r="AU1866" s="25" t="s">
        <v>87</v>
      </c>
      <c r="AY1866" s="25" t="s">
        <v>201</v>
      </c>
      <c r="BE1866" s="217">
        <f>IF(N1866="základní",J1866,0)</f>
        <v>0</v>
      </c>
      <c r="BF1866" s="217">
        <f>IF(N1866="snížená",J1866,0)</f>
        <v>0</v>
      </c>
      <c r="BG1866" s="217">
        <f>IF(N1866="zákl. přenesená",J1866,0)</f>
        <v>0</v>
      </c>
      <c r="BH1866" s="217">
        <f>IF(N1866="sníž. přenesená",J1866,0)</f>
        <v>0</v>
      </c>
      <c r="BI1866" s="217">
        <f>IF(N1866="nulová",J1866,0)</f>
        <v>0</v>
      </c>
      <c r="BJ1866" s="25" t="s">
        <v>42</v>
      </c>
      <c r="BK1866" s="217">
        <f>ROUND(I1866*H1866,2)</f>
        <v>0</v>
      </c>
      <c r="BL1866" s="25" t="s">
        <v>286</v>
      </c>
      <c r="BM1866" s="25" t="s">
        <v>1864</v>
      </c>
    </row>
    <row r="1867" spans="2:65" s="1" customFormat="1" ht="27">
      <c r="B1867" s="43"/>
      <c r="C1867" s="65"/>
      <c r="D1867" s="218" t="s">
        <v>710</v>
      </c>
      <c r="E1867" s="65"/>
      <c r="F1867" s="219" t="s">
        <v>1844</v>
      </c>
      <c r="G1867" s="65"/>
      <c r="H1867" s="65"/>
      <c r="I1867" s="175"/>
      <c r="J1867" s="65"/>
      <c r="K1867" s="65"/>
      <c r="L1867" s="63"/>
      <c r="M1867" s="220"/>
      <c r="N1867" s="44"/>
      <c r="O1867" s="44"/>
      <c r="P1867" s="44"/>
      <c r="Q1867" s="44"/>
      <c r="R1867" s="44"/>
      <c r="S1867" s="44"/>
      <c r="T1867" s="80"/>
      <c r="AT1867" s="25" t="s">
        <v>710</v>
      </c>
      <c r="AU1867" s="25" t="s">
        <v>87</v>
      </c>
    </row>
    <row r="1868" spans="2:65" s="13" customFormat="1">
      <c r="B1868" s="231"/>
      <c r="C1868" s="232"/>
      <c r="D1868" s="218" t="s">
        <v>211</v>
      </c>
      <c r="E1868" s="232"/>
      <c r="F1868" s="234" t="s">
        <v>1865</v>
      </c>
      <c r="G1868" s="232"/>
      <c r="H1868" s="235">
        <v>23.814</v>
      </c>
      <c r="I1868" s="236"/>
      <c r="J1868" s="232"/>
      <c r="K1868" s="232"/>
      <c r="L1868" s="237"/>
      <c r="M1868" s="238"/>
      <c r="N1868" s="239"/>
      <c r="O1868" s="239"/>
      <c r="P1868" s="239"/>
      <c r="Q1868" s="239"/>
      <c r="R1868" s="239"/>
      <c r="S1868" s="239"/>
      <c r="T1868" s="240"/>
      <c r="AT1868" s="241" t="s">
        <v>211</v>
      </c>
      <c r="AU1868" s="241" t="s">
        <v>87</v>
      </c>
      <c r="AV1868" s="13" t="s">
        <v>87</v>
      </c>
      <c r="AW1868" s="13" t="s">
        <v>6</v>
      </c>
      <c r="AX1868" s="13" t="s">
        <v>42</v>
      </c>
      <c r="AY1868" s="241" t="s">
        <v>201</v>
      </c>
    </row>
    <row r="1869" spans="2:65" s="1" customFormat="1" ht="38.25" customHeight="1">
      <c r="B1869" s="43"/>
      <c r="C1869" s="206" t="s">
        <v>1866</v>
      </c>
      <c r="D1869" s="206" t="s">
        <v>203</v>
      </c>
      <c r="E1869" s="207" t="s">
        <v>1867</v>
      </c>
      <c r="F1869" s="208" t="s">
        <v>1868</v>
      </c>
      <c r="G1869" s="209" t="s">
        <v>355</v>
      </c>
      <c r="H1869" s="210">
        <v>0.875</v>
      </c>
      <c r="I1869" s="211"/>
      <c r="J1869" s="212">
        <f>ROUND(I1869*H1869,2)</f>
        <v>0</v>
      </c>
      <c r="K1869" s="208" t="s">
        <v>207</v>
      </c>
      <c r="L1869" s="63"/>
      <c r="M1869" s="213" t="s">
        <v>34</v>
      </c>
      <c r="N1869" s="214" t="s">
        <v>51</v>
      </c>
      <c r="O1869" s="44"/>
      <c r="P1869" s="215">
        <f>O1869*H1869</f>
        <v>0</v>
      </c>
      <c r="Q1869" s="215">
        <v>0</v>
      </c>
      <c r="R1869" s="215">
        <f>Q1869*H1869</f>
        <v>0</v>
      </c>
      <c r="S1869" s="215">
        <v>0</v>
      </c>
      <c r="T1869" s="216">
        <f>S1869*H1869</f>
        <v>0</v>
      </c>
      <c r="AR1869" s="25" t="s">
        <v>286</v>
      </c>
      <c r="AT1869" s="25" t="s">
        <v>203</v>
      </c>
      <c r="AU1869" s="25" t="s">
        <v>87</v>
      </c>
      <c r="AY1869" s="25" t="s">
        <v>201</v>
      </c>
      <c r="BE1869" s="217">
        <f>IF(N1869="základní",J1869,0)</f>
        <v>0</v>
      </c>
      <c r="BF1869" s="217">
        <f>IF(N1869="snížená",J1869,0)</f>
        <v>0</v>
      </c>
      <c r="BG1869" s="217">
        <f>IF(N1869="zákl. přenesená",J1869,0)</f>
        <v>0</v>
      </c>
      <c r="BH1869" s="217">
        <f>IF(N1869="sníž. přenesená",J1869,0)</f>
        <v>0</v>
      </c>
      <c r="BI1869" s="217">
        <f>IF(N1869="nulová",J1869,0)</f>
        <v>0</v>
      </c>
      <c r="BJ1869" s="25" t="s">
        <v>42</v>
      </c>
      <c r="BK1869" s="217">
        <f>ROUND(I1869*H1869,2)</f>
        <v>0</v>
      </c>
      <c r="BL1869" s="25" t="s">
        <v>286</v>
      </c>
      <c r="BM1869" s="25" t="s">
        <v>1869</v>
      </c>
    </row>
    <row r="1870" spans="2:65" s="1" customFormat="1" ht="121.5">
      <c r="B1870" s="43"/>
      <c r="C1870" s="65"/>
      <c r="D1870" s="218" t="s">
        <v>209</v>
      </c>
      <c r="E1870" s="65"/>
      <c r="F1870" s="219" t="s">
        <v>1870</v>
      </c>
      <c r="G1870" s="65"/>
      <c r="H1870" s="65"/>
      <c r="I1870" s="175"/>
      <c r="J1870" s="65"/>
      <c r="K1870" s="65"/>
      <c r="L1870" s="63"/>
      <c r="M1870" s="220"/>
      <c r="N1870" s="44"/>
      <c r="O1870" s="44"/>
      <c r="P1870" s="44"/>
      <c r="Q1870" s="44"/>
      <c r="R1870" s="44"/>
      <c r="S1870" s="44"/>
      <c r="T1870" s="80"/>
      <c r="AT1870" s="25" t="s">
        <v>209</v>
      </c>
      <c r="AU1870" s="25" t="s">
        <v>87</v>
      </c>
    </row>
    <row r="1871" spans="2:65" s="11" customFormat="1" ht="29.85" customHeight="1">
      <c r="B1871" s="190"/>
      <c r="C1871" s="191"/>
      <c r="D1871" s="192" t="s">
        <v>79</v>
      </c>
      <c r="E1871" s="204" t="s">
        <v>1871</v>
      </c>
      <c r="F1871" s="204" t="s">
        <v>1872</v>
      </c>
      <c r="G1871" s="191"/>
      <c r="H1871" s="191"/>
      <c r="I1871" s="194"/>
      <c r="J1871" s="205">
        <f>BK1871</f>
        <v>0</v>
      </c>
      <c r="K1871" s="191"/>
      <c r="L1871" s="196"/>
      <c r="M1871" s="197"/>
      <c r="N1871" s="198"/>
      <c r="O1871" s="198"/>
      <c r="P1871" s="199">
        <f>SUM(P1872:P1896)</f>
        <v>0</v>
      </c>
      <c r="Q1871" s="198"/>
      <c r="R1871" s="199">
        <f>SUM(R1872:R1896)</f>
        <v>5.0999999999999995E-3</v>
      </c>
      <c r="S1871" s="198"/>
      <c r="T1871" s="200">
        <f>SUM(T1872:T1896)</f>
        <v>0</v>
      </c>
      <c r="AR1871" s="201" t="s">
        <v>87</v>
      </c>
      <c r="AT1871" s="202" t="s">
        <v>79</v>
      </c>
      <c r="AU1871" s="202" t="s">
        <v>42</v>
      </c>
      <c r="AY1871" s="201" t="s">
        <v>201</v>
      </c>
      <c r="BK1871" s="203">
        <f>SUM(BK1872:BK1896)</f>
        <v>0</v>
      </c>
    </row>
    <row r="1872" spans="2:65" s="1" customFormat="1" ht="25.5" customHeight="1">
      <c r="B1872" s="43"/>
      <c r="C1872" s="206" t="s">
        <v>1873</v>
      </c>
      <c r="D1872" s="206" t="s">
        <v>203</v>
      </c>
      <c r="E1872" s="207" t="s">
        <v>1874</v>
      </c>
      <c r="F1872" s="208" t="s">
        <v>1875</v>
      </c>
      <c r="G1872" s="209" t="s">
        <v>1876</v>
      </c>
      <c r="H1872" s="210">
        <v>5</v>
      </c>
      <c r="I1872" s="211"/>
      <c r="J1872" s="212">
        <f>ROUND(I1872*H1872,2)</f>
        <v>0</v>
      </c>
      <c r="K1872" s="208" t="s">
        <v>207</v>
      </c>
      <c r="L1872" s="63"/>
      <c r="M1872" s="213" t="s">
        <v>34</v>
      </c>
      <c r="N1872" s="214" t="s">
        <v>51</v>
      </c>
      <c r="O1872" s="44"/>
      <c r="P1872" s="215">
        <f>O1872*H1872</f>
        <v>0</v>
      </c>
      <c r="Q1872" s="215">
        <v>5.1999999999999995E-4</v>
      </c>
      <c r="R1872" s="215">
        <f>Q1872*H1872</f>
        <v>2.5999999999999999E-3</v>
      </c>
      <c r="S1872" s="215">
        <v>0</v>
      </c>
      <c r="T1872" s="216">
        <f>S1872*H1872</f>
        <v>0</v>
      </c>
      <c r="AR1872" s="25" t="s">
        <v>286</v>
      </c>
      <c r="AT1872" s="25" t="s">
        <v>203</v>
      </c>
      <c r="AU1872" s="25" t="s">
        <v>87</v>
      </c>
      <c r="AY1872" s="25" t="s">
        <v>201</v>
      </c>
      <c r="BE1872" s="217">
        <f>IF(N1872="základní",J1872,0)</f>
        <v>0</v>
      </c>
      <c r="BF1872" s="217">
        <f>IF(N1872="snížená",J1872,0)</f>
        <v>0</v>
      </c>
      <c r="BG1872" s="217">
        <f>IF(N1872="zákl. přenesená",J1872,0)</f>
        <v>0</v>
      </c>
      <c r="BH1872" s="217">
        <f>IF(N1872="sníž. přenesená",J1872,0)</f>
        <v>0</v>
      </c>
      <c r="BI1872" s="217">
        <f>IF(N1872="nulová",J1872,0)</f>
        <v>0</v>
      </c>
      <c r="BJ1872" s="25" t="s">
        <v>42</v>
      </c>
      <c r="BK1872" s="217">
        <f>ROUND(I1872*H1872,2)</f>
        <v>0</v>
      </c>
      <c r="BL1872" s="25" t="s">
        <v>286</v>
      </c>
      <c r="BM1872" s="25" t="s">
        <v>1877</v>
      </c>
    </row>
    <row r="1873" spans="2:65" s="12" customFormat="1">
      <c r="B1873" s="221"/>
      <c r="C1873" s="222"/>
      <c r="D1873" s="218" t="s">
        <v>211</v>
      </c>
      <c r="E1873" s="223" t="s">
        <v>34</v>
      </c>
      <c r="F1873" s="224" t="s">
        <v>418</v>
      </c>
      <c r="G1873" s="222"/>
      <c r="H1873" s="223" t="s">
        <v>34</v>
      </c>
      <c r="I1873" s="225"/>
      <c r="J1873" s="222"/>
      <c r="K1873" s="222"/>
      <c r="L1873" s="226"/>
      <c r="M1873" s="227"/>
      <c r="N1873" s="228"/>
      <c r="O1873" s="228"/>
      <c r="P1873" s="228"/>
      <c r="Q1873" s="228"/>
      <c r="R1873" s="228"/>
      <c r="S1873" s="228"/>
      <c r="T1873" s="229"/>
      <c r="AT1873" s="230" t="s">
        <v>211</v>
      </c>
      <c r="AU1873" s="230" t="s">
        <v>87</v>
      </c>
      <c r="AV1873" s="12" t="s">
        <v>42</v>
      </c>
      <c r="AW1873" s="12" t="s">
        <v>40</v>
      </c>
      <c r="AX1873" s="12" t="s">
        <v>80</v>
      </c>
      <c r="AY1873" s="230" t="s">
        <v>201</v>
      </c>
    </row>
    <row r="1874" spans="2:65" s="12" customFormat="1">
      <c r="B1874" s="221"/>
      <c r="C1874" s="222"/>
      <c r="D1874" s="218" t="s">
        <v>211</v>
      </c>
      <c r="E1874" s="223" t="s">
        <v>34</v>
      </c>
      <c r="F1874" s="224" t="s">
        <v>1878</v>
      </c>
      <c r="G1874" s="222"/>
      <c r="H1874" s="223" t="s">
        <v>34</v>
      </c>
      <c r="I1874" s="225"/>
      <c r="J1874" s="222"/>
      <c r="K1874" s="222"/>
      <c r="L1874" s="226"/>
      <c r="M1874" s="227"/>
      <c r="N1874" s="228"/>
      <c r="O1874" s="228"/>
      <c r="P1874" s="228"/>
      <c r="Q1874" s="228"/>
      <c r="R1874" s="228"/>
      <c r="S1874" s="228"/>
      <c r="T1874" s="229"/>
      <c r="AT1874" s="230" t="s">
        <v>211</v>
      </c>
      <c r="AU1874" s="230" t="s">
        <v>87</v>
      </c>
      <c r="AV1874" s="12" t="s">
        <v>42</v>
      </c>
      <c r="AW1874" s="12" t="s">
        <v>40</v>
      </c>
      <c r="AX1874" s="12" t="s">
        <v>80</v>
      </c>
      <c r="AY1874" s="230" t="s">
        <v>201</v>
      </c>
    </row>
    <row r="1875" spans="2:65" s="13" customFormat="1">
      <c r="B1875" s="231"/>
      <c r="C1875" s="232"/>
      <c r="D1875" s="218" t="s">
        <v>211</v>
      </c>
      <c r="E1875" s="233" t="s">
        <v>34</v>
      </c>
      <c r="F1875" s="234" t="s">
        <v>1879</v>
      </c>
      <c r="G1875" s="232"/>
      <c r="H1875" s="235">
        <v>1</v>
      </c>
      <c r="I1875" s="236"/>
      <c r="J1875" s="232"/>
      <c r="K1875" s="232"/>
      <c r="L1875" s="237"/>
      <c r="M1875" s="238"/>
      <c r="N1875" s="239"/>
      <c r="O1875" s="239"/>
      <c r="P1875" s="239"/>
      <c r="Q1875" s="239"/>
      <c r="R1875" s="239"/>
      <c r="S1875" s="239"/>
      <c r="T1875" s="240"/>
      <c r="AT1875" s="241" t="s">
        <v>211</v>
      </c>
      <c r="AU1875" s="241" t="s">
        <v>87</v>
      </c>
      <c r="AV1875" s="13" t="s">
        <v>87</v>
      </c>
      <c r="AW1875" s="13" t="s">
        <v>40</v>
      </c>
      <c r="AX1875" s="13" t="s">
        <v>80</v>
      </c>
      <c r="AY1875" s="241" t="s">
        <v>201</v>
      </c>
    </row>
    <row r="1876" spans="2:65" s="13" customFormat="1">
      <c r="B1876" s="231"/>
      <c r="C1876" s="232"/>
      <c r="D1876" s="218" t="s">
        <v>211</v>
      </c>
      <c r="E1876" s="233" t="s">
        <v>34</v>
      </c>
      <c r="F1876" s="234" t="s">
        <v>1880</v>
      </c>
      <c r="G1876" s="232"/>
      <c r="H1876" s="235">
        <v>2</v>
      </c>
      <c r="I1876" s="236"/>
      <c r="J1876" s="232"/>
      <c r="K1876" s="232"/>
      <c r="L1876" s="237"/>
      <c r="M1876" s="238"/>
      <c r="N1876" s="239"/>
      <c r="O1876" s="239"/>
      <c r="P1876" s="239"/>
      <c r="Q1876" s="239"/>
      <c r="R1876" s="239"/>
      <c r="S1876" s="239"/>
      <c r="T1876" s="240"/>
      <c r="AT1876" s="241" t="s">
        <v>211</v>
      </c>
      <c r="AU1876" s="241" t="s">
        <v>87</v>
      </c>
      <c r="AV1876" s="13" t="s">
        <v>87</v>
      </c>
      <c r="AW1876" s="13" t="s">
        <v>40</v>
      </c>
      <c r="AX1876" s="13" t="s">
        <v>80</v>
      </c>
      <c r="AY1876" s="241" t="s">
        <v>201</v>
      </c>
    </row>
    <row r="1877" spans="2:65" s="13" customFormat="1">
      <c r="B1877" s="231"/>
      <c r="C1877" s="232"/>
      <c r="D1877" s="218" t="s">
        <v>211</v>
      </c>
      <c r="E1877" s="233" t="s">
        <v>34</v>
      </c>
      <c r="F1877" s="234" t="s">
        <v>1881</v>
      </c>
      <c r="G1877" s="232"/>
      <c r="H1877" s="235">
        <v>1</v>
      </c>
      <c r="I1877" s="236"/>
      <c r="J1877" s="232"/>
      <c r="K1877" s="232"/>
      <c r="L1877" s="237"/>
      <c r="M1877" s="238"/>
      <c r="N1877" s="239"/>
      <c r="O1877" s="239"/>
      <c r="P1877" s="239"/>
      <c r="Q1877" s="239"/>
      <c r="R1877" s="239"/>
      <c r="S1877" s="239"/>
      <c r="T1877" s="240"/>
      <c r="AT1877" s="241" t="s">
        <v>211</v>
      </c>
      <c r="AU1877" s="241" t="s">
        <v>87</v>
      </c>
      <c r="AV1877" s="13" t="s">
        <v>87</v>
      </c>
      <c r="AW1877" s="13" t="s">
        <v>40</v>
      </c>
      <c r="AX1877" s="13" t="s">
        <v>80</v>
      </c>
      <c r="AY1877" s="241" t="s">
        <v>201</v>
      </c>
    </row>
    <row r="1878" spans="2:65" s="13" customFormat="1">
      <c r="B1878" s="231"/>
      <c r="C1878" s="232"/>
      <c r="D1878" s="218" t="s">
        <v>211</v>
      </c>
      <c r="E1878" s="233" t="s">
        <v>34</v>
      </c>
      <c r="F1878" s="234" t="s">
        <v>1882</v>
      </c>
      <c r="G1878" s="232"/>
      <c r="H1878" s="235">
        <v>1</v>
      </c>
      <c r="I1878" s="236"/>
      <c r="J1878" s="232"/>
      <c r="K1878" s="232"/>
      <c r="L1878" s="237"/>
      <c r="M1878" s="238"/>
      <c r="N1878" s="239"/>
      <c r="O1878" s="239"/>
      <c r="P1878" s="239"/>
      <c r="Q1878" s="239"/>
      <c r="R1878" s="239"/>
      <c r="S1878" s="239"/>
      <c r="T1878" s="240"/>
      <c r="AT1878" s="241" t="s">
        <v>211</v>
      </c>
      <c r="AU1878" s="241" t="s">
        <v>87</v>
      </c>
      <c r="AV1878" s="13" t="s">
        <v>87</v>
      </c>
      <c r="AW1878" s="13" t="s">
        <v>40</v>
      </c>
      <c r="AX1878" s="13" t="s">
        <v>80</v>
      </c>
      <c r="AY1878" s="241" t="s">
        <v>201</v>
      </c>
    </row>
    <row r="1879" spans="2:65" s="14" customFormat="1">
      <c r="B1879" s="242"/>
      <c r="C1879" s="243"/>
      <c r="D1879" s="218" t="s">
        <v>211</v>
      </c>
      <c r="E1879" s="244" t="s">
        <v>34</v>
      </c>
      <c r="F1879" s="245" t="s">
        <v>215</v>
      </c>
      <c r="G1879" s="243"/>
      <c r="H1879" s="246">
        <v>5</v>
      </c>
      <c r="I1879" s="247"/>
      <c r="J1879" s="243"/>
      <c r="K1879" s="243"/>
      <c r="L1879" s="248"/>
      <c r="M1879" s="249"/>
      <c r="N1879" s="250"/>
      <c r="O1879" s="250"/>
      <c r="P1879" s="250"/>
      <c r="Q1879" s="250"/>
      <c r="R1879" s="250"/>
      <c r="S1879" s="250"/>
      <c r="T1879" s="251"/>
      <c r="AT1879" s="252" t="s">
        <v>211</v>
      </c>
      <c r="AU1879" s="252" t="s">
        <v>87</v>
      </c>
      <c r="AV1879" s="14" t="s">
        <v>111</v>
      </c>
      <c r="AW1879" s="14" t="s">
        <v>40</v>
      </c>
      <c r="AX1879" s="14" t="s">
        <v>42</v>
      </c>
      <c r="AY1879" s="252" t="s">
        <v>201</v>
      </c>
    </row>
    <row r="1880" spans="2:65" s="1" customFormat="1" ht="25.5" customHeight="1">
      <c r="B1880" s="43"/>
      <c r="C1880" s="206" t="s">
        <v>1883</v>
      </c>
      <c r="D1880" s="206" t="s">
        <v>203</v>
      </c>
      <c r="E1880" s="207" t="s">
        <v>1884</v>
      </c>
      <c r="F1880" s="208" t="s">
        <v>1885</v>
      </c>
      <c r="G1880" s="209" t="s">
        <v>1876</v>
      </c>
      <c r="H1880" s="210">
        <v>1</v>
      </c>
      <c r="I1880" s="211"/>
      <c r="J1880" s="212">
        <f>ROUND(I1880*H1880,2)</f>
        <v>0</v>
      </c>
      <c r="K1880" s="208" t="s">
        <v>207</v>
      </c>
      <c r="L1880" s="63"/>
      <c r="M1880" s="213" t="s">
        <v>34</v>
      </c>
      <c r="N1880" s="214" t="s">
        <v>51</v>
      </c>
      <c r="O1880" s="44"/>
      <c r="P1880" s="215">
        <f>O1880*H1880</f>
        <v>0</v>
      </c>
      <c r="Q1880" s="215">
        <v>8.0000000000000004E-4</v>
      </c>
      <c r="R1880" s="215">
        <f>Q1880*H1880</f>
        <v>8.0000000000000004E-4</v>
      </c>
      <c r="S1880" s="215">
        <v>0</v>
      </c>
      <c r="T1880" s="216">
        <f>S1880*H1880</f>
        <v>0</v>
      </c>
      <c r="AR1880" s="25" t="s">
        <v>286</v>
      </c>
      <c r="AT1880" s="25" t="s">
        <v>203</v>
      </c>
      <c r="AU1880" s="25" t="s">
        <v>87</v>
      </c>
      <c r="AY1880" s="25" t="s">
        <v>201</v>
      </c>
      <c r="BE1880" s="217">
        <f>IF(N1880="základní",J1880,0)</f>
        <v>0</v>
      </c>
      <c r="BF1880" s="217">
        <f>IF(N1880="snížená",J1880,0)</f>
        <v>0</v>
      </c>
      <c r="BG1880" s="217">
        <f>IF(N1880="zákl. přenesená",J1880,0)</f>
        <v>0</v>
      </c>
      <c r="BH1880" s="217">
        <f>IF(N1880="sníž. přenesená",J1880,0)</f>
        <v>0</v>
      </c>
      <c r="BI1880" s="217">
        <f>IF(N1880="nulová",J1880,0)</f>
        <v>0</v>
      </c>
      <c r="BJ1880" s="25" t="s">
        <v>42</v>
      </c>
      <c r="BK1880" s="217">
        <f>ROUND(I1880*H1880,2)</f>
        <v>0</v>
      </c>
      <c r="BL1880" s="25" t="s">
        <v>286</v>
      </c>
      <c r="BM1880" s="25" t="s">
        <v>1886</v>
      </c>
    </row>
    <row r="1881" spans="2:65" s="12" customFormat="1">
      <c r="B1881" s="221"/>
      <c r="C1881" s="222"/>
      <c r="D1881" s="218" t="s">
        <v>211</v>
      </c>
      <c r="E1881" s="223" t="s">
        <v>34</v>
      </c>
      <c r="F1881" s="224" t="s">
        <v>418</v>
      </c>
      <c r="G1881" s="222"/>
      <c r="H1881" s="223" t="s">
        <v>34</v>
      </c>
      <c r="I1881" s="225"/>
      <c r="J1881" s="222"/>
      <c r="K1881" s="222"/>
      <c r="L1881" s="226"/>
      <c r="M1881" s="227"/>
      <c r="N1881" s="228"/>
      <c r="O1881" s="228"/>
      <c r="P1881" s="228"/>
      <c r="Q1881" s="228"/>
      <c r="R1881" s="228"/>
      <c r="S1881" s="228"/>
      <c r="T1881" s="229"/>
      <c r="AT1881" s="230" t="s">
        <v>211</v>
      </c>
      <c r="AU1881" s="230" t="s">
        <v>87</v>
      </c>
      <c r="AV1881" s="12" t="s">
        <v>42</v>
      </c>
      <c r="AW1881" s="12" t="s">
        <v>40</v>
      </c>
      <c r="AX1881" s="12" t="s">
        <v>80</v>
      </c>
      <c r="AY1881" s="230" t="s">
        <v>201</v>
      </c>
    </row>
    <row r="1882" spans="2:65" s="12" customFormat="1">
      <c r="B1882" s="221"/>
      <c r="C1882" s="222"/>
      <c r="D1882" s="218" t="s">
        <v>211</v>
      </c>
      <c r="E1882" s="223" t="s">
        <v>34</v>
      </c>
      <c r="F1882" s="224" t="s">
        <v>1878</v>
      </c>
      <c r="G1882" s="222"/>
      <c r="H1882" s="223" t="s">
        <v>34</v>
      </c>
      <c r="I1882" s="225"/>
      <c r="J1882" s="222"/>
      <c r="K1882" s="222"/>
      <c r="L1882" s="226"/>
      <c r="M1882" s="227"/>
      <c r="N1882" s="228"/>
      <c r="O1882" s="228"/>
      <c r="P1882" s="228"/>
      <c r="Q1882" s="228"/>
      <c r="R1882" s="228"/>
      <c r="S1882" s="228"/>
      <c r="T1882" s="229"/>
      <c r="AT1882" s="230" t="s">
        <v>211</v>
      </c>
      <c r="AU1882" s="230" t="s">
        <v>87</v>
      </c>
      <c r="AV1882" s="12" t="s">
        <v>42</v>
      </c>
      <c r="AW1882" s="12" t="s">
        <v>40</v>
      </c>
      <c r="AX1882" s="12" t="s">
        <v>80</v>
      </c>
      <c r="AY1882" s="230" t="s">
        <v>201</v>
      </c>
    </row>
    <row r="1883" spans="2:65" s="13" customFormat="1">
      <c r="B1883" s="231"/>
      <c r="C1883" s="232"/>
      <c r="D1883" s="218" t="s">
        <v>211</v>
      </c>
      <c r="E1883" s="233" t="s">
        <v>34</v>
      </c>
      <c r="F1883" s="234" t="s">
        <v>1879</v>
      </c>
      <c r="G1883" s="232"/>
      <c r="H1883" s="235">
        <v>1</v>
      </c>
      <c r="I1883" s="236"/>
      <c r="J1883" s="232"/>
      <c r="K1883" s="232"/>
      <c r="L1883" s="237"/>
      <c r="M1883" s="238"/>
      <c r="N1883" s="239"/>
      <c r="O1883" s="239"/>
      <c r="P1883" s="239"/>
      <c r="Q1883" s="239"/>
      <c r="R1883" s="239"/>
      <c r="S1883" s="239"/>
      <c r="T1883" s="240"/>
      <c r="AT1883" s="241" t="s">
        <v>211</v>
      </c>
      <c r="AU1883" s="241" t="s">
        <v>87</v>
      </c>
      <c r="AV1883" s="13" t="s">
        <v>87</v>
      </c>
      <c r="AW1883" s="13" t="s">
        <v>40</v>
      </c>
      <c r="AX1883" s="13" t="s">
        <v>80</v>
      </c>
      <c r="AY1883" s="241" t="s">
        <v>201</v>
      </c>
    </row>
    <row r="1884" spans="2:65" s="14" customFormat="1">
      <c r="B1884" s="242"/>
      <c r="C1884" s="243"/>
      <c r="D1884" s="218" t="s">
        <v>211</v>
      </c>
      <c r="E1884" s="244" t="s">
        <v>34</v>
      </c>
      <c r="F1884" s="245" t="s">
        <v>215</v>
      </c>
      <c r="G1884" s="243"/>
      <c r="H1884" s="246">
        <v>1</v>
      </c>
      <c r="I1884" s="247"/>
      <c r="J1884" s="243"/>
      <c r="K1884" s="243"/>
      <c r="L1884" s="248"/>
      <c r="M1884" s="249"/>
      <c r="N1884" s="250"/>
      <c r="O1884" s="250"/>
      <c r="P1884" s="250"/>
      <c r="Q1884" s="250"/>
      <c r="R1884" s="250"/>
      <c r="S1884" s="250"/>
      <c r="T1884" s="251"/>
      <c r="AT1884" s="252" t="s">
        <v>211</v>
      </c>
      <c r="AU1884" s="252" t="s">
        <v>87</v>
      </c>
      <c r="AV1884" s="14" t="s">
        <v>111</v>
      </c>
      <c r="AW1884" s="14" t="s">
        <v>40</v>
      </c>
      <c r="AX1884" s="14" t="s">
        <v>42</v>
      </c>
      <c r="AY1884" s="252" t="s">
        <v>201</v>
      </c>
    </row>
    <row r="1885" spans="2:65" s="1" customFormat="1" ht="25.5" customHeight="1">
      <c r="B1885" s="43"/>
      <c r="C1885" s="206" t="s">
        <v>1887</v>
      </c>
      <c r="D1885" s="206" t="s">
        <v>203</v>
      </c>
      <c r="E1885" s="207" t="s">
        <v>1888</v>
      </c>
      <c r="F1885" s="208" t="s">
        <v>1889</v>
      </c>
      <c r="G1885" s="209" t="s">
        <v>1876</v>
      </c>
      <c r="H1885" s="210">
        <v>1</v>
      </c>
      <c r="I1885" s="211"/>
      <c r="J1885" s="212">
        <f>ROUND(I1885*H1885,2)</f>
        <v>0</v>
      </c>
      <c r="K1885" s="208" t="s">
        <v>207</v>
      </c>
      <c r="L1885" s="63"/>
      <c r="M1885" s="213" t="s">
        <v>34</v>
      </c>
      <c r="N1885" s="214" t="s">
        <v>51</v>
      </c>
      <c r="O1885" s="44"/>
      <c r="P1885" s="215">
        <f>O1885*H1885</f>
        <v>0</v>
      </c>
      <c r="Q1885" s="215">
        <v>8.4999999999999995E-4</v>
      </c>
      <c r="R1885" s="215">
        <f>Q1885*H1885</f>
        <v>8.4999999999999995E-4</v>
      </c>
      <c r="S1885" s="215">
        <v>0</v>
      </c>
      <c r="T1885" s="216">
        <f>S1885*H1885</f>
        <v>0</v>
      </c>
      <c r="AR1885" s="25" t="s">
        <v>286</v>
      </c>
      <c r="AT1885" s="25" t="s">
        <v>203</v>
      </c>
      <c r="AU1885" s="25" t="s">
        <v>87</v>
      </c>
      <c r="AY1885" s="25" t="s">
        <v>201</v>
      </c>
      <c r="BE1885" s="217">
        <f>IF(N1885="základní",J1885,0)</f>
        <v>0</v>
      </c>
      <c r="BF1885" s="217">
        <f>IF(N1885="snížená",J1885,0)</f>
        <v>0</v>
      </c>
      <c r="BG1885" s="217">
        <f>IF(N1885="zákl. přenesená",J1885,0)</f>
        <v>0</v>
      </c>
      <c r="BH1885" s="217">
        <f>IF(N1885="sníž. přenesená",J1885,0)</f>
        <v>0</v>
      </c>
      <c r="BI1885" s="217">
        <f>IF(N1885="nulová",J1885,0)</f>
        <v>0</v>
      </c>
      <c r="BJ1885" s="25" t="s">
        <v>42</v>
      </c>
      <c r="BK1885" s="217">
        <f>ROUND(I1885*H1885,2)</f>
        <v>0</v>
      </c>
      <c r="BL1885" s="25" t="s">
        <v>286</v>
      </c>
      <c r="BM1885" s="25" t="s">
        <v>1890</v>
      </c>
    </row>
    <row r="1886" spans="2:65" s="12" customFormat="1">
      <c r="B1886" s="221"/>
      <c r="C1886" s="222"/>
      <c r="D1886" s="218" t="s">
        <v>211</v>
      </c>
      <c r="E1886" s="223" t="s">
        <v>34</v>
      </c>
      <c r="F1886" s="224" t="s">
        <v>418</v>
      </c>
      <c r="G1886" s="222"/>
      <c r="H1886" s="223" t="s">
        <v>34</v>
      </c>
      <c r="I1886" s="225"/>
      <c r="J1886" s="222"/>
      <c r="K1886" s="222"/>
      <c r="L1886" s="226"/>
      <c r="M1886" s="227"/>
      <c r="N1886" s="228"/>
      <c r="O1886" s="228"/>
      <c r="P1886" s="228"/>
      <c r="Q1886" s="228"/>
      <c r="R1886" s="228"/>
      <c r="S1886" s="228"/>
      <c r="T1886" s="229"/>
      <c r="AT1886" s="230" t="s">
        <v>211</v>
      </c>
      <c r="AU1886" s="230" t="s">
        <v>87</v>
      </c>
      <c r="AV1886" s="12" t="s">
        <v>42</v>
      </c>
      <c r="AW1886" s="12" t="s">
        <v>40</v>
      </c>
      <c r="AX1886" s="12" t="s">
        <v>80</v>
      </c>
      <c r="AY1886" s="230" t="s">
        <v>201</v>
      </c>
    </row>
    <row r="1887" spans="2:65" s="12" customFormat="1">
      <c r="B1887" s="221"/>
      <c r="C1887" s="222"/>
      <c r="D1887" s="218" t="s">
        <v>211</v>
      </c>
      <c r="E1887" s="223" t="s">
        <v>34</v>
      </c>
      <c r="F1887" s="224" t="s">
        <v>1878</v>
      </c>
      <c r="G1887" s="222"/>
      <c r="H1887" s="223" t="s">
        <v>34</v>
      </c>
      <c r="I1887" s="225"/>
      <c r="J1887" s="222"/>
      <c r="K1887" s="222"/>
      <c r="L1887" s="226"/>
      <c r="M1887" s="227"/>
      <c r="N1887" s="228"/>
      <c r="O1887" s="228"/>
      <c r="P1887" s="228"/>
      <c r="Q1887" s="228"/>
      <c r="R1887" s="228"/>
      <c r="S1887" s="228"/>
      <c r="T1887" s="229"/>
      <c r="AT1887" s="230" t="s">
        <v>211</v>
      </c>
      <c r="AU1887" s="230" t="s">
        <v>87</v>
      </c>
      <c r="AV1887" s="12" t="s">
        <v>42</v>
      </c>
      <c r="AW1887" s="12" t="s">
        <v>40</v>
      </c>
      <c r="AX1887" s="12" t="s">
        <v>80</v>
      </c>
      <c r="AY1887" s="230" t="s">
        <v>201</v>
      </c>
    </row>
    <row r="1888" spans="2:65" s="13" customFormat="1">
      <c r="B1888" s="231"/>
      <c r="C1888" s="232"/>
      <c r="D1888" s="218" t="s">
        <v>211</v>
      </c>
      <c r="E1888" s="233" t="s">
        <v>34</v>
      </c>
      <c r="F1888" s="234" t="s">
        <v>1879</v>
      </c>
      <c r="G1888" s="232"/>
      <c r="H1888" s="235">
        <v>1</v>
      </c>
      <c r="I1888" s="236"/>
      <c r="J1888" s="232"/>
      <c r="K1888" s="232"/>
      <c r="L1888" s="237"/>
      <c r="M1888" s="238"/>
      <c r="N1888" s="239"/>
      <c r="O1888" s="239"/>
      <c r="P1888" s="239"/>
      <c r="Q1888" s="239"/>
      <c r="R1888" s="239"/>
      <c r="S1888" s="239"/>
      <c r="T1888" s="240"/>
      <c r="AT1888" s="241" t="s">
        <v>211</v>
      </c>
      <c r="AU1888" s="241" t="s">
        <v>87</v>
      </c>
      <c r="AV1888" s="13" t="s">
        <v>87</v>
      </c>
      <c r="AW1888" s="13" t="s">
        <v>40</v>
      </c>
      <c r="AX1888" s="13" t="s">
        <v>80</v>
      </c>
      <c r="AY1888" s="241" t="s">
        <v>201</v>
      </c>
    </row>
    <row r="1889" spans="2:65" s="14" customFormat="1">
      <c r="B1889" s="242"/>
      <c r="C1889" s="243"/>
      <c r="D1889" s="218" t="s">
        <v>211</v>
      </c>
      <c r="E1889" s="244" t="s">
        <v>34</v>
      </c>
      <c r="F1889" s="245" t="s">
        <v>215</v>
      </c>
      <c r="G1889" s="243"/>
      <c r="H1889" s="246">
        <v>1</v>
      </c>
      <c r="I1889" s="247"/>
      <c r="J1889" s="243"/>
      <c r="K1889" s="243"/>
      <c r="L1889" s="248"/>
      <c r="M1889" s="249"/>
      <c r="N1889" s="250"/>
      <c r="O1889" s="250"/>
      <c r="P1889" s="250"/>
      <c r="Q1889" s="250"/>
      <c r="R1889" s="250"/>
      <c r="S1889" s="250"/>
      <c r="T1889" s="251"/>
      <c r="AT1889" s="252" t="s">
        <v>211</v>
      </c>
      <c r="AU1889" s="252" t="s">
        <v>87</v>
      </c>
      <c r="AV1889" s="14" t="s">
        <v>111</v>
      </c>
      <c r="AW1889" s="14" t="s">
        <v>40</v>
      </c>
      <c r="AX1889" s="14" t="s">
        <v>42</v>
      </c>
      <c r="AY1889" s="252" t="s">
        <v>201</v>
      </c>
    </row>
    <row r="1890" spans="2:65" s="1" customFormat="1" ht="25.5" customHeight="1">
      <c r="B1890" s="43"/>
      <c r="C1890" s="206" t="s">
        <v>1891</v>
      </c>
      <c r="D1890" s="206" t="s">
        <v>203</v>
      </c>
      <c r="E1890" s="207" t="s">
        <v>1892</v>
      </c>
      <c r="F1890" s="208" t="s">
        <v>1893</v>
      </c>
      <c r="G1890" s="209" t="s">
        <v>1876</v>
      </c>
      <c r="H1890" s="210">
        <v>1</v>
      </c>
      <c r="I1890" s="211"/>
      <c r="J1890" s="212">
        <f>ROUND(I1890*H1890,2)</f>
        <v>0</v>
      </c>
      <c r="K1890" s="208" t="s">
        <v>207</v>
      </c>
      <c r="L1890" s="63"/>
      <c r="M1890" s="213" t="s">
        <v>34</v>
      </c>
      <c r="N1890" s="214" t="s">
        <v>51</v>
      </c>
      <c r="O1890" s="44"/>
      <c r="P1890" s="215">
        <f>O1890*H1890</f>
        <v>0</v>
      </c>
      <c r="Q1890" s="215">
        <v>8.4999999999999995E-4</v>
      </c>
      <c r="R1890" s="215">
        <f>Q1890*H1890</f>
        <v>8.4999999999999995E-4</v>
      </c>
      <c r="S1890" s="215">
        <v>0</v>
      </c>
      <c r="T1890" s="216">
        <f>S1890*H1890</f>
        <v>0</v>
      </c>
      <c r="AR1890" s="25" t="s">
        <v>286</v>
      </c>
      <c r="AT1890" s="25" t="s">
        <v>203</v>
      </c>
      <c r="AU1890" s="25" t="s">
        <v>87</v>
      </c>
      <c r="AY1890" s="25" t="s">
        <v>201</v>
      </c>
      <c r="BE1890" s="217">
        <f>IF(N1890="základní",J1890,0)</f>
        <v>0</v>
      </c>
      <c r="BF1890" s="217">
        <f>IF(N1890="snížená",J1890,0)</f>
        <v>0</v>
      </c>
      <c r="BG1890" s="217">
        <f>IF(N1890="zákl. přenesená",J1890,0)</f>
        <v>0</v>
      </c>
      <c r="BH1890" s="217">
        <f>IF(N1890="sníž. přenesená",J1890,0)</f>
        <v>0</v>
      </c>
      <c r="BI1890" s="217">
        <f>IF(N1890="nulová",J1890,0)</f>
        <v>0</v>
      </c>
      <c r="BJ1890" s="25" t="s">
        <v>42</v>
      </c>
      <c r="BK1890" s="217">
        <f>ROUND(I1890*H1890,2)</f>
        <v>0</v>
      </c>
      <c r="BL1890" s="25" t="s">
        <v>286</v>
      </c>
      <c r="BM1890" s="25" t="s">
        <v>1894</v>
      </c>
    </row>
    <row r="1891" spans="2:65" s="12" customFormat="1">
      <c r="B1891" s="221"/>
      <c r="C1891" s="222"/>
      <c r="D1891" s="218" t="s">
        <v>211</v>
      </c>
      <c r="E1891" s="223" t="s">
        <v>34</v>
      </c>
      <c r="F1891" s="224" t="s">
        <v>418</v>
      </c>
      <c r="G1891" s="222"/>
      <c r="H1891" s="223" t="s">
        <v>34</v>
      </c>
      <c r="I1891" s="225"/>
      <c r="J1891" s="222"/>
      <c r="K1891" s="222"/>
      <c r="L1891" s="226"/>
      <c r="M1891" s="227"/>
      <c r="N1891" s="228"/>
      <c r="O1891" s="228"/>
      <c r="P1891" s="228"/>
      <c r="Q1891" s="228"/>
      <c r="R1891" s="228"/>
      <c r="S1891" s="228"/>
      <c r="T1891" s="229"/>
      <c r="AT1891" s="230" t="s">
        <v>211</v>
      </c>
      <c r="AU1891" s="230" t="s">
        <v>87</v>
      </c>
      <c r="AV1891" s="12" t="s">
        <v>42</v>
      </c>
      <c r="AW1891" s="12" t="s">
        <v>40</v>
      </c>
      <c r="AX1891" s="12" t="s">
        <v>80</v>
      </c>
      <c r="AY1891" s="230" t="s">
        <v>201</v>
      </c>
    </row>
    <row r="1892" spans="2:65" s="12" customFormat="1">
      <c r="B1892" s="221"/>
      <c r="C1892" s="222"/>
      <c r="D1892" s="218" t="s">
        <v>211</v>
      </c>
      <c r="E1892" s="223" t="s">
        <v>34</v>
      </c>
      <c r="F1892" s="224" t="s">
        <v>1878</v>
      </c>
      <c r="G1892" s="222"/>
      <c r="H1892" s="223" t="s">
        <v>34</v>
      </c>
      <c r="I1892" s="225"/>
      <c r="J1892" s="222"/>
      <c r="K1892" s="222"/>
      <c r="L1892" s="226"/>
      <c r="M1892" s="227"/>
      <c r="N1892" s="228"/>
      <c r="O1892" s="228"/>
      <c r="P1892" s="228"/>
      <c r="Q1892" s="228"/>
      <c r="R1892" s="228"/>
      <c r="S1892" s="228"/>
      <c r="T1892" s="229"/>
      <c r="AT1892" s="230" t="s">
        <v>211</v>
      </c>
      <c r="AU1892" s="230" t="s">
        <v>87</v>
      </c>
      <c r="AV1892" s="12" t="s">
        <v>42</v>
      </c>
      <c r="AW1892" s="12" t="s">
        <v>40</v>
      </c>
      <c r="AX1892" s="12" t="s">
        <v>80</v>
      </c>
      <c r="AY1892" s="230" t="s">
        <v>201</v>
      </c>
    </row>
    <row r="1893" spans="2:65" s="13" customFormat="1">
      <c r="B1893" s="231"/>
      <c r="C1893" s="232"/>
      <c r="D1893" s="218" t="s">
        <v>211</v>
      </c>
      <c r="E1893" s="233" t="s">
        <v>34</v>
      </c>
      <c r="F1893" s="234" t="s">
        <v>1879</v>
      </c>
      <c r="G1893" s="232"/>
      <c r="H1893" s="235">
        <v>1</v>
      </c>
      <c r="I1893" s="236"/>
      <c r="J1893" s="232"/>
      <c r="K1893" s="232"/>
      <c r="L1893" s="237"/>
      <c r="M1893" s="238"/>
      <c r="N1893" s="239"/>
      <c r="O1893" s="239"/>
      <c r="P1893" s="239"/>
      <c r="Q1893" s="239"/>
      <c r="R1893" s="239"/>
      <c r="S1893" s="239"/>
      <c r="T1893" s="240"/>
      <c r="AT1893" s="241" t="s">
        <v>211</v>
      </c>
      <c r="AU1893" s="241" t="s">
        <v>87</v>
      </c>
      <c r="AV1893" s="13" t="s">
        <v>87</v>
      </c>
      <c r="AW1893" s="13" t="s">
        <v>40</v>
      </c>
      <c r="AX1893" s="13" t="s">
        <v>80</v>
      </c>
      <c r="AY1893" s="241" t="s">
        <v>201</v>
      </c>
    </row>
    <row r="1894" spans="2:65" s="14" customFormat="1">
      <c r="B1894" s="242"/>
      <c r="C1894" s="243"/>
      <c r="D1894" s="218" t="s">
        <v>211</v>
      </c>
      <c r="E1894" s="244" t="s">
        <v>34</v>
      </c>
      <c r="F1894" s="245" t="s">
        <v>215</v>
      </c>
      <c r="G1894" s="243"/>
      <c r="H1894" s="246">
        <v>1</v>
      </c>
      <c r="I1894" s="247"/>
      <c r="J1894" s="243"/>
      <c r="K1894" s="243"/>
      <c r="L1894" s="248"/>
      <c r="M1894" s="249"/>
      <c r="N1894" s="250"/>
      <c r="O1894" s="250"/>
      <c r="P1894" s="250"/>
      <c r="Q1894" s="250"/>
      <c r="R1894" s="250"/>
      <c r="S1894" s="250"/>
      <c r="T1894" s="251"/>
      <c r="AT1894" s="252" t="s">
        <v>211</v>
      </c>
      <c r="AU1894" s="252" t="s">
        <v>87</v>
      </c>
      <c r="AV1894" s="14" t="s">
        <v>111</v>
      </c>
      <c r="AW1894" s="14" t="s">
        <v>40</v>
      </c>
      <c r="AX1894" s="14" t="s">
        <v>42</v>
      </c>
      <c r="AY1894" s="252" t="s">
        <v>201</v>
      </c>
    </row>
    <row r="1895" spans="2:65" s="1" customFormat="1" ht="38.25" customHeight="1">
      <c r="B1895" s="43"/>
      <c r="C1895" s="206" t="s">
        <v>1895</v>
      </c>
      <c r="D1895" s="206" t="s">
        <v>203</v>
      </c>
      <c r="E1895" s="207" t="s">
        <v>1896</v>
      </c>
      <c r="F1895" s="208" t="s">
        <v>1897</v>
      </c>
      <c r="G1895" s="209" t="s">
        <v>355</v>
      </c>
      <c r="H1895" s="210">
        <v>5.0000000000000001E-3</v>
      </c>
      <c r="I1895" s="211"/>
      <c r="J1895" s="212">
        <f>ROUND(I1895*H1895,2)</f>
        <v>0</v>
      </c>
      <c r="K1895" s="208" t="s">
        <v>207</v>
      </c>
      <c r="L1895" s="63"/>
      <c r="M1895" s="213" t="s">
        <v>34</v>
      </c>
      <c r="N1895" s="214" t="s">
        <v>51</v>
      </c>
      <c r="O1895" s="44"/>
      <c r="P1895" s="215">
        <f>O1895*H1895</f>
        <v>0</v>
      </c>
      <c r="Q1895" s="215">
        <v>0</v>
      </c>
      <c r="R1895" s="215">
        <f>Q1895*H1895</f>
        <v>0</v>
      </c>
      <c r="S1895" s="215">
        <v>0</v>
      </c>
      <c r="T1895" s="216">
        <f>S1895*H1895</f>
        <v>0</v>
      </c>
      <c r="AR1895" s="25" t="s">
        <v>286</v>
      </c>
      <c r="AT1895" s="25" t="s">
        <v>203</v>
      </c>
      <c r="AU1895" s="25" t="s">
        <v>87</v>
      </c>
      <c r="AY1895" s="25" t="s">
        <v>201</v>
      </c>
      <c r="BE1895" s="217">
        <f>IF(N1895="základní",J1895,0)</f>
        <v>0</v>
      </c>
      <c r="BF1895" s="217">
        <f>IF(N1895="snížená",J1895,0)</f>
        <v>0</v>
      </c>
      <c r="BG1895" s="217">
        <f>IF(N1895="zákl. přenesená",J1895,0)</f>
        <v>0</v>
      </c>
      <c r="BH1895" s="217">
        <f>IF(N1895="sníž. přenesená",J1895,0)</f>
        <v>0</v>
      </c>
      <c r="BI1895" s="217">
        <f>IF(N1895="nulová",J1895,0)</f>
        <v>0</v>
      </c>
      <c r="BJ1895" s="25" t="s">
        <v>42</v>
      </c>
      <c r="BK1895" s="217">
        <f>ROUND(I1895*H1895,2)</f>
        <v>0</v>
      </c>
      <c r="BL1895" s="25" t="s">
        <v>286</v>
      </c>
      <c r="BM1895" s="25" t="s">
        <v>1898</v>
      </c>
    </row>
    <row r="1896" spans="2:65" s="1" customFormat="1" ht="121.5">
      <c r="B1896" s="43"/>
      <c r="C1896" s="65"/>
      <c r="D1896" s="218" t="s">
        <v>209</v>
      </c>
      <c r="E1896" s="65"/>
      <c r="F1896" s="219" t="s">
        <v>1899</v>
      </c>
      <c r="G1896" s="65"/>
      <c r="H1896" s="65"/>
      <c r="I1896" s="175"/>
      <c r="J1896" s="65"/>
      <c r="K1896" s="65"/>
      <c r="L1896" s="63"/>
      <c r="M1896" s="220"/>
      <c r="N1896" s="44"/>
      <c r="O1896" s="44"/>
      <c r="P1896" s="44"/>
      <c r="Q1896" s="44"/>
      <c r="R1896" s="44"/>
      <c r="S1896" s="44"/>
      <c r="T1896" s="80"/>
      <c r="AT1896" s="25" t="s">
        <v>209</v>
      </c>
      <c r="AU1896" s="25" t="s">
        <v>87</v>
      </c>
    </row>
    <row r="1897" spans="2:65" s="11" customFormat="1" ht="29.85" customHeight="1">
      <c r="B1897" s="190"/>
      <c r="C1897" s="191"/>
      <c r="D1897" s="192" t="s">
        <v>79</v>
      </c>
      <c r="E1897" s="204" t="s">
        <v>1900</v>
      </c>
      <c r="F1897" s="204" t="s">
        <v>1901</v>
      </c>
      <c r="G1897" s="191"/>
      <c r="H1897" s="191"/>
      <c r="I1897" s="194"/>
      <c r="J1897" s="205">
        <f>BK1897</f>
        <v>0</v>
      </c>
      <c r="K1897" s="191"/>
      <c r="L1897" s="196"/>
      <c r="M1897" s="197"/>
      <c r="N1897" s="198"/>
      <c r="O1897" s="198"/>
      <c r="P1897" s="199">
        <f>SUM(P1898:P2003)</f>
        <v>0</v>
      </c>
      <c r="Q1897" s="198"/>
      <c r="R1897" s="199">
        <f>SUM(R1898:R2003)</f>
        <v>7.677683860000001</v>
      </c>
      <c r="S1897" s="198"/>
      <c r="T1897" s="200">
        <f>SUM(T1898:T2003)</f>
        <v>0</v>
      </c>
      <c r="AR1897" s="201" t="s">
        <v>87</v>
      </c>
      <c r="AT1897" s="202" t="s">
        <v>79</v>
      </c>
      <c r="AU1897" s="202" t="s">
        <v>42</v>
      </c>
      <c r="AY1897" s="201" t="s">
        <v>201</v>
      </c>
      <c r="BK1897" s="203">
        <f>SUM(BK1898:BK2003)</f>
        <v>0</v>
      </c>
    </row>
    <row r="1898" spans="2:65" s="1" customFormat="1" ht="25.5" customHeight="1">
      <c r="B1898" s="43"/>
      <c r="C1898" s="206" t="s">
        <v>1902</v>
      </c>
      <c r="D1898" s="206" t="s">
        <v>203</v>
      </c>
      <c r="E1898" s="207" t="s">
        <v>1903</v>
      </c>
      <c r="F1898" s="208" t="s">
        <v>1904</v>
      </c>
      <c r="G1898" s="209" t="s">
        <v>137</v>
      </c>
      <c r="H1898" s="210">
        <v>416.40600000000001</v>
      </c>
      <c r="I1898" s="211"/>
      <c r="J1898" s="212">
        <f>ROUND(I1898*H1898,2)</f>
        <v>0</v>
      </c>
      <c r="K1898" s="208" t="s">
        <v>207</v>
      </c>
      <c r="L1898" s="63"/>
      <c r="M1898" s="213" t="s">
        <v>34</v>
      </c>
      <c r="N1898" s="214" t="s">
        <v>51</v>
      </c>
      <c r="O1898" s="44"/>
      <c r="P1898" s="215">
        <f>O1898*H1898</f>
        <v>0</v>
      </c>
      <c r="Q1898" s="215">
        <v>0</v>
      </c>
      <c r="R1898" s="215">
        <f>Q1898*H1898</f>
        <v>0</v>
      </c>
      <c r="S1898" s="215">
        <v>0</v>
      </c>
      <c r="T1898" s="216">
        <f>S1898*H1898</f>
        <v>0</v>
      </c>
      <c r="AR1898" s="25" t="s">
        <v>286</v>
      </c>
      <c r="AT1898" s="25" t="s">
        <v>203</v>
      </c>
      <c r="AU1898" s="25" t="s">
        <v>87</v>
      </c>
      <c r="AY1898" s="25" t="s">
        <v>201</v>
      </c>
      <c r="BE1898" s="217">
        <f>IF(N1898="základní",J1898,0)</f>
        <v>0</v>
      </c>
      <c r="BF1898" s="217">
        <f>IF(N1898="snížená",J1898,0)</f>
        <v>0</v>
      </c>
      <c r="BG1898" s="217">
        <f>IF(N1898="zákl. přenesená",J1898,0)</f>
        <v>0</v>
      </c>
      <c r="BH1898" s="217">
        <f>IF(N1898="sníž. přenesená",J1898,0)</f>
        <v>0</v>
      </c>
      <c r="BI1898" s="217">
        <f>IF(N1898="nulová",J1898,0)</f>
        <v>0</v>
      </c>
      <c r="BJ1898" s="25" t="s">
        <v>42</v>
      </c>
      <c r="BK1898" s="217">
        <f>ROUND(I1898*H1898,2)</f>
        <v>0</v>
      </c>
      <c r="BL1898" s="25" t="s">
        <v>286</v>
      </c>
      <c r="BM1898" s="25" t="s">
        <v>1905</v>
      </c>
    </row>
    <row r="1899" spans="2:65" s="1" customFormat="1" ht="135">
      <c r="B1899" s="43"/>
      <c r="C1899" s="65"/>
      <c r="D1899" s="218" t="s">
        <v>209</v>
      </c>
      <c r="E1899" s="65"/>
      <c r="F1899" s="219" t="s">
        <v>1906</v>
      </c>
      <c r="G1899" s="65"/>
      <c r="H1899" s="65"/>
      <c r="I1899" s="175"/>
      <c r="J1899" s="65"/>
      <c r="K1899" s="65"/>
      <c r="L1899" s="63"/>
      <c r="M1899" s="220"/>
      <c r="N1899" s="44"/>
      <c r="O1899" s="44"/>
      <c r="P1899" s="44"/>
      <c r="Q1899" s="44"/>
      <c r="R1899" s="44"/>
      <c r="S1899" s="44"/>
      <c r="T1899" s="80"/>
      <c r="AT1899" s="25" t="s">
        <v>209</v>
      </c>
      <c r="AU1899" s="25" t="s">
        <v>87</v>
      </c>
    </row>
    <row r="1900" spans="2:65" s="1" customFormat="1" ht="27">
      <c r="B1900" s="43"/>
      <c r="C1900" s="65"/>
      <c r="D1900" s="218" t="s">
        <v>710</v>
      </c>
      <c r="E1900" s="65"/>
      <c r="F1900" s="219" t="s">
        <v>1907</v>
      </c>
      <c r="G1900" s="65"/>
      <c r="H1900" s="65"/>
      <c r="I1900" s="175"/>
      <c r="J1900" s="65"/>
      <c r="K1900" s="65"/>
      <c r="L1900" s="63"/>
      <c r="M1900" s="220"/>
      <c r="N1900" s="44"/>
      <c r="O1900" s="44"/>
      <c r="P1900" s="44"/>
      <c r="Q1900" s="44"/>
      <c r="R1900" s="44"/>
      <c r="S1900" s="44"/>
      <c r="T1900" s="80"/>
      <c r="AT1900" s="25" t="s">
        <v>710</v>
      </c>
      <c r="AU1900" s="25" t="s">
        <v>87</v>
      </c>
    </row>
    <row r="1901" spans="2:65" s="13" customFormat="1">
      <c r="B1901" s="231"/>
      <c r="C1901" s="232"/>
      <c r="D1901" s="218" t="s">
        <v>211</v>
      </c>
      <c r="E1901" s="233" t="s">
        <v>34</v>
      </c>
      <c r="F1901" s="234" t="s">
        <v>1908</v>
      </c>
      <c r="G1901" s="232"/>
      <c r="H1901" s="235">
        <v>416.40600000000001</v>
      </c>
      <c r="I1901" s="236"/>
      <c r="J1901" s="232"/>
      <c r="K1901" s="232"/>
      <c r="L1901" s="237"/>
      <c r="M1901" s="238"/>
      <c r="N1901" s="239"/>
      <c r="O1901" s="239"/>
      <c r="P1901" s="239"/>
      <c r="Q1901" s="239"/>
      <c r="R1901" s="239"/>
      <c r="S1901" s="239"/>
      <c r="T1901" s="240"/>
      <c r="AT1901" s="241" t="s">
        <v>211</v>
      </c>
      <c r="AU1901" s="241" t="s">
        <v>87</v>
      </c>
      <c r="AV1901" s="13" t="s">
        <v>87</v>
      </c>
      <c r="AW1901" s="13" t="s">
        <v>40</v>
      </c>
      <c r="AX1901" s="13" t="s">
        <v>42</v>
      </c>
      <c r="AY1901" s="241" t="s">
        <v>201</v>
      </c>
    </row>
    <row r="1902" spans="2:65" s="1" customFormat="1" ht="38.25" customHeight="1">
      <c r="B1902" s="43"/>
      <c r="C1902" s="206" t="s">
        <v>1909</v>
      </c>
      <c r="D1902" s="206" t="s">
        <v>203</v>
      </c>
      <c r="E1902" s="207" t="s">
        <v>1910</v>
      </c>
      <c r="F1902" s="208" t="s">
        <v>1911</v>
      </c>
      <c r="G1902" s="209" t="s">
        <v>206</v>
      </c>
      <c r="H1902" s="210">
        <v>11.144</v>
      </c>
      <c r="I1902" s="211"/>
      <c r="J1902" s="212">
        <f>ROUND(I1902*H1902,2)</f>
        <v>0</v>
      </c>
      <c r="K1902" s="208" t="s">
        <v>207</v>
      </c>
      <c r="L1902" s="63"/>
      <c r="M1902" s="213" t="s">
        <v>34</v>
      </c>
      <c r="N1902" s="214" t="s">
        <v>51</v>
      </c>
      <c r="O1902" s="44"/>
      <c r="P1902" s="215">
        <f>O1902*H1902</f>
        <v>0</v>
      </c>
      <c r="Q1902" s="215">
        <v>1.08E-3</v>
      </c>
      <c r="R1902" s="215">
        <f>Q1902*H1902</f>
        <v>1.2035520000000001E-2</v>
      </c>
      <c r="S1902" s="215">
        <v>0</v>
      </c>
      <c r="T1902" s="216">
        <f>S1902*H1902</f>
        <v>0</v>
      </c>
      <c r="AR1902" s="25" t="s">
        <v>286</v>
      </c>
      <c r="AT1902" s="25" t="s">
        <v>203</v>
      </c>
      <c r="AU1902" s="25" t="s">
        <v>87</v>
      </c>
      <c r="AY1902" s="25" t="s">
        <v>201</v>
      </c>
      <c r="BE1902" s="217">
        <f>IF(N1902="základní",J1902,0)</f>
        <v>0</v>
      </c>
      <c r="BF1902" s="217">
        <f>IF(N1902="snížená",J1902,0)</f>
        <v>0</v>
      </c>
      <c r="BG1902" s="217">
        <f>IF(N1902="zákl. přenesená",J1902,0)</f>
        <v>0</v>
      </c>
      <c r="BH1902" s="217">
        <f>IF(N1902="sníž. přenesená",J1902,0)</f>
        <v>0</v>
      </c>
      <c r="BI1902" s="217">
        <f>IF(N1902="nulová",J1902,0)</f>
        <v>0</v>
      </c>
      <c r="BJ1902" s="25" t="s">
        <v>42</v>
      </c>
      <c r="BK1902" s="217">
        <f>ROUND(I1902*H1902,2)</f>
        <v>0</v>
      </c>
      <c r="BL1902" s="25" t="s">
        <v>286</v>
      </c>
      <c r="BM1902" s="25" t="s">
        <v>1912</v>
      </c>
    </row>
    <row r="1903" spans="2:65" s="1" customFormat="1" ht="135">
      <c r="B1903" s="43"/>
      <c r="C1903" s="65"/>
      <c r="D1903" s="218" t="s">
        <v>209</v>
      </c>
      <c r="E1903" s="65"/>
      <c r="F1903" s="219" t="s">
        <v>1906</v>
      </c>
      <c r="G1903" s="65"/>
      <c r="H1903" s="65"/>
      <c r="I1903" s="175"/>
      <c r="J1903" s="65"/>
      <c r="K1903" s="65"/>
      <c r="L1903" s="63"/>
      <c r="M1903" s="220"/>
      <c r="N1903" s="44"/>
      <c r="O1903" s="44"/>
      <c r="P1903" s="44"/>
      <c r="Q1903" s="44"/>
      <c r="R1903" s="44"/>
      <c r="S1903" s="44"/>
      <c r="T1903" s="80"/>
      <c r="AT1903" s="25" t="s">
        <v>209</v>
      </c>
      <c r="AU1903" s="25" t="s">
        <v>87</v>
      </c>
    </row>
    <row r="1904" spans="2:65" s="13" customFormat="1">
      <c r="B1904" s="231"/>
      <c r="C1904" s="232"/>
      <c r="D1904" s="218" t="s">
        <v>211</v>
      </c>
      <c r="E1904" s="233" t="s">
        <v>34</v>
      </c>
      <c r="F1904" s="234" t="s">
        <v>1913</v>
      </c>
      <c r="G1904" s="232"/>
      <c r="H1904" s="235">
        <v>3.004</v>
      </c>
      <c r="I1904" s="236"/>
      <c r="J1904" s="232"/>
      <c r="K1904" s="232"/>
      <c r="L1904" s="237"/>
      <c r="M1904" s="238"/>
      <c r="N1904" s="239"/>
      <c r="O1904" s="239"/>
      <c r="P1904" s="239"/>
      <c r="Q1904" s="239"/>
      <c r="R1904" s="239"/>
      <c r="S1904" s="239"/>
      <c r="T1904" s="240"/>
      <c r="AT1904" s="241" t="s">
        <v>211</v>
      </c>
      <c r="AU1904" s="241" t="s">
        <v>87</v>
      </c>
      <c r="AV1904" s="13" t="s">
        <v>87</v>
      </c>
      <c r="AW1904" s="13" t="s">
        <v>40</v>
      </c>
      <c r="AX1904" s="13" t="s">
        <v>80</v>
      </c>
      <c r="AY1904" s="241" t="s">
        <v>201</v>
      </c>
    </row>
    <row r="1905" spans="2:65" s="13" customFormat="1">
      <c r="B1905" s="231"/>
      <c r="C1905" s="232"/>
      <c r="D1905" s="218" t="s">
        <v>211</v>
      </c>
      <c r="E1905" s="233" t="s">
        <v>34</v>
      </c>
      <c r="F1905" s="234" t="s">
        <v>1914</v>
      </c>
      <c r="G1905" s="232"/>
      <c r="H1905" s="235">
        <v>3.6139999999999999</v>
      </c>
      <c r="I1905" s="236"/>
      <c r="J1905" s="232"/>
      <c r="K1905" s="232"/>
      <c r="L1905" s="237"/>
      <c r="M1905" s="238"/>
      <c r="N1905" s="239"/>
      <c r="O1905" s="239"/>
      <c r="P1905" s="239"/>
      <c r="Q1905" s="239"/>
      <c r="R1905" s="239"/>
      <c r="S1905" s="239"/>
      <c r="T1905" s="240"/>
      <c r="AT1905" s="241" t="s">
        <v>211</v>
      </c>
      <c r="AU1905" s="241" t="s">
        <v>87</v>
      </c>
      <c r="AV1905" s="13" t="s">
        <v>87</v>
      </c>
      <c r="AW1905" s="13" t="s">
        <v>40</v>
      </c>
      <c r="AX1905" s="13" t="s">
        <v>80</v>
      </c>
      <c r="AY1905" s="241" t="s">
        <v>201</v>
      </c>
    </row>
    <row r="1906" spans="2:65" s="13" customFormat="1">
      <c r="B1906" s="231"/>
      <c r="C1906" s="232"/>
      <c r="D1906" s="218" t="s">
        <v>211</v>
      </c>
      <c r="E1906" s="233" t="s">
        <v>34</v>
      </c>
      <c r="F1906" s="234" t="s">
        <v>1915</v>
      </c>
      <c r="G1906" s="232"/>
      <c r="H1906" s="235">
        <v>4.5259999999999998</v>
      </c>
      <c r="I1906" s="236"/>
      <c r="J1906" s="232"/>
      <c r="K1906" s="232"/>
      <c r="L1906" s="237"/>
      <c r="M1906" s="238"/>
      <c r="N1906" s="239"/>
      <c r="O1906" s="239"/>
      <c r="P1906" s="239"/>
      <c r="Q1906" s="239"/>
      <c r="R1906" s="239"/>
      <c r="S1906" s="239"/>
      <c r="T1906" s="240"/>
      <c r="AT1906" s="241" t="s">
        <v>211</v>
      </c>
      <c r="AU1906" s="241" t="s">
        <v>87</v>
      </c>
      <c r="AV1906" s="13" t="s">
        <v>87</v>
      </c>
      <c r="AW1906" s="13" t="s">
        <v>40</v>
      </c>
      <c r="AX1906" s="13" t="s">
        <v>80</v>
      </c>
      <c r="AY1906" s="241" t="s">
        <v>201</v>
      </c>
    </row>
    <row r="1907" spans="2:65" s="14" customFormat="1">
      <c r="B1907" s="242"/>
      <c r="C1907" s="243"/>
      <c r="D1907" s="218" t="s">
        <v>211</v>
      </c>
      <c r="E1907" s="244" t="s">
        <v>34</v>
      </c>
      <c r="F1907" s="245" t="s">
        <v>215</v>
      </c>
      <c r="G1907" s="243"/>
      <c r="H1907" s="246">
        <v>11.144</v>
      </c>
      <c r="I1907" s="247"/>
      <c r="J1907" s="243"/>
      <c r="K1907" s="243"/>
      <c r="L1907" s="248"/>
      <c r="M1907" s="249"/>
      <c r="N1907" s="250"/>
      <c r="O1907" s="250"/>
      <c r="P1907" s="250"/>
      <c r="Q1907" s="250"/>
      <c r="R1907" s="250"/>
      <c r="S1907" s="250"/>
      <c r="T1907" s="251"/>
      <c r="AT1907" s="252" t="s">
        <v>211</v>
      </c>
      <c r="AU1907" s="252" t="s">
        <v>87</v>
      </c>
      <c r="AV1907" s="14" t="s">
        <v>111</v>
      </c>
      <c r="AW1907" s="14" t="s">
        <v>40</v>
      </c>
      <c r="AX1907" s="14" t="s">
        <v>42</v>
      </c>
      <c r="AY1907" s="252" t="s">
        <v>201</v>
      </c>
    </row>
    <row r="1908" spans="2:65" s="1" customFormat="1" ht="38.25" customHeight="1">
      <c r="B1908" s="43"/>
      <c r="C1908" s="206" t="s">
        <v>1916</v>
      </c>
      <c r="D1908" s="206" t="s">
        <v>203</v>
      </c>
      <c r="E1908" s="207" t="s">
        <v>1917</v>
      </c>
      <c r="F1908" s="208" t="s">
        <v>1918</v>
      </c>
      <c r="G1908" s="209" t="s">
        <v>370</v>
      </c>
      <c r="H1908" s="210">
        <v>86</v>
      </c>
      <c r="I1908" s="211"/>
      <c r="J1908" s="212">
        <f>ROUND(I1908*H1908,2)</f>
        <v>0</v>
      </c>
      <c r="K1908" s="208" t="s">
        <v>207</v>
      </c>
      <c r="L1908" s="63"/>
      <c r="M1908" s="213" t="s">
        <v>34</v>
      </c>
      <c r="N1908" s="214" t="s">
        <v>51</v>
      </c>
      <c r="O1908" s="44"/>
      <c r="P1908" s="215">
        <f>O1908*H1908</f>
        <v>0</v>
      </c>
      <c r="Q1908" s="215">
        <v>2.6700000000000001E-3</v>
      </c>
      <c r="R1908" s="215">
        <f>Q1908*H1908</f>
        <v>0.22962000000000002</v>
      </c>
      <c r="S1908" s="215">
        <v>0</v>
      </c>
      <c r="T1908" s="216">
        <f>S1908*H1908</f>
        <v>0</v>
      </c>
      <c r="AR1908" s="25" t="s">
        <v>286</v>
      </c>
      <c r="AT1908" s="25" t="s">
        <v>203</v>
      </c>
      <c r="AU1908" s="25" t="s">
        <v>87</v>
      </c>
      <c r="AY1908" s="25" t="s">
        <v>201</v>
      </c>
      <c r="BE1908" s="217">
        <f>IF(N1908="základní",J1908,0)</f>
        <v>0</v>
      </c>
      <c r="BF1908" s="217">
        <f>IF(N1908="snížená",J1908,0)</f>
        <v>0</v>
      </c>
      <c r="BG1908" s="217">
        <f>IF(N1908="zákl. přenesená",J1908,0)</f>
        <v>0</v>
      </c>
      <c r="BH1908" s="217">
        <f>IF(N1908="sníž. přenesená",J1908,0)</f>
        <v>0</v>
      </c>
      <c r="BI1908" s="217">
        <f>IF(N1908="nulová",J1908,0)</f>
        <v>0</v>
      </c>
      <c r="BJ1908" s="25" t="s">
        <v>42</v>
      </c>
      <c r="BK1908" s="217">
        <f>ROUND(I1908*H1908,2)</f>
        <v>0</v>
      </c>
      <c r="BL1908" s="25" t="s">
        <v>286</v>
      </c>
      <c r="BM1908" s="25" t="s">
        <v>1919</v>
      </c>
    </row>
    <row r="1909" spans="2:65" s="1" customFormat="1" ht="135">
      <c r="B1909" s="43"/>
      <c r="C1909" s="65"/>
      <c r="D1909" s="218" t="s">
        <v>209</v>
      </c>
      <c r="E1909" s="65"/>
      <c r="F1909" s="219" t="s">
        <v>1906</v>
      </c>
      <c r="G1909" s="65"/>
      <c r="H1909" s="65"/>
      <c r="I1909" s="175"/>
      <c r="J1909" s="65"/>
      <c r="K1909" s="65"/>
      <c r="L1909" s="63"/>
      <c r="M1909" s="220"/>
      <c r="N1909" s="44"/>
      <c r="O1909" s="44"/>
      <c r="P1909" s="44"/>
      <c r="Q1909" s="44"/>
      <c r="R1909" s="44"/>
      <c r="S1909" s="44"/>
      <c r="T1909" s="80"/>
      <c r="AT1909" s="25" t="s">
        <v>209</v>
      </c>
      <c r="AU1909" s="25" t="s">
        <v>87</v>
      </c>
    </row>
    <row r="1910" spans="2:65" s="12" customFormat="1">
      <c r="B1910" s="221"/>
      <c r="C1910" s="222"/>
      <c r="D1910" s="218" t="s">
        <v>211</v>
      </c>
      <c r="E1910" s="223" t="s">
        <v>34</v>
      </c>
      <c r="F1910" s="224" t="s">
        <v>1357</v>
      </c>
      <c r="G1910" s="222"/>
      <c r="H1910" s="223" t="s">
        <v>34</v>
      </c>
      <c r="I1910" s="225"/>
      <c r="J1910" s="222"/>
      <c r="K1910" s="222"/>
      <c r="L1910" s="226"/>
      <c r="M1910" s="227"/>
      <c r="N1910" s="228"/>
      <c r="O1910" s="228"/>
      <c r="P1910" s="228"/>
      <c r="Q1910" s="228"/>
      <c r="R1910" s="228"/>
      <c r="S1910" s="228"/>
      <c r="T1910" s="229"/>
      <c r="AT1910" s="230" t="s">
        <v>211</v>
      </c>
      <c r="AU1910" s="230" t="s">
        <v>87</v>
      </c>
      <c r="AV1910" s="12" t="s">
        <v>42</v>
      </c>
      <c r="AW1910" s="12" t="s">
        <v>40</v>
      </c>
      <c r="AX1910" s="12" t="s">
        <v>80</v>
      </c>
      <c r="AY1910" s="230" t="s">
        <v>201</v>
      </c>
    </row>
    <row r="1911" spans="2:65" s="12" customFormat="1">
      <c r="B1911" s="221"/>
      <c r="C1911" s="222"/>
      <c r="D1911" s="218" t="s">
        <v>211</v>
      </c>
      <c r="E1911" s="223" t="s">
        <v>34</v>
      </c>
      <c r="F1911" s="224" t="s">
        <v>318</v>
      </c>
      <c r="G1911" s="222"/>
      <c r="H1911" s="223" t="s">
        <v>34</v>
      </c>
      <c r="I1911" s="225"/>
      <c r="J1911" s="222"/>
      <c r="K1911" s="222"/>
      <c r="L1911" s="226"/>
      <c r="M1911" s="227"/>
      <c r="N1911" s="228"/>
      <c r="O1911" s="228"/>
      <c r="P1911" s="228"/>
      <c r="Q1911" s="228"/>
      <c r="R1911" s="228"/>
      <c r="S1911" s="228"/>
      <c r="T1911" s="229"/>
      <c r="AT1911" s="230" t="s">
        <v>211</v>
      </c>
      <c r="AU1911" s="230" t="s">
        <v>87</v>
      </c>
      <c r="AV1911" s="12" t="s">
        <v>42</v>
      </c>
      <c r="AW1911" s="12" t="s">
        <v>40</v>
      </c>
      <c r="AX1911" s="12" t="s">
        <v>80</v>
      </c>
      <c r="AY1911" s="230" t="s">
        <v>201</v>
      </c>
    </row>
    <row r="1912" spans="2:65" s="13" customFormat="1">
      <c r="B1912" s="231"/>
      <c r="C1912" s="232"/>
      <c r="D1912" s="218" t="s">
        <v>211</v>
      </c>
      <c r="E1912" s="233" t="s">
        <v>34</v>
      </c>
      <c r="F1912" s="234" t="s">
        <v>1920</v>
      </c>
      <c r="G1912" s="232"/>
      <c r="H1912" s="235">
        <v>86</v>
      </c>
      <c r="I1912" s="236"/>
      <c r="J1912" s="232"/>
      <c r="K1912" s="232"/>
      <c r="L1912" s="237"/>
      <c r="M1912" s="238"/>
      <c r="N1912" s="239"/>
      <c r="O1912" s="239"/>
      <c r="P1912" s="239"/>
      <c r="Q1912" s="239"/>
      <c r="R1912" s="239"/>
      <c r="S1912" s="239"/>
      <c r="T1912" s="240"/>
      <c r="AT1912" s="241" t="s">
        <v>211</v>
      </c>
      <c r="AU1912" s="241" t="s">
        <v>87</v>
      </c>
      <c r="AV1912" s="13" t="s">
        <v>87</v>
      </c>
      <c r="AW1912" s="13" t="s">
        <v>40</v>
      </c>
      <c r="AX1912" s="13" t="s">
        <v>80</v>
      </c>
      <c r="AY1912" s="241" t="s">
        <v>201</v>
      </c>
    </row>
    <row r="1913" spans="2:65" s="15" customFormat="1">
      <c r="B1913" s="253"/>
      <c r="C1913" s="254"/>
      <c r="D1913" s="218" t="s">
        <v>211</v>
      </c>
      <c r="E1913" s="255" t="s">
        <v>34</v>
      </c>
      <c r="F1913" s="256" t="s">
        <v>1921</v>
      </c>
      <c r="G1913" s="254"/>
      <c r="H1913" s="257">
        <v>86</v>
      </c>
      <c r="I1913" s="258"/>
      <c r="J1913" s="254"/>
      <c r="K1913" s="254"/>
      <c r="L1913" s="259"/>
      <c r="M1913" s="260"/>
      <c r="N1913" s="261"/>
      <c r="O1913" s="261"/>
      <c r="P1913" s="261"/>
      <c r="Q1913" s="261"/>
      <c r="R1913" s="261"/>
      <c r="S1913" s="261"/>
      <c r="T1913" s="262"/>
      <c r="AT1913" s="263" t="s">
        <v>211</v>
      </c>
      <c r="AU1913" s="263" t="s">
        <v>87</v>
      </c>
      <c r="AV1913" s="15" t="s">
        <v>108</v>
      </c>
      <c r="AW1913" s="15" t="s">
        <v>40</v>
      </c>
      <c r="AX1913" s="15" t="s">
        <v>42</v>
      </c>
      <c r="AY1913" s="263" t="s">
        <v>201</v>
      </c>
    </row>
    <row r="1914" spans="2:65" s="1" customFormat="1" ht="25.5" customHeight="1">
      <c r="B1914" s="43"/>
      <c r="C1914" s="264" t="s">
        <v>1922</v>
      </c>
      <c r="D1914" s="264" t="s">
        <v>306</v>
      </c>
      <c r="E1914" s="265" t="s">
        <v>1923</v>
      </c>
      <c r="F1914" s="266" t="s">
        <v>1924</v>
      </c>
      <c r="G1914" s="267" t="s">
        <v>370</v>
      </c>
      <c r="H1914" s="268">
        <v>86</v>
      </c>
      <c r="I1914" s="269"/>
      <c r="J1914" s="270">
        <f>ROUND(I1914*H1914,2)</f>
        <v>0</v>
      </c>
      <c r="K1914" s="266" t="s">
        <v>34</v>
      </c>
      <c r="L1914" s="271"/>
      <c r="M1914" s="272" t="s">
        <v>34</v>
      </c>
      <c r="N1914" s="273" t="s">
        <v>51</v>
      </c>
      <c r="O1914" s="44"/>
      <c r="P1914" s="215">
        <f>O1914*H1914</f>
        <v>0</v>
      </c>
      <c r="Q1914" s="215">
        <v>4.0999999999999999E-4</v>
      </c>
      <c r="R1914" s="215">
        <f>Q1914*H1914</f>
        <v>3.526E-2</v>
      </c>
      <c r="S1914" s="215">
        <v>0</v>
      </c>
      <c r="T1914" s="216">
        <f>S1914*H1914</f>
        <v>0</v>
      </c>
      <c r="AR1914" s="25" t="s">
        <v>390</v>
      </c>
      <c r="AT1914" s="25" t="s">
        <v>306</v>
      </c>
      <c r="AU1914" s="25" t="s">
        <v>87</v>
      </c>
      <c r="AY1914" s="25" t="s">
        <v>201</v>
      </c>
      <c r="BE1914" s="217">
        <f>IF(N1914="základní",J1914,0)</f>
        <v>0</v>
      </c>
      <c r="BF1914" s="217">
        <f>IF(N1914="snížená",J1914,0)</f>
        <v>0</v>
      </c>
      <c r="BG1914" s="217">
        <f>IF(N1914="zákl. přenesená",J1914,0)</f>
        <v>0</v>
      </c>
      <c r="BH1914" s="217">
        <f>IF(N1914="sníž. přenesená",J1914,0)</f>
        <v>0</v>
      </c>
      <c r="BI1914" s="217">
        <f>IF(N1914="nulová",J1914,0)</f>
        <v>0</v>
      </c>
      <c r="BJ1914" s="25" t="s">
        <v>42</v>
      </c>
      <c r="BK1914" s="217">
        <f>ROUND(I1914*H1914,2)</f>
        <v>0</v>
      </c>
      <c r="BL1914" s="25" t="s">
        <v>286</v>
      </c>
      <c r="BM1914" s="25" t="s">
        <v>1925</v>
      </c>
    </row>
    <row r="1915" spans="2:65" s="1" customFormat="1" ht="38.25" customHeight="1">
      <c r="B1915" s="43"/>
      <c r="C1915" s="206" t="s">
        <v>1926</v>
      </c>
      <c r="D1915" s="206" t="s">
        <v>203</v>
      </c>
      <c r="E1915" s="207" t="s">
        <v>1927</v>
      </c>
      <c r="F1915" s="208" t="s">
        <v>1928</v>
      </c>
      <c r="G1915" s="209" t="s">
        <v>370</v>
      </c>
      <c r="H1915" s="210">
        <v>750</v>
      </c>
      <c r="I1915" s="211"/>
      <c r="J1915" s="212">
        <f>ROUND(I1915*H1915,2)</f>
        <v>0</v>
      </c>
      <c r="K1915" s="208" t="s">
        <v>207</v>
      </c>
      <c r="L1915" s="63"/>
      <c r="M1915" s="213" t="s">
        <v>34</v>
      </c>
      <c r="N1915" s="214" t="s">
        <v>51</v>
      </c>
      <c r="O1915" s="44"/>
      <c r="P1915" s="215">
        <f>O1915*H1915</f>
        <v>0</v>
      </c>
      <c r="Q1915" s="215">
        <v>0</v>
      </c>
      <c r="R1915" s="215">
        <f>Q1915*H1915</f>
        <v>0</v>
      </c>
      <c r="S1915" s="215">
        <v>0</v>
      </c>
      <c r="T1915" s="216">
        <f>S1915*H1915</f>
        <v>0</v>
      </c>
      <c r="AR1915" s="25" t="s">
        <v>286</v>
      </c>
      <c r="AT1915" s="25" t="s">
        <v>203</v>
      </c>
      <c r="AU1915" s="25" t="s">
        <v>87</v>
      </c>
      <c r="AY1915" s="25" t="s">
        <v>201</v>
      </c>
      <c r="BE1915" s="217">
        <f>IF(N1915="základní",J1915,0)</f>
        <v>0</v>
      </c>
      <c r="BF1915" s="217">
        <f>IF(N1915="snížená",J1915,0)</f>
        <v>0</v>
      </c>
      <c r="BG1915" s="217">
        <f>IF(N1915="zákl. přenesená",J1915,0)</f>
        <v>0</v>
      </c>
      <c r="BH1915" s="217">
        <f>IF(N1915="sníž. přenesená",J1915,0)</f>
        <v>0</v>
      </c>
      <c r="BI1915" s="217">
        <f>IF(N1915="nulová",J1915,0)</f>
        <v>0</v>
      </c>
      <c r="BJ1915" s="25" t="s">
        <v>42</v>
      </c>
      <c r="BK1915" s="217">
        <f>ROUND(I1915*H1915,2)</f>
        <v>0</v>
      </c>
      <c r="BL1915" s="25" t="s">
        <v>286</v>
      </c>
      <c r="BM1915" s="25" t="s">
        <v>1929</v>
      </c>
    </row>
    <row r="1916" spans="2:65" s="1" customFormat="1" ht="135">
      <c r="B1916" s="43"/>
      <c r="C1916" s="65"/>
      <c r="D1916" s="218" t="s">
        <v>209</v>
      </c>
      <c r="E1916" s="65"/>
      <c r="F1916" s="219" t="s">
        <v>1906</v>
      </c>
      <c r="G1916" s="65"/>
      <c r="H1916" s="65"/>
      <c r="I1916" s="175"/>
      <c r="J1916" s="65"/>
      <c r="K1916" s="65"/>
      <c r="L1916" s="63"/>
      <c r="M1916" s="220"/>
      <c r="N1916" s="44"/>
      <c r="O1916" s="44"/>
      <c r="P1916" s="44"/>
      <c r="Q1916" s="44"/>
      <c r="R1916" s="44"/>
      <c r="S1916" s="44"/>
      <c r="T1916" s="80"/>
      <c r="AT1916" s="25" t="s">
        <v>209</v>
      </c>
      <c r="AU1916" s="25" t="s">
        <v>87</v>
      </c>
    </row>
    <row r="1917" spans="2:65" s="12" customFormat="1">
      <c r="B1917" s="221"/>
      <c r="C1917" s="222"/>
      <c r="D1917" s="218" t="s">
        <v>211</v>
      </c>
      <c r="E1917" s="223" t="s">
        <v>34</v>
      </c>
      <c r="F1917" s="224" t="s">
        <v>1357</v>
      </c>
      <c r="G1917" s="222"/>
      <c r="H1917" s="223" t="s">
        <v>34</v>
      </c>
      <c r="I1917" s="225"/>
      <c r="J1917" s="222"/>
      <c r="K1917" s="222"/>
      <c r="L1917" s="226"/>
      <c r="M1917" s="227"/>
      <c r="N1917" s="228"/>
      <c r="O1917" s="228"/>
      <c r="P1917" s="228"/>
      <c r="Q1917" s="228"/>
      <c r="R1917" s="228"/>
      <c r="S1917" s="228"/>
      <c r="T1917" s="229"/>
      <c r="AT1917" s="230" t="s">
        <v>211</v>
      </c>
      <c r="AU1917" s="230" t="s">
        <v>87</v>
      </c>
      <c r="AV1917" s="12" t="s">
        <v>42</v>
      </c>
      <c r="AW1917" s="12" t="s">
        <v>40</v>
      </c>
      <c r="AX1917" s="12" t="s">
        <v>80</v>
      </c>
      <c r="AY1917" s="230" t="s">
        <v>201</v>
      </c>
    </row>
    <row r="1918" spans="2:65" s="12" customFormat="1">
      <c r="B1918" s="221"/>
      <c r="C1918" s="222"/>
      <c r="D1918" s="218" t="s">
        <v>211</v>
      </c>
      <c r="E1918" s="223" t="s">
        <v>34</v>
      </c>
      <c r="F1918" s="224" t="s">
        <v>318</v>
      </c>
      <c r="G1918" s="222"/>
      <c r="H1918" s="223" t="s">
        <v>34</v>
      </c>
      <c r="I1918" s="225"/>
      <c r="J1918" s="222"/>
      <c r="K1918" s="222"/>
      <c r="L1918" s="226"/>
      <c r="M1918" s="227"/>
      <c r="N1918" s="228"/>
      <c r="O1918" s="228"/>
      <c r="P1918" s="228"/>
      <c r="Q1918" s="228"/>
      <c r="R1918" s="228"/>
      <c r="S1918" s="228"/>
      <c r="T1918" s="229"/>
      <c r="AT1918" s="230" t="s">
        <v>211</v>
      </c>
      <c r="AU1918" s="230" t="s">
        <v>87</v>
      </c>
      <c r="AV1918" s="12" t="s">
        <v>42</v>
      </c>
      <c r="AW1918" s="12" t="s">
        <v>40</v>
      </c>
      <c r="AX1918" s="12" t="s">
        <v>80</v>
      </c>
      <c r="AY1918" s="230" t="s">
        <v>201</v>
      </c>
    </row>
    <row r="1919" spans="2:65" s="13" customFormat="1">
      <c r="B1919" s="231"/>
      <c r="C1919" s="232"/>
      <c r="D1919" s="218" t="s">
        <v>211</v>
      </c>
      <c r="E1919" s="233" t="s">
        <v>34</v>
      </c>
      <c r="F1919" s="234" t="s">
        <v>1930</v>
      </c>
      <c r="G1919" s="232"/>
      <c r="H1919" s="235">
        <v>688</v>
      </c>
      <c r="I1919" s="236"/>
      <c r="J1919" s="232"/>
      <c r="K1919" s="232"/>
      <c r="L1919" s="237"/>
      <c r="M1919" s="238"/>
      <c r="N1919" s="239"/>
      <c r="O1919" s="239"/>
      <c r="P1919" s="239"/>
      <c r="Q1919" s="239"/>
      <c r="R1919" s="239"/>
      <c r="S1919" s="239"/>
      <c r="T1919" s="240"/>
      <c r="AT1919" s="241" t="s">
        <v>211</v>
      </c>
      <c r="AU1919" s="241" t="s">
        <v>87</v>
      </c>
      <c r="AV1919" s="13" t="s">
        <v>87</v>
      </c>
      <c r="AW1919" s="13" t="s">
        <v>40</v>
      </c>
      <c r="AX1919" s="13" t="s">
        <v>80</v>
      </c>
      <c r="AY1919" s="241" t="s">
        <v>201</v>
      </c>
    </row>
    <row r="1920" spans="2:65" s="15" customFormat="1">
      <c r="B1920" s="253"/>
      <c r="C1920" s="254"/>
      <c r="D1920" s="218" t="s">
        <v>211</v>
      </c>
      <c r="E1920" s="255" t="s">
        <v>34</v>
      </c>
      <c r="F1920" s="256" t="s">
        <v>1921</v>
      </c>
      <c r="G1920" s="254"/>
      <c r="H1920" s="257">
        <v>688</v>
      </c>
      <c r="I1920" s="258"/>
      <c r="J1920" s="254"/>
      <c r="K1920" s="254"/>
      <c r="L1920" s="259"/>
      <c r="M1920" s="260"/>
      <c r="N1920" s="261"/>
      <c r="O1920" s="261"/>
      <c r="P1920" s="261"/>
      <c r="Q1920" s="261"/>
      <c r="R1920" s="261"/>
      <c r="S1920" s="261"/>
      <c r="T1920" s="262"/>
      <c r="AT1920" s="263" t="s">
        <v>211</v>
      </c>
      <c r="AU1920" s="263" t="s">
        <v>87</v>
      </c>
      <c r="AV1920" s="15" t="s">
        <v>108</v>
      </c>
      <c r="AW1920" s="15" t="s">
        <v>40</v>
      </c>
      <c r="AX1920" s="15" t="s">
        <v>80</v>
      </c>
      <c r="AY1920" s="263" t="s">
        <v>201</v>
      </c>
    </row>
    <row r="1921" spans="2:65" s="12" customFormat="1">
      <c r="B1921" s="221"/>
      <c r="C1921" s="222"/>
      <c r="D1921" s="218" t="s">
        <v>211</v>
      </c>
      <c r="E1921" s="223" t="s">
        <v>34</v>
      </c>
      <c r="F1921" s="224" t="s">
        <v>318</v>
      </c>
      <c r="G1921" s="222"/>
      <c r="H1921" s="223" t="s">
        <v>34</v>
      </c>
      <c r="I1921" s="225"/>
      <c r="J1921" s="222"/>
      <c r="K1921" s="222"/>
      <c r="L1921" s="226"/>
      <c r="M1921" s="227"/>
      <c r="N1921" s="228"/>
      <c r="O1921" s="228"/>
      <c r="P1921" s="228"/>
      <c r="Q1921" s="228"/>
      <c r="R1921" s="228"/>
      <c r="S1921" s="228"/>
      <c r="T1921" s="229"/>
      <c r="AT1921" s="230" t="s">
        <v>211</v>
      </c>
      <c r="AU1921" s="230" t="s">
        <v>87</v>
      </c>
      <c r="AV1921" s="12" t="s">
        <v>42</v>
      </c>
      <c r="AW1921" s="12" t="s">
        <v>40</v>
      </c>
      <c r="AX1921" s="12" t="s">
        <v>80</v>
      </c>
      <c r="AY1921" s="230" t="s">
        <v>201</v>
      </c>
    </row>
    <row r="1922" spans="2:65" s="13" customFormat="1">
      <c r="B1922" s="231"/>
      <c r="C1922" s="232"/>
      <c r="D1922" s="218" t="s">
        <v>211</v>
      </c>
      <c r="E1922" s="233" t="s">
        <v>34</v>
      </c>
      <c r="F1922" s="234" t="s">
        <v>1931</v>
      </c>
      <c r="G1922" s="232"/>
      <c r="H1922" s="235">
        <v>20</v>
      </c>
      <c r="I1922" s="236"/>
      <c r="J1922" s="232"/>
      <c r="K1922" s="232"/>
      <c r="L1922" s="237"/>
      <c r="M1922" s="238"/>
      <c r="N1922" s="239"/>
      <c r="O1922" s="239"/>
      <c r="P1922" s="239"/>
      <c r="Q1922" s="239"/>
      <c r="R1922" s="239"/>
      <c r="S1922" s="239"/>
      <c r="T1922" s="240"/>
      <c r="AT1922" s="241" t="s">
        <v>211</v>
      </c>
      <c r="AU1922" s="241" t="s">
        <v>87</v>
      </c>
      <c r="AV1922" s="13" t="s">
        <v>87</v>
      </c>
      <c r="AW1922" s="13" t="s">
        <v>40</v>
      </c>
      <c r="AX1922" s="13" t="s">
        <v>80</v>
      </c>
      <c r="AY1922" s="241" t="s">
        <v>201</v>
      </c>
    </row>
    <row r="1923" spans="2:65" s="13" customFormat="1">
      <c r="B1923" s="231"/>
      <c r="C1923" s="232"/>
      <c r="D1923" s="218" t="s">
        <v>211</v>
      </c>
      <c r="E1923" s="233" t="s">
        <v>34</v>
      </c>
      <c r="F1923" s="234" t="s">
        <v>1932</v>
      </c>
      <c r="G1923" s="232"/>
      <c r="H1923" s="235">
        <v>6</v>
      </c>
      <c r="I1923" s="236"/>
      <c r="J1923" s="232"/>
      <c r="K1923" s="232"/>
      <c r="L1923" s="237"/>
      <c r="M1923" s="238"/>
      <c r="N1923" s="239"/>
      <c r="O1923" s="239"/>
      <c r="P1923" s="239"/>
      <c r="Q1923" s="239"/>
      <c r="R1923" s="239"/>
      <c r="S1923" s="239"/>
      <c r="T1923" s="240"/>
      <c r="AT1923" s="241" t="s">
        <v>211</v>
      </c>
      <c r="AU1923" s="241" t="s">
        <v>87</v>
      </c>
      <c r="AV1923" s="13" t="s">
        <v>87</v>
      </c>
      <c r="AW1923" s="13" t="s">
        <v>40</v>
      </c>
      <c r="AX1923" s="13" t="s">
        <v>80</v>
      </c>
      <c r="AY1923" s="241" t="s">
        <v>201</v>
      </c>
    </row>
    <row r="1924" spans="2:65" s="13" customFormat="1">
      <c r="B1924" s="231"/>
      <c r="C1924" s="232"/>
      <c r="D1924" s="218" t="s">
        <v>211</v>
      </c>
      <c r="E1924" s="233" t="s">
        <v>34</v>
      </c>
      <c r="F1924" s="234" t="s">
        <v>1933</v>
      </c>
      <c r="G1924" s="232"/>
      <c r="H1924" s="235">
        <v>18</v>
      </c>
      <c r="I1924" s="236"/>
      <c r="J1924" s="232"/>
      <c r="K1924" s="232"/>
      <c r="L1924" s="237"/>
      <c r="M1924" s="238"/>
      <c r="N1924" s="239"/>
      <c r="O1924" s="239"/>
      <c r="P1924" s="239"/>
      <c r="Q1924" s="239"/>
      <c r="R1924" s="239"/>
      <c r="S1924" s="239"/>
      <c r="T1924" s="240"/>
      <c r="AT1924" s="241" t="s">
        <v>211</v>
      </c>
      <c r="AU1924" s="241" t="s">
        <v>87</v>
      </c>
      <c r="AV1924" s="13" t="s">
        <v>87</v>
      </c>
      <c r="AW1924" s="13" t="s">
        <v>40</v>
      </c>
      <c r="AX1924" s="13" t="s">
        <v>80</v>
      </c>
      <c r="AY1924" s="241" t="s">
        <v>201</v>
      </c>
    </row>
    <row r="1925" spans="2:65" s="13" customFormat="1">
      <c r="B1925" s="231"/>
      <c r="C1925" s="232"/>
      <c r="D1925" s="218" t="s">
        <v>211</v>
      </c>
      <c r="E1925" s="233" t="s">
        <v>34</v>
      </c>
      <c r="F1925" s="234" t="s">
        <v>1934</v>
      </c>
      <c r="G1925" s="232"/>
      <c r="H1925" s="235">
        <v>18</v>
      </c>
      <c r="I1925" s="236"/>
      <c r="J1925" s="232"/>
      <c r="K1925" s="232"/>
      <c r="L1925" s="237"/>
      <c r="M1925" s="238"/>
      <c r="N1925" s="239"/>
      <c r="O1925" s="239"/>
      <c r="P1925" s="239"/>
      <c r="Q1925" s="239"/>
      <c r="R1925" s="239"/>
      <c r="S1925" s="239"/>
      <c r="T1925" s="240"/>
      <c r="AT1925" s="241" t="s">
        <v>211</v>
      </c>
      <c r="AU1925" s="241" t="s">
        <v>87</v>
      </c>
      <c r="AV1925" s="13" t="s">
        <v>87</v>
      </c>
      <c r="AW1925" s="13" t="s">
        <v>40</v>
      </c>
      <c r="AX1925" s="13" t="s">
        <v>80</v>
      </c>
      <c r="AY1925" s="241" t="s">
        <v>201</v>
      </c>
    </row>
    <row r="1926" spans="2:65" s="15" customFormat="1">
      <c r="B1926" s="253"/>
      <c r="C1926" s="254"/>
      <c r="D1926" s="218" t="s">
        <v>211</v>
      </c>
      <c r="E1926" s="255" t="s">
        <v>34</v>
      </c>
      <c r="F1926" s="256" t="s">
        <v>1935</v>
      </c>
      <c r="G1926" s="254"/>
      <c r="H1926" s="257">
        <v>62</v>
      </c>
      <c r="I1926" s="258"/>
      <c r="J1926" s="254"/>
      <c r="K1926" s="254"/>
      <c r="L1926" s="259"/>
      <c r="M1926" s="260"/>
      <c r="N1926" s="261"/>
      <c r="O1926" s="261"/>
      <c r="P1926" s="261"/>
      <c r="Q1926" s="261"/>
      <c r="R1926" s="261"/>
      <c r="S1926" s="261"/>
      <c r="T1926" s="262"/>
      <c r="AT1926" s="263" t="s">
        <v>211</v>
      </c>
      <c r="AU1926" s="263" t="s">
        <v>87</v>
      </c>
      <c r="AV1926" s="15" t="s">
        <v>108</v>
      </c>
      <c r="AW1926" s="15" t="s">
        <v>40</v>
      </c>
      <c r="AX1926" s="15" t="s">
        <v>80</v>
      </c>
      <c r="AY1926" s="263" t="s">
        <v>201</v>
      </c>
    </row>
    <row r="1927" spans="2:65" s="14" customFormat="1">
      <c r="B1927" s="242"/>
      <c r="C1927" s="243"/>
      <c r="D1927" s="218" t="s">
        <v>211</v>
      </c>
      <c r="E1927" s="244" t="s">
        <v>34</v>
      </c>
      <c r="F1927" s="245" t="s">
        <v>215</v>
      </c>
      <c r="G1927" s="243"/>
      <c r="H1927" s="246">
        <v>750</v>
      </c>
      <c r="I1927" s="247"/>
      <c r="J1927" s="243"/>
      <c r="K1927" s="243"/>
      <c r="L1927" s="248"/>
      <c r="M1927" s="249"/>
      <c r="N1927" s="250"/>
      <c r="O1927" s="250"/>
      <c r="P1927" s="250"/>
      <c r="Q1927" s="250"/>
      <c r="R1927" s="250"/>
      <c r="S1927" s="250"/>
      <c r="T1927" s="251"/>
      <c r="AT1927" s="252" t="s">
        <v>211</v>
      </c>
      <c r="AU1927" s="252" t="s">
        <v>87</v>
      </c>
      <c r="AV1927" s="14" t="s">
        <v>111</v>
      </c>
      <c r="AW1927" s="14" t="s">
        <v>40</v>
      </c>
      <c r="AX1927" s="14" t="s">
        <v>42</v>
      </c>
      <c r="AY1927" s="252" t="s">
        <v>201</v>
      </c>
    </row>
    <row r="1928" spans="2:65" s="1" customFormat="1" ht="16.5" customHeight="1">
      <c r="B1928" s="43"/>
      <c r="C1928" s="264" t="s">
        <v>1936</v>
      </c>
      <c r="D1928" s="264" t="s">
        <v>306</v>
      </c>
      <c r="E1928" s="265" t="s">
        <v>1937</v>
      </c>
      <c r="F1928" s="266" t="s">
        <v>1938</v>
      </c>
      <c r="G1928" s="267" t="s">
        <v>1939</v>
      </c>
      <c r="H1928" s="268">
        <v>6.88</v>
      </c>
      <c r="I1928" s="269"/>
      <c r="J1928" s="270">
        <f t="shared" ref="J1928:J1933" si="10">ROUND(I1928*H1928,2)</f>
        <v>0</v>
      </c>
      <c r="K1928" s="266" t="s">
        <v>207</v>
      </c>
      <c r="L1928" s="271"/>
      <c r="M1928" s="272" t="s">
        <v>34</v>
      </c>
      <c r="N1928" s="273" t="s">
        <v>51</v>
      </c>
      <c r="O1928" s="44"/>
      <c r="P1928" s="215">
        <f t="shared" ref="P1928:P1933" si="11">O1928*H1928</f>
        <v>0</v>
      </c>
      <c r="Q1928" s="215">
        <v>3.1199999999999999E-3</v>
      </c>
      <c r="R1928" s="215">
        <f t="shared" ref="R1928:R1933" si="12">Q1928*H1928</f>
        <v>2.1465599999999998E-2</v>
      </c>
      <c r="S1928" s="215">
        <v>0</v>
      </c>
      <c r="T1928" s="216">
        <f t="shared" ref="T1928:T1933" si="13">S1928*H1928</f>
        <v>0</v>
      </c>
      <c r="AR1928" s="25" t="s">
        <v>390</v>
      </c>
      <c r="AT1928" s="25" t="s">
        <v>306</v>
      </c>
      <c r="AU1928" s="25" t="s">
        <v>87</v>
      </c>
      <c r="AY1928" s="25" t="s">
        <v>201</v>
      </c>
      <c r="BE1928" s="217">
        <f t="shared" ref="BE1928:BE1933" si="14">IF(N1928="základní",J1928,0)</f>
        <v>0</v>
      </c>
      <c r="BF1928" s="217">
        <f t="shared" ref="BF1928:BF1933" si="15">IF(N1928="snížená",J1928,0)</f>
        <v>0</v>
      </c>
      <c r="BG1928" s="217">
        <f t="shared" ref="BG1928:BG1933" si="16">IF(N1928="zákl. přenesená",J1928,0)</f>
        <v>0</v>
      </c>
      <c r="BH1928" s="217">
        <f t="shared" ref="BH1928:BH1933" si="17">IF(N1928="sníž. přenesená",J1928,0)</f>
        <v>0</v>
      </c>
      <c r="BI1928" s="217">
        <f t="shared" ref="BI1928:BI1933" si="18">IF(N1928="nulová",J1928,0)</f>
        <v>0</v>
      </c>
      <c r="BJ1928" s="25" t="s">
        <v>42</v>
      </c>
      <c r="BK1928" s="217">
        <f t="shared" ref="BK1928:BK1933" si="19">ROUND(I1928*H1928,2)</f>
        <v>0</v>
      </c>
      <c r="BL1928" s="25" t="s">
        <v>286</v>
      </c>
      <c r="BM1928" s="25" t="s">
        <v>1940</v>
      </c>
    </row>
    <row r="1929" spans="2:65" s="1" customFormat="1" ht="16.5" customHeight="1">
      <c r="B1929" s="43"/>
      <c r="C1929" s="264" t="s">
        <v>1941</v>
      </c>
      <c r="D1929" s="264" t="s">
        <v>306</v>
      </c>
      <c r="E1929" s="265" t="s">
        <v>1942</v>
      </c>
      <c r="F1929" s="266" t="s">
        <v>1943</v>
      </c>
      <c r="G1929" s="267" t="s">
        <v>1939</v>
      </c>
      <c r="H1929" s="268">
        <v>6.88</v>
      </c>
      <c r="I1929" s="269"/>
      <c r="J1929" s="270">
        <f t="shared" si="10"/>
        <v>0</v>
      </c>
      <c r="K1929" s="266" t="s">
        <v>207</v>
      </c>
      <c r="L1929" s="271"/>
      <c r="M1929" s="272" t="s">
        <v>34</v>
      </c>
      <c r="N1929" s="273" t="s">
        <v>51</v>
      </c>
      <c r="O1929" s="44"/>
      <c r="P1929" s="215">
        <f t="shared" si="11"/>
        <v>0</v>
      </c>
      <c r="Q1929" s="215">
        <v>4.0999999999999999E-4</v>
      </c>
      <c r="R1929" s="215">
        <f t="shared" si="12"/>
        <v>2.8208E-3</v>
      </c>
      <c r="S1929" s="215">
        <v>0</v>
      </c>
      <c r="T1929" s="216">
        <f t="shared" si="13"/>
        <v>0</v>
      </c>
      <c r="AR1929" s="25" t="s">
        <v>390</v>
      </c>
      <c r="AT1929" s="25" t="s">
        <v>306</v>
      </c>
      <c r="AU1929" s="25" t="s">
        <v>87</v>
      </c>
      <c r="AY1929" s="25" t="s">
        <v>201</v>
      </c>
      <c r="BE1929" s="217">
        <f t="shared" si="14"/>
        <v>0</v>
      </c>
      <c r="BF1929" s="217">
        <f t="shared" si="15"/>
        <v>0</v>
      </c>
      <c r="BG1929" s="217">
        <f t="shared" si="16"/>
        <v>0</v>
      </c>
      <c r="BH1929" s="217">
        <f t="shared" si="17"/>
        <v>0</v>
      </c>
      <c r="BI1929" s="217">
        <f t="shared" si="18"/>
        <v>0</v>
      </c>
      <c r="BJ1929" s="25" t="s">
        <v>42</v>
      </c>
      <c r="BK1929" s="217">
        <f t="shared" si="19"/>
        <v>0</v>
      </c>
      <c r="BL1929" s="25" t="s">
        <v>286</v>
      </c>
      <c r="BM1929" s="25" t="s">
        <v>1944</v>
      </c>
    </row>
    <row r="1930" spans="2:65" s="1" customFormat="1" ht="16.5" customHeight="1">
      <c r="B1930" s="43"/>
      <c r="C1930" s="264" t="s">
        <v>1945</v>
      </c>
      <c r="D1930" s="264" t="s">
        <v>306</v>
      </c>
      <c r="E1930" s="265" t="s">
        <v>1946</v>
      </c>
      <c r="F1930" s="266" t="s">
        <v>1947</v>
      </c>
      <c r="G1930" s="267" t="s">
        <v>540</v>
      </c>
      <c r="H1930" s="268">
        <v>13</v>
      </c>
      <c r="I1930" s="269"/>
      <c r="J1930" s="270">
        <f t="shared" si="10"/>
        <v>0</v>
      </c>
      <c r="K1930" s="266" t="s">
        <v>207</v>
      </c>
      <c r="L1930" s="271"/>
      <c r="M1930" s="272" t="s">
        <v>34</v>
      </c>
      <c r="N1930" s="273" t="s">
        <v>51</v>
      </c>
      <c r="O1930" s="44"/>
      <c r="P1930" s="215">
        <f t="shared" si="11"/>
        <v>0</v>
      </c>
      <c r="Q1930" s="215">
        <v>7.7999999999999999E-4</v>
      </c>
      <c r="R1930" s="215">
        <f t="shared" si="12"/>
        <v>1.014E-2</v>
      </c>
      <c r="S1930" s="215">
        <v>0</v>
      </c>
      <c r="T1930" s="216">
        <f t="shared" si="13"/>
        <v>0</v>
      </c>
      <c r="AR1930" s="25" t="s">
        <v>390</v>
      </c>
      <c r="AT1930" s="25" t="s">
        <v>306</v>
      </c>
      <c r="AU1930" s="25" t="s">
        <v>87</v>
      </c>
      <c r="AY1930" s="25" t="s">
        <v>201</v>
      </c>
      <c r="BE1930" s="217">
        <f t="shared" si="14"/>
        <v>0</v>
      </c>
      <c r="BF1930" s="217">
        <f t="shared" si="15"/>
        <v>0</v>
      </c>
      <c r="BG1930" s="217">
        <f t="shared" si="16"/>
        <v>0</v>
      </c>
      <c r="BH1930" s="217">
        <f t="shared" si="17"/>
        <v>0</v>
      </c>
      <c r="BI1930" s="217">
        <f t="shared" si="18"/>
        <v>0</v>
      </c>
      <c r="BJ1930" s="25" t="s">
        <v>42</v>
      </c>
      <c r="BK1930" s="217">
        <f t="shared" si="19"/>
        <v>0</v>
      </c>
      <c r="BL1930" s="25" t="s">
        <v>286</v>
      </c>
      <c r="BM1930" s="25" t="s">
        <v>1948</v>
      </c>
    </row>
    <row r="1931" spans="2:65" s="1" customFormat="1" ht="16.5" customHeight="1">
      <c r="B1931" s="43"/>
      <c r="C1931" s="264" t="s">
        <v>1949</v>
      </c>
      <c r="D1931" s="264" t="s">
        <v>306</v>
      </c>
      <c r="E1931" s="265" t="s">
        <v>1950</v>
      </c>
      <c r="F1931" s="266" t="s">
        <v>1951</v>
      </c>
      <c r="G1931" s="267" t="s">
        <v>1939</v>
      </c>
      <c r="H1931" s="268">
        <v>1.24</v>
      </c>
      <c r="I1931" s="269"/>
      <c r="J1931" s="270">
        <f t="shared" si="10"/>
        <v>0</v>
      </c>
      <c r="K1931" s="266" t="s">
        <v>207</v>
      </c>
      <c r="L1931" s="271"/>
      <c r="M1931" s="272" t="s">
        <v>34</v>
      </c>
      <c r="N1931" s="273" t="s">
        <v>51</v>
      </c>
      <c r="O1931" s="44"/>
      <c r="P1931" s="215">
        <f t="shared" si="11"/>
        <v>0</v>
      </c>
      <c r="Q1931" s="215">
        <v>1.73E-3</v>
      </c>
      <c r="R1931" s="215">
        <f t="shared" si="12"/>
        <v>2.1451999999999999E-3</v>
      </c>
      <c r="S1931" s="215">
        <v>0</v>
      </c>
      <c r="T1931" s="216">
        <f t="shared" si="13"/>
        <v>0</v>
      </c>
      <c r="AR1931" s="25" t="s">
        <v>390</v>
      </c>
      <c r="AT1931" s="25" t="s">
        <v>306</v>
      </c>
      <c r="AU1931" s="25" t="s">
        <v>87</v>
      </c>
      <c r="AY1931" s="25" t="s">
        <v>201</v>
      </c>
      <c r="BE1931" s="217">
        <f t="shared" si="14"/>
        <v>0</v>
      </c>
      <c r="BF1931" s="217">
        <f t="shared" si="15"/>
        <v>0</v>
      </c>
      <c r="BG1931" s="217">
        <f t="shared" si="16"/>
        <v>0</v>
      </c>
      <c r="BH1931" s="217">
        <f t="shared" si="17"/>
        <v>0</v>
      </c>
      <c r="BI1931" s="217">
        <f t="shared" si="18"/>
        <v>0</v>
      </c>
      <c r="BJ1931" s="25" t="s">
        <v>42</v>
      </c>
      <c r="BK1931" s="217">
        <f t="shared" si="19"/>
        <v>0</v>
      </c>
      <c r="BL1931" s="25" t="s">
        <v>286</v>
      </c>
      <c r="BM1931" s="25" t="s">
        <v>1952</v>
      </c>
    </row>
    <row r="1932" spans="2:65" s="1" customFormat="1" ht="16.5" customHeight="1">
      <c r="B1932" s="43"/>
      <c r="C1932" s="264" t="s">
        <v>1953</v>
      </c>
      <c r="D1932" s="264" t="s">
        <v>306</v>
      </c>
      <c r="E1932" s="265" t="s">
        <v>1954</v>
      </c>
      <c r="F1932" s="266" t="s">
        <v>1955</v>
      </c>
      <c r="G1932" s="267" t="s">
        <v>1939</v>
      </c>
      <c r="H1932" s="268">
        <v>1.24</v>
      </c>
      <c r="I1932" s="269"/>
      <c r="J1932" s="270">
        <f t="shared" si="10"/>
        <v>0</v>
      </c>
      <c r="K1932" s="266" t="s">
        <v>207</v>
      </c>
      <c r="L1932" s="271"/>
      <c r="M1932" s="272" t="s">
        <v>34</v>
      </c>
      <c r="N1932" s="273" t="s">
        <v>51</v>
      </c>
      <c r="O1932" s="44"/>
      <c r="P1932" s="215">
        <f t="shared" si="11"/>
        <v>0</v>
      </c>
      <c r="Q1932" s="215">
        <v>4.3299999999999996E-3</v>
      </c>
      <c r="R1932" s="215">
        <f t="shared" si="12"/>
        <v>5.3691999999999993E-3</v>
      </c>
      <c r="S1932" s="215">
        <v>0</v>
      </c>
      <c r="T1932" s="216">
        <f t="shared" si="13"/>
        <v>0</v>
      </c>
      <c r="AR1932" s="25" t="s">
        <v>390</v>
      </c>
      <c r="AT1932" s="25" t="s">
        <v>306</v>
      </c>
      <c r="AU1932" s="25" t="s">
        <v>87</v>
      </c>
      <c r="AY1932" s="25" t="s">
        <v>201</v>
      </c>
      <c r="BE1932" s="217">
        <f t="shared" si="14"/>
        <v>0</v>
      </c>
      <c r="BF1932" s="217">
        <f t="shared" si="15"/>
        <v>0</v>
      </c>
      <c r="BG1932" s="217">
        <f t="shared" si="16"/>
        <v>0</v>
      </c>
      <c r="BH1932" s="217">
        <f t="shared" si="17"/>
        <v>0</v>
      </c>
      <c r="BI1932" s="217">
        <f t="shared" si="18"/>
        <v>0</v>
      </c>
      <c r="BJ1932" s="25" t="s">
        <v>42</v>
      </c>
      <c r="BK1932" s="217">
        <f t="shared" si="19"/>
        <v>0</v>
      </c>
      <c r="BL1932" s="25" t="s">
        <v>286</v>
      </c>
      <c r="BM1932" s="25" t="s">
        <v>1956</v>
      </c>
    </row>
    <row r="1933" spans="2:65" s="1" customFormat="1" ht="38.25" customHeight="1">
      <c r="B1933" s="43"/>
      <c r="C1933" s="206" t="s">
        <v>1957</v>
      </c>
      <c r="D1933" s="206" t="s">
        <v>203</v>
      </c>
      <c r="E1933" s="207" t="s">
        <v>1958</v>
      </c>
      <c r="F1933" s="208" t="s">
        <v>1959</v>
      </c>
      <c r="G1933" s="209" t="s">
        <v>1540</v>
      </c>
      <c r="H1933" s="210">
        <v>176.11600000000001</v>
      </c>
      <c r="I1933" s="211"/>
      <c r="J1933" s="212">
        <f t="shared" si="10"/>
        <v>0</v>
      </c>
      <c r="K1933" s="208" t="s">
        <v>207</v>
      </c>
      <c r="L1933" s="63"/>
      <c r="M1933" s="213" t="s">
        <v>34</v>
      </c>
      <c r="N1933" s="214" t="s">
        <v>51</v>
      </c>
      <c r="O1933" s="44"/>
      <c r="P1933" s="215">
        <f t="shared" si="11"/>
        <v>0</v>
      </c>
      <c r="Q1933" s="215">
        <v>0</v>
      </c>
      <c r="R1933" s="215">
        <f t="shared" si="12"/>
        <v>0</v>
      </c>
      <c r="S1933" s="215">
        <v>0</v>
      </c>
      <c r="T1933" s="216">
        <f t="shared" si="13"/>
        <v>0</v>
      </c>
      <c r="AR1933" s="25" t="s">
        <v>286</v>
      </c>
      <c r="AT1933" s="25" t="s">
        <v>203</v>
      </c>
      <c r="AU1933" s="25" t="s">
        <v>87</v>
      </c>
      <c r="AY1933" s="25" t="s">
        <v>201</v>
      </c>
      <c r="BE1933" s="217">
        <f t="shared" si="14"/>
        <v>0</v>
      </c>
      <c r="BF1933" s="217">
        <f t="shared" si="15"/>
        <v>0</v>
      </c>
      <c r="BG1933" s="217">
        <f t="shared" si="16"/>
        <v>0</v>
      </c>
      <c r="BH1933" s="217">
        <f t="shared" si="17"/>
        <v>0</v>
      </c>
      <c r="BI1933" s="217">
        <f t="shared" si="18"/>
        <v>0</v>
      </c>
      <c r="BJ1933" s="25" t="s">
        <v>42</v>
      </c>
      <c r="BK1933" s="217">
        <f t="shared" si="19"/>
        <v>0</v>
      </c>
      <c r="BL1933" s="25" t="s">
        <v>286</v>
      </c>
      <c r="BM1933" s="25" t="s">
        <v>1960</v>
      </c>
    </row>
    <row r="1934" spans="2:65" s="1" customFormat="1" ht="135">
      <c r="B1934" s="43"/>
      <c r="C1934" s="65"/>
      <c r="D1934" s="218" t="s">
        <v>209</v>
      </c>
      <c r="E1934" s="65"/>
      <c r="F1934" s="219" t="s">
        <v>1906</v>
      </c>
      <c r="G1934" s="65"/>
      <c r="H1934" s="65"/>
      <c r="I1934" s="175"/>
      <c r="J1934" s="65"/>
      <c r="K1934" s="65"/>
      <c r="L1934" s="63"/>
      <c r="M1934" s="220"/>
      <c r="N1934" s="44"/>
      <c r="O1934" s="44"/>
      <c r="P1934" s="44"/>
      <c r="Q1934" s="44"/>
      <c r="R1934" s="44"/>
      <c r="S1934" s="44"/>
      <c r="T1934" s="80"/>
      <c r="AT1934" s="25" t="s">
        <v>209</v>
      </c>
      <c r="AU1934" s="25" t="s">
        <v>87</v>
      </c>
    </row>
    <row r="1935" spans="2:65" s="12" customFormat="1">
      <c r="B1935" s="221"/>
      <c r="C1935" s="222"/>
      <c r="D1935" s="218" t="s">
        <v>211</v>
      </c>
      <c r="E1935" s="223" t="s">
        <v>34</v>
      </c>
      <c r="F1935" s="224" t="s">
        <v>318</v>
      </c>
      <c r="G1935" s="222"/>
      <c r="H1935" s="223" t="s">
        <v>34</v>
      </c>
      <c r="I1935" s="225"/>
      <c r="J1935" s="222"/>
      <c r="K1935" s="222"/>
      <c r="L1935" s="226"/>
      <c r="M1935" s="227"/>
      <c r="N1935" s="228"/>
      <c r="O1935" s="228"/>
      <c r="P1935" s="228"/>
      <c r="Q1935" s="228"/>
      <c r="R1935" s="228"/>
      <c r="S1935" s="228"/>
      <c r="T1935" s="229"/>
      <c r="AT1935" s="230" t="s">
        <v>211</v>
      </c>
      <c r="AU1935" s="230" t="s">
        <v>87</v>
      </c>
      <c r="AV1935" s="12" t="s">
        <v>42</v>
      </c>
      <c r="AW1935" s="12" t="s">
        <v>40</v>
      </c>
      <c r="AX1935" s="12" t="s">
        <v>80</v>
      </c>
      <c r="AY1935" s="230" t="s">
        <v>201</v>
      </c>
    </row>
    <row r="1936" spans="2:65" s="13" customFormat="1">
      <c r="B1936" s="231"/>
      <c r="C1936" s="232"/>
      <c r="D1936" s="218" t="s">
        <v>211</v>
      </c>
      <c r="E1936" s="233" t="s">
        <v>34</v>
      </c>
      <c r="F1936" s="234" t="s">
        <v>1961</v>
      </c>
      <c r="G1936" s="232"/>
      <c r="H1936" s="235">
        <v>95.02</v>
      </c>
      <c r="I1936" s="236"/>
      <c r="J1936" s="232"/>
      <c r="K1936" s="232"/>
      <c r="L1936" s="237"/>
      <c r="M1936" s="238"/>
      <c r="N1936" s="239"/>
      <c r="O1936" s="239"/>
      <c r="P1936" s="239"/>
      <c r="Q1936" s="239"/>
      <c r="R1936" s="239"/>
      <c r="S1936" s="239"/>
      <c r="T1936" s="240"/>
      <c r="AT1936" s="241" t="s">
        <v>211</v>
      </c>
      <c r="AU1936" s="241" t="s">
        <v>87</v>
      </c>
      <c r="AV1936" s="13" t="s">
        <v>87</v>
      </c>
      <c r="AW1936" s="13" t="s">
        <v>40</v>
      </c>
      <c r="AX1936" s="13" t="s">
        <v>80</v>
      </c>
      <c r="AY1936" s="241" t="s">
        <v>201</v>
      </c>
    </row>
    <row r="1937" spans="2:65" s="13" customFormat="1">
      <c r="B1937" s="231"/>
      <c r="C1937" s="232"/>
      <c r="D1937" s="218" t="s">
        <v>211</v>
      </c>
      <c r="E1937" s="233" t="s">
        <v>34</v>
      </c>
      <c r="F1937" s="234" t="s">
        <v>1962</v>
      </c>
      <c r="G1937" s="232"/>
      <c r="H1937" s="235">
        <v>39.36</v>
      </c>
      <c r="I1937" s="236"/>
      <c r="J1937" s="232"/>
      <c r="K1937" s="232"/>
      <c r="L1937" s="237"/>
      <c r="M1937" s="238"/>
      <c r="N1937" s="239"/>
      <c r="O1937" s="239"/>
      <c r="P1937" s="239"/>
      <c r="Q1937" s="239"/>
      <c r="R1937" s="239"/>
      <c r="S1937" s="239"/>
      <c r="T1937" s="240"/>
      <c r="AT1937" s="241" t="s">
        <v>211</v>
      </c>
      <c r="AU1937" s="241" t="s">
        <v>87</v>
      </c>
      <c r="AV1937" s="13" t="s">
        <v>87</v>
      </c>
      <c r="AW1937" s="13" t="s">
        <v>40</v>
      </c>
      <c r="AX1937" s="13" t="s">
        <v>80</v>
      </c>
      <c r="AY1937" s="241" t="s">
        <v>201</v>
      </c>
    </row>
    <row r="1938" spans="2:65" s="13" customFormat="1">
      <c r="B1938" s="231"/>
      <c r="C1938" s="232"/>
      <c r="D1938" s="218" t="s">
        <v>211</v>
      </c>
      <c r="E1938" s="233" t="s">
        <v>34</v>
      </c>
      <c r="F1938" s="234" t="s">
        <v>1963</v>
      </c>
      <c r="G1938" s="232"/>
      <c r="H1938" s="235">
        <v>41.735999999999997</v>
      </c>
      <c r="I1938" s="236"/>
      <c r="J1938" s="232"/>
      <c r="K1938" s="232"/>
      <c r="L1938" s="237"/>
      <c r="M1938" s="238"/>
      <c r="N1938" s="239"/>
      <c r="O1938" s="239"/>
      <c r="P1938" s="239"/>
      <c r="Q1938" s="239"/>
      <c r="R1938" s="239"/>
      <c r="S1938" s="239"/>
      <c r="T1938" s="240"/>
      <c r="AT1938" s="241" t="s">
        <v>211</v>
      </c>
      <c r="AU1938" s="241" t="s">
        <v>87</v>
      </c>
      <c r="AV1938" s="13" t="s">
        <v>87</v>
      </c>
      <c r="AW1938" s="13" t="s">
        <v>40</v>
      </c>
      <c r="AX1938" s="13" t="s">
        <v>80</v>
      </c>
      <c r="AY1938" s="241" t="s">
        <v>201</v>
      </c>
    </row>
    <row r="1939" spans="2:65" s="14" customFormat="1">
      <c r="B1939" s="242"/>
      <c r="C1939" s="243"/>
      <c r="D1939" s="218" t="s">
        <v>211</v>
      </c>
      <c r="E1939" s="244" t="s">
        <v>34</v>
      </c>
      <c r="F1939" s="245" t="s">
        <v>215</v>
      </c>
      <c r="G1939" s="243"/>
      <c r="H1939" s="246">
        <v>176.11600000000001</v>
      </c>
      <c r="I1939" s="247"/>
      <c r="J1939" s="243"/>
      <c r="K1939" s="243"/>
      <c r="L1939" s="248"/>
      <c r="M1939" s="249"/>
      <c r="N1939" s="250"/>
      <c r="O1939" s="250"/>
      <c r="P1939" s="250"/>
      <c r="Q1939" s="250"/>
      <c r="R1939" s="250"/>
      <c r="S1939" s="250"/>
      <c r="T1939" s="251"/>
      <c r="AT1939" s="252" t="s">
        <v>211</v>
      </c>
      <c r="AU1939" s="252" t="s">
        <v>87</v>
      </c>
      <c r="AV1939" s="14" t="s">
        <v>111</v>
      </c>
      <c r="AW1939" s="14" t="s">
        <v>40</v>
      </c>
      <c r="AX1939" s="14" t="s">
        <v>42</v>
      </c>
      <c r="AY1939" s="252" t="s">
        <v>201</v>
      </c>
    </row>
    <row r="1940" spans="2:65" s="1" customFormat="1" ht="16.5" customHeight="1">
      <c r="B1940" s="43"/>
      <c r="C1940" s="264" t="s">
        <v>1964</v>
      </c>
      <c r="D1940" s="264" t="s">
        <v>306</v>
      </c>
      <c r="E1940" s="265" t="s">
        <v>1965</v>
      </c>
      <c r="F1940" s="266" t="s">
        <v>1966</v>
      </c>
      <c r="G1940" s="267" t="s">
        <v>370</v>
      </c>
      <c r="H1940" s="268">
        <v>10</v>
      </c>
      <c r="I1940" s="269"/>
      <c r="J1940" s="270">
        <f>ROUND(I1940*H1940,2)</f>
        <v>0</v>
      </c>
      <c r="K1940" s="266" t="s">
        <v>34</v>
      </c>
      <c r="L1940" s="271"/>
      <c r="M1940" s="272" t="s">
        <v>34</v>
      </c>
      <c r="N1940" s="273" t="s">
        <v>51</v>
      </c>
      <c r="O1940" s="44"/>
      <c r="P1940" s="215">
        <f>O1940*H1940</f>
        <v>0</v>
      </c>
      <c r="Q1940" s="215">
        <v>9.4999999999999998E-3</v>
      </c>
      <c r="R1940" s="215">
        <f>Q1940*H1940</f>
        <v>9.5000000000000001E-2</v>
      </c>
      <c r="S1940" s="215">
        <v>0</v>
      </c>
      <c r="T1940" s="216">
        <f>S1940*H1940</f>
        <v>0</v>
      </c>
      <c r="AR1940" s="25" t="s">
        <v>390</v>
      </c>
      <c r="AT1940" s="25" t="s">
        <v>306</v>
      </c>
      <c r="AU1940" s="25" t="s">
        <v>87</v>
      </c>
      <c r="AY1940" s="25" t="s">
        <v>201</v>
      </c>
      <c r="BE1940" s="217">
        <f>IF(N1940="základní",J1940,0)</f>
        <v>0</v>
      </c>
      <c r="BF1940" s="217">
        <f>IF(N1940="snížená",J1940,0)</f>
        <v>0</v>
      </c>
      <c r="BG1940" s="217">
        <f>IF(N1940="zákl. přenesená",J1940,0)</f>
        <v>0</v>
      </c>
      <c r="BH1940" s="217">
        <f>IF(N1940="sníž. přenesená",J1940,0)</f>
        <v>0</v>
      </c>
      <c r="BI1940" s="217">
        <f>IF(N1940="nulová",J1940,0)</f>
        <v>0</v>
      </c>
      <c r="BJ1940" s="25" t="s">
        <v>42</v>
      </c>
      <c r="BK1940" s="217">
        <f>ROUND(I1940*H1940,2)</f>
        <v>0</v>
      </c>
      <c r="BL1940" s="25" t="s">
        <v>286</v>
      </c>
      <c r="BM1940" s="25" t="s">
        <v>1967</v>
      </c>
    </row>
    <row r="1941" spans="2:65" s="1" customFormat="1" ht="27">
      <c r="B1941" s="43"/>
      <c r="C1941" s="65"/>
      <c r="D1941" s="218" t="s">
        <v>710</v>
      </c>
      <c r="E1941" s="65"/>
      <c r="F1941" s="219" t="s">
        <v>1968</v>
      </c>
      <c r="G1941" s="65"/>
      <c r="H1941" s="65"/>
      <c r="I1941" s="175"/>
      <c r="J1941" s="65"/>
      <c r="K1941" s="65"/>
      <c r="L1941" s="63"/>
      <c r="M1941" s="220"/>
      <c r="N1941" s="44"/>
      <c r="O1941" s="44"/>
      <c r="P1941" s="44"/>
      <c r="Q1941" s="44"/>
      <c r="R1941" s="44"/>
      <c r="S1941" s="44"/>
      <c r="T1941" s="80"/>
      <c r="AT1941" s="25" t="s">
        <v>710</v>
      </c>
      <c r="AU1941" s="25" t="s">
        <v>87</v>
      </c>
    </row>
    <row r="1942" spans="2:65" s="1" customFormat="1" ht="25.5" customHeight="1">
      <c r="B1942" s="43"/>
      <c r="C1942" s="264" t="s">
        <v>1969</v>
      </c>
      <c r="D1942" s="264" t="s">
        <v>306</v>
      </c>
      <c r="E1942" s="265" t="s">
        <v>1970</v>
      </c>
      <c r="F1942" s="266" t="s">
        <v>1971</v>
      </c>
      <c r="G1942" s="267" t="s">
        <v>370</v>
      </c>
      <c r="H1942" s="268">
        <v>6</v>
      </c>
      <c r="I1942" s="269"/>
      <c r="J1942" s="270">
        <f>ROUND(I1942*H1942,2)</f>
        <v>0</v>
      </c>
      <c r="K1942" s="266" t="s">
        <v>34</v>
      </c>
      <c r="L1942" s="271"/>
      <c r="M1942" s="272" t="s">
        <v>34</v>
      </c>
      <c r="N1942" s="273" t="s">
        <v>51</v>
      </c>
      <c r="O1942" s="44"/>
      <c r="P1942" s="215">
        <f>O1942*H1942</f>
        <v>0</v>
      </c>
      <c r="Q1942" s="215">
        <v>6.5599999999999999E-3</v>
      </c>
      <c r="R1942" s="215">
        <f>Q1942*H1942</f>
        <v>3.9359999999999999E-2</v>
      </c>
      <c r="S1942" s="215">
        <v>0</v>
      </c>
      <c r="T1942" s="216">
        <f>S1942*H1942</f>
        <v>0</v>
      </c>
      <c r="AR1942" s="25" t="s">
        <v>390</v>
      </c>
      <c r="AT1942" s="25" t="s">
        <v>306</v>
      </c>
      <c r="AU1942" s="25" t="s">
        <v>87</v>
      </c>
      <c r="AY1942" s="25" t="s">
        <v>201</v>
      </c>
      <c r="BE1942" s="217">
        <f>IF(N1942="základní",J1942,0)</f>
        <v>0</v>
      </c>
      <c r="BF1942" s="217">
        <f>IF(N1942="snížená",J1942,0)</f>
        <v>0</v>
      </c>
      <c r="BG1942" s="217">
        <f>IF(N1942="zákl. přenesená",J1942,0)</f>
        <v>0</v>
      </c>
      <c r="BH1942" s="217">
        <f>IF(N1942="sníž. přenesená",J1942,0)</f>
        <v>0</v>
      </c>
      <c r="BI1942" s="217">
        <f>IF(N1942="nulová",J1942,0)</f>
        <v>0</v>
      </c>
      <c r="BJ1942" s="25" t="s">
        <v>42</v>
      </c>
      <c r="BK1942" s="217">
        <f>ROUND(I1942*H1942,2)</f>
        <v>0</v>
      </c>
      <c r="BL1942" s="25" t="s">
        <v>286</v>
      </c>
      <c r="BM1942" s="25" t="s">
        <v>1972</v>
      </c>
    </row>
    <row r="1943" spans="2:65" s="1" customFormat="1" ht="27">
      <c r="B1943" s="43"/>
      <c r="C1943" s="65"/>
      <c r="D1943" s="218" t="s">
        <v>710</v>
      </c>
      <c r="E1943" s="65"/>
      <c r="F1943" s="219" t="s">
        <v>1968</v>
      </c>
      <c r="G1943" s="65"/>
      <c r="H1943" s="65"/>
      <c r="I1943" s="175"/>
      <c r="J1943" s="65"/>
      <c r="K1943" s="65"/>
      <c r="L1943" s="63"/>
      <c r="M1943" s="220"/>
      <c r="N1943" s="44"/>
      <c r="O1943" s="44"/>
      <c r="P1943" s="44"/>
      <c r="Q1943" s="44"/>
      <c r="R1943" s="44"/>
      <c r="S1943" s="44"/>
      <c r="T1943" s="80"/>
      <c r="AT1943" s="25" t="s">
        <v>710</v>
      </c>
      <c r="AU1943" s="25" t="s">
        <v>87</v>
      </c>
    </row>
    <row r="1944" spans="2:65" s="1" customFormat="1" ht="16.5" customHeight="1">
      <c r="B1944" s="43"/>
      <c r="C1944" s="264" t="s">
        <v>1973</v>
      </c>
      <c r="D1944" s="264" t="s">
        <v>306</v>
      </c>
      <c r="E1944" s="265" t="s">
        <v>1974</v>
      </c>
      <c r="F1944" s="266" t="s">
        <v>1975</v>
      </c>
      <c r="G1944" s="267" t="s">
        <v>370</v>
      </c>
      <c r="H1944" s="268">
        <v>6</v>
      </c>
      <c r="I1944" s="269"/>
      <c r="J1944" s="270">
        <f>ROUND(I1944*H1944,2)</f>
        <v>0</v>
      </c>
      <c r="K1944" s="266" t="s">
        <v>34</v>
      </c>
      <c r="L1944" s="271"/>
      <c r="M1944" s="272" t="s">
        <v>34</v>
      </c>
      <c r="N1944" s="273" t="s">
        <v>51</v>
      </c>
      <c r="O1944" s="44"/>
      <c r="P1944" s="215">
        <f>O1944*H1944</f>
        <v>0</v>
      </c>
      <c r="Q1944" s="215">
        <v>6.96E-3</v>
      </c>
      <c r="R1944" s="215">
        <f>Q1944*H1944</f>
        <v>4.1759999999999999E-2</v>
      </c>
      <c r="S1944" s="215">
        <v>0</v>
      </c>
      <c r="T1944" s="216">
        <f>S1944*H1944</f>
        <v>0</v>
      </c>
      <c r="AR1944" s="25" t="s">
        <v>390</v>
      </c>
      <c r="AT1944" s="25" t="s">
        <v>306</v>
      </c>
      <c r="AU1944" s="25" t="s">
        <v>87</v>
      </c>
      <c r="AY1944" s="25" t="s">
        <v>201</v>
      </c>
      <c r="BE1944" s="217">
        <f>IF(N1944="základní",J1944,0)</f>
        <v>0</v>
      </c>
      <c r="BF1944" s="217">
        <f>IF(N1944="snížená",J1944,0)</f>
        <v>0</v>
      </c>
      <c r="BG1944" s="217">
        <f>IF(N1944="zákl. přenesená",J1944,0)</f>
        <v>0</v>
      </c>
      <c r="BH1944" s="217">
        <f>IF(N1944="sníž. přenesená",J1944,0)</f>
        <v>0</v>
      </c>
      <c r="BI1944" s="217">
        <f>IF(N1944="nulová",J1944,0)</f>
        <v>0</v>
      </c>
      <c r="BJ1944" s="25" t="s">
        <v>42</v>
      </c>
      <c r="BK1944" s="217">
        <f>ROUND(I1944*H1944,2)</f>
        <v>0</v>
      </c>
      <c r="BL1944" s="25" t="s">
        <v>286</v>
      </c>
      <c r="BM1944" s="25" t="s">
        <v>1976</v>
      </c>
    </row>
    <row r="1945" spans="2:65" s="1" customFormat="1" ht="27">
      <c r="B1945" s="43"/>
      <c r="C1945" s="65"/>
      <c r="D1945" s="218" t="s">
        <v>710</v>
      </c>
      <c r="E1945" s="65"/>
      <c r="F1945" s="219" t="s">
        <v>1968</v>
      </c>
      <c r="G1945" s="65"/>
      <c r="H1945" s="65"/>
      <c r="I1945" s="175"/>
      <c r="J1945" s="65"/>
      <c r="K1945" s="65"/>
      <c r="L1945" s="63"/>
      <c r="M1945" s="220"/>
      <c r="N1945" s="44"/>
      <c r="O1945" s="44"/>
      <c r="P1945" s="44"/>
      <c r="Q1945" s="44"/>
      <c r="R1945" s="44"/>
      <c r="S1945" s="44"/>
      <c r="T1945" s="80"/>
      <c r="AT1945" s="25" t="s">
        <v>710</v>
      </c>
      <c r="AU1945" s="25" t="s">
        <v>87</v>
      </c>
    </row>
    <row r="1946" spans="2:65" s="1" customFormat="1" ht="25.5" customHeight="1">
      <c r="B1946" s="43"/>
      <c r="C1946" s="206" t="s">
        <v>1977</v>
      </c>
      <c r="D1946" s="206" t="s">
        <v>203</v>
      </c>
      <c r="E1946" s="207" t="s">
        <v>1978</v>
      </c>
      <c r="F1946" s="208" t="s">
        <v>1979</v>
      </c>
      <c r="G1946" s="209" t="s">
        <v>1540</v>
      </c>
      <c r="H1946" s="210">
        <v>135.72999999999999</v>
      </c>
      <c r="I1946" s="211"/>
      <c r="J1946" s="212">
        <f>ROUND(I1946*H1946,2)</f>
        <v>0</v>
      </c>
      <c r="K1946" s="208" t="s">
        <v>34</v>
      </c>
      <c r="L1946" s="63"/>
      <c r="M1946" s="213" t="s">
        <v>34</v>
      </c>
      <c r="N1946" s="214" t="s">
        <v>51</v>
      </c>
      <c r="O1946" s="44"/>
      <c r="P1946" s="215">
        <f>O1946*H1946</f>
        <v>0</v>
      </c>
      <c r="Q1946" s="215">
        <v>0</v>
      </c>
      <c r="R1946" s="215">
        <f>Q1946*H1946</f>
        <v>0</v>
      </c>
      <c r="S1946" s="215">
        <v>0</v>
      </c>
      <c r="T1946" s="216">
        <f>S1946*H1946</f>
        <v>0</v>
      </c>
      <c r="AR1946" s="25" t="s">
        <v>286</v>
      </c>
      <c r="AT1946" s="25" t="s">
        <v>203</v>
      </c>
      <c r="AU1946" s="25" t="s">
        <v>87</v>
      </c>
      <c r="AY1946" s="25" t="s">
        <v>201</v>
      </c>
      <c r="BE1946" s="217">
        <f>IF(N1946="základní",J1946,0)</f>
        <v>0</v>
      </c>
      <c r="BF1946" s="217">
        <f>IF(N1946="snížená",J1946,0)</f>
        <v>0</v>
      </c>
      <c r="BG1946" s="217">
        <f>IF(N1946="zákl. přenesená",J1946,0)</f>
        <v>0</v>
      </c>
      <c r="BH1946" s="217">
        <f>IF(N1946="sníž. přenesená",J1946,0)</f>
        <v>0</v>
      </c>
      <c r="BI1946" s="217">
        <f>IF(N1946="nulová",J1946,0)</f>
        <v>0</v>
      </c>
      <c r="BJ1946" s="25" t="s">
        <v>42</v>
      </c>
      <c r="BK1946" s="217">
        <f>ROUND(I1946*H1946,2)</f>
        <v>0</v>
      </c>
      <c r="BL1946" s="25" t="s">
        <v>286</v>
      </c>
      <c r="BM1946" s="25" t="s">
        <v>1980</v>
      </c>
    </row>
    <row r="1947" spans="2:65" s="1" customFormat="1" ht="135">
      <c r="B1947" s="43"/>
      <c r="C1947" s="65"/>
      <c r="D1947" s="218" t="s">
        <v>209</v>
      </c>
      <c r="E1947" s="65"/>
      <c r="F1947" s="219" t="s">
        <v>1906</v>
      </c>
      <c r="G1947" s="65"/>
      <c r="H1947" s="65"/>
      <c r="I1947" s="175"/>
      <c r="J1947" s="65"/>
      <c r="K1947" s="65"/>
      <c r="L1947" s="63"/>
      <c r="M1947" s="220"/>
      <c r="N1947" s="44"/>
      <c r="O1947" s="44"/>
      <c r="P1947" s="44"/>
      <c r="Q1947" s="44"/>
      <c r="R1947" s="44"/>
      <c r="S1947" s="44"/>
      <c r="T1947" s="80"/>
      <c r="AT1947" s="25" t="s">
        <v>209</v>
      </c>
      <c r="AU1947" s="25" t="s">
        <v>87</v>
      </c>
    </row>
    <row r="1948" spans="2:65" s="12" customFormat="1">
      <c r="B1948" s="221"/>
      <c r="C1948" s="222"/>
      <c r="D1948" s="218" t="s">
        <v>211</v>
      </c>
      <c r="E1948" s="223" t="s">
        <v>34</v>
      </c>
      <c r="F1948" s="224" t="s">
        <v>318</v>
      </c>
      <c r="G1948" s="222"/>
      <c r="H1948" s="223" t="s">
        <v>34</v>
      </c>
      <c r="I1948" s="225"/>
      <c r="J1948" s="222"/>
      <c r="K1948" s="222"/>
      <c r="L1948" s="226"/>
      <c r="M1948" s="227"/>
      <c r="N1948" s="228"/>
      <c r="O1948" s="228"/>
      <c r="P1948" s="228"/>
      <c r="Q1948" s="228"/>
      <c r="R1948" s="228"/>
      <c r="S1948" s="228"/>
      <c r="T1948" s="229"/>
      <c r="AT1948" s="230" t="s">
        <v>211</v>
      </c>
      <c r="AU1948" s="230" t="s">
        <v>87</v>
      </c>
      <c r="AV1948" s="12" t="s">
        <v>42</v>
      </c>
      <c r="AW1948" s="12" t="s">
        <v>40</v>
      </c>
      <c r="AX1948" s="12" t="s">
        <v>80</v>
      </c>
      <c r="AY1948" s="230" t="s">
        <v>201</v>
      </c>
    </row>
    <row r="1949" spans="2:65" s="13" customFormat="1">
      <c r="B1949" s="231"/>
      <c r="C1949" s="232"/>
      <c r="D1949" s="218" t="s">
        <v>211</v>
      </c>
      <c r="E1949" s="233" t="s">
        <v>34</v>
      </c>
      <c r="F1949" s="234" t="s">
        <v>1981</v>
      </c>
      <c r="G1949" s="232"/>
      <c r="H1949" s="235">
        <v>135.72999999999999</v>
      </c>
      <c r="I1949" s="236"/>
      <c r="J1949" s="232"/>
      <c r="K1949" s="232"/>
      <c r="L1949" s="237"/>
      <c r="M1949" s="238"/>
      <c r="N1949" s="239"/>
      <c r="O1949" s="239"/>
      <c r="P1949" s="239"/>
      <c r="Q1949" s="239"/>
      <c r="R1949" s="239"/>
      <c r="S1949" s="239"/>
      <c r="T1949" s="240"/>
      <c r="AT1949" s="241" t="s">
        <v>211</v>
      </c>
      <c r="AU1949" s="241" t="s">
        <v>87</v>
      </c>
      <c r="AV1949" s="13" t="s">
        <v>87</v>
      </c>
      <c r="AW1949" s="13" t="s">
        <v>40</v>
      </c>
      <c r="AX1949" s="13" t="s">
        <v>80</v>
      </c>
      <c r="AY1949" s="241" t="s">
        <v>201</v>
      </c>
    </row>
    <row r="1950" spans="2:65" s="14" customFormat="1">
      <c r="B1950" s="242"/>
      <c r="C1950" s="243"/>
      <c r="D1950" s="218" t="s">
        <v>211</v>
      </c>
      <c r="E1950" s="244" t="s">
        <v>34</v>
      </c>
      <c r="F1950" s="245" t="s">
        <v>215</v>
      </c>
      <c r="G1950" s="243"/>
      <c r="H1950" s="246">
        <v>135.72999999999999</v>
      </c>
      <c r="I1950" s="247"/>
      <c r="J1950" s="243"/>
      <c r="K1950" s="243"/>
      <c r="L1950" s="248"/>
      <c r="M1950" s="249"/>
      <c r="N1950" s="250"/>
      <c r="O1950" s="250"/>
      <c r="P1950" s="250"/>
      <c r="Q1950" s="250"/>
      <c r="R1950" s="250"/>
      <c r="S1950" s="250"/>
      <c r="T1950" s="251"/>
      <c r="AT1950" s="252" t="s">
        <v>211</v>
      </c>
      <c r="AU1950" s="252" t="s">
        <v>87</v>
      </c>
      <c r="AV1950" s="14" t="s">
        <v>111</v>
      </c>
      <c r="AW1950" s="14" t="s">
        <v>40</v>
      </c>
      <c r="AX1950" s="14" t="s">
        <v>42</v>
      </c>
      <c r="AY1950" s="252" t="s">
        <v>201</v>
      </c>
    </row>
    <row r="1951" spans="2:65" s="1" customFormat="1" ht="16.5" customHeight="1">
      <c r="B1951" s="43"/>
      <c r="C1951" s="264" t="s">
        <v>1982</v>
      </c>
      <c r="D1951" s="264" t="s">
        <v>306</v>
      </c>
      <c r="E1951" s="265" t="s">
        <v>1983</v>
      </c>
      <c r="F1951" s="266" t="s">
        <v>1984</v>
      </c>
      <c r="G1951" s="267" t="s">
        <v>370</v>
      </c>
      <c r="H1951" s="268">
        <v>5</v>
      </c>
      <c r="I1951" s="269"/>
      <c r="J1951" s="270">
        <f>ROUND(I1951*H1951,2)</f>
        <v>0</v>
      </c>
      <c r="K1951" s="266" t="s">
        <v>34</v>
      </c>
      <c r="L1951" s="271"/>
      <c r="M1951" s="272" t="s">
        <v>34</v>
      </c>
      <c r="N1951" s="273" t="s">
        <v>51</v>
      </c>
      <c r="O1951" s="44"/>
      <c r="P1951" s="215">
        <f>O1951*H1951</f>
        <v>0</v>
      </c>
      <c r="Q1951" s="215">
        <v>2.7150000000000001E-2</v>
      </c>
      <c r="R1951" s="215">
        <f>Q1951*H1951</f>
        <v>0.13575000000000001</v>
      </c>
      <c r="S1951" s="215">
        <v>0</v>
      </c>
      <c r="T1951" s="216">
        <f>S1951*H1951</f>
        <v>0</v>
      </c>
      <c r="AR1951" s="25" t="s">
        <v>390</v>
      </c>
      <c r="AT1951" s="25" t="s">
        <v>306</v>
      </c>
      <c r="AU1951" s="25" t="s">
        <v>87</v>
      </c>
      <c r="AY1951" s="25" t="s">
        <v>201</v>
      </c>
      <c r="BE1951" s="217">
        <f>IF(N1951="základní",J1951,0)</f>
        <v>0</v>
      </c>
      <c r="BF1951" s="217">
        <f>IF(N1951="snížená",J1951,0)</f>
        <v>0</v>
      </c>
      <c r="BG1951" s="217">
        <f>IF(N1951="zákl. přenesená",J1951,0)</f>
        <v>0</v>
      </c>
      <c r="BH1951" s="217">
        <f>IF(N1951="sníž. přenesená",J1951,0)</f>
        <v>0</v>
      </c>
      <c r="BI1951" s="217">
        <f>IF(N1951="nulová",J1951,0)</f>
        <v>0</v>
      </c>
      <c r="BJ1951" s="25" t="s">
        <v>42</v>
      </c>
      <c r="BK1951" s="217">
        <f>ROUND(I1951*H1951,2)</f>
        <v>0</v>
      </c>
      <c r="BL1951" s="25" t="s">
        <v>286</v>
      </c>
      <c r="BM1951" s="25" t="s">
        <v>1985</v>
      </c>
    </row>
    <row r="1952" spans="2:65" s="1" customFormat="1" ht="27">
      <c r="B1952" s="43"/>
      <c r="C1952" s="65"/>
      <c r="D1952" s="218" t="s">
        <v>710</v>
      </c>
      <c r="E1952" s="65"/>
      <c r="F1952" s="219" t="s">
        <v>1968</v>
      </c>
      <c r="G1952" s="65"/>
      <c r="H1952" s="65"/>
      <c r="I1952" s="175"/>
      <c r="J1952" s="65"/>
      <c r="K1952" s="65"/>
      <c r="L1952" s="63"/>
      <c r="M1952" s="220"/>
      <c r="N1952" s="44"/>
      <c r="O1952" s="44"/>
      <c r="P1952" s="44"/>
      <c r="Q1952" s="44"/>
      <c r="R1952" s="44"/>
      <c r="S1952" s="44"/>
      <c r="T1952" s="80"/>
      <c r="AT1952" s="25" t="s">
        <v>710</v>
      </c>
      <c r="AU1952" s="25" t="s">
        <v>87</v>
      </c>
    </row>
    <row r="1953" spans="2:65" s="1" customFormat="1" ht="38.25" customHeight="1">
      <c r="B1953" s="43"/>
      <c r="C1953" s="206" t="s">
        <v>1986</v>
      </c>
      <c r="D1953" s="206" t="s">
        <v>203</v>
      </c>
      <c r="E1953" s="207" t="s">
        <v>1987</v>
      </c>
      <c r="F1953" s="208" t="s">
        <v>1988</v>
      </c>
      <c r="G1953" s="209" t="s">
        <v>540</v>
      </c>
      <c r="H1953" s="210">
        <v>187.76</v>
      </c>
      <c r="I1953" s="211"/>
      <c r="J1953" s="212">
        <f>ROUND(I1953*H1953,2)</f>
        <v>0</v>
      </c>
      <c r="K1953" s="208" t="s">
        <v>207</v>
      </c>
      <c r="L1953" s="63"/>
      <c r="M1953" s="213" t="s">
        <v>34</v>
      </c>
      <c r="N1953" s="214" t="s">
        <v>51</v>
      </c>
      <c r="O1953" s="44"/>
      <c r="P1953" s="215">
        <f>O1953*H1953</f>
        <v>0</v>
      </c>
      <c r="Q1953" s="215">
        <v>0</v>
      </c>
      <c r="R1953" s="215">
        <f>Q1953*H1953</f>
        <v>0</v>
      </c>
      <c r="S1953" s="215">
        <v>0</v>
      </c>
      <c r="T1953" s="216">
        <f>S1953*H1953</f>
        <v>0</v>
      </c>
      <c r="AR1953" s="25" t="s">
        <v>286</v>
      </c>
      <c r="AT1953" s="25" t="s">
        <v>203</v>
      </c>
      <c r="AU1953" s="25" t="s">
        <v>87</v>
      </c>
      <c r="AY1953" s="25" t="s">
        <v>201</v>
      </c>
      <c r="BE1953" s="217">
        <f>IF(N1953="základní",J1953,0)</f>
        <v>0</v>
      </c>
      <c r="BF1953" s="217">
        <f>IF(N1953="snížená",J1953,0)</f>
        <v>0</v>
      </c>
      <c r="BG1953" s="217">
        <f>IF(N1953="zákl. přenesená",J1953,0)</f>
        <v>0</v>
      </c>
      <c r="BH1953" s="217">
        <f>IF(N1953="sníž. přenesená",J1953,0)</f>
        <v>0</v>
      </c>
      <c r="BI1953" s="217">
        <f>IF(N1953="nulová",J1953,0)</f>
        <v>0</v>
      </c>
      <c r="BJ1953" s="25" t="s">
        <v>42</v>
      </c>
      <c r="BK1953" s="217">
        <f>ROUND(I1953*H1953,2)</f>
        <v>0</v>
      </c>
      <c r="BL1953" s="25" t="s">
        <v>286</v>
      </c>
      <c r="BM1953" s="25" t="s">
        <v>1989</v>
      </c>
    </row>
    <row r="1954" spans="2:65" s="1" customFormat="1" ht="54">
      <c r="B1954" s="43"/>
      <c r="C1954" s="65"/>
      <c r="D1954" s="218" t="s">
        <v>209</v>
      </c>
      <c r="E1954" s="65"/>
      <c r="F1954" s="219" t="s">
        <v>1990</v>
      </c>
      <c r="G1954" s="65"/>
      <c r="H1954" s="65"/>
      <c r="I1954" s="175"/>
      <c r="J1954" s="65"/>
      <c r="K1954" s="65"/>
      <c r="L1954" s="63"/>
      <c r="M1954" s="220"/>
      <c r="N1954" s="44"/>
      <c r="O1954" s="44"/>
      <c r="P1954" s="44"/>
      <c r="Q1954" s="44"/>
      <c r="R1954" s="44"/>
      <c r="S1954" s="44"/>
      <c r="T1954" s="80"/>
      <c r="AT1954" s="25" t="s">
        <v>209</v>
      </c>
      <c r="AU1954" s="25" t="s">
        <v>87</v>
      </c>
    </row>
    <row r="1955" spans="2:65" s="12" customFormat="1">
      <c r="B1955" s="221"/>
      <c r="C1955" s="222"/>
      <c r="D1955" s="218" t="s">
        <v>211</v>
      </c>
      <c r="E1955" s="223" t="s">
        <v>34</v>
      </c>
      <c r="F1955" s="224" t="s">
        <v>418</v>
      </c>
      <c r="G1955" s="222"/>
      <c r="H1955" s="223" t="s">
        <v>34</v>
      </c>
      <c r="I1955" s="225"/>
      <c r="J1955" s="222"/>
      <c r="K1955" s="222"/>
      <c r="L1955" s="226"/>
      <c r="M1955" s="227"/>
      <c r="N1955" s="228"/>
      <c r="O1955" s="228"/>
      <c r="P1955" s="228"/>
      <c r="Q1955" s="228"/>
      <c r="R1955" s="228"/>
      <c r="S1955" s="228"/>
      <c r="T1955" s="229"/>
      <c r="AT1955" s="230" t="s">
        <v>211</v>
      </c>
      <c r="AU1955" s="230" t="s">
        <v>87</v>
      </c>
      <c r="AV1955" s="12" t="s">
        <v>42</v>
      </c>
      <c r="AW1955" s="12" t="s">
        <v>40</v>
      </c>
      <c r="AX1955" s="12" t="s">
        <v>80</v>
      </c>
      <c r="AY1955" s="230" t="s">
        <v>201</v>
      </c>
    </row>
    <row r="1956" spans="2:65" s="12" customFormat="1">
      <c r="B1956" s="221"/>
      <c r="C1956" s="222"/>
      <c r="D1956" s="218" t="s">
        <v>211</v>
      </c>
      <c r="E1956" s="223" t="s">
        <v>34</v>
      </c>
      <c r="F1956" s="224" t="s">
        <v>1357</v>
      </c>
      <c r="G1956" s="222"/>
      <c r="H1956" s="223" t="s">
        <v>34</v>
      </c>
      <c r="I1956" s="225"/>
      <c r="J1956" s="222"/>
      <c r="K1956" s="222"/>
      <c r="L1956" s="226"/>
      <c r="M1956" s="227"/>
      <c r="N1956" s="228"/>
      <c r="O1956" s="228"/>
      <c r="P1956" s="228"/>
      <c r="Q1956" s="228"/>
      <c r="R1956" s="228"/>
      <c r="S1956" s="228"/>
      <c r="T1956" s="229"/>
      <c r="AT1956" s="230" t="s">
        <v>211</v>
      </c>
      <c r="AU1956" s="230" t="s">
        <v>87</v>
      </c>
      <c r="AV1956" s="12" t="s">
        <v>42</v>
      </c>
      <c r="AW1956" s="12" t="s">
        <v>40</v>
      </c>
      <c r="AX1956" s="12" t="s">
        <v>80</v>
      </c>
      <c r="AY1956" s="230" t="s">
        <v>201</v>
      </c>
    </row>
    <row r="1957" spans="2:65" s="13" customFormat="1">
      <c r="B1957" s="231"/>
      <c r="C1957" s="232"/>
      <c r="D1957" s="218" t="s">
        <v>211</v>
      </c>
      <c r="E1957" s="233" t="s">
        <v>34</v>
      </c>
      <c r="F1957" s="234" t="s">
        <v>1991</v>
      </c>
      <c r="G1957" s="232"/>
      <c r="H1957" s="235">
        <v>187.76</v>
      </c>
      <c r="I1957" s="236"/>
      <c r="J1957" s="232"/>
      <c r="K1957" s="232"/>
      <c r="L1957" s="237"/>
      <c r="M1957" s="238"/>
      <c r="N1957" s="239"/>
      <c r="O1957" s="239"/>
      <c r="P1957" s="239"/>
      <c r="Q1957" s="239"/>
      <c r="R1957" s="239"/>
      <c r="S1957" s="239"/>
      <c r="T1957" s="240"/>
      <c r="AT1957" s="241" t="s">
        <v>211</v>
      </c>
      <c r="AU1957" s="241" t="s">
        <v>87</v>
      </c>
      <c r="AV1957" s="13" t="s">
        <v>87</v>
      </c>
      <c r="AW1957" s="13" t="s">
        <v>40</v>
      </c>
      <c r="AX1957" s="13" t="s">
        <v>80</v>
      </c>
      <c r="AY1957" s="241" t="s">
        <v>201</v>
      </c>
    </row>
    <row r="1958" spans="2:65" s="14" customFormat="1">
      <c r="B1958" s="242"/>
      <c r="C1958" s="243"/>
      <c r="D1958" s="218" t="s">
        <v>211</v>
      </c>
      <c r="E1958" s="244" t="s">
        <v>34</v>
      </c>
      <c r="F1958" s="245" t="s">
        <v>215</v>
      </c>
      <c r="G1958" s="243"/>
      <c r="H1958" s="246">
        <v>187.76</v>
      </c>
      <c r="I1958" s="247"/>
      <c r="J1958" s="243"/>
      <c r="K1958" s="243"/>
      <c r="L1958" s="248"/>
      <c r="M1958" s="249"/>
      <c r="N1958" s="250"/>
      <c r="O1958" s="250"/>
      <c r="P1958" s="250"/>
      <c r="Q1958" s="250"/>
      <c r="R1958" s="250"/>
      <c r="S1958" s="250"/>
      <c r="T1958" s="251"/>
      <c r="AT1958" s="252" t="s">
        <v>211</v>
      </c>
      <c r="AU1958" s="252" t="s">
        <v>87</v>
      </c>
      <c r="AV1958" s="14" t="s">
        <v>111</v>
      </c>
      <c r="AW1958" s="14" t="s">
        <v>40</v>
      </c>
      <c r="AX1958" s="14" t="s">
        <v>42</v>
      </c>
      <c r="AY1958" s="252" t="s">
        <v>201</v>
      </c>
    </row>
    <row r="1959" spans="2:65" s="1" customFormat="1" ht="16.5" customHeight="1">
      <c r="B1959" s="43"/>
      <c r="C1959" s="264" t="s">
        <v>1992</v>
      </c>
      <c r="D1959" s="264" t="s">
        <v>306</v>
      </c>
      <c r="E1959" s="265" t="s">
        <v>1993</v>
      </c>
      <c r="F1959" s="266" t="s">
        <v>1994</v>
      </c>
      <c r="G1959" s="267" t="s">
        <v>206</v>
      </c>
      <c r="H1959" s="268">
        <v>3.3039999999999998</v>
      </c>
      <c r="I1959" s="269"/>
      <c r="J1959" s="270">
        <f>ROUND(I1959*H1959,2)</f>
        <v>0</v>
      </c>
      <c r="K1959" s="266" t="s">
        <v>207</v>
      </c>
      <c r="L1959" s="271"/>
      <c r="M1959" s="272" t="s">
        <v>34</v>
      </c>
      <c r="N1959" s="273" t="s">
        <v>51</v>
      </c>
      <c r="O1959" s="44"/>
      <c r="P1959" s="215">
        <f>O1959*H1959</f>
        <v>0</v>
      </c>
      <c r="Q1959" s="215">
        <v>0.44</v>
      </c>
      <c r="R1959" s="215">
        <f>Q1959*H1959</f>
        <v>1.4537599999999999</v>
      </c>
      <c r="S1959" s="215">
        <v>0</v>
      </c>
      <c r="T1959" s="216">
        <f>S1959*H1959</f>
        <v>0</v>
      </c>
      <c r="AR1959" s="25" t="s">
        <v>390</v>
      </c>
      <c r="AT1959" s="25" t="s">
        <v>306</v>
      </c>
      <c r="AU1959" s="25" t="s">
        <v>87</v>
      </c>
      <c r="AY1959" s="25" t="s">
        <v>201</v>
      </c>
      <c r="BE1959" s="217">
        <f>IF(N1959="základní",J1959,0)</f>
        <v>0</v>
      </c>
      <c r="BF1959" s="217">
        <f>IF(N1959="snížená",J1959,0)</f>
        <v>0</v>
      </c>
      <c r="BG1959" s="217">
        <f>IF(N1959="zákl. přenesená",J1959,0)</f>
        <v>0</v>
      </c>
      <c r="BH1959" s="217">
        <f>IF(N1959="sníž. přenesená",J1959,0)</f>
        <v>0</v>
      </c>
      <c r="BI1959" s="217">
        <f>IF(N1959="nulová",J1959,0)</f>
        <v>0</v>
      </c>
      <c r="BJ1959" s="25" t="s">
        <v>42</v>
      </c>
      <c r="BK1959" s="217">
        <f>ROUND(I1959*H1959,2)</f>
        <v>0</v>
      </c>
      <c r="BL1959" s="25" t="s">
        <v>286</v>
      </c>
      <c r="BM1959" s="25" t="s">
        <v>1995</v>
      </c>
    </row>
    <row r="1960" spans="2:65" s="13" customFormat="1">
      <c r="B1960" s="231"/>
      <c r="C1960" s="232"/>
      <c r="D1960" s="218" t="s">
        <v>211</v>
      </c>
      <c r="E1960" s="233" t="s">
        <v>34</v>
      </c>
      <c r="F1960" s="234" t="s">
        <v>1913</v>
      </c>
      <c r="G1960" s="232"/>
      <c r="H1960" s="235">
        <v>3.004</v>
      </c>
      <c r="I1960" s="236"/>
      <c r="J1960" s="232"/>
      <c r="K1960" s="232"/>
      <c r="L1960" s="237"/>
      <c r="M1960" s="238"/>
      <c r="N1960" s="239"/>
      <c r="O1960" s="239"/>
      <c r="P1960" s="239"/>
      <c r="Q1960" s="239"/>
      <c r="R1960" s="239"/>
      <c r="S1960" s="239"/>
      <c r="T1960" s="240"/>
      <c r="AT1960" s="241" t="s">
        <v>211</v>
      </c>
      <c r="AU1960" s="241" t="s">
        <v>87</v>
      </c>
      <c r="AV1960" s="13" t="s">
        <v>87</v>
      </c>
      <c r="AW1960" s="13" t="s">
        <v>40</v>
      </c>
      <c r="AX1960" s="13" t="s">
        <v>42</v>
      </c>
      <c r="AY1960" s="241" t="s">
        <v>201</v>
      </c>
    </row>
    <row r="1961" spans="2:65" s="13" customFormat="1">
      <c r="B1961" s="231"/>
      <c r="C1961" s="232"/>
      <c r="D1961" s="218" t="s">
        <v>211</v>
      </c>
      <c r="E1961" s="232"/>
      <c r="F1961" s="234" t="s">
        <v>1996</v>
      </c>
      <c r="G1961" s="232"/>
      <c r="H1961" s="235">
        <v>3.3039999999999998</v>
      </c>
      <c r="I1961" s="236"/>
      <c r="J1961" s="232"/>
      <c r="K1961" s="232"/>
      <c r="L1961" s="237"/>
      <c r="M1961" s="238"/>
      <c r="N1961" s="239"/>
      <c r="O1961" s="239"/>
      <c r="P1961" s="239"/>
      <c r="Q1961" s="239"/>
      <c r="R1961" s="239"/>
      <c r="S1961" s="239"/>
      <c r="T1961" s="240"/>
      <c r="AT1961" s="241" t="s">
        <v>211</v>
      </c>
      <c r="AU1961" s="241" t="s">
        <v>87</v>
      </c>
      <c r="AV1961" s="13" t="s">
        <v>87</v>
      </c>
      <c r="AW1961" s="13" t="s">
        <v>6</v>
      </c>
      <c r="AX1961" s="13" t="s">
        <v>42</v>
      </c>
      <c r="AY1961" s="241" t="s">
        <v>201</v>
      </c>
    </row>
    <row r="1962" spans="2:65" s="1" customFormat="1" ht="38.25" customHeight="1">
      <c r="B1962" s="43"/>
      <c r="C1962" s="206" t="s">
        <v>1997</v>
      </c>
      <c r="D1962" s="206" t="s">
        <v>203</v>
      </c>
      <c r="E1962" s="207" t="s">
        <v>1998</v>
      </c>
      <c r="F1962" s="208" t="s">
        <v>1999</v>
      </c>
      <c r="G1962" s="209" t="s">
        <v>540</v>
      </c>
      <c r="H1962" s="210">
        <v>50.19</v>
      </c>
      <c r="I1962" s="211"/>
      <c r="J1962" s="212">
        <f>ROUND(I1962*H1962,2)</f>
        <v>0</v>
      </c>
      <c r="K1962" s="208" t="s">
        <v>207</v>
      </c>
      <c r="L1962" s="63"/>
      <c r="M1962" s="213" t="s">
        <v>34</v>
      </c>
      <c r="N1962" s="214" t="s">
        <v>51</v>
      </c>
      <c r="O1962" s="44"/>
      <c r="P1962" s="215">
        <f>O1962*H1962</f>
        <v>0</v>
      </c>
      <c r="Q1962" s="215">
        <v>0</v>
      </c>
      <c r="R1962" s="215">
        <f>Q1962*H1962</f>
        <v>0</v>
      </c>
      <c r="S1962" s="215">
        <v>0</v>
      </c>
      <c r="T1962" s="216">
        <f>S1962*H1962</f>
        <v>0</v>
      </c>
      <c r="AR1962" s="25" t="s">
        <v>286</v>
      </c>
      <c r="AT1962" s="25" t="s">
        <v>203</v>
      </c>
      <c r="AU1962" s="25" t="s">
        <v>87</v>
      </c>
      <c r="AY1962" s="25" t="s">
        <v>201</v>
      </c>
      <c r="BE1962" s="217">
        <f>IF(N1962="základní",J1962,0)</f>
        <v>0</v>
      </c>
      <c r="BF1962" s="217">
        <f>IF(N1962="snížená",J1962,0)</f>
        <v>0</v>
      </c>
      <c r="BG1962" s="217">
        <f>IF(N1962="zákl. přenesená",J1962,0)</f>
        <v>0</v>
      </c>
      <c r="BH1962" s="217">
        <f>IF(N1962="sníž. přenesená",J1962,0)</f>
        <v>0</v>
      </c>
      <c r="BI1962" s="217">
        <f>IF(N1962="nulová",J1962,0)</f>
        <v>0</v>
      </c>
      <c r="BJ1962" s="25" t="s">
        <v>42</v>
      </c>
      <c r="BK1962" s="217">
        <f>ROUND(I1962*H1962,2)</f>
        <v>0</v>
      </c>
      <c r="BL1962" s="25" t="s">
        <v>286</v>
      </c>
      <c r="BM1962" s="25" t="s">
        <v>2000</v>
      </c>
    </row>
    <row r="1963" spans="2:65" s="1" customFormat="1" ht="54">
      <c r="B1963" s="43"/>
      <c r="C1963" s="65"/>
      <c r="D1963" s="218" t="s">
        <v>209</v>
      </c>
      <c r="E1963" s="65"/>
      <c r="F1963" s="219" t="s">
        <v>1990</v>
      </c>
      <c r="G1963" s="65"/>
      <c r="H1963" s="65"/>
      <c r="I1963" s="175"/>
      <c r="J1963" s="65"/>
      <c r="K1963" s="65"/>
      <c r="L1963" s="63"/>
      <c r="M1963" s="220"/>
      <c r="N1963" s="44"/>
      <c r="O1963" s="44"/>
      <c r="P1963" s="44"/>
      <c r="Q1963" s="44"/>
      <c r="R1963" s="44"/>
      <c r="S1963" s="44"/>
      <c r="T1963" s="80"/>
      <c r="AT1963" s="25" t="s">
        <v>209</v>
      </c>
      <c r="AU1963" s="25" t="s">
        <v>87</v>
      </c>
    </row>
    <row r="1964" spans="2:65" s="12" customFormat="1">
      <c r="B1964" s="221"/>
      <c r="C1964" s="222"/>
      <c r="D1964" s="218" t="s">
        <v>211</v>
      </c>
      <c r="E1964" s="223" t="s">
        <v>34</v>
      </c>
      <c r="F1964" s="224" t="s">
        <v>418</v>
      </c>
      <c r="G1964" s="222"/>
      <c r="H1964" s="223" t="s">
        <v>34</v>
      </c>
      <c r="I1964" s="225"/>
      <c r="J1964" s="222"/>
      <c r="K1964" s="222"/>
      <c r="L1964" s="226"/>
      <c r="M1964" s="227"/>
      <c r="N1964" s="228"/>
      <c r="O1964" s="228"/>
      <c r="P1964" s="228"/>
      <c r="Q1964" s="228"/>
      <c r="R1964" s="228"/>
      <c r="S1964" s="228"/>
      <c r="T1964" s="229"/>
      <c r="AT1964" s="230" t="s">
        <v>211</v>
      </c>
      <c r="AU1964" s="230" t="s">
        <v>87</v>
      </c>
      <c r="AV1964" s="12" t="s">
        <v>42</v>
      </c>
      <c r="AW1964" s="12" t="s">
        <v>40</v>
      </c>
      <c r="AX1964" s="12" t="s">
        <v>80</v>
      </c>
      <c r="AY1964" s="230" t="s">
        <v>201</v>
      </c>
    </row>
    <row r="1965" spans="2:65" s="12" customFormat="1">
      <c r="B1965" s="221"/>
      <c r="C1965" s="222"/>
      <c r="D1965" s="218" t="s">
        <v>211</v>
      </c>
      <c r="E1965" s="223" t="s">
        <v>34</v>
      </c>
      <c r="F1965" s="224" t="s">
        <v>1357</v>
      </c>
      <c r="G1965" s="222"/>
      <c r="H1965" s="223" t="s">
        <v>34</v>
      </c>
      <c r="I1965" s="225"/>
      <c r="J1965" s="222"/>
      <c r="K1965" s="222"/>
      <c r="L1965" s="226"/>
      <c r="M1965" s="227"/>
      <c r="N1965" s="228"/>
      <c r="O1965" s="228"/>
      <c r="P1965" s="228"/>
      <c r="Q1965" s="228"/>
      <c r="R1965" s="228"/>
      <c r="S1965" s="228"/>
      <c r="T1965" s="229"/>
      <c r="AT1965" s="230" t="s">
        <v>211</v>
      </c>
      <c r="AU1965" s="230" t="s">
        <v>87</v>
      </c>
      <c r="AV1965" s="12" t="s">
        <v>42</v>
      </c>
      <c r="AW1965" s="12" t="s">
        <v>40</v>
      </c>
      <c r="AX1965" s="12" t="s">
        <v>80</v>
      </c>
      <c r="AY1965" s="230" t="s">
        <v>201</v>
      </c>
    </row>
    <row r="1966" spans="2:65" s="13" customFormat="1">
      <c r="B1966" s="231"/>
      <c r="C1966" s="232"/>
      <c r="D1966" s="218" t="s">
        <v>211</v>
      </c>
      <c r="E1966" s="233" t="s">
        <v>34</v>
      </c>
      <c r="F1966" s="234" t="s">
        <v>2001</v>
      </c>
      <c r="G1966" s="232"/>
      <c r="H1966" s="235">
        <v>50.19</v>
      </c>
      <c r="I1966" s="236"/>
      <c r="J1966" s="232"/>
      <c r="K1966" s="232"/>
      <c r="L1966" s="237"/>
      <c r="M1966" s="238"/>
      <c r="N1966" s="239"/>
      <c r="O1966" s="239"/>
      <c r="P1966" s="239"/>
      <c r="Q1966" s="239"/>
      <c r="R1966" s="239"/>
      <c r="S1966" s="239"/>
      <c r="T1966" s="240"/>
      <c r="AT1966" s="241" t="s">
        <v>211</v>
      </c>
      <c r="AU1966" s="241" t="s">
        <v>87</v>
      </c>
      <c r="AV1966" s="13" t="s">
        <v>87</v>
      </c>
      <c r="AW1966" s="13" t="s">
        <v>40</v>
      </c>
      <c r="AX1966" s="13" t="s">
        <v>80</v>
      </c>
      <c r="AY1966" s="241" t="s">
        <v>201</v>
      </c>
    </row>
    <row r="1967" spans="2:65" s="14" customFormat="1">
      <c r="B1967" s="242"/>
      <c r="C1967" s="243"/>
      <c r="D1967" s="218" t="s">
        <v>211</v>
      </c>
      <c r="E1967" s="244" t="s">
        <v>34</v>
      </c>
      <c r="F1967" s="245" t="s">
        <v>215</v>
      </c>
      <c r="G1967" s="243"/>
      <c r="H1967" s="246">
        <v>50.19</v>
      </c>
      <c r="I1967" s="247"/>
      <c r="J1967" s="243"/>
      <c r="K1967" s="243"/>
      <c r="L1967" s="248"/>
      <c r="M1967" s="249"/>
      <c r="N1967" s="250"/>
      <c r="O1967" s="250"/>
      <c r="P1967" s="250"/>
      <c r="Q1967" s="250"/>
      <c r="R1967" s="250"/>
      <c r="S1967" s="250"/>
      <c r="T1967" s="251"/>
      <c r="AT1967" s="252" t="s">
        <v>211</v>
      </c>
      <c r="AU1967" s="252" t="s">
        <v>87</v>
      </c>
      <c r="AV1967" s="14" t="s">
        <v>111</v>
      </c>
      <c r="AW1967" s="14" t="s">
        <v>40</v>
      </c>
      <c r="AX1967" s="14" t="s">
        <v>42</v>
      </c>
      <c r="AY1967" s="252" t="s">
        <v>201</v>
      </c>
    </row>
    <row r="1968" spans="2:65" s="1" customFormat="1" ht="16.5" customHeight="1">
      <c r="B1968" s="43"/>
      <c r="C1968" s="264" t="s">
        <v>2002</v>
      </c>
      <c r="D1968" s="264" t="s">
        <v>306</v>
      </c>
      <c r="E1968" s="265" t="s">
        <v>2003</v>
      </c>
      <c r="F1968" s="266" t="s">
        <v>2004</v>
      </c>
      <c r="G1968" s="267" t="s">
        <v>206</v>
      </c>
      <c r="H1968" s="268">
        <v>3.9750000000000001</v>
      </c>
      <c r="I1968" s="269"/>
      <c r="J1968" s="270">
        <f>ROUND(I1968*H1968,2)</f>
        <v>0</v>
      </c>
      <c r="K1968" s="266" t="s">
        <v>34</v>
      </c>
      <c r="L1968" s="271"/>
      <c r="M1968" s="272" t="s">
        <v>34</v>
      </c>
      <c r="N1968" s="273" t="s">
        <v>51</v>
      </c>
      <c r="O1968" s="44"/>
      <c r="P1968" s="215">
        <f>O1968*H1968</f>
        <v>0</v>
      </c>
      <c r="Q1968" s="215">
        <v>0.44</v>
      </c>
      <c r="R1968" s="215">
        <f>Q1968*H1968</f>
        <v>1.7490000000000001</v>
      </c>
      <c r="S1968" s="215">
        <v>0</v>
      </c>
      <c r="T1968" s="216">
        <f>S1968*H1968</f>
        <v>0</v>
      </c>
      <c r="AR1968" s="25" t="s">
        <v>390</v>
      </c>
      <c r="AT1968" s="25" t="s">
        <v>306</v>
      </c>
      <c r="AU1968" s="25" t="s">
        <v>87</v>
      </c>
      <c r="AY1968" s="25" t="s">
        <v>201</v>
      </c>
      <c r="BE1968" s="217">
        <f>IF(N1968="základní",J1968,0)</f>
        <v>0</v>
      </c>
      <c r="BF1968" s="217">
        <f>IF(N1968="snížená",J1968,0)</f>
        <v>0</v>
      </c>
      <c r="BG1968" s="217">
        <f>IF(N1968="zákl. přenesená",J1968,0)</f>
        <v>0</v>
      </c>
      <c r="BH1968" s="217">
        <f>IF(N1968="sníž. přenesená",J1968,0)</f>
        <v>0</v>
      </c>
      <c r="BI1968" s="217">
        <f>IF(N1968="nulová",J1968,0)</f>
        <v>0</v>
      </c>
      <c r="BJ1968" s="25" t="s">
        <v>42</v>
      </c>
      <c r="BK1968" s="217">
        <f>ROUND(I1968*H1968,2)</f>
        <v>0</v>
      </c>
      <c r="BL1968" s="25" t="s">
        <v>286</v>
      </c>
      <c r="BM1968" s="25" t="s">
        <v>2005</v>
      </c>
    </row>
    <row r="1969" spans="2:65" s="13" customFormat="1">
      <c r="B1969" s="231"/>
      <c r="C1969" s="232"/>
      <c r="D1969" s="218" t="s">
        <v>211</v>
      </c>
      <c r="E1969" s="233" t="s">
        <v>34</v>
      </c>
      <c r="F1969" s="234" t="s">
        <v>1914</v>
      </c>
      <c r="G1969" s="232"/>
      <c r="H1969" s="235">
        <v>3.6139999999999999</v>
      </c>
      <c r="I1969" s="236"/>
      <c r="J1969" s="232"/>
      <c r="K1969" s="232"/>
      <c r="L1969" s="237"/>
      <c r="M1969" s="238"/>
      <c r="N1969" s="239"/>
      <c r="O1969" s="239"/>
      <c r="P1969" s="239"/>
      <c r="Q1969" s="239"/>
      <c r="R1969" s="239"/>
      <c r="S1969" s="239"/>
      <c r="T1969" s="240"/>
      <c r="AT1969" s="241" t="s">
        <v>211</v>
      </c>
      <c r="AU1969" s="241" t="s">
        <v>87</v>
      </c>
      <c r="AV1969" s="13" t="s">
        <v>87</v>
      </c>
      <c r="AW1969" s="13" t="s">
        <v>40</v>
      </c>
      <c r="AX1969" s="13" t="s">
        <v>42</v>
      </c>
      <c r="AY1969" s="241" t="s">
        <v>201</v>
      </c>
    </row>
    <row r="1970" spans="2:65" s="13" customFormat="1">
      <c r="B1970" s="231"/>
      <c r="C1970" s="232"/>
      <c r="D1970" s="218" t="s">
        <v>211</v>
      </c>
      <c r="E1970" s="232"/>
      <c r="F1970" s="234" t="s">
        <v>2006</v>
      </c>
      <c r="G1970" s="232"/>
      <c r="H1970" s="235">
        <v>3.9750000000000001</v>
      </c>
      <c r="I1970" s="236"/>
      <c r="J1970" s="232"/>
      <c r="K1970" s="232"/>
      <c r="L1970" s="237"/>
      <c r="M1970" s="238"/>
      <c r="N1970" s="239"/>
      <c r="O1970" s="239"/>
      <c r="P1970" s="239"/>
      <c r="Q1970" s="239"/>
      <c r="R1970" s="239"/>
      <c r="S1970" s="239"/>
      <c r="T1970" s="240"/>
      <c r="AT1970" s="241" t="s">
        <v>211</v>
      </c>
      <c r="AU1970" s="241" t="s">
        <v>87</v>
      </c>
      <c r="AV1970" s="13" t="s">
        <v>87</v>
      </c>
      <c r="AW1970" s="13" t="s">
        <v>6</v>
      </c>
      <c r="AX1970" s="13" t="s">
        <v>42</v>
      </c>
      <c r="AY1970" s="241" t="s">
        <v>201</v>
      </c>
    </row>
    <row r="1971" spans="2:65" s="1" customFormat="1" ht="25.5" customHeight="1">
      <c r="B1971" s="43"/>
      <c r="C1971" s="206" t="s">
        <v>2007</v>
      </c>
      <c r="D1971" s="206" t="s">
        <v>203</v>
      </c>
      <c r="E1971" s="207" t="s">
        <v>2008</v>
      </c>
      <c r="F1971" s="208" t="s">
        <v>2009</v>
      </c>
      <c r="G1971" s="209" t="s">
        <v>137</v>
      </c>
      <c r="H1971" s="210">
        <v>181.04599999999999</v>
      </c>
      <c r="I1971" s="211"/>
      <c r="J1971" s="212">
        <f>ROUND(I1971*H1971,2)</f>
        <v>0</v>
      </c>
      <c r="K1971" s="208" t="s">
        <v>207</v>
      </c>
      <c r="L1971" s="63"/>
      <c r="M1971" s="213" t="s">
        <v>34</v>
      </c>
      <c r="N1971" s="214" t="s">
        <v>51</v>
      </c>
      <c r="O1971" s="44"/>
      <c r="P1971" s="215">
        <f>O1971*H1971</f>
        <v>0</v>
      </c>
      <c r="Q1971" s="215">
        <v>0</v>
      </c>
      <c r="R1971" s="215">
        <f>Q1971*H1971</f>
        <v>0</v>
      </c>
      <c r="S1971" s="215">
        <v>0</v>
      </c>
      <c r="T1971" s="216">
        <f>S1971*H1971</f>
        <v>0</v>
      </c>
      <c r="AR1971" s="25" t="s">
        <v>286</v>
      </c>
      <c r="AT1971" s="25" t="s">
        <v>203</v>
      </c>
      <c r="AU1971" s="25" t="s">
        <v>87</v>
      </c>
      <c r="AY1971" s="25" t="s">
        <v>201</v>
      </c>
      <c r="BE1971" s="217">
        <f>IF(N1971="základní",J1971,0)</f>
        <v>0</v>
      </c>
      <c r="BF1971" s="217">
        <f>IF(N1971="snížená",J1971,0)</f>
        <v>0</v>
      </c>
      <c r="BG1971" s="217">
        <f>IF(N1971="zákl. přenesená",J1971,0)</f>
        <v>0</v>
      </c>
      <c r="BH1971" s="217">
        <f>IF(N1971="sníž. přenesená",J1971,0)</f>
        <v>0</v>
      </c>
      <c r="BI1971" s="217">
        <f>IF(N1971="nulová",J1971,0)</f>
        <v>0</v>
      </c>
      <c r="BJ1971" s="25" t="s">
        <v>42</v>
      </c>
      <c r="BK1971" s="217">
        <f>ROUND(I1971*H1971,2)</f>
        <v>0</v>
      </c>
      <c r="BL1971" s="25" t="s">
        <v>286</v>
      </c>
      <c r="BM1971" s="25" t="s">
        <v>2010</v>
      </c>
    </row>
    <row r="1972" spans="2:65" s="1" customFormat="1" ht="54">
      <c r="B1972" s="43"/>
      <c r="C1972" s="65"/>
      <c r="D1972" s="218" t="s">
        <v>209</v>
      </c>
      <c r="E1972" s="65"/>
      <c r="F1972" s="219" t="s">
        <v>2011</v>
      </c>
      <c r="G1972" s="65"/>
      <c r="H1972" s="65"/>
      <c r="I1972" s="175"/>
      <c r="J1972" s="65"/>
      <c r="K1972" s="65"/>
      <c r="L1972" s="63"/>
      <c r="M1972" s="220"/>
      <c r="N1972" s="44"/>
      <c r="O1972" s="44"/>
      <c r="P1972" s="44"/>
      <c r="Q1972" s="44"/>
      <c r="R1972" s="44"/>
      <c r="S1972" s="44"/>
      <c r="T1972" s="80"/>
      <c r="AT1972" s="25" t="s">
        <v>209</v>
      </c>
      <c r="AU1972" s="25" t="s">
        <v>87</v>
      </c>
    </row>
    <row r="1973" spans="2:65" s="12" customFormat="1">
      <c r="B1973" s="221"/>
      <c r="C1973" s="222"/>
      <c r="D1973" s="218" t="s">
        <v>211</v>
      </c>
      <c r="E1973" s="223" t="s">
        <v>34</v>
      </c>
      <c r="F1973" s="224" t="s">
        <v>418</v>
      </c>
      <c r="G1973" s="222"/>
      <c r="H1973" s="223" t="s">
        <v>34</v>
      </c>
      <c r="I1973" s="225"/>
      <c r="J1973" s="222"/>
      <c r="K1973" s="222"/>
      <c r="L1973" s="226"/>
      <c r="M1973" s="227"/>
      <c r="N1973" s="228"/>
      <c r="O1973" s="228"/>
      <c r="P1973" s="228"/>
      <c r="Q1973" s="228"/>
      <c r="R1973" s="228"/>
      <c r="S1973" s="228"/>
      <c r="T1973" s="229"/>
      <c r="AT1973" s="230" t="s">
        <v>211</v>
      </c>
      <c r="AU1973" s="230" t="s">
        <v>87</v>
      </c>
      <c r="AV1973" s="12" t="s">
        <v>42</v>
      </c>
      <c r="AW1973" s="12" t="s">
        <v>40</v>
      </c>
      <c r="AX1973" s="12" t="s">
        <v>80</v>
      </c>
      <c r="AY1973" s="230" t="s">
        <v>201</v>
      </c>
    </row>
    <row r="1974" spans="2:65" s="13" customFormat="1">
      <c r="B1974" s="231"/>
      <c r="C1974" s="232"/>
      <c r="D1974" s="218" t="s">
        <v>211</v>
      </c>
      <c r="E1974" s="233" t="s">
        <v>34</v>
      </c>
      <c r="F1974" s="234" t="s">
        <v>2012</v>
      </c>
      <c r="G1974" s="232"/>
      <c r="H1974" s="235">
        <v>181.04599999999999</v>
      </c>
      <c r="I1974" s="236"/>
      <c r="J1974" s="232"/>
      <c r="K1974" s="232"/>
      <c r="L1974" s="237"/>
      <c r="M1974" s="238"/>
      <c r="N1974" s="239"/>
      <c r="O1974" s="239"/>
      <c r="P1974" s="239"/>
      <c r="Q1974" s="239"/>
      <c r="R1974" s="239"/>
      <c r="S1974" s="239"/>
      <c r="T1974" s="240"/>
      <c r="AT1974" s="241" t="s">
        <v>211</v>
      </c>
      <c r="AU1974" s="241" t="s">
        <v>87</v>
      </c>
      <c r="AV1974" s="13" t="s">
        <v>87</v>
      </c>
      <c r="AW1974" s="13" t="s">
        <v>40</v>
      </c>
      <c r="AX1974" s="13" t="s">
        <v>80</v>
      </c>
      <c r="AY1974" s="241" t="s">
        <v>201</v>
      </c>
    </row>
    <row r="1975" spans="2:65" s="14" customFormat="1">
      <c r="B1975" s="242"/>
      <c r="C1975" s="243"/>
      <c r="D1975" s="218" t="s">
        <v>211</v>
      </c>
      <c r="E1975" s="244" t="s">
        <v>34</v>
      </c>
      <c r="F1975" s="245" t="s">
        <v>215</v>
      </c>
      <c r="G1975" s="243"/>
      <c r="H1975" s="246">
        <v>181.04599999999999</v>
      </c>
      <c r="I1975" s="247"/>
      <c r="J1975" s="243"/>
      <c r="K1975" s="243"/>
      <c r="L1975" s="248"/>
      <c r="M1975" s="249"/>
      <c r="N1975" s="250"/>
      <c r="O1975" s="250"/>
      <c r="P1975" s="250"/>
      <c r="Q1975" s="250"/>
      <c r="R1975" s="250"/>
      <c r="S1975" s="250"/>
      <c r="T1975" s="251"/>
      <c r="AT1975" s="252" t="s">
        <v>211</v>
      </c>
      <c r="AU1975" s="252" t="s">
        <v>87</v>
      </c>
      <c r="AV1975" s="14" t="s">
        <v>111</v>
      </c>
      <c r="AW1975" s="14" t="s">
        <v>40</v>
      </c>
      <c r="AX1975" s="14" t="s">
        <v>42</v>
      </c>
      <c r="AY1975" s="252" t="s">
        <v>201</v>
      </c>
    </row>
    <row r="1976" spans="2:65" s="1" customFormat="1" ht="16.5" customHeight="1">
      <c r="B1976" s="43"/>
      <c r="C1976" s="264" t="s">
        <v>2013</v>
      </c>
      <c r="D1976" s="264" t="s">
        <v>306</v>
      </c>
      <c r="E1976" s="265" t="s">
        <v>2014</v>
      </c>
      <c r="F1976" s="266" t="s">
        <v>2015</v>
      </c>
      <c r="G1976" s="267" t="s">
        <v>206</v>
      </c>
      <c r="H1976" s="268">
        <v>5.9740000000000002</v>
      </c>
      <c r="I1976" s="269"/>
      <c r="J1976" s="270">
        <f>ROUND(I1976*H1976,2)</f>
        <v>0</v>
      </c>
      <c r="K1976" s="266" t="s">
        <v>207</v>
      </c>
      <c r="L1976" s="271"/>
      <c r="M1976" s="272" t="s">
        <v>34</v>
      </c>
      <c r="N1976" s="273" t="s">
        <v>51</v>
      </c>
      <c r="O1976" s="44"/>
      <c r="P1976" s="215">
        <f>O1976*H1976</f>
        <v>0</v>
      </c>
      <c r="Q1976" s="215">
        <v>0.5</v>
      </c>
      <c r="R1976" s="215">
        <f>Q1976*H1976</f>
        <v>2.9870000000000001</v>
      </c>
      <c r="S1976" s="215">
        <v>0</v>
      </c>
      <c r="T1976" s="216">
        <f>S1976*H1976</f>
        <v>0</v>
      </c>
      <c r="AR1976" s="25" t="s">
        <v>390</v>
      </c>
      <c r="AT1976" s="25" t="s">
        <v>306</v>
      </c>
      <c r="AU1976" s="25" t="s">
        <v>87</v>
      </c>
      <c r="AY1976" s="25" t="s">
        <v>201</v>
      </c>
      <c r="BE1976" s="217">
        <f>IF(N1976="základní",J1976,0)</f>
        <v>0</v>
      </c>
      <c r="BF1976" s="217">
        <f>IF(N1976="snížená",J1976,0)</f>
        <v>0</v>
      </c>
      <c r="BG1976" s="217">
        <f>IF(N1976="zákl. přenesená",J1976,0)</f>
        <v>0</v>
      </c>
      <c r="BH1976" s="217">
        <f>IF(N1976="sníž. přenesená",J1976,0)</f>
        <v>0</v>
      </c>
      <c r="BI1976" s="217">
        <f>IF(N1976="nulová",J1976,0)</f>
        <v>0</v>
      </c>
      <c r="BJ1976" s="25" t="s">
        <v>42</v>
      </c>
      <c r="BK1976" s="217">
        <f>ROUND(I1976*H1976,2)</f>
        <v>0</v>
      </c>
      <c r="BL1976" s="25" t="s">
        <v>286</v>
      </c>
      <c r="BM1976" s="25" t="s">
        <v>2016</v>
      </c>
    </row>
    <row r="1977" spans="2:65" s="13" customFormat="1">
      <c r="B1977" s="231"/>
      <c r="C1977" s="232"/>
      <c r="D1977" s="218" t="s">
        <v>211</v>
      </c>
      <c r="E1977" s="233" t="s">
        <v>34</v>
      </c>
      <c r="F1977" s="234" t="s">
        <v>2017</v>
      </c>
      <c r="G1977" s="232"/>
      <c r="H1977" s="235">
        <v>5.431</v>
      </c>
      <c r="I1977" s="236"/>
      <c r="J1977" s="232"/>
      <c r="K1977" s="232"/>
      <c r="L1977" s="237"/>
      <c r="M1977" s="238"/>
      <c r="N1977" s="239"/>
      <c r="O1977" s="239"/>
      <c r="P1977" s="239"/>
      <c r="Q1977" s="239"/>
      <c r="R1977" s="239"/>
      <c r="S1977" s="239"/>
      <c r="T1977" s="240"/>
      <c r="AT1977" s="241" t="s">
        <v>211</v>
      </c>
      <c r="AU1977" s="241" t="s">
        <v>87</v>
      </c>
      <c r="AV1977" s="13" t="s">
        <v>87</v>
      </c>
      <c r="AW1977" s="13" t="s">
        <v>40</v>
      </c>
      <c r="AX1977" s="13" t="s">
        <v>42</v>
      </c>
      <c r="AY1977" s="241" t="s">
        <v>201</v>
      </c>
    </row>
    <row r="1978" spans="2:65" s="13" customFormat="1">
      <c r="B1978" s="231"/>
      <c r="C1978" s="232"/>
      <c r="D1978" s="218" t="s">
        <v>211</v>
      </c>
      <c r="E1978" s="232"/>
      <c r="F1978" s="234" t="s">
        <v>2018</v>
      </c>
      <c r="G1978" s="232"/>
      <c r="H1978" s="235">
        <v>5.9740000000000002</v>
      </c>
      <c r="I1978" s="236"/>
      <c r="J1978" s="232"/>
      <c r="K1978" s="232"/>
      <c r="L1978" s="237"/>
      <c r="M1978" s="238"/>
      <c r="N1978" s="239"/>
      <c r="O1978" s="239"/>
      <c r="P1978" s="239"/>
      <c r="Q1978" s="239"/>
      <c r="R1978" s="239"/>
      <c r="S1978" s="239"/>
      <c r="T1978" s="240"/>
      <c r="AT1978" s="241" t="s">
        <v>211</v>
      </c>
      <c r="AU1978" s="241" t="s">
        <v>87</v>
      </c>
      <c r="AV1978" s="13" t="s">
        <v>87</v>
      </c>
      <c r="AW1978" s="13" t="s">
        <v>6</v>
      </c>
      <c r="AX1978" s="13" t="s">
        <v>42</v>
      </c>
      <c r="AY1978" s="241" t="s">
        <v>201</v>
      </c>
    </row>
    <row r="1979" spans="2:65" s="1" customFormat="1" ht="25.5" customHeight="1">
      <c r="B1979" s="43"/>
      <c r="C1979" s="206" t="s">
        <v>2019</v>
      </c>
      <c r="D1979" s="206" t="s">
        <v>203</v>
      </c>
      <c r="E1979" s="207" t="s">
        <v>2020</v>
      </c>
      <c r="F1979" s="208" t="s">
        <v>2021</v>
      </c>
      <c r="G1979" s="209" t="s">
        <v>206</v>
      </c>
      <c r="H1979" s="210">
        <v>11.144</v>
      </c>
      <c r="I1979" s="211"/>
      <c r="J1979" s="212">
        <f>ROUND(I1979*H1979,2)</f>
        <v>0</v>
      </c>
      <c r="K1979" s="208" t="s">
        <v>207</v>
      </c>
      <c r="L1979" s="63"/>
      <c r="M1979" s="213" t="s">
        <v>34</v>
      </c>
      <c r="N1979" s="214" t="s">
        <v>51</v>
      </c>
      <c r="O1979" s="44"/>
      <c r="P1979" s="215">
        <f>O1979*H1979</f>
        <v>0</v>
      </c>
      <c r="Q1979" s="215">
        <v>2.3369999999999998E-2</v>
      </c>
      <c r="R1979" s="215">
        <f>Q1979*H1979</f>
        <v>0.26043527999999999</v>
      </c>
      <c r="S1979" s="215">
        <v>0</v>
      </c>
      <c r="T1979" s="216">
        <f>S1979*H1979</f>
        <v>0</v>
      </c>
      <c r="AR1979" s="25" t="s">
        <v>286</v>
      </c>
      <c r="AT1979" s="25" t="s">
        <v>203</v>
      </c>
      <c r="AU1979" s="25" t="s">
        <v>87</v>
      </c>
      <c r="AY1979" s="25" t="s">
        <v>201</v>
      </c>
      <c r="BE1979" s="217">
        <f>IF(N1979="základní",J1979,0)</f>
        <v>0</v>
      </c>
      <c r="BF1979" s="217">
        <f>IF(N1979="snížená",J1979,0)</f>
        <v>0</v>
      </c>
      <c r="BG1979" s="217">
        <f>IF(N1979="zákl. přenesená",J1979,0)</f>
        <v>0</v>
      </c>
      <c r="BH1979" s="217">
        <f>IF(N1979="sníž. přenesená",J1979,0)</f>
        <v>0</v>
      </c>
      <c r="BI1979" s="217">
        <f>IF(N1979="nulová",J1979,0)</f>
        <v>0</v>
      </c>
      <c r="BJ1979" s="25" t="s">
        <v>42</v>
      </c>
      <c r="BK1979" s="217">
        <f>ROUND(I1979*H1979,2)</f>
        <v>0</v>
      </c>
      <c r="BL1979" s="25" t="s">
        <v>286</v>
      </c>
      <c r="BM1979" s="25" t="s">
        <v>2022</v>
      </c>
    </row>
    <row r="1980" spans="2:65" s="1" customFormat="1" ht="67.5">
      <c r="B1980" s="43"/>
      <c r="C1980" s="65"/>
      <c r="D1980" s="218" t="s">
        <v>209</v>
      </c>
      <c r="E1980" s="65"/>
      <c r="F1980" s="219" t="s">
        <v>2023</v>
      </c>
      <c r="G1980" s="65"/>
      <c r="H1980" s="65"/>
      <c r="I1980" s="175"/>
      <c r="J1980" s="65"/>
      <c r="K1980" s="65"/>
      <c r="L1980" s="63"/>
      <c r="M1980" s="220"/>
      <c r="N1980" s="44"/>
      <c r="O1980" s="44"/>
      <c r="P1980" s="44"/>
      <c r="Q1980" s="44"/>
      <c r="R1980" s="44"/>
      <c r="S1980" s="44"/>
      <c r="T1980" s="80"/>
      <c r="AT1980" s="25" t="s">
        <v>209</v>
      </c>
      <c r="AU1980" s="25" t="s">
        <v>87</v>
      </c>
    </row>
    <row r="1981" spans="2:65" s="13" customFormat="1">
      <c r="B1981" s="231"/>
      <c r="C1981" s="232"/>
      <c r="D1981" s="218" t="s">
        <v>211</v>
      </c>
      <c r="E1981" s="233" t="s">
        <v>34</v>
      </c>
      <c r="F1981" s="234" t="s">
        <v>2024</v>
      </c>
      <c r="G1981" s="232"/>
      <c r="H1981" s="235">
        <v>4.5259999999999998</v>
      </c>
      <c r="I1981" s="236"/>
      <c r="J1981" s="232"/>
      <c r="K1981" s="232"/>
      <c r="L1981" s="237"/>
      <c r="M1981" s="238"/>
      <c r="N1981" s="239"/>
      <c r="O1981" s="239"/>
      <c r="P1981" s="239"/>
      <c r="Q1981" s="239"/>
      <c r="R1981" s="239"/>
      <c r="S1981" s="239"/>
      <c r="T1981" s="240"/>
      <c r="AT1981" s="241" t="s">
        <v>211</v>
      </c>
      <c r="AU1981" s="241" t="s">
        <v>87</v>
      </c>
      <c r="AV1981" s="13" t="s">
        <v>87</v>
      </c>
      <c r="AW1981" s="13" t="s">
        <v>40</v>
      </c>
      <c r="AX1981" s="13" t="s">
        <v>80</v>
      </c>
      <c r="AY1981" s="241" t="s">
        <v>201</v>
      </c>
    </row>
    <row r="1982" spans="2:65" s="13" customFormat="1">
      <c r="B1982" s="231"/>
      <c r="C1982" s="232"/>
      <c r="D1982" s="218" t="s">
        <v>211</v>
      </c>
      <c r="E1982" s="233" t="s">
        <v>34</v>
      </c>
      <c r="F1982" s="234" t="s">
        <v>2025</v>
      </c>
      <c r="G1982" s="232"/>
      <c r="H1982" s="235">
        <v>3.004</v>
      </c>
      <c r="I1982" s="236"/>
      <c r="J1982" s="232"/>
      <c r="K1982" s="232"/>
      <c r="L1982" s="237"/>
      <c r="M1982" s="238"/>
      <c r="N1982" s="239"/>
      <c r="O1982" s="239"/>
      <c r="P1982" s="239"/>
      <c r="Q1982" s="239"/>
      <c r="R1982" s="239"/>
      <c r="S1982" s="239"/>
      <c r="T1982" s="240"/>
      <c r="AT1982" s="241" t="s">
        <v>211</v>
      </c>
      <c r="AU1982" s="241" t="s">
        <v>87</v>
      </c>
      <c r="AV1982" s="13" t="s">
        <v>87</v>
      </c>
      <c r="AW1982" s="13" t="s">
        <v>40</v>
      </c>
      <c r="AX1982" s="13" t="s">
        <v>80</v>
      </c>
      <c r="AY1982" s="241" t="s">
        <v>201</v>
      </c>
    </row>
    <row r="1983" spans="2:65" s="13" customFormat="1">
      <c r="B1983" s="231"/>
      <c r="C1983" s="232"/>
      <c r="D1983" s="218" t="s">
        <v>211</v>
      </c>
      <c r="E1983" s="233" t="s">
        <v>34</v>
      </c>
      <c r="F1983" s="234" t="s">
        <v>2026</v>
      </c>
      <c r="G1983" s="232"/>
      <c r="H1983" s="235">
        <v>3.6139999999999999</v>
      </c>
      <c r="I1983" s="236"/>
      <c r="J1983" s="232"/>
      <c r="K1983" s="232"/>
      <c r="L1983" s="237"/>
      <c r="M1983" s="238"/>
      <c r="N1983" s="239"/>
      <c r="O1983" s="239"/>
      <c r="P1983" s="239"/>
      <c r="Q1983" s="239"/>
      <c r="R1983" s="239"/>
      <c r="S1983" s="239"/>
      <c r="T1983" s="240"/>
      <c r="AT1983" s="241" t="s">
        <v>211</v>
      </c>
      <c r="AU1983" s="241" t="s">
        <v>87</v>
      </c>
      <c r="AV1983" s="13" t="s">
        <v>87</v>
      </c>
      <c r="AW1983" s="13" t="s">
        <v>40</v>
      </c>
      <c r="AX1983" s="13" t="s">
        <v>80</v>
      </c>
      <c r="AY1983" s="241" t="s">
        <v>201</v>
      </c>
    </row>
    <row r="1984" spans="2:65" s="14" customFormat="1">
      <c r="B1984" s="242"/>
      <c r="C1984" s="243"/>
      <c r="D1984" s="218" t="s">
        <v>211</v>
      </c>
      <c r="E1984" s="244" t="s">
        <v>34</v>
      </c>
      <c r="F1984" s="245" t="s">
        <v>215</v>
      </c>
      <c r="G1984" s="243"/>
      <c r="H1984" s="246">
        <v>11.144</v>
      </c>
      <c r="I1984" s="247"/>
      <c r="J1984" s="243"/>
      <c r="K1984" s="243"/>
      <c r="L1984" s="248"/>
      <c r="M1984" s="249"/>
      <c r="N1984" s="250"/>
      <c r="O1984" s="250"/>
      <c r="P1984" s="250"/>
      <c r="Q1984" s="250"/>
      <c r="R1984" s="250"/>
      <c r="S1984" s="250"/>
      <c r="T1984" s="251"/>
      <c r="AT1984" s="252" t="s">
        <v>211</v>
      </c>
      <c r="AU1984" s="252" t="s">
        <v>87</v>
      </c>
      <c r="AV1984" s="14" t="s">
        <v>111</v>
      </c>
      <c r="AW1984" s="14" t="s">
        <v>40</v>
      </c>
      <c r="AX1984" s="14" t="s">
        <v>42</v>
      </c>
      <c r="AY1984" s="252" t="s">
        <v>201</v>
      </c>
    </row>
    <row r="1985" spans="2:65" s="1" customFormat="1" ht="25.5" customHeight="1">
      <c r="B1985" s="43"/>
      <c r="C1985" s="206" t="s">
        <v>2027</v>
      </c>
      <c r="D1985" s="206" t="s">
        <v>203</v>
      </c>
      <c r="E1985" s="207" t="s">
        <v>2028</v>
      </c>
      <c r="F1985" s="208" t="s">
        <v>2029</v>
      </c>
      <c r="G1985" s="209" t="s">
        <v>137</v>
      </c>
      <c r="H1985" s="210">
        <v>14.693</v>
      </c>
      <c r="I1985" s="211"/>
      <c r="J1985" s="212">
        <f>ROUND(I1985*H1985,2)</f>
        <v>0</v>
      </c>
      <c r="K1985" s="208" t="s">
        <v>207</v>
      </c>
      <c r="L1985" s="63"/>
      <c r="M1985" s="213" t="s">
        <v>34</v>
      </c>
      <c r="N1985" s="214" t="s">
        <v>51</v>
      </c>
      <c r="O1985" s="44"/>
      <c r="P1985" s="215">
        <f>O1985*H1985</f>
        <v>0</v>
      </c>
      <c r="Q1985" s="215">
        <v>3.2820000000000002E-2</v>
      </c>
      <c r="R1985" s="215">
        <f>Q1985*H1985</f>
        <v>0.48222426000000002</v>
      </c>
      <c r="S1985" s="215">
        <v>0</v>
      </c>
      <c r="T1985" s="216">
        <f>S1985*H1985</f>
        <v>0</v>
      </c>
      <c r="AR1985" s="25" t="s">
        <v>286</v>
      </c>
      <c r="AT1985" s="25" t="s">
        <v>203</v>
      </c>
      <c r="AU1985" s="25" t="s">
        <v>87</v>
      </c>
      <c r="AY1985" s="25" t="s">
        <v>201</v>
      </c>
      <c r="BE1985" s="217">
        <f>IF(N1985="základní",J1985,0)</f>
        <v>0</v>
      </c>
      <c r="BF1985" s="217">
        <f>IF(N1985="snížená",J1985,0)</f>
        <v>0</v>
      </c>
      <c r="BG1985" s="217">
        <f>IF(N1985="zákl. přenesená",J1985,0)</f>
        <v>0</v>
      </c>
      <c r="BH1985" s="217">
        <f>IF(N1985="sníž. přenesená",J1985,0)</f>
        <v>0</v>
      </c>
      <c r="BI1985" s="217">
        <f>IF(N1985="nulová",J1985,0)</f>
        <v>0</v>
      </c>
      <c r="BJ1985" s="25" t="s">
        <v>42</v>
      </c>
      <c r="BK1985" s="217">
        <f>ROUND(I1985*H1985,2)</f>
        <v>0</v>
      </c>
      <c r="BL1985" s="25" t="s">
        <v>286</v>
      </c>
      <c r="BM1985" s="25" t="s">
        <v>2030</v>
      </c>
    </row>
    <row r="1986" spans="2:65" s="1" customFormat="1" ht="162">
      <c r="B1986" s="43"/>
      <c r="C1986" s="65"/>
      <c r="D1986" s="218" t="s">
        <v>209</v>
      </c>
      <c r="E1986" s="65"/>
      <c r="F1986" s="219" t="s">
        <v>2031</v>
      </c>
      <c r="G1986" s="65"/>
      <c r="H1986" s="65"/>
      <c r="I1986" s="175"/>
      <c r="J1986" s="65"/>
      <c r="K1986" s="65"/>
      <c r="L1986" s="63"/>
      <c r="M1986" s="220"/>
      <c r="N1986" s="44"/>
      <c r="O1986" s="44"/>
      <c r="P1986" s="44"/>
      <c r="Q1986" s="44"/>
      <c r="R1986" s="44"/>
      <c r="S1986" s="44"/>
      <c r="T1986" s="80"/>
      <c r="AT1986" s="25" t="s">
        <v>209</v>
      </c>
      <c r="AU1986" s="25" t="s">
        <v>87</v>
      </c>
    </row>
    <row r="1987" spans="2:65" s="12" customFormat="1">
      <c r="B1987" s="221"/>
      <c r="C1987" s="222"/>
      <c r="D1987" s="218" t="s">
        <v>211</v>
      </c>
      <c r="E1987" s="223" t="s">
        <v>34</v>
      </c>
      <c r="F1987" s="224" t="s">
        <v>462</v>
      </c>
      <c r="G1987" s="222"/>
      <c r="H1987" s="223" t="s">
        <v>34</v>
      </c>
      <c r="I1987" s="225"/>
      <c r="J1987" s="222"/>
      <c r="K1987" s="222"/>
      <c r="L1987" s="226"/>
      <c r="M1987" s="227"/>
      <c r="N1987" s="228"/>
      <c r="O1987" s="228"/>
      <c r="P1987" s="228"/>
      <c r="Q1987" s="228"/>
      <c r="R1987" s="228"/>
      <c r="S1987" s="228"/>
      <c r="T1987" s="229"/>
      <c r="AT1987" s="230" t="s">
        <v>211</v>
      </c>
      <c r="AU1987" s="230" t="s">
        <v>87</v>
      </c>
      <c r="AV1987" s="12" t="s">
        <v>42</v>
      </c>
      <c r="AW1987" s="12" t="s">
        <v>40</v>
      </c>
      <c r="AX1987" s="12" t="s">
        <v>80</v>
      </c>
      <c r="AY1987" s="230" t="s">
        <v>201</v>
      </c>
    </row>
    <row r="1988" spans="2:65" s="13" customFormat="1" ht="27">
      <c r="B1988" s="231"/>
      <c r="C1988" s="232"/>
      <c r="D1988" s="218" t="s">
        <v>211</v>
      </c>
      <c r="E1988" s="233" t="s">
        <v>34</v>
      </c>
      <c r="F1988" s="234" t="s">
        <v>2032</v>
      </c>
      <c r="G1988" s="232"/>
      <c r="H1988" s="235">
        <v>14.693</v>
      </c>
      <c r="I1988" s="236"/>
      <c r="J1988" s="232"/>
      <c r="K1988" s="232"/>
      <c r="L1988" s="237"/>
      <c r="M1988" s="238"/>
      <c r="N1988" s="239"/>
      <c r="O1988" s="239"/>
      <c r="P1988" s="239"/>
      <c r="Q1988" s="239"/>
      <c r="R1988" s="239"/>
      <c r="S1988" s="239"/>
      <c r="T1988" s="240"/>
      <c r="AT1988" s="241" t="s">
        <v>211</v>
      </c>
      <c r="AU1988" s="241" t="s">
        <v>87</v>
      </c>
      <c r="AV1988" s="13" t="s">
        <v>87</v>
      </c>
      <c r="AW1988" s="13" t="s">
        <v>40</v>
      </c>
      <c r="AX1988" s="13" t="s">
        <v>80</v>
      </c>
      <c r="AY1988" s="241" t="s">
        <v>201</v>
      </c>
    </row>
    <row r="1989" spans="2:65" s="14" customFormat="1">
      <c r="B1989" s="242"/>
      <c r="C1989" s="243"/>
      <c r="D1989" s="218" t="s">
        <v>211</v>
      </c>
      <c r="E1989" s="244" t="s">
        <v>34</v>
      </c>
      <c r="F1989" s="245" t="s">
        <v>215</v>
      </c>
      <c r="G1989" s="243"/>
      <c r="H1989" s="246">
        <v>14.693</v>
      </c>
      <c r="I1989" s="247"/>
      <c r="J1989" s="243"/>
      <c r="K1989" s="243"/>
      <c r="L1989" s="248"/>
      <c r="M1989" s="249"/>
      <c r="N1989" s="250"/>
      <c r="O1989" s="250"/>
      <c r="P1989" s="250"/>
      <c r="Q1989" s="250"/>
      <c r="R1989" s="250"/>
      <c r="S1989" s="250"/>
      <c r="T1989" s="251"/>
      <c r="AT1989" s="252" t="s">
        <v>211</v>
      </c>
      <c r="AU1989" s="252" t="s">
        <v>87</v>
      </c>
      <c r="AV1989" s="14" t="s">
        <v>111</v>
      </c>
      <c r="AW1989" s="14" t="s">
        <v>40</v>
      </c>
      <c r="AX1989" s="14" t="s">
        <v>42</v>
      </c>
      <c r="AY1989" s="252" t="s">
        <v>201</v>
      </c>
    </row>
    <row r="1990" spans="2:65" s="1" customFormat="1" ht="16.5" customHeight="1">
      <c r="B1990" s="43"/>
      <c r="C1990" s="206" t="s">
        <v>2033</v>
      </c>
      <c r="D1990" s="206" t="s">
        <v>203</v>
      </c>
      <c r="E1990" s="207" t="s">
        <v>2034</v>
      </c>
      <c r="F1990" s="208" t="s">
        <v>2035</v>
      </c>
      <c r="G1990" s="209" t="s">
        <v>540</v>
      </c>
      <c r="H1990" s="210">
        <v>79.97</v>
      </c>
      <c r="I1990" s="211"/>
      <c r="J1990" s="212">
        <f>ROUND(I1990*H1990,2)</f>
        <v>0</v>
      </c>
      <c r="K1990" s="208" t="s">
        <v>207</v>
      </c>
      <c r="L1990" s="63"/>
      <c r="M1990" s="213" t="s">
        <v>34</v>
      </c>
      <c r="N1990" s="214" t="s">
        <v>51</v>
      </c>
      <c r="O1990" s="44"/>
      <c r="P1990" s="215">
        <f>O1990*H1990</f>
        <v>0</v>
      </c>
      <c r="Q1990" s="215">
        <v>2.0000000000000002E-5</v>
      </c>
      <c r="R1990" s="215">
        <f>Q1990*H1990</f>
        <v>1.5994000000000002E-3</v>
      </c>
      <c r="S1990" s="215">
        <v>0</v>
      </c>
      <c r="T1990" s="216">
        <f>S1990*H1990</f>
        <v>0</v>
      </c>
      <c r="AR1990" s="25" t="s">
        <v>286</v>
      </c>
      <c r="AT1990" s="25" t="s">
        <v>203</v>
      </c>
      <c r="AU1990" s="25" t="s">
        <v>87</v>
      </c>
      <c r="AY1990" s="25" t="s">
        <v>201</v>
      </c>
      <c r="BE1990" s="217">
        <f>IF(N1990="základní",J1990,0)</f>
        <v>0</v>
      </c>
      <c r="BF1990" s="217">
        <f>IF(N1990="snížená",J1990,0)</f>
        <v>0</v>
      </c>
      <c r="BG1990" s="217">
        <f>IF(N1990="zákl. přenesená",J1990,0)</f>
        <v>0</v>
      </c>
      <c r="BH1990" s="217">
        <f>IF(N1990="sníž. přenesená",J1990,0)</f>
        <v>0</v>
      </c>
      <c r="BI1990" s="217">
        <f>IF(N1990="nulová",J1990,0)</f>
        <v>0</v>
      </c>
      <c r="BJ1990" s="25" t="s">
        <v>42</v>
      </c>
      <c r="BK1990" s="217">
        <f>ROUND(I1990*H1990,2)</f>
        <v>0</v>
      </c>
      <c r="BL1990" s="25" t="s">
        <v>286</v>
      </c>
      <c r="BM1990" s="25" t="s">
        <v>2036</v>
      </c>
    </row>
    <row r="1991" spans="2:65" s="1" customFormat="1" ht="162">
      <c r="B1991" s="43"/>
      <c r="C1991" s="65"/>
      <c r="D1991" s="218" t="s">
        <v>209</v>
      </c>
      <c r="E1991" s="65"/>
      <c r="F1991" s="219" t="s">
        <v>2031</v>
      </c>
      <c r="G1991" s="65"/>
      <c r="H1991" s="65"/>
      <c r="I1991" s="175"/>
      <c r="J1991" s="65"/>
      <c r="K1991" s="65"/>
      <c r="L1991" s="63"/>
      <c r="M1991" s="220"/>
      <c r="N1991" s="44"/>
      <c r="O1991" s="44"/>
      <c r="P1991" s="44"/>
      <c r="Q1991" s="44"/>
      <c r="R1991" s="44"/>
      <c r="S1991" s="44"/>
      <c r="T1991" s="80"/>
      <c r="AT1991" s="25" t="s">
        <v>209</v>
      </c>
      <c r="AU1991" s="25" t="s">
        <v>87</v>
      </c>
    </row>
    <row r="1992" spans="2:65" s="12" customFormat="1">
      <c r="B1992" s="221"/>
      <c r="C1992" s="222"/>
      <c r="D1992" s="218" t="s">
        <v>211</v>
      </c>
      <c r="E1992" s="223" t="s">
        <v>34</v>
      </c>
      <c r="F1992" s="224" t="s">
        <v>462</v>
      </c>
      <c r="G1992" s="222"/>
      <c r="H1992" s="223" t="s">
        <v>34</v>
      </c>
      <c r="I1992" s="225"/>
      <c r="J1992" s="222"/>
      <c r="K1992" s="222"/>
      <c r="L1992" s="226"/>
      <c r="M1992" s="227"/>
      <c r="N1992" s="228"/>
      <c r="O1992" s="228"/>
      <c r="P1992" s="228"/>
      <c r="Q1992" s="228"/>
      <c r="R1992" s="228"/>
      <c r="S1992" s="228"/>
      <c r="T1992" s="229"/>
      <c r="AT1992" s="230" t="s">
        <v>211</v>
      </c>
      <c r="AU1992" s="230" t="s">
        <v>87</v>
      </c>
      <c r="AV1992" s="12" t="s">
        <v>42</v>
      </c>
      <c r="AW1992" s="12" t="s">
        <v>40</v>
      </c>
      <c r="AX1992" s="12" t="s">
        <v>80</v>
      </c>
      <c r="AY1992" s="230" t="s">
        <v>201</v>
      </c>
    </row>
    <row r="1993" spans="2:65" s="12" customFormat="1">
      <c r="B1993" s="221"/>
      <c r="C1993" s="222"/>
      <c r="D1993" s="218" t="s">
        <v>211</v>
      </c>
      <c r="E1993" s="223" t="s">
        <v>34</v>
      </c>
      <c r="F1993" s="224" t="s">
        <v>2037</v>
      </c>
      <c r="G1993" s="222"/>
      <c r="H1993" s="223" t="s">
        <v>34</v>
      </c>
      <c r="I1993" s="225"/>
      <c r="J1993" s="222"/>
      <c r="K1993" s="222"/>
      <c r="L1993" s="226"/>
      <c r="M1993" s="227"/>
      <c r="N1993" s="228"/>
      <c r="O1993" s="228"/>
      <c r="P1993" s="228"/>
      <c r="Q1993" s="228"/>
      <c r="R1993" s="228"/>
      <c r="S1993" s="228"/>
      <c r="T1993" s="229"/>
      <c r="AT1993" s="230" t="s">
        <v>211</v>
      </c>
      <c r="AU1993" s="230" t="s">
        <v>87</v>
      </c>
      <c r="AV1993" s="12" t="s">
        <v>42</v>
      </c>
      <c r="AW1993" s="12" t="s">
        <v>40</v>
      </c>
      <c r="AX1993" s="12" t="s">
        <v>80</v>
      </c>
      <c r="AY1993" s="230" t="s">
        <v>201</v>
      </c>
    </row>
    <row r="1994" spans="2:65" s="12" customFormat="1">
      <c r="B1994" s="221"/>
      <c r="C1994" s="222"/>
      <c r="D1994" s="218" t="s">
        <v>211</v>
      </c>
      <c r="E1994" s="223" t="s">
        <v>34</v>
      </c>
      <c r="F1994" s="224" t="s">
        <v>2038</v>
      </c>
      <c r="G1994" s="222"/>
      <c r="H1994" s="223" t="s">
        <v>34</v>
      </c>
      <c r="I1994" s="225"/>
      <c r="J1994" s="222"/>
      <c r="K1994" s="222"/>
      <c r="L1994" s="226"/>
      <c r="M1994" s="227"/>
      <c r="N1994" s="228"/>
      <c r="O1994" s="228"/>
      <c r="P1994" s="228"/>
      <c r="Q1994" s="228"/>
      <c r="R1994" s="228"/>
      <c r="S1994" s="228"/>
      <c r="T1994" s="229"/>
      <c r="AT1994" s="230" t="s">
        <v>211</v>
      </c>
      <c r="AU1994" s="230" t="s">
        <v>87</v>
      </c>
      <c r="AV1994" s="12" t="s">
        <v>42</v>
      </c>
      <c r="AW1994" s="12" t="s">
        <v>40</v>
      </c>
      <c r="AX1994" s="12" t="s">
        <v>80</v>
      </c>
      <c r="AY1994" s="230" t="s">
        <v>201</v>
      </c>
    </row>
    <row r="1995" spans="2:65" s="13" customFormat="1">
      <c r="B1995" s="231"/>
      <c r="C1995" s="232"/>
      <c r="D1995" s="218" t="s">
        <v>211</v>
      </c>
      <c r="E1995" s="233" t="s">
        <v>34</v>
      </c>
      <c r="F1995" s="234" t="s">
        <v>2039</v>
      </c>
      <c r="G1995" s="232"/>
      <c r="H1995" s="235">
        <v>79.97</v>
      </c>
      <c r="I1995" s="236"/>
      <c r="J1995" s="232"/>
      <c r="K1995" s="232"/>
      <c r="L1995" s="237"/>
      <c r="M1995" s="238"/>
      <c r="N1995" s="239"/>
      <c r="O1995" s="239"/>
      <c r="P1995" s="239"/>
      <c r="Q1995" s="239"/>
      <c r="R1995" s="239"/>
      <c r="S1995" s="239"/>
      <c r="T1995" s="240"/>
      <c r="AT1995" s="241" t="s">
        <v>211</v>
      </c>
      <c r="AU1995" s="241" t="s">
        <v>87</v>
      </c>
      <c r="AV1995" s="13" t="s">
        <v>87</v>
      </c>
      <c r="AW1995" s="13" t="s">
        <v>40</v>
      </c>
      <c r="AX1995" s="13" t="s">
        <v>80</v>
      </c>
      <c r="AY1995" s="241" t="s">
        <v>201</v>
      </c>
    </row>
    <row r="1996" spans="2:65" s="14" customFormat="1">
      <c r="B1996" s="242"/>
      <c r="C1996" s="243"/>
      <c r="D1996" s="218" t="s">
        <v>211</v>
      </c>
      <c r="E1996" s="244" t="s">
        <v>34</v>
      </c>
      <c r="F1996" s="245" t="s">
        <v>215</v>
      </c>
      <c r="G1996" s="243"/>
      <c r="H1996" s="246">
        <v>79.97</v>
      </c>
      <c r="I1996" s="247"/>
      <c r="J1996" s="243"/>
      <c r="K1996" s="243"/>
      <c r="L1996" s="248"/>
      <c r="M1996" s="249"/>
      <c r="N1996" s="250"/>
      <c r="O1996" s="250"/>
      <c r="P1996" s="250"/>
      <c r="Q1996" s="250"/>
      <c r="R1996" s="250"/>
      <c r="S1996" s="250"/>
      <c r="T1996" s="251"/>
      <c r="AT1996" s="252" t="s">
        <v>211</v>
      </c>
      <c r="AU1996" s="252" t="s">
        <v>87</v>
      </c>
      <c r="AV1996" s="14" t="s">
        <v>111</v>
      </c>
      <c r="AW1996" s="14" t="s">
        <v>40</v>
      </c>
      <c r="AX1996" s="14" t="s">
        <v>42</v>
      </c>
      <c r="AY1996" s="252" t="s">
        <v>201</v>
      </c>
    </row>
    <row r="1997" spans="2:65" s="1" customFormat="1" ht="16.5" customHeight="1">
      <c r="B1997" s="43"/>
      <c r="C1997" s="264" t="s">
        <v>2040</v>
      </c>
      <c r="D1997" s="264" t="s">
        <v>306</v>
      </c>
      <c r="E1997" s="265" t="s">
        <v>2041</v>
      </c>
      <c r="F1997" s="266" t="s">
        <v>2042</v>
      </c>
      <c r="G1997" s="267" t="s">
        <v>206</v>
      </c>
      <c r="H1997" s="268">
        <v>0.2</v>
      </c>
      <c r="I1997" s="269"/>
      <c r="J1997" s="270">
        <f>ROUND(I1997*H1997,2)</f>
        <v>0</v>
      </c>
      <c r="K1997" s="266" t="s">
        <v>207</v>
      </c>
      <c r="L1997" s="271"/>
      <c r="M1997" s="272" t="s">
        <v>34</v>
      </c>
      <c r="N1997" s="273" t="s">
        <v>51</v>
      </c>
      <c r="O1997" s="44"/>
      <c r="P1997" s="215">
        <f>O1997*H1997</f>
        <v>0</v>
      </c>
      <c r="Q1997" s="215">
        <v>0.55000000000000004</v>
      </c>
      <c r="R1997" s="215">
        <f>Q1997*H1997</f>
        <v>0.11000000000000001</v>
      </c>
      <c r="S1997" s="215">
        <v>0</v>
      </c>
      <c r="T1997" s="216">
        <f>S1997*H1997</f>
        <v>0</v>
      </c>
      <c r="AR1997" s="25" t="s">
        <v>390</v>
      </c>
      <c r="AT1997" s="25" t="s">
        <v>306</v>
      </c>
      <c r="AU1997" s="25" t="s">
        <v>87</v>
      </c>
      <c r="AY1997" s="25" t="s">
        <v>201</v>
      </c>
      <c r="BE1997" s="217">
        <f>IF(N1997="základní",J1997,0)</f>
        <v>0</v>
      </c>
      <c r="BF1997" s="217">
        <f>IF(N1997="snížená",J1997,0)</f>
        <v>0</v>
      </c>
      <c r="BG1997" s="217">
        <f>IF(N1997="zákl. přenesená",J1997,0)</f>
        <v>0</v>
      </c>
      <c r="BH1997" s="217">
        <f>IF(N1997="sníž. přenesená",J1997,0)</f>
        <v>0</v>
      </c>
      <c r="BI1997" s="217">
        <f>IF(N1997="nulová",J1997,0)</f>
        <v>0</v>
      </c>
      <c r="BJ1997" s="25" t="s">
        <v>42</v>
      </c>
      <c r="BK1997" s="217">
        <f>ROUND(I1997*H1997,2)</f>
        <v>0</v>
      </c>
      <c r="BL1997" s="25" t="s">
        <v>286</v>
      </c>
      <c r="BM1997" s="25" t="s">
        <v>2043</v>
      </c>
    </row>
    <row r="1998" spans="2:65" s="13" customFormat="1">
      <c r="B1998" s="231"/>
      <c r="C1998" s="232"/>
      <c r="D1998" s="218" t="s">
        <v>211</v>
      </c>
      <c r="E1998" s="233" t="s">
        <v>34</v>
      </c>
      <c r="F1998" s="234" t="s">
        <v>2044</v>
      </c>
      <c r="G1998" s="232"/>
      <c r="H1998" s="235">
        <v>0.192</v>
      </c>
      <c r="I1998" s="236"/>
      <c r="J1998" s="232"/>
      <c r="K1998" s="232"/>
      <c r="L1998" s="237"/>
      <c r="M1998" s="238"/>
      <c r="N1998" s="239"/>
      <c r="O1998" s="239"/>
      <c r="P1998" s="239"/>
      <c r="Q1998" s="239"/>
      <c r="R1998" s="239"/>
      <c r="S1998" s="239"/>
      <c r="T1998" s="240"/>
      <c r="AT1998" s="241" t="s">
        <v>211</v>
      </c>
      <c r="AU1998" s="241" t="s">
        <v>87</v>
      </c>
      <c r="AV1998" s="13" t="s">
        <v>87</v>
      </c>
      <c r="AW1998" s="13" t="s">
        <v>40</v>
      </c>
      <c r="AX1998" s="13" t="s">
        <v>42</v>
      </c>
      <c r="AY1998" s="241" t="s">
        <v>201</v>
      </c>
    </row>
    <row r="1999" spans="2:65" s="13" customFormat="1">
      <c r="B1999" s="231"/>
      <c r="C1999" s="232"/>
      <c r="D1999" s="218" t="s">
        <v>211</v>
      </c>
      <c r="E1999" s="232"/>
      <c r="F1999" s="234" t="s">
        <v>2045</v>
      </c>
      <c r="G1999" s="232"/>
      <c r="H1999" s="235">
        <v>0.2</v>
      </c>
      <c r="I1999" s="236"/>
      <c r="J1999" s="232"/>
      <c r="K1999" s="232"/>
      <c r="L1999" s="237"/>
      <c r="M1999" s="238"/>
      <c r="N1999" s="239"/>
      <c r="O1999" s="239"/>
      <c r="P1999" s="239"/>
      <c r="Q1999" s="239"/>
      <c r="R1999" s="239"/>
      <c r="S1999" s="239"/>
      <c r="T1999" s="240"/>
      <c r="AT1999" s="241" t="s">
        <v>211</v>
      </c>
      <c r="AU1999" s="241" t="s">
        <v>87</v>
      </c>
      <c r="AV1999" s="13" t="s">
        <v>87</v>
      </c>
      <c r="AW1999" s="13" t="s">
        <v>6</v>
      </c>
      <c r="AX1999" s="13" t="s">
        <v>42</v>
      </c>
      <c r="AY1999" s="241" t="s">
        <v>201</v>
      </c>
    </row>
    <row r="2000" spans="2:65" s="1" customFormat="1" ht="25.5" customHeight="1">
      <c r="B2000" s="43"/>
      <c r="C2000" s="206" t="s">
        <v>2046</v>
      </c>
      <c r="D2000" s="206" t="s">
        <v>203</v>
      </c>
      <c r="E2000" s="207" t="s">
        <v>2047</v>
      </c>
      <c r="F2000" s="208" t="s">
        <v>2048</v>
      </c>
      <c r="G2000" s="209" t="s">
        <v>137</v>
      </c>
      <c r="H2000" s="210">
        <v>14.693</v>
      </c>
      <c r="I2000" s="211"/>
      <c r="J2000" s="212">
        <f>ROUND(I2000*H2000,2)</f>
        <v>0</v>
      </c>
      <c r="K2000" s="208" t="s">
        <v>207</v>
      </c>
      <c r="L2000" s="63"/>
      <c r="M2000" s="213" t="s">
        <v>34</v>
      </c>
      <c r="N2000" s="214" t="s">
        <v>51</v>
      </c>
      <c r="O2000" s="44"/>
      <c r="P2000" s="215">
        <f>O2000*H2000</f>
        <v>0</v>
      </c>
      <c r="Q2000" s="215">
        <v>2.0000000000000001E-4</v>
      </c>
      <c r="R2000" s="215">
        <f>Q2000*H2000</f>
        <v>2.9386E-3</v>
      </c>
      <c r="S2000" s="215">
        <v>0</v>
      </c>
      <c r="T2000" s="216">
        <f>S2000*H2000</f>
        <v>0</v>
      </c>
      <c r="AR2000" s="25" t="s">
        <v>286</v>
      </c>
      <c r="AT2000" s="25" t="s">
        <v>203</v>
      </c>
      <c r="AU2000" s="25" t="s">
        <v>87</v>
      </c>
      <c r="AY2000" s="25" t="s">
        <v>201</v>
      </c>
      <c r="BE2000" s="217">
        <f>IF(N2000="základní",J2000,0)</f>
        <v>0</v>
      </c>
      <c r="BF2000" s="217">
        <f>IF(N2000="snížená",J2000,0)</f>
        <v>0</v>
      </c>
      <c r="BG2000" s="217">
        <f>IF(N2000="zákl. přenesená",J2000,0)</f>
        <v>0</v>
      </c>
      <c r="BH2000" s="217">
        <f>IF(N2000="sníž. přenesená",J2000,0)</f>
        <v>0</v>
      </c>
      <c r="BI2000" s="217">
        <f>IF(N2000="nulová",J2000,0)</f>
        <v>0</v>
      </c>
      <c r="BJ2000" s="25" t="s">
        <v>42</v>
      </c>
      <c r="BK2000" s="217">
        <f>ROUND(I2000*H2000,2)</f>
        <v>0</v>
      </c>
      <c r="BL2000" s="25" t="s">
        <v>286</v>
      </c>
      <c r="BM2000" s="25" t="s">
        <v>2049</v>
      </c>
    </row>
    <row r="2001" spans="2:65" s="1" customFormat="1" ht="67.5">
      <c r="B2001" s="43"/>
      <c r="C2001" s="65"/>
      <c r="D2001" s="218" t="s">
        <v>209</v>
      </c>
      <c r="E2001" s="65"/>
      <c r="F2001" s="219" t="s">
        <v>2050</v>
      </c>
      <c r="G2001" s="65"/>
      <c r="H2001" s="65"/>
      <c r="I2001" s="175"/>
      <c r="J2001" s="65"/>
      <c r="K2001" s="65"/>
      <c r="L2001" s="63"/>
      <c r="M2001" s="220"/>
      <c r="N2001" s="44"/>
      <c r="O2001" s="44"/>
      <c r="P2001" s="44"/>
      <c r="Q2001" s="44"/>
      <c r="R2001" s="44"/>
      <c r="S2001" s="44"/>
      <c r="T2001" s="80"/>
      <c r="AT2001" s="25" t="s">
        <v>209</v>
      </c>
      <c r="AU2001" s="25" t="s">
        <v>87</v>
      </c>
    </row>
    <row r="2002" spans="2:65" s="1" customFormat="1" ht="38.25" customHeight="1">
      <c r="B2002" s="43"/>
      <c r="C2002" s="206" t="s">
        <v>2051</v>
      </c>
      <c r="D2002" s="206" t="s">
        <v>203</v>
      </c>
      <c r="E2002" s="207" t="s">
        <v>2052</v>
      </c>
      <c r="F2002" s="208" t="s">
        <v>2053</v>
      </c>
      <c r="G2002" s="209" t="s">
        <v>355</v>
      </c>
      <c r="H2002" s="210">
        <v>7.6779999999999999</v>
      </c>
      <c r="I2002" s="211"/>
      <c r="J2002" s="212">
        <f>ROUND(I2002*H2002,2)</f>
        <v>0</v>
      </c>
      <c r="K2002" s="208" t="s">
        <v>207</v>
      </c>
      <c r="L2002" s="63"/>
      <c r="M2002" s="213" t="s">
        <v>34</v>
      </c>
      <c r="N2002" s="214" t="s">
        <v>51</v>
      </c>
      <c r="O2002" s="44"/>
      <c r="P2002" s="215">
        <f>O2002*H2002</f>
        <v>0</v>
      </c>
      <c r="Q2002" s="215">
        <v>0</v>
      </c>
      <c r="R2002" s="215">
        <f>Q2002*H2002</f>
        <v>0</v>
      </c>
      <c r="S2002" s="215">
        <v>0</v>
      </c>
      <c r="T2002" s="216">
        <f>S2002*H2002</f>
        <v>0</v>
      </c>
      <c r="AR2002" s="25" t="s">
        <v>286</v>
      </c>
      <c r="AT2002" s="25" t="s">
        <v>203</v>
      </c>
      <c r="AU2002" s="25" t="s">
        <v>87</v>
      </c>
      <c r="AY2002" s="25" t="s">
        <v>201</v>
      </c>
      <c r="BE2002" s="217">
        <f>IF(N2002="základní",J2002,0)</f>
        <v>0</v>
      </c>
      <c r="BF2002" s="217">
        <f>IF(N2002="snížená",J2002,0)</f>
        <v>0</v>
      </c>
      <c r="BG2002" s="217">
        <f>IF(N2002="zákl. přenesená",J2002,0)</f>
        <v>0</v>
      </c>
      <c r="BH2002" s="217">
        <f>IF(N2002="sníž. přenesená",J2002,0)</f>
        <v>0</v>
      </c>
      <c r="BI2002" s="217">
        <f>IF(N2002="nulová",J2002,0)</f>
        <v>0</v>
      </c>
      <c r="BJ2002" s="25" t="s">
        <v>42</v>
      </c>
      <c r="BK2002" s="217">
        <f>ROUND(I2002*H2002,2)</f>
        <v>0</v>
      </c>
      <c r="BL2002" s="25" t="s">
        <v>286</v>
      </c>
      <c r="BM2002" s="25" t="s">
        <v>2054</v>
      </c>
    </row>
    <row r="2003" spans="2:65" s="1" customFormat="1" ht="121.5">
      <c r="B2003" s="43"/>
      <c r="C2003" s="65"/>
      <c r="D2003" s="218" t="s">
        <v>209</v>
      </c>
      <c r="E2003" s="65"/>
      <c r="F2003" s="219" t="s">
        <v>1766</v>
      </c>
      <c r="G2003" s="65"/>
      <c r="H2003" s="65"/>
      <c r="I2003" s="175"/>
      <c r="J2003" s="65"/>
      <c r="K2003" s="65"/>
      <c r="L2003" s="63"/>
      <c r="M2003" s="220"/>
      <c r="N2003" s="44"/>
      <c r="O2003" s="44"/>
      <c r="P2003" s="44"/>
      <c r="Q2003" s="44"/>
      <c r="R2003" s="44"/>
      <c r="S2003" s="44"/>
      <c r="T2003" s="80"/>
      <c r="AT2003" s="25" t="s">
        <v>209</v>
      </c>
      <c r="AU2003" s="25" t="s">
        <v>87</v>
      </c>
    </row>
    <row r="2004" spans="2:65" s="11" customFormat="1" ht="29.85" customHeight="1">
      <c r="B2004" s="190"/>
      <c r="C2004" s="191"/>
      <c r="D2004" s="192" t="s">
        <v>79</v>
      </c>
      <c r="E2004" s="204" t="s">
        <v>2055</v>
      </c>
      <c r="F2004" s="204" t="s">
        <v>2056</v>
      </c>
      <c r="G2004" s="191"/>
      <c r="H2004" s="191"/>
      <c r="I2004" s="194"/>
      <c r="J2004" s="205">
        <f>BK2004</f>
        <v>0</v>
      </c>
      <c r="K2004" s="191"/>
      <c r="L2004" s="196"/>
      <c r="M2004" s="197"/>
      <c r="N2004" s="198"/>
      <c r="O2004" s="198"/>
      <c r="P2004" s="199">
        <f>SUM(P2005:P2124)</f>
        <v>0</v>
      </c>
      <c r="Q2004" s="198"/>
      <c r="R2004" s="199">
        <f>SUM(R2005:R2124)</f>
        <v>1.7665857600000001</v>
      </c>
      <c r="S2004" s="198"/>
      <c r="T2004" s="200">
        <f>SUM(T2005:T2124)</f>
        <v>0</v>
      </c>
      <c r="AR2004" s="201" t="s">
        <v>87</v>
      </c>
      <c r="AT2004" s="202" t="s">
        <v>79</v>
      </c>
      <c r="AU2004" s="202" t="s">
        <v>42</v>
      </c>
      <c r="AY2004" s="201" t="s">
        <v>201</v>
      </c>
      <c r="BK2004" s="203">
        <f>SUM(BK2005:BK2124)</f>
        <v>0</v>
      </c>
    </row>
    <row r="2005" spans="2:65" s="1" customFormat="1" ht="38.25" customHeight="1">
      <c r="B2005" s="43"/>
      <c r="C2005" s="206" t="s">
        <v>2057</v>
      </c>
      <c r="D2005" s="206" t="s">
        <v>203</v>
      </c>
      <c r="E2005" s="207" t="s">
        <v>2058</v>
      </c>
      <c r="F2005" s="208" t="s">
        <v>2059</v>
      </c>
      <c r="G2005" s="209" t="s">
        <v>137</v>
      </c>
      <c r="H2005" s="210">
        <v>82.17</v>
      </c>
      <c r="I2005" s="211"/>
      <c r="J2005" s="212">
        <f>ROUND(I2005*H2005,2)</f>
        <v>0</v>
      </c>
      <c r="K2005" s="208" t="s">
        <v>207</v>
      </c>
      <c r="L2005" s="63"/>
      <c r="M2005" s="213" t="s">
        <v>34</v>
      </c>
      <c r="N2005" s="214" t="s">
        <v>51</v>
      </c>
      <c r="O2005" s="44"/>
      <c r="P2005" s="215">
        <f>O2005*H2005</f>
        <v>0</v>
      </c>
      <c r="Q2005" s="215">
        <v>1.223E-2</v>
      </c>
      <c r="R2005" s="215">
        <f>Q2005*H2005</f>
        <v>1.0049391000000001</v>
      </c>
      <c r="S2005" s="215">
        <v>0</v>
      </c>
      <c r="T2005" s="216">
        <f>S2005*H2005</f>
        <v>0</v>
      </c>
      <c r="AR2005" s="25" t="s">
        <v>286</v>
      </c>
      <c r="AT2005" s="25" t="s">
        <v>203</v>
      </c>
      <c r="AU2005" s="25" t="s">
        <v>87</v>
      </c>
      <c r="AY2005" s="25" t="s">
        <v>201</v>
      </c>
      <c r="BE2005" s="217">
        <f>IF(N2005="základní",J2005,0)</f>
        <v>0</v>
      </c>
      <c r="BF2005" s="217">
        <f>IF(N2005="snížená",J2005,0)</f>
        <v>0</v>
      </c>
      <c r="BG2005" s="217">
        <f>IF(N2005="zákl. přenesená",J2005,0)</f>
        <v>0</v>
      </c>
      <c r="BH2005" s="217">
        <f>IF(N2005="sníž. přenesená",J2005,0)</f>
        <v>0</v>
      </c>
      <c r="BI2005" s="217">
        <f>IF(N2005="nulová",J2005,0)</f>
        <v>0</v>
      </c>
      <c r="BJ2005" s="25" t="s">
        <v>42</v>
      </c>
      <c r="BK2005" s="217">
        <f>ROUND(I2005*H2005,2)</f>
        <v>0</v>
      </c>
      <c r="BL2005" s="25" t="s">
        <v>286</v>
      </c>
      <c r="BM2005" s="25" t="s">
        <v>2060</v>
      </c>
    </row>
    <row r="2006" spans="2:65" s="1" customFormat="1" ht="135">
      <c r="B2006" s="43"/>
      <c r="C2006" s="65"/>
      <c r="D2006" s="218" t="s">
        <v>209</v>
      </c>
      <c r="E2006" s="65"/>
      <c r="F2006" s="219" t="s">
        <v>2061</v>
      </c>
      <c r="G2006" s="65"/>
      <c r="H2006" s="65"/>
      <c r="I2006" s="175"/>
      <c r="J2006" s="65"/>
      <c r="K2006" s="65"/>
      <c r="L2006" s="63"/>
      <c r="M2006" s="220"/>
      <c r="N2006" s="44"/>
      <c r="O2006" s="44"/>
      <c r="P2006" s="44"/>
      <c r="Q2006" s="44"/>
      <c r="R2006" s="44"/>
      <c r="S2006" s="44"/>
      <c r="T2006" s="80"/>
      <c r="AT2006" s="25" t="s">
        <v>209</v>
      </c>
      <c r="AU2006" s="25" t="s">
        <v>87</v>
      </c>
    </row>
    <row r="2007" spans="2:65" s="12" customFormat="1">
      <c r="B2007" s="221"/>
      <c r="C2007" s="222"/>
      <c r="D2007" s="218" t="s">
        <v>211</v>
      </c>
      <c r="E2007" s="223" t="s">
        <v>34</v>
      </c>
      <c r="F2007" s="224" t="s">
        <v>418</v>
      </c>
      <c r="G2007" s="222"/>
      <c r="H2007" s="223" t="s">
        <v>34</v>
      </c>
      <c r="I2007" s="225"/>
      <c r="J2007" s="222"/>
      <c r="K2007" s="222"/>
      <c r="L2007" s="226"/>
      <c r="M2007" s="227"/>
      <c r="N2007" s="228"/>
      <c r="O2007" s="228"/>
      <c r="P2007" s="228"/>
      <c r="Q2007" s="228"/>
      <c r="R2007" s="228"/>
      <c r="S2007" s="228"/>
      <c r="T2007" s="229"/>
      <c r="AT2007" s="230" t="s">
        <v>211</v>
      </c>
      <c r="AU2007" s="230" t="s">
        <v>87</v>
      </c>
      <c r="AV2007" s="12" t="s">
        <v>42</v>
      </c>
      <c r="AW2007" s="12" t="s">
        <v>40</v>
      </c>
      <c r="AX2007" s="12" t="s">
        <v>80</v>
      </c>
      <c r="AY2007" s="230" t="s">
        <v>201</v>
      </c>
    </row>
    <row r="2008" spans="2:65" s="12" customFormat="1">
      <c r="B2008" s="221"/>
      <c r="C2008" s="222"/>
      <c r="D2008" s="218" t="s">
        <v>211</v>
      </c>
      <c r="E2008" s="223" t="s">
        <v>34</v>
      </c>
      <c r="F2008" s="224" t="s">
        <v>2062</v>
      </c>
      <c r="G2008" s="222"/>
      <c r="H2008" s="223" t="s">
        <v>34</v>
      </c>
      <c r="I2008" s="225"/>
      <c r="J2008" s="222"/>
      <c r="K2008" s="222"/>
      <c r="L2008" s="226"/>
      <c r="M2008" s="227"/>
      <c r="N2008" s="228"/>
      <c r="O2008" s="228"/>
      <c r="P2008" s="228"/>
      <c r="Q2008" s="228"/>
      <c r="R2008" s="228"/>
      <c r="S2008" s="228"/>
      <c r="T2008" s="229"/>
      <c r="AT2008" s="230" t="s">
        <v>211</v>
      </c>
      <c r="AU2008" s="230" t="s">
        <v>87</v>
      </c>
      <c r="AV2008" s="12" t="s">
        <v>42</v>
      </c>
      <c r="AW2008" s="12" t="s">
        <v>40</v>
      </c>
      <c r="AX2008" s="12" t="s">
        <v>80</v>
      </c>
      <c r="AY2008" s="230" t="s">
        <v>201</v>
      </c>
    </row>
    <row r="2009" spans="2:65" s="13" customFormat="1">
      <c r="B2009" s="231"/>
      <c r="C2009" s="232"/>
      <c r="D2009" s="218" t="s">
        <v>211</v>
      </c>
      <c r="E2009" s="233" t="s">
        <v>34</v>
      </c>
      <c r="F2009" s="234" t="s">
        <v>2063</v>
      </c>
      <c r="G2009" s="232"/>
      <c r="H2009" s="235">
        <v>26.2</v>
      </c>
      <c r="I2009" s="236"/>
      <c r="J2009" s="232"/>
      <c r="K2009" s="232"/>
      <c r="L2009" s="237"/>
      <c r="M2009" s="238"/>
      <c r="N2009" s="239"/>
      <c r="O2009" s="239"/>
      <c r="P2009" s="239"/>
      <c r="Q2009" s="239"/>
      <c r="R2009" s="239"/>
      <c r="S2009" s="239"/>
      <c r="T2009" s="240"/>
      <c r="AT2009" s="241" t="s">
        <v>211</v>
      </c>
      <c r="AU2009" s="241" t="s">
        <v>87</v>
      </c>
      <c r="AV2009" s="13" t="s">
        <v>87</v>
      </c>
      <c r="AW2009" s="13" t="s">
        <v>40</v>
      </c>
      <c r="AX2009" s="13" t="s">
        <v>80</v>
      </c>
      <c r="AY2009" s="241" t="s">
        <v>201</v>
      </c>
    </row>
    <row r="2010" spans="2:65" s="13" customFormat="1">
      <c r="B2010" s="231"/>
      <c r="C2010" s="232"/>
      <c r="D2010" s="218" t="s">
        <v>211</v>
      </c>
      <c r="E2010" s="233" t="s">
        <v>34</v>
      </c>
      <c r="F2010" s="234" t="s">
        <v>2064</v>
      </c>
      <c r="G2010" s="232"/>
      <c r="H2010" s="235">
        <v>4.47</v>
      </c>
      <c r="I2010" s="236"/>
      <c r="J2010" s="232"/>
      <c r="K2010" s="232"/>
      <c r="L2010" s="237"/>
      <c r="M2010" s="238"/>
      <c r="N2010" s="239"/>
      <c r="O2010" s="239"/>
      <c r="P2010" s="239"/>
      <c r="Q2010" s="239"/>
      <c r="R2010" s="239"/>
      <c r="S2010" s="239"/>
      <c r="T2010" s="240"/>
      <c r="AT2010" s="241" t="s">
        <v>211</v>
      </c>
      <c r="AU2010" s="241" t="s">
        <v>87</v>
      </c>
      <c r="AV2010" s="13" t="s">
        <v>87</v>
      </c>
      <c r="AW2010" s="13" t="s">
        <v>40</v>
      </c>
      <c r="AX2010" s="13" t="s">
        <v>80</v>
      </c>
      <c r="AY2010" s="241" t="s">
        <v>201</v>
      </c>
    </row>
    <row r="2011" spans="2:65" s="13" customFormat="1">
      <c r="B2011" s="231"/>
      <c r="C2011" s="232"/>
      <c r="D2011" s="218" t="s">
        <v>211</v>
      </c>
      <c r="E2011" s="233" t="s">
        <v>34</v>
      </c>
      <c r="F2011" s="234" t="s">
        <v>2065</v>
      </c>
      <c r="G2011" s="232"/>
      <c r="H2011" s="235">
        <v>5.78</v>
      </c>
      <c r="I2011" s="236"/>
      <c r="J2011" s="232"/>
      <c r="K2011" s="232"/>
      <c r="L2011" s="237"/>
      <c r="M2011" s="238"/>
      <c r="N2011" s="239"/>
      <c r="O2011" s="239"/>
      <c r="P2011" s="239"/>
      <c r="Q2011" s="239"/>
      <c r="R2011" s="239"/>
      <c r="S2011" s="239"/>
      <c r="T2011" s="240"/>
      <c r="AT2011" s="241" t="s">
        <v>211</v>
      </c>
      <c r="AU2011" s="241" t="s">
        <v>87</v>
      </c>
      <c r="AV2011" s="13" t="s">
        <v>87</v>
      </c>
      <c r="AW2011" s="13" t="s">
        <v>40</v>
      </c>
      <c r="AX2011" s="13" t="s">
        <v>80</v>
      </c>
      <c r="AY2011" s="241" t="s">
        <v>201</v>
      </c>
    </row>
    <row r="2012" spans="2:65" s="13" customFormat="1">
      <c r="B2012" s="231"/>
      <c r="C2012" s="232"/>
      <c r="D2012" s="218" t="s">
        <v>211</v>
      </c>
      <c r="E2012" s="233" t="s">
        <v>34</v>
      </c>
      <c r="F2012" s="234" t="s">
        <v>2066</v>
      </c>
      <c r="G2012" s="232"/>
      <c r="H2012" s="235">
        <v>16.88</v>
      </c>
      <c r="I2012" s="236"/>
      <c r="J2012" s="232"/>
      <c r="K2012" s="232"/>
      <c r="L2012" s="237"/>
      <c r="M2012" s="238"/>
      <c r="N2012" s="239"/>
      <c r="O2012" s="239"/>
      <c r="P2012" s="239"/>
      <c r="Q2012" s="239"/>
      <c r="R2012" s="239"/>
      <c r="S2012" s="239"/>
      <c r="T2012" s="240"/>
      <c r="AT2012" s="241" t="s">
        <v>211</v>
      </c>
      <c r="AU2012" s="241" t="s">
        <v>87</v>
      </c>
      <c r="AV2012" s="13" t="s">
        <v>87</v>
      </c>
      <c r="AW2012" s="13" t="s">
        <v>40</v>
      </c>
      <c r="AX2012" s="13" t="s">
        <v>80</v>
      </c>
      <c r="AY2012" s="241" t="s">
        <v>201</v>
      </c>
    </row>
    <row r="2013" spans="2:65" s="13" customFormat="1">
      <c r="B2013" s="231"/>
      <c r="C2013" s="232"/>
      <c r="D2013" s="218" t="s">
        <v>211</v>
      </c>
      <c r="E2013" s="233" t="s">
        <v>34</v>
      </c>
      <c r="F2013" s="234" t="s">
        <v>1532</v>
      </c>
      <c r="G2013" s="232"/>
      <c r="H2013" s="235">
        <v>4.04</v>
      </c>
      <c r="I2013" s="236"/>
      <c r="J2013" s="232"/>
      <c r="K2013" s="232"/>
      <c r="L2013" s="237"/>
      <c r="M2013" s="238"/>
      <c r="N2013" s="239"/>
      <c r="O2013" s="239"/>
      <c r="P2013" s="239"/>
      <c r="Q2013" s="239"/>
      <c r="R2013" s="239"/>
      <c r="S2013" s="239"/>
      <c r="T2013" s="240"/>
      <c r="AT2013" s="241" t="s">
        <v>211</v>
      </c>
      <c r="AU2013" s="241" t="s">
        <v>87</v>
      </c>
      <c r="AV2013" s="13" t="s">
        <v>87</v>
      </c>
      <c r="AW2013" s="13" t="s">
        <v>40</v>
      </c>
      <c r="AX2013" s="13" t="s">
        <v>80</v>
      </c>
      <c r="AY2013" s="241" t="s">
        <v>201</v>
      </c>
    </row>
    <row r="2014" spans="2:65" s="13" customFormat="1">
      <c r="B2014" s="231"/>
      <c r="C2014" s="232"/>
      <c r="D2014" s="218" t="s">
        <v>211</v>
      </c>
      <c r="E2014" s="233" t="s">
        <v>34</v>
      </c>
      <c r="F2014" s="234" t="s">
        <v>1533</v>
      </c>
      <c r="G2014" s="232"/>
      <c r="H2014" s="235">
        <v>4.2300000000000004</v>
      </c>
      <c r="I2014" s="236"/>
      <c r="J2014" s="232"/>
      <c r="K2014" s="232"/>
      <c r="L2014" s="237"/>
      <c r="M2014" s="238"/>
      <c r="N2014" s="239"/>
      <c r="O2014" s="239"/>
      <c r="P2014" s="239"/>
      <c r="Q2014" s="239"/>
      <c r="R2014" s="239"/>
      <c r="S2014" s="239"/>
      <c r="T2014" s="240"/>
      <c r="AT2014" s="241" t="s">
        <v>211</v>
      </c>
      <c r="AU2014" s="241" t="s">
        <v>87</v>
      </c>
      <c r="AV2014" s="13" t="s">
        <v>87</v>
      </c>
      <c r="AW2014" s="13" t="s">
        <v>40</v>
      </c>
      <c r="AX2014" s="13" t="s">
        <v>80</v>
      </c>
      <c r="AY2014" s="241" t="s">
        <v>201</v>
      </c>
    </row>
    <row r="2015" spans="2:65" s="13" customFormat="1">
      <c r="B2015" s="231"/>
      <c r="C2015" s="232"/>
      <c r="D2015" s="218" t="s">
        <v>211</v>
      </c>
      <c r="E2015" s="233" t="s">
        <v>34</v>
      </c>
      <c r="F2015" s="234" t="s">
        <v>2067</v>
      </c>
      <c r="G2015" s="232"/>
      <c r="H2015" s="235">
        <v>3.18</v>
      </c>
      <c r="I2015" s="236"/>
      <c r="J2015" s="232"/>
      <c r="K2015" s="232"/>
      <c r="L2015" s="237"/>
      <c r="M2015" s="238"/>
      <c r="N2015" s="239"/>
      <c r="O2015" s="239"/>
      <c r="P2015" s="239"/>
      <c r="Q2015" s="239"/>
      <c r="R2015" s="239"/>
      <c r="S2015" s="239"/>
      <c r="T2015" s="240"/>
      <c r="AT2015" s="241" t="s">
        <v>211</v>
      </c>
      <c r="AU2015" s="241" t="s">
        <v>87</v>
      </c>
      <c r="AV2015" s="13" t="s">
        <v>87</v>
      </c>
      <c r="AW2015" s="13" t="s">
        <v>40</v>
      </c>
      <c r="AX2015" s="13" t="s">
        <v>80</v>
      </c>
      <c r="AY2015" s="241" t="s">
        <v>201</v>
      </c>
    </row>
    <row r="2016" spans="2:65" s="13" customFormat="1">
      <c r="B2016" s="231"/>
      <c r="C2016" s="232"/>
      <c r="D2016" s="218" t="s">
        <v>211</v>
      </c>
      <c r="E2016" s="233" t="s">
        <v>34</v>
      </c>
      <c r="F2016" s="234" t="s">
        <v>2068</v>
      </c>
      <c r="G2016" s="232"/>
      <c r="H2016" s="235">
        <v>8.2899999999999991</v>
      </c>
      <c r="I2016" s="236"/>
      <c r="J2016" s="232"/>
      <c r="K2016" s="232"/>
      <c r="L2016" s="237"/>
      <c r="M2016" s="238"/>
      <c r="N2016" s="239"/>
      <c r="O2016" s="239"/>
      <c r="P2016" s="239"/>
      <c r="Q2016" s="239"/>
      <c r="R2016" s="239"/>
      <c r="S2016" s="239"/>
      <c r="T2016" s="240"/>
      <c r="AT2016" s="241" t="s">
        <v>211</v>
      </c>
      <c r="AU2016" s="241" t="s">
        <v>87</v>
      </c>
      <c r="AV2016" s="13" t="s">
        <v>87</v>
      </c>
      <c r="AW2016" s="13" t="s">
        <v>40</v>
      </c>
      <c r="AX2016" s="13" t="s">
        <v>80</v>
      </c>
      <c r="AY2016" s="241" t="s">
        <v>201</v>
      </c>
    </row>
    <row r="2017" spans="2:65" s="13" customFormat="1">
      <c r="B2017" s="231"/>
      <c r="C2017" s="232"/>
      <c r="D2017" s="218" t="s">
        <v>211</v>
      </c>
      <c r="E2017" s="233" t="s">
        <v>34</v>
      </c>
      <c r="F2017" s="234" t="s">
        <v>2069</v>
      </c>
      <c r="G2017" s="232"/>
      <c r="H2017" s="235">
        <v>7.14</v>
      </c>
      <c r="I2017" s="236"/>
      <c r="J2017" s="232"/>
      <c r="K2017" s="232"/>
      <c r="L2017" s="237"/>
      <c r="M2017" s="238"/>
      <c r="N2017" s="239"/>
      <c r="O2017" s="239"/>
      <c r="P2017" s="239"/>
      <c r="Q2017" s="239"/>
      <c r="R2017" s="239"/>
      <c r="S2017" s="239"/>
      <c r="T2017" s="240"/>
      <c r="AT2017" s="241" t="s">
        <v>211</v>
      </c>
      <c r="AU2017" s="241" t="s">
        <v>87</v>
      </c>
      <c r="AV2017" s="13" t="s">
        <v>87</v>
      </c>
      <c r="AW2017" s="13" t="s">
        <v>40</v>
      </c>
      <c r="AX2017" s="13" t="s">
        <v>80</v>
      </c>
      <c r="AY2017" s="241" t="s">
        <v>201</v>
      </c>
    </row>
    <row r="2018" spans="2:65" s="13" customFormat="1">
      <c r="B2018" s="231"/>
      <c r="C2018" s="232"/>
      <c r="D2018" s="218" t="s">
        <v>211</v>
      </c>
      <c r="E2018" s="233" t="s">
        <v>34</v>
      </c>
      <c r="F2018" s="234" t="s">
        <v>2070</v>
      </c>
      <c r="G2018" s="232"/>
      <c r="H2018" s="235">
        <v>1.96</v>
      </c>
      <c r="I2018" s="236"/>
      <c r="J2018" s="232"/>
      <c r="K2018" s="232"/>
      <c r="L2018" s="237"/>
      <c r="M2018" s="238"/>
      <c r="N2018" s="239"/>
      <c r="O2018" s="239"/>
      <c r="P2018" s="239"/>
      <c r="Q2018" s="239"/>
      <c r="R2018" s="239"/>
      <c r="S2018" s="239"/>
      <c r="T2018" s="240"/>
      <c r="AT2018" s="241" t="s">
        <v>211</v>
      </c>
      <c r="AU2018" s="241" t="s">
        <v>87</v>
      </c>
      <c r="AV2018" s="13" t="s">
        <v>87</v>
      </c>
      <c r="AW2018" s="13" t="s">
        <v>40</v>
      </c>
      <c r="AX2018" s="13" t="s">
        <v>80</v>
      </c>
      <c r="AY2018" s="241" t="s">
        <v>201</v>
      </c>
    </row>
    <row r="2019" spans="2:65" s="15" customFormat="1">
      <c r="B2019" s="253"/>
      <c r="C2019" s="254"/>
      <c r="D2019" s="218" t="s">
        <v>211</v>
      </c>
      <c r="E2019" s="255" t="s">
        <v>34</v>
      </c>
      <c r="F2019" s="256" t="s">
        <v>432</v>
      </c>
      <c r="G2019" s="254"/>
      <c r="H2019" s="257">
        <v>82.17</v>
      </c>
      <c r="I2019" s="258"/>
      <c r="J2019" s="254"/>
      <c r="K2019" s="254"/>
      <c r="L2019" s="259"/>
      <c r="M2019" s="260"/>
      <c r="N2019" s="261"/>
      <c r="O2019" s="261"/>
      <c r="P2019" s="261"/>
      <c r="Q2019" s="261"/>
      <c r="R2019" s="261"/>
      <c r="S2019" s="261"/>
      <c r="T2019" s="262"/>
      <c r="AT2019" s="263" t="s">
        <v>211</v>
      </c>
      <c r="AU2019" s="263" t="s">
        <v>87</v>
      </c>
      <c r="AV2019" s="15" t="s">
        <v>108</v>
      </c>
      <c r="AW2019" s="15" t="s">
        <v>40</v>
      </c>
      <c r="AX2019" s="15" t="s">
        <v>80</v>
      </c>
      <c r="AY2019" s="263" t="s">
        <v>201</v>
      </c>
    </row>
    <row r="2020" spans="2:65" s="14" customFormat="1">
      <c r="B2020" s="242"/>
      <c r="C2020" s="243"/>
      <c r="D2020" s="218" t="s">
        <v>211</v>
      </c>
      <c r="E2020" s="244" t="s">
        <v>34</v>
      </c>
      <c r="F2020" s="245" t="s">
        <v>215</v>
      </c>
      <c r="G2020" s="243"/>
      <c r="H2020" s="246">
        <v>82.17</v>
      </c>
      <c r="I2020" s="247"/>
      <c r="J2020" s="243"/>
      <c r="K2020" s="243"/>
      <c r="L2020" s="248"/>
      <c r="M2020" s="249"/>
      <c r="N2020" s="250"/>
      <c r="O2020" s="250"/>
      <c r="P2020" s="250"/>
      <c r="Q2020" s="250"/>
      <c r="R2020" s="250"/>
      <c r="S2020" s="250"/>
      <c r="T2020" s="251"/>
      <c r="AT2020" s="252" t="s">
        <v>211</v>
      </c>
      <c r="AU2020" s="252" t="s">
        <v>87</v>
      </c>
      <c r="AV2020" s="14" t="s">
        <v>111</v>
      </c>
      <c r="AW2020" s="14" t="s">
        <v>40</v>
      </c>
      <c r="AX2020" s="14" t="s">
        <v>42</v>
      </c>
      <c r="AY2020" s="252" t="s">
        <v>201</v>
      </c>
    </row>
    <row r="2021" spans="2:65" s="1" customFormat="1" ht="38.25" customHeight="1">
      <c r="B2021" s="43"/>
      <c r="C2021" s="206" t="s">
        <v>2071</v>
      </c>
      <c r="D2021" s="206" t="s">
        <v>203</v>
      </c>
      <c r="E2021" s="207" t="s">
        <v>2072</v>
      </c>
      <c r="F2021" s="208" t="s">
        <v>2073</v>
      </c>
      <c r="G2021" s="209" t="s">
        <v>137</v>
      </c>
      <c r="H2021" s="210">
        <v>32.11</v>
      </c>
      <c r="I2021" s="211"/>
      <c r="J2021" s="212">
        <f>ROUND(I2021*H2021,2)</f>
        <v>0</v>
      </c>
      <c r="K2021" s="208" t="s">
        <v>207</v>
      </c>
      <c r="L2021" s="63"/>
      <c r="M2021" s="213" t="s">
        <v>34</v>
      </c>
      <c r="N2021" s="214" t="s">
        <v>51</v>
      </c>
      <c r="O2021" s="44"/>
      <c r="P2021" s="215">
        <f>O2021*H2021</f>
        <v>0</v>
      </c>
      <c r="Q2021" s="215">
        <v>1.2540000000000001E-2</v>
      </c>
      <c r="R2021" s="215">
        <f>Q2021*H2021</f>
        <v>0.4026594</v>
      </c>
      <c r="S2021" s="215">
        <v>0</v>
      </c>
      <c r="T2021" s="216">
        <f>S2021*H2021</f>
        <v>0</v>
      </c>
      <c r="AR2021" s="25" t="s">
        <v>286</v>
      </c>
      <c r="AT2021" s="25" t="s">
        <v>203</v>
      </c>
      <c r="AU2021" s="25" t="s">
        <v>87</v>
      </c>
      <c r="AY2021" s="25" t="s">
        <v>201</v>
      </c>
      <c r="BE2021" s="217">
        <f>IF(N2021="základní",J2021,0)</f>
        <v>0</v>
      </c>
      <c r="BF2021" s="217">
        <f>IF(N2021="snížená",J2021,0)</f>
        <v>0</v>
      </c>
      <c r="BG2021" s="217">
        <f>IF(N2021="zákl. přenesená",J2021,0)</f>
        <v>0</v>
      </c>
      <c r="BH2021" s="217">
        <f>IF(N2021="sníž. přenesená",J2021,0)</f>
        <v>0</v>
      </c>
      <c r="BI2021" s="217">
        <f>IF(N2021="nulová",J2021,0)</f>
        <v>0</v>
      </c>
      <c r="BJ2021" s="25" t="s">
        <v>42</v>
      </c>
      <c r="BK2021" s="217">
        <f>ROUND(I2021*H2021,2)</f>
        <v>0</v>
      </c>
      <c r="BL2021" s="25" t="s">
        <v>286</v>
      </c>
      <c r="BM2021" s="25" t="s">
        <v>2074</v>
      </c>
    </row>
    <row r="2022" spans="2:65" s="1" customFormat="1" ht="135">
      <c r="B2022" s="43"/>
      <c r="C2022" s="65"/>
      <c r="D2022" s="218" t="s">
        <v>209</v>
      </c>
      <c r="E2022" s="65"/>
      <c r="F2022" s="219" t="s">
        <v>2061</v>
      </c>
      <c r="G2022" s="65"/>
      <c r="H2022" s="65"/>
      <c r="I2022" s="175"/>
      <c r="J2022" s="65"/>
      <c r="K2022" s="65"/>
      <c r="L2022" s="63"/>
      <c r="M2022" s="220"/>
      <c r="N2022" s="44"/>
      <c r="O2022" s="44"/>
      <c r="P2022" s="44"/>
      <c r="Q2022" s="44"/>
      <c r="R2022" s="44"/>
      <c r="S2022" s="44"/>
      <c r="T2022" s="80"/>
      <c r="AT2022" s="25" t="s">
        <v>209</v>
      </c>
      <c r="AU2022" s="25" t="s">
        <v>87</v>
      </c>
    </row>
    <row r="2023" spans="2:65" s="12" customFormat="1">
      <c r="B2023" s="221"/>
      <c r="C2023" s="222"/>
      <c r="D2023" s="218" t="s">
        <v>211</v>
      </c>
      <c r="E2023" s="223" t="s">
        <v>34</v>
      </c>
      <c r="F2023" s="224" t="s">
        <v>418</v>
      </c>
      <c r="G2023" s="222"/>
      <c r="H2023" s="223" t="s">
        <v>34</v>
      </c>
      <c r="I2023" s="225"/>
      <c r="J2023" s="222"/>
      <c r="K2023" s="222"/>
      <c r="L2023" s="226"/>
      <c r="M2023" s="227"/>
      <c r="N2023" s="228"/>
      <c r="O2023" s="228"/>
      <c r="P2023" s="228"/>
      <c r="Q2023" s="228"/>
      <c r="R2023" s="228"/>
      <c r="S2023" s="228"/>
      <c r="T2023" s="229"/>
      <c r="AT2023" s="230" t="s">
        <v>211</v>
      </c>
      <c r="AU2023" s="230" t="s">
        <v>87</v>
      </c>
      <c r="AV2023" s="12" t="s">
        <v>42</v>
      </c>
      <c r="AW2023" s="12" t="s">
        <v>40</v>
      </c>
      <c r="AX2023" s="12" t="s">
        <v>80</v>
      </c>
      <c r="AY2023" s="230" t="s">
        <v>201</v>
      </c>
    </row>
    <row r="2024" spans="2:65" s="12" customFormat="1">
      <c r="B2024" s="221"/>
      <c r="C2024" s="222"/>
      <c r="D2024" s="218" t="s">
        <v>211</v>
      </c>
      <c r="E2024" s="223" t="s">
        <v>34</v>
      </c>
      <c r="F2024" s="224" t="s">
        <v>2062</v>
      </c>
      <c r="G2024" s="222"/>
      <c r="H2024" s="223" t="s">
        <v>34</v>
      </c>
      <c r="I2024" s="225"/>
      <c r="J2024" s="222"/>
      <c r="K2024" s="222"/>
      <c r="L2024" s="226"/>
      <c r="M2024" s="227"/>
      <c r="N2024" s="228"/>
      <c r="O2024" s="228"/>
      <c r="P2024" s="228"/>
      <c r="Q2024" s="228"/>
      <c r="R2024" s="228"/>
      <c r="S2024" s="228"/>
      <c r="T2024" s="229"/>
      <c r="AT2024" s="230" t="s">
        <v>211</v>
      </c>
      <c r="AU2024" s="230" t="s">
        <v>87</v>
      </c>
      <c r="AV2024" s="12" t="s">
        <v>42</v>
      </c>
      <c r="AW2024" s="12" t="s">
        <v>40</v>
      </c>
      <c r="AX2024" s="12" t="s">
        <v>80</v>
      </c>
      <c r="AY2024" s="230" t="s">
        <v>201</v>
      </c>
    </row>
    <row r="2025" spans="2:65" s="13" customFormat="1">
      <c r="B2025" s="231"/>
      <c r="C2025" s="232"/>
      <c r="D2025" s="218" t="s">
        <v>211</v>
      </c>
      <c r="E2025" s="233" t="s">
        <v>34</v>
      </c>
      <c r="F2025" s="234" t="s">
        <v>1524</v>
      </c>
      <c r="G2025" s="232"/>
      <c r="H2025" s="235">
        <v>3.87</v>
      </c>
      <c r="I2025" s="236"/>
      <c r="J2025" s="232"/>
      <c r="K2025" s="232"/>
      <c r="L2025" s="237"/>
      <c r="M2025" s="238"/>
      <c r="N2025" s="239"/>
      <c r="O2025" s="239"/>
      <c r="P2025" s="239"/>
      <c r="Q2025" s="239"/>
      <c r="R2025" s="239"/>
      <c r="S2025" s="239"/>
      <c r="T2025" s="240"/>
      <c r="AT2025" s="241" t="s">
        <v>211</v>
      </c>
      <c r="AU2025" s="241" t="s">
        <v>87</v>
      </c>
      <c r="AV2025" s="13" t="s">
        <v>87</v>
      </c>
      <c r="AW2025" s="13" t="s">
        <v>40</v>
      </c>
      <c r="AX2025" s="13" t="s">
        <v>80</v>
      </c>
      <c r="AY2025" s="241" t="s">
        <v>201</v>
      </c>
    </row>
    <row r="2026" spans="2:65" s="13" customFormat="1">
      <c r="B2026" s="231"/>
      <c r="C2026" s="232"/>
      <c r="D2026" s="218" t="s">
        <v>211</v>
      </c>
      <c r="E2026" s="233" t="s">
        <v>34</v>
      </c>
      <c r="F2026" s="234" t="s">
        <v>1525</v>
      </c>
      <c r="G2026" s="232"/>
      <c r="H2026" s="235">
        <v>5.67</v>
      </c>
      <c r="I2026" s="236"/>
      <c r="J2026" s="232"/>
      <c r="K2026" s="232"/>
      <c r="L2026" s="237"/>
      <c r="M2026" s="238"/>
      <c r="N2026" s="239"/>
      <c r="O2026" s="239"/>
      <c r="P2026" s="239"/>
      <c r="Q2026" s="239"/>
      <c r="R2026" s="239"/>
      <c r="S2026" s="239"/>
      <c r="T2026" s="240"/>
      <c r="AT2026" s="241" t="s">
        <v>211</v>
      </c>
      <c r="AU2026" s="241" t="s">
        <v>87</v>
      </c>
      <c r="AV2026" s="13" t="s">
        <v>87</v>
      </c>
      <c r="AW2026" s="13" t="s">
        <v>40</v>
      </c>
      <c r="AX2026" s="13" t="s">
        <v>80</v>
      </c>
      <c r="AY2026" s="241" t="s">
        <v>201</v>
      </c>
    </row>
    <row r="2027" spans="2:65" s="13" customFormat="1">
      <c r="B2027" s="231"/>
      <c r="C2027" s="232"/>
      <c r="D2027" s="218" t="s">
        <v>211</v>
      </c>
      <c r="E2027" s="233" t="s">
        <v>34</v>
      </c>
      <c r="F2027" s="234" t="s">
        <v>1526</v>
      </c>
      <c r="G2027" s="232"/>
      <c r="H2027" s="235">
        <v>7.18</v>
      </c>
      <c r="I2027" s="236"/>
      <c r="J2027" s="232"/>
      <c r="K2027" s="232"/>
      <c r="L2027" s="237"/>
      <c r="M2027" s="238"/>
      <c r="N2027" s="239"/>
      <c r="O2027" s="239"/>
      <c r="P2027" s="239"/>
      <c r="Q2027" s="239"/>
      <c r="R2027" s="239"/>
      <c r="S2027" s="239"/>
      <c r="T2027" s="240"/>
      <c r="AT2027" s="241" t="s">
        <v>211</v>
      </c>
      <c r="AU2027" s="241" t="s">
        <v>87</v>
      </c>
      <c r="AV2027" s="13" t="s">
        <v>87</v>
      </c>
      <c r="AW2027" s="13" t="s">
        <v>40</v>
      </c>
      <c r="AX2027" s="13" t="s">
        <v>80</v>
      </c>
      <c r="AY2027" s="241" t="s">
        <v>201</v>
      </c>
    </row>
    <row r="2028" spans="2:65" s="13" customFormat="1">
      <c r="B2028" s="231"/>
      <c r="C2028" s="232"/>
      <c r="D2028" s="218" t="s">
        <v>211</v>
      </c>
      <c r="E2028" s="233" t="s">
        <v>34</v>
      </c>
      <c r="F2028" s="234" t="s">
        <v>1527</v>
      </c>
      <c r="G2028" s="232"/>
      <c r="H2028" s="235">
        <v>1.51</v>
      </c>
      <c r="I2028" s="236"/>
      <c r="J2028" s="232"/>
      <c r="K2028" s="232"/>
      <c r="L2028" s="237"/>
      <c r="M2028" s="238"/>
      <c r="N2028" s="239"/>
      <c r="O2028" s="239"/>
      <c r="P2028" s="239"/>
      <c r="Q2028" s="239"/>
      <c r="R2028" s="239"/>
      <c r="S2028" s="239"/>
      <c r="T2028" s="240"/>
      <c r="AT2028" s="241" t="s">
        <v>211</v>
      </c>
      <c r="AU2028" s="241" t="s">
        <v>87</v>
      </c>
      <c r="AV2028" s="13" t="s">
        <v>87</v>
      </c>
      <c r="AW2028" s="13" t="s">
        <v>40</v>
      </c>
      <c r="AX2028" s="13" t="s">
        <v>80</v>
      </c>
      <c r="AY2028" s="241" t="s">
        <v>201</v>
      </c>
    </row>
    <row r="2029" spans="2:65" s="13" customFormat="1">
      <c r="B2029" s="231"/>
      <c r="C2029" s="232"/>
      <c r="D2029" s="218" t="s">
        <v>211</v>
      </c>
      <c r="E2029" s="233" t="s">
        <v>34</v>
      </c>
      <c r="F2029" s="234" t="s">
        <v>1531</v>
      </c>
      <c r="G2029" s="232"/>
      <c r="H2029" s="235">
        <v>5.97</v>
      </c>
      <c r="I2029" s="236"/>
      <c r="J2029" s="232"/>
      <c r="K2029" s="232"/>
      <c r="L2029" s="237"/>
      <c r="M2029" s="238"/>
      <c r="N2029" s="239"/>
      <c r="O2029" s="239"/>
      <c r="P2029" s="239"/>
      <c r="Q2029" s="239"/>
      <c r="R2029" s="239"/>
      <c r="S2029" s="239"/>
      <c r="T2029" s="240"/>
      <c r="AT2029" s="241" t="s">
        <v>211</v>
      </c>
      <c r="AU2029" s="241" t="s">
        <v>87</v>
      </c>
      <c r="AV2029" s="13" t="s">
        <v>87</v>
      </c>
      <c r="AW2029" s="13" t="s">
        <v>40</v>
      </c>
      <c r="AX2029" s="13" t="s">
        <v>80</v>
      </c>
      <c r="AY2029" s="241" t="s">
        <v>201</v>
      </c>
    </row>
    <row r="2030" spans="2:65" s="13" customFormat="1">
      <c r="B2030" s="231"/>
      <c r="C2030" s="232"/>
      <c r="D2030" s="218" t="s">
        <v>211</v>
      </c>
      <c r="E2030" s="233" t="s">
        <v>34</v>
      </c>
      <c r="F2030" s="234" t="s">
        <v>1534</v>
      </c>
      <c r="G2030" s="232"/>
      <c r="H2030" s="235">
        <v>1.58</v>
      </c>
      <c r="I2030" s="236"/>
      <c r="J2030" s="232"/>
      <c r="K2030" s="232"/>
      <c r="L2030" s="237"/>
      <c r="M2030" s="238"/>
      <c r="N2030" s="239"/>
      <c r="O2030" s="239"/>
      <c r="P2030" s="239"/>
      <c r="Q2030" s="239"/>
      <c r="R2030" s="239"/>
      <c r="S2030" s="239"/>
      <c r="T2030" s="240"/>
      <c r="AT2030" s="241" t="s">
        <v>211</v>
      </c>
      <c r="AU2030" s="241" t="s">
        <v>87</v>
      </c>
      <c r="AV2030" s="13" t="s">
        <v>87</v>
      </c>
      <c r="AW2030" s="13" t="s">
        <v>40</v>
      </c>
      <c r="AX2030" s="13" t="s">
        <v>80</v>
      </c>
      <c r="AY2030" s="241" t="s">
        <v>201</v>
      </c>
    </row>
    <row r="2031" spans="2:65" s="13" customFormat="1">
      <c r="B2031" s="231"/>
      <c r="C2031" s="232"/>
      <c r="D2031" s="218" t="s">
        <v>211</v>
      </c>
      <c r="E2031" s="233" t="s">
        <v>34</v>
      </c>
      <c r="F2031" s="234" t="s">
        <v>1535</v>
      </c>
      <c r="G2031" s="232"/>
      <c r="H2031" s="235">
        <v>1.85</v>
      </c>
      <c r="I2031" s="236"/>
      <c r="J2031" s="232"/>
      <c r="K2031" s="232"/>
      <c r="L2031" s="237"/>
      <c r="M2031" s="238"/>
      <c r="N2031" s="239"/>
      <c r="O2031" s="239"/>
      <c r="P2031" s="239"/>
      <c r="Q2031" s="239"/>
      <c r="R2031" s="239"/>
      <c r="S2031" s="239"/>
      <c r="T2031" s="240"/>
      <c r="AT2031" s="241" t="s">
        <v>211</v>
      </c>
      <c r="AU2031" s="241" t="s">
        <v>87</v>
      </c>
      <c r="AV2031" s="13" t="s">
        <v>87</v>
      </c>
      <c r="AW2031" s="13" t="s">
        <v>40</v>
      </c>
      <c r="AX2031" s="13" t="s">
        <v>80</v>
      </c>
      <c r="AY2031" s="241" t="s">
        <v>201</v>
      </c>
    </row>
    <row r="2032" spans="2:65" s="13" customFormat="1">
      <c r="B2032" s="231"/>
      <c r="C2032" s="232"/>
      <c r="D2032" s="218" t="s">
        <v>211</v>
      </c>
      <c r="E2032" s="233" t="s">
        <v>34</v>
      </c>
      <c r="F2032" s="234" t="s">
        <v>1536</v>
      </c>
      <c r="G2032" s="232"/>
      <c r="H2032" s="235">
        <v>1.8</v>
      </c>
      <c r="I2032" s="236"/>
      <c r="J2032" s="232"/>
      <c r="K2032" s="232"/>
      <c r="L2032" s="237"/>
      <c r="M2032" s="238"/>
      <c r="N2032" s="239"/>
      <c r="O2032" s="239"/>
      <c r="P2032" s="239"/>
      <c r="Q2032" s="239"/>
      <c r="R2032" s="239"/>
      <c r="S2032" s="239"/>
      <c r="T2032" s="240"/>
      <c r="AT2032" s="241" t="s">
        <v>211</v>
      </c>
      <c r="AU2032" s="241" t="s">
        <v>87</v>
      </c>
      <c r="AV2032" s="13" t="s">
        <v>87</v>
      </c>
      <c r="AW2032" s="13" t="s">
        <v>40</v>
      </c>
      <c r="AX2032" s="13" t="s">
        <v>80</v>
      </c>
      <c r="AY2032" s="241" t="s">
        <v>201</v>
      </c>
    </row>
    <row r="2033" spans="2:65" s="13" customFormat="1">
      <c r="B2033" s="231"/>
      <c r="C2033" s="232"/>
      <c r="D2033" s="218" t="s">
        <v>211</v>
      </c>
      <c r="E2033" s="233" t="s">
        <v>34</v>
      </c>
      <c r="F2033" s="234" t="s">
        <v>2075</v>
      </c>
      <c r="G2033" s="232"/>
      <c r="H2033" s="235">
        <v>2.68</v>
      </c>
      <c r="I2033" s="236"/>
      <c r="J2033" s="232"/>
      <c r="K2033" s="232"/>
      <c r="L2033" s="237"/>
      <c r="M2033" s="238"/>
      <c r="N2033" s="239"/>
      <c r="O2033" s="239"/>
      <c r="P2033" s="239"/>
      <c r="Q2033" s="239"/>
      <c r="R2033" s="239"/>
      <c r="S2033" s="239"/>
      <c r="T2033" s="240"/>
      <c r="AT2033" s="241" t="s">
        <v>211</v>
      </c>
      <c r="AU2033" s="241" t="s">
        <v>87</v>
      </c>
      <c r="AV2033" s="13" t="s">
        <v>87</v>
      </c>
      <c r="AW2033" s="13" t="s">
        <v>40</v>
      </c>
      <c r="AX2033" s="13" t="s">
        <v>80</v>
      </c>
      <c r="AY2033" s="241" t="s">
        <v>201</v>
      </c>
    </row>
    <row r="2034" spans="2:65" s="15" customFormat="1">
      <c r="B2034" s="253"/>
      <c r="C2034" s="254"/>
      <c r="D2034" s="218" t="s">
        <v>211</v>
      </c>
      <c r="E2034" s="255" t="s">
        <v>34</v>
      </c>
      <c r="F2034" s="256" t="s">
        <v>432</v>
      </c>
      <c r="G2034" s="254"/>
      <c r="H2034" s="257">
        <v>32.11</v>
      </c>
      <c r="I2034" s="258"/>
      <c r="J2034" s="254"/>
      <c r="K2034" s="254"/>
      <c r="L2034" s="259"/>
      <c r="M2034" s="260"/>
      <c r="N2034" s="261"/>
      <c r="O2034" s="261"/>
      <c r="P2034" s="261"/>
      <c r="Q2034" s="261"/>
      <c r="R2034" s="261"/>
      <c r="S2034" s="261"/>
      <c r="T2034" s="262"/>
      <c r="AT2034" s="263" t="s">
        <v>211</v>
      </c>
      <c r="AU2034" s="263" t="s">
        <v>87</v>
      </c>
      <c r="AV2034" s="15" t="s">
        <v>108</v>
      </c>
      <c r="AW2034" s="15" t="s">
        <v>40</v>
      </c>
      <c r="AX2034" s="15" t="s">
        <v>80</v>
      </c>
      <c r="AY2034" s="263" t="s">
        <v>201</v>
      </c>
    </row>
    <row r="2035" spans="2:65" s="14" customFormat="1">
      <c r="B2035" s="242"/>
      <c r="C2035" s="243"/>
      <c r="D2035" s="218" t="s">
        <v>211</v>
      </c>
      <c r="E2035" s="244" t="s">
        <v>34</v>
      </c>
      <c r="F2035" s="245" t="s">
        <v>215</v>
      </c>
      <c r="G2035" s="243"/>
      <c r="H2035" s="246">
        <v>32.11</v>
      </c>
      <c r="I2035" s="247"/>
      <c r="J2035" s="243"/>
      <c r="K2035" s="243"/>
      <c r="L2035" s="248"/>
      <c r="M2035" s="249"/>
      <c r="N2035" s="250"/>
      <c r="O2035" s="250"/>
      <c r="P2035" s="250"/>
      <c r="Q2035" s="250"/>
      <c r="R2035" s="250"/>
      <c r="S2035" s="250"/>
      <c r="T2035" s="251"/>
      <c r="AT2035" s="252" t="s">
        <v>211</v>
      </c>
      <c r="AU2035" s="252" t="s">
        <v>87</v>
      </c>
      <c r="AV2035" s="14" t="s">
        <v>111</v>
      </c>
      <c r="AW2035" s="14" t="s">
        <v>40</v>
      </c>
      <c r="AX2035" s="14" t="s">
        <v>42</v>
      </c>
      <c r="AY2035" s="252" t="s">
        <v>201</v>
      </c>
    </row>
    <row r="2036" spans="2:65" s="1" customFormat="1" ht="38.25" customHeight="1">
      <c r="B2036" s="43"/>
      <c r="C2036" s="206" t="s">
        <v>2076</v>
      </c>
      <c r="D2036" s="206" t="s">
        <v>203</v>
      </c>
      <c r="E2036" s="207" t="s">
        <v>2077</v>
      </c>
      <c r="F2036" s="208" t="s">
        <v>2078</v>
      </c>
      <c r="G2036" s="209" t="s">
        <v>540</v>
      </c>
      <c r="H2036" s="210">
        <v>188.98699999999999</v>
      </c>
      <c r="I2036" s="211"/>
      <c r="J2036" s="212">
        <f>ROUND(I2036*H2036,2)</f>
        <v>0</v>
      </c>
      <c r="K2036" s="208" t="s">
        <v>207</v>
      </c>
      <c r="L2036" s="63"/>
      <c r="M2036" s="213" t="s">
        <v>34</v>
      </c>
      <c r="N2036" s="214" t="s">
        <v>51</v>
      </c>
      <c r="O2036" s="44"/>
      <c r="P2036" s="215">
        <f>O2036*H2036</f>
        <v>0</v>
      </c>
      <c r="Q2036" s="215">
        <v>2.5999999999999998E-4</v>
      </c>
      <c r="R2036" s="215">
        <f>Q2036*H2036</f>
        <v>4.9136619999999992E-2</v>
      </c>
      <c r="S2036" s="215">
        <v>0</v>
      </c>
      <c r="T2036" s="216">
        <f>S2036*H2036</f>
        <v>0</v>
      </c>
      <c r="AR2036" s="25" t="s">
        <v>286</v>
      </c>
      <c r="AT2036" s="25" t="s">
        <v>203</v>
      </c>
      <c r="AU2036" s="25" t="s">
        <v>87</v>
      </c>
      <c r="AY2036" s="25" t="s">
        <v>201</v>
      </c>
      <c r="BE2036" s="217">
        <f>IF(N2036="základní",J2036,0)</f>
        <v>0</v>
      </c>
      <c r="BF2036" s="217">
        <f>IF(N2036="snížená",J2036,0)</f>
        <v>0</v>
      </c>
      <c r="BG2036" s="217">
        <f>IF(N2036="zákl. přenesená",J2036,0)</f>
        <v>0</v>
      </c>
      <c r="BH2036" s="217">
        <f>IF(N2036="sníž. přenesená",J2036,0)</f>
        <v>0</v>
      </c>
      <c r="BI2036" s="217">
        <f>IF(N2036="nulová",J2036,0)</f>
        <v>0</v>
      </c>
      <c r="BJ2036" s="25" t="s">
        <v>42</v>
      </c>
      <c r="BK2036" s="217">
        <f>ROUND(I2036*H2036,2)</f>
        <v>0</v>
      </c>
      <c r="BL2036" s="25" t="s">
        <v>286</v>
      </c>
      <c r="BM2036" s="25" t="s">
        <v>2079</v>
      </c>
    </row>
    <row r="2037" spans="2:65" s="1" customFormat="1" ht="135">
      <c r="B2037" s="43"/>
      <c r="C2037" s="65"/>
      <c r="D2037" s="218" t="s">
        <v>209</v>
      </c>
      <c r="E2037" s="65"/>
      <c r="F2037" s="219" t="s">
        <v>2061</v>
      </c>
      <c r="G2037" s="65"/>
      <c r="H2037" s="65"/>
      <c r="I2037" s="175"/>
      <c r="J2037" s="65"/>
      <c r="K2037" s="65"/>
      <c r="L2037" s="63"/>
      <c r="M2037" s="220"/>
      <c r="N2037" s="44"/>
      <c r="O2037" s="44"/>
      <c r="P2037" s="44"/>
      <c r="Q2037" s="44"/>
      <c r="R2037" s="44"/>
      <c r="S2037" s="44"/>
      <c r="T2037" s="80"/>
      <c r="AT2037" s="25" t="s">
        <v>209</v>
      </c>
      <c r="AU2037" s="25" t="s">
        <v>87</v>
      </c>
    </row>
    <row r="2038" spans="2:65" s="12" customFormat="1">
      <c r="B2038" s="221"/>
      <c r="C2038" s="222"/>
      <c r="D2038" s="218" t="s">
        <v>211</v>
      </c>
      <c r="E2038" s="223" t="s">
        <v>34</v>
      </c>
      <c r="F2038" s="224" t="s">
        <v>418</v>
      </c>
      <c r="G2038" s="222"/>
      <c r="H2038" s="223" t="s">
        <v>34</v>
      </c>
      <c r="I2038" s="225"/>
      <c r="J2038" s="222"/>
      <c r="K2038" s="222"/>
      <c r="L2038" s="226"/>
      <c r="M2038" s="227"/>
      <c r="N2038" s="228"/>
      <c r="O2038" s="228"/>
      <c r="P2038" s="228"/>
      <c r="Q2038" s="228"/>
      <c r="R2038" s="228"/>
      <c r="S2038" s="228"/>
      <c r="T2038" s="229"/>
      <c r="AT2038" s="230" t="s">
        <v>211</v>
      </c>
      <c r="AU2038" s="230" t="s">
        <v>87</v>
      </c>
      <c r="AV2038" s="12" t="s">
        <v>42</v>
      </c>
      <c r="AW2038" s="12" t="s">
        <v>40</v>
      </c>
      <c r="AX2038" s="12" t="s">
        <v>80</v>
      </c>
      <c r="AY2038" s="230" t="s">
        <v>201</v>
      </c>
    </row>
    <row r="2039" spans="2:65" s="13" customFormat="1" ht="27">
      <c r="B2039" s="231"/>
      <c r="C2039" s="232"/>
      <c r="D2039" s="218" t="s">
        <v>211</v>
      </c>
      <c r="E2039" s="233" t="s">
        <v>34</v>
      </c>
      <c r="F2039" s="234" t="s">
        <v>1146</v>
      </c>
      <c r="G2039" s="232"/>
      <c r="H2039" s="235">
        <v>30.213999999999999</v>
      </c>
      <c r="I2039" s="236"/>
      <c r="J2039" s="232"/>
      <c r="K2039" s="232"/>
      <c r="L2039" s="237"/>
      <c r="M2039" s="238"/>
      <c r="N2039" s="239"/>
      <c r="O2039" s="239"/>
      <c r="P2039" s="239"/>
      <c r="Q2039" s="239"/>
      <c r="R2039" s="239"/>
      <c r="S2039" s="239"/>
      <c r="T2039" s="240"/>
      <c r="AT2039" s="241" t="s">
        <v>211</v>
      </c>
      <c r="AU2039" s="241" t="s">
        <v>87</v>
      </c>
      <c r="AV2039" s="13" t="s">
        <v>87</v>
      </c>
      <c r="AW2039" s="13" t="s">
        <v>40</v>
      </c>
      <c r="AX2039" s="13" t="s">
        <v>80</v>
      </c>
      <c r="AY2039" s="241" t="s">
        <v>201</v>
      </c>
    </row>
    <row r="2040" spans="2:65" s="13" customFormat="1">
      <c r="B2040" s="231"/>
      <c r="C2040" s="232"/>
      <c r="D2040" s="218" t="s">
        <v>211</v>
      </c>
      <c r="E2040" s="233" t="s">
        <v>34</v>
      </c>
      <c r="F2040" s="234" t="s">
        <v>1147</v>
      </c>
      <c r="G2040" s="232"/>
      <c r="H2040" s="235">
        <v>7.9160000000000004</v>
      </c>
      <c r="I2040" s="236"/>
      <c r="J2040" s="232"/>
      <c r="K2040" s="232"/>
      <c r="L2040" s="237"/>
      <c r="M2040" s="238"/>
      <c r="N2040" s="239"/>
      <c r="O2040" s="239"/>
      <c r="P2040" s="239"/>
      <c r="Q2040" s="239"/>
      <c r="R2040" s="239"/>
      <c r="S2040" s="239"/>
      <c r="T2040" s="240"/>
      <c r="AT2040" s="241" t="s">
        <v>211</v>
      </c>
      <c r="AU2040" s="241" t="s">
        <v>87</v>
      </c>
      <c r="AV2040" s="13" t="s">
        <v>87</v>
      </c>
      <c r="AW2040" s="13" t="s">
        <v>40</v>
      </c>
      <c r="AX2040" s="13" t="s">
        <v>80</v>
      </c>
      <c r="AY2040" s="241" t="s">
        <v>201</v>
      </c>
    </row>
    <row r="2041" spans="2:65" s="13" customFormat="1">
      <c r="B2041" s="231"/>
      <c r="C2041" s="232"/>
      <c r="D2041" s="218" t="s">
        <v>211</v>
      </c>
      <c r="E2041" s="233" t="s">
        <v>34</v>
      </c>
      <c r="F2041" s="234" t="s">
        <v>1148</v>
      </c>
      <c r="G2041" s="232"/>
      <c r="H2041" s="235">
        <v>9.9550000000000001</v>
      </c>
      <c r="I2041" s="236"/>
      <c r="J2041" s="232"/>
      <c r="K2041" s="232"/>
      <c r="L2041" s="237"/>
      <c r="M2041" s="238"/>
      <c r="N2041" s="239"/>
      <c r="O2041" s="239"/>
      <c r="P2041" s="239"/>
      <c r="Q2041" s="239"/>
      <c r="R2041" s="239"/>
      <c r="S2041" s="239"/>
      <c r="T2041" s="240"/>
      <c r="AT2041" s="241" t="s">
        <v>211</v>
      </c>
      <c r="AU2041" s="241" t="s">
        <v>87</v>
      </c>
      <c r="AV2041" s="13" t="s">
        <v>87</v>
      </c>
      <c r="AW2041" s="13" t="s">
        <v>40</v>
      </c>
      <c r="AX2041" s="13" t="s">
        <v>80</v>
      </c>
      <c r="AY2041" s="241" t="s">
        <v>201</v>
      </c>
    </row>
    <row r="2042" spans="2:65" s="13" customFormat="1">
      <c r="B2042" s="231"/>
      <c r="C2042" s="232"/>
      <c r="D2042" s="218" t="s">
        <v>211</v>
      </c>
      <c r="E2042" s="233" t="s">
        <v>34</v>
      </c>
      <c r="F2042" s="234" t="s">
        <v>1149</v>
      </c>
      <c r="G2042" s="232"/>
      <c r="H2042" s="235">
        <v>13.18</v>
      </c>
      <c r="I2042" s="236"/>
      <c r="J2042" s="232"/>
      <c r="K2042" s="232"/>
      <c r="L2042" s="237"/>
      <c r="M2042" s="238"/>
      <c r="N2042" s="239"/>
      <c r="O2042" s="239"/>
      <c r="P2042" s="239"/>
      <c r="Q2042" s="239"/>
      <c r="R2042" s="239"/>
      <c r="S2042" s="239"/>
      <c r="T2042" s="240"/>
      <c r="AT2042" s="241" t="s">
        <v>211</v>
      </c>
      <c r="AU2042" s="241" t="s">
        <v>87</v>
      </c>
      <c r="AV2042" s="13" t="s">
        <v>87</v>
      </c>
      <c r="AW2042" s="13" t="s">
        <v>40</v>
      </c>
      <c r="AX2042" s="13" t="s">
        <v>80</v>
      </c>
      <c r="AY2042" s="241" t="s">
        <v>201</v>
      </c>
    </row>
    <row r="2043" spans="2:65" s="13" customFormat="1">
      <c r="B2043" s="231"/>
      <c r="C2043" s="232"/>
      <c r="D2043" s="218" t="s">
        <v>211</v>
      </c>
      <c r="E2043" s="233" t="s">
        <v>34</v>
      </c>
      <c r="F2043" s="234" t="s">
        <v>1150</v>
      </c>
      <c r="G2043" s="232"/>
      <c r="H2043" s="235">
        <v>4.9379999999999997</v>
      </c>
      <c r="I2043" s="236"/>
      <c r="J2043" s="232"/>
      <c r="K2043" s="232"/>
      <c r="L2043" s="237"/>
      <c r="M2043" s="238"/>
      <c r="N2043" s="239"/>
      <c r="O2043" s="239"/>
      <c r="P2043" s="239"/>
      <c r="Q2043" s="239"/>
      <c r="R2043" s="239"/>
      <c r="S2043" s="239"/>
      <c r="T2043" s="240"/>
      <c r="AT2043" s="241" t="s">
        <v>211</v>
      </c>
      <c r="AU2043" s="241" t="s">
        <v>87</v>
      </c>
      <c r="AV2043" s="13" t="s">
        <v>87</v>
      </c>
      <c r="AW2043" s="13" t="s">
        <v>40</v>
      </c>
      <c r="AX2043" s="13" t="s">
        <v>80</v>
      </c>
      <c r="AY2043" s="241" t="s">
        <v>201</v>
      </c>
    </row>
    <row r="2044" spans="2:65" s="13" customFormat="1">
      <c r="B2044" s="231"/>
      <c r="C2044" s="232"/>
      <c r="D2044" s="218" t="s">
        <v>211</v>
      </c>
      <c r="E2044" s="233" t="s">
        <v>34</v>
      </c>
      <c r="F2044" s="234" t="s">
        <v>1151</v>
      </c>
      <c r="G2044" s="232"/>
      <c r="H2044" s="235">
        <v>9.98</v>
      </c>
      <c r="I2044" s="236"/>
      <c r="J2044" s="232"/>
      <c r="K2044" s="232"/>
      <c r="L2044" s="237"/>
      <c r="M2044" s="238"/>
      <c r="N2044" s="239"/>
      <c r="O2044" s="239"/>
      <c r="P2044" s="239"/>
      <c r="Q2044" s="239"/>
      <c r="R2044" s="239"/>
      <c r="S2044" s="239"/>
      <c r="T2044" s="240"/>
      <c r="AT2044" s="241" t="s">
        <v>211</v>
      </c>
      <c r="AU2044" s="241" t="s">
        <v>87</v>
      </c>
      <c r="AV2044" s="13" t="s">
        <v>87</v>
      </c>
      <c r="AW2044" s="13" t="s">
        <v>40</v>
      </c>
      <c r="AX2044" s="13" t="s">
        <v>80</v>
      </c>
      <c r="AY2044" s="241" t="s">
        <v>201</v>
      </c>
    </row>
    <row r="2045" spans="2:65" s="13" customFormat="1">
      <c r="B2045" s="231"/>
      <c r="C2045" s="232"/>
      <c r="D2045" s="218" t="s">
        <v>211</v>
      </c>
      <c r="E2045" s="233" t="s">
        <v>34</v>
      </c>
      <c r="F2045" s="234" t="s">
        <v>1154</v>
      </c>
      <c r="G2045" s="232"/>
      <c r="H2045" s="235">
        <v>25.408999999999999</v>
      </c>
      <c r="I2045" s="236"/>
      <c r="J2045" s="232"/>
      <c r="K2045" s="232"/>
      <c r="L2045" s="237"/>
      <c r="M2045" s="238"/>
      <c r="N2045" s="239"/>
      <c r="O2045" s="239"/>
      <c r="P2045" s="239"/>
      <c r="Q2045" s="239"/>
      <c r="R2045" s="239"/>
      <c r="S2045" s="239"/>
      <c r="T2045" s="240"/>
      <c r="AT2045" s="241" t="s">
        <v>211</v>
      </c>
      <c r="AU2045" s="241" t="s">
        <v>87</v>
      </c>
      <c r="AV2045" s="13" t="s">
        <v>87</v>
      </c>
      <c r="AW2045" s="13" t="s">
        <v>40</v>
      </c>
      <c r="AX2045" s="13" t="s">
        <v>80</v>
      </c>
      <c r="AY2045" s="241" t="s">
        <v>201</v>
      </c>
    </row>
    <row r="2046" spans="2:65" s="13" customFormat="1">
      <c r="B2046" s="231"/>
      <c r="C2046" s="232"/>
      <c r="D2046" s="218" t="s">
        <v>211</v>
      </c>
      <c r="E2046" s="233" t="s">
        <v>34</v>
      </c>
      <c r="F2046" s="234" t="s">
        <v>1155</v>
      </c>
      <c r="G2046" s="232"/>
      <c r="H2046" s="235">
        <v>9.6820000000000004</v>
      </c>
      <c r="I2046" s="236"/>
      <c r="J2046" s="232"/>
      <c r="K2046" s="232"/>
      <c r="L2046" s="237"/>
      <c r="M2046" s="238"/>
      <c r="N2046" s="239"/>
      <c r="O2046" s="239"/>
      <c r="P2046" s="239"/>
      <c r="Q2046" s="239"/>
      <c r="R2046" s="239"/>
      <c r="S2046" s="239"/>
      <c r="T2046" s="240"/>
      <c r="AT2046" s="241" t="s">
        <v>211</v>
      </c>
      <c r="AU2046" s="241" t="s">
        <v>87</v>
      </c>
      <c r="AV2046" s="13" t="s">
        <v>87</v>
      </c>
      <c r="AW2046" s="13" t="s">
        <v>40</v>
      </c>
      <c r="AX2046" s="13" t="s">
        <v>80</v>
      </c>
      <c r="AY2046" s="241" t="s">
        <v>201</v>
      </c>
    </row>
    <row r="2047" spans="2:65" s="13" customFormat="1">
      <c r="B2047" s="231"/>
      <c r="C2047" s="232"/>
      <c r="D2047" s="218" t="s">
        <v>211</v>
      </c>
      <c r="E2047" s="233" t="s">
        <v>34</v>
      </c>
      <c r="F2047" s="234" t="s">
        <v>1156</v>
      </c>
      <c r="G2047" s="232"/>
      <c r="H2047" s="235">
        <v>8.5340000000000007</v>
      </c>
      <c r="I2047" s="236"/>
      <c r="J2047" s="232"/>
      <c r="K2047" s="232"/>
      <c r="L2047" s="237"/>
      <c r="M2047" s="238"/>
      <c r="N2047" s="239"/>
      <c r="O2047" s="239"/>
      <c r="P2047" s="239"/>
      <c r="Q2047" s="239"/>
      <c r="R2047" s="239"/>
      <c r="S2047" s="239"/>
      <c r="T2047" s="240"/>
      <c r="AT2047" s="241" t="s">
        <v>211</v>
      </c>
      <c r="AU2047" s="241" t="s">
        <v>87</v>
      </c>
      <c r="AV2047" s="13" t="s">
        <v>87</v>
      </c>
      <c r="AW2047" s="13" t="s">
        <v>40</v>
      </c>
      <c r="AX2047" s="13" t="s">
        <v>80</v>
      </c>
      <c r="AY2047" s="241" t="s">
        <v>201</v>
      </c>
    </row>
    <row r="2048" spans="2:65" s="13" customFormat="1">
      <c r="B2048" s="231"/>
      <c r="C2048" s="232"/>
      <c r="D2048" s="218" t="s">
        <v>211</v>
      </c>
      <c r="E2048" s="233" t="s">
        <v>34</v>
      </c>
      <c r="F2048" s="234" t="s">
        <v>1157</v>
      </c>
      <c r="G2048" s="232"/>
      <c r="H2048" s="235">
        <v>8.4190000000000005</v>
      </c>
      <c r="I2048" s="236"/>
      <c r="J2048" s="232"/>
      <c r="K2048" s="232"/>
      <c r="L2048" s="237"/>
      <c r="M2048" s="238"/>
      <c r="N2048" s="239"/>
      <c r="O2048" s="239"/>
      <c r="P2048" s="239"/>
      <c r="Q2048" s="239"/>
      <c r="R2048" s="239"/>
      <c r="S2048" s="239"/>
      <c r="T2048" s="240"/>
      <c r="AT2048" s="241" t="s">
        <v>211</v>
      </c>
      <c r="AU2048" s="241" t="s">
        <v>87</v>
      </c>
      <c r="AV2048" s="13" t="s">
        <v>87</v>
      </c>
      <c r="AW2048" s="13" t="s">
        <v>40</v>
      </c>
      <c r="AX2048" s="13" t="s">
        <v>80</v>
      </c>
      <c r="AY2048" s="241" t="s">
        <v>201</v>
      </c>
    </row>
    <row r="2049" spans="2:65" s="13" customFormat="1">
      <c r="B2049" s="231"/>
      <c r="C2049" s="232"/>
      <c r="D2049" s="218" t="s">
        <v>211</v>
      </c>
      <c r="E2049" s="233" t="s">
        <v>34</v>
      </c>
      <c r="F2049" s="234" t="s">
        <v>1158</v>
      </c>
      <c r="G2049" s="232"/>
      <c r="H2049" s="235">
        <v>6.891</v>
      </c>
      <c r="I2049" s="236"/>
      <c r="J2049" s="232"/>
      <c r="K2049" s="232"/>
      <c r="L2049" s="237"/>
      <c r="M2049" s="238"/>
      <c r="N2049" s="239"/>
      <c r="O2049" s="239"/>
      <c r="P2049" s="239"/>
      <c r="Q2049" s="239"/>
      <c r="R2049" s="239"/>
      <c r="S2049" s="239"/>
      <c r="T2049" s="240"/>
      <c r="AT2049" s="241" t="s">
        <v>211</v>
      </c>
      <c r="AU2049" s="241" t="s">
        <v>87</v>
      </c>
      <c r="AV2049" s="13" t="s">
        <v>87</v>
      </c>
      <c r="AW2049" s="13" t="s">
        <v>40</v>
      </c>
      <c r="AX2049" s="13" t="s">
        <v>80</v>
      </c>
      <c r="AY2049" s="241" t="s">
        <v>201</v>
      </c>
    </row>
    <row r="2050" spans="2:65" s="13" customFormat="1">
      <c r="B2050" s="231"/>
      <c r="C2050" s="232"/>
      <c r="D2050" s="218" t="s">
        <v>211</v>
      </c>
      <c r="E2050" s="233" t="s">
        <v>34</v>
      </c>
      <c r="F2050" s="234" t="s">
        <v>1159</v>
      </c>
      <c r="G2050" s="232"/>
      <c r="H2050" s="235">
        <v>12.977</v>
      </c>
      <c r="I2050" s="236"/>
      <c r="J2050" s="232"/>
      <c r="K2050" s="232"/>
      <c r="L2050" s="237"/>
      <c r="M2050" s="238"/>
      <c r="N2050" s="239"/>
      <c r="O2050" s="239"/>
      <c r="P2050" s="239"/>
      <c r="Q2050" s="239"/>
      <c r="R2050" s="239"/>
      <c r="S2050" s="239"/>
      <c r="T2050" s="240"/>
      <c r="AT2050" s="241" t="s">
        <v>211</v>
      </c>
      <c r="AU2050" s="241" t="s">
        <v>87</v>
      </c>
      <c r="AV2050" s="13" t="s">
        <v>87</v>
      </c>
      <c r="AW2050" s="13" t="s">
        <v>40</v>
      </c>
      <c r="AX2050" s="13" t="s">
        <v>80</v>
      </c>
      <c r="AY2050" s="241" t="s">
        <v>201</v>
      </c>
    </row>
    <row r="2051" spans="2:65" s="13" customFormat="1">
      <c r="B2051" s="231"/>
      <c r="C2051" s="232"/>
      <c r="D2051" s="218" t="s">
        <v>211</v>
      </c>
      <c r="E2051" s="233" t="s">
        <v>34</v>
      </c>
      <c r="F2051" s="234" t="s">
        <v>1160</v>
      </c>
      <c r="G2051" s="232"/>
      <c r="H2051" s="235">
        <v>5.0540000000000003</v>
      </c>
      <c r="I2051" s="236"/>
      <c r="J2051" s="232"/>
      <c r="K2051" s="232"/>
      <c r="L2051" s="237"/>
      <c r="M2051" s="238"/>
      <c r="N2051" s="239"/>
      <c r="O2051" s="239"/>
      <c r="P2051" s="239"/>
      <c r="Q2051" s="239"/>
      <c r="R2051" s="239"/>
      <c r="S2051" s="239"/>
      <c r="T2051" s="240"/>
      <c r="AT2051" s="241" t="s">
        <v>211</v>
      </c>
      <c r="AU2051" s="241" t="s">
        <v>87</v>
      </c>
      <c r="AV2051" s="13" t="s">
        <v>87</v>
      </c>
      <c r="AW2051" s="13" t="s">
        <v>40</v>
      </c>
      <c r="AX2051" s="13" t="s">
        <v>80</v>
      </c>
      <c r="AY2051" s="241" t="s">
        <v>201</v>
      </c>
    </row>
    <row r="2052" spans="2:65" s="13" customFormat="1">
      <c r="B2052" s="231"/>
      <c r="C2052" s="232"/>
      <c r="D2052" s="218" t="s">
        <v>211</v>
      </c>
      <c r="E2052" s="233" t="s">
        <v>34</v>
      </c>
      <c r="F2052" s="234" t="s">
        <v>1161</v>
      </c>
      <c r="G2052" s="232"/>
      <c r="H2052" s="235">
        <v>11.494</v>
      </c>
      <c r="I2052" s="236"/>
      <c r="J2052" s="232"/>
      <c r="K2052" s="232"/>
      <c r="L2052" s="237"/>
      <c r="M2052" s="238"/>
      <c r="N2052" s="239"/>
      <c r="O2052" s="239"/>
      <c r="P2052" s="239"/>
      <c r="Q2052" s="239"/>
      <c r="R2052" s="239"/>
      <c r="S2052" s="239"/>
      <c r="T2052" s="240"/>
      <c r="AT2052" s="241" t="s">
        <v>211</v>
      </c>
      <c r="AU2052" s="241" t="s">
        <v>87</v>
      </c>
      <c r="AV2052" s="13" t="s">
        <v>87</v>
      </c>
      <c r="AW2052" s="13" t="s">
        <v>40</v>
      </c>
      <c r="AX2052" s="13" t="s">
        <v>80</v>
      </c>
      <c r="AY2052" s="241" t="s">
        <v>201</v>
      </c>
    </row>
    <row r="2053" spans="2:65" s="13" customFormat="1" ht="27">
      <c r="B2053" s="231"/>
      <c r="C2053" s="232"/>
      <c r="D2053" s="218" t="s">
        <v>211</v>
      </c>
      <c r="E2053" s="233" t="s">
        <v>34</v>
      </c>
      <c r="F2053" s="234" t="s">
        <v>1162</v>
      </c>
      <c r="G2053" s="232"/>
      <c r="H2053" s="235">
        <v>5.76</v>
      </c>
      <c r="I2053" s="236"/>
      <c r="J2053" s="232"/>
      <c r="K2053" s="232"/>
      <c r="L2053" s="237"/>
      <c r="M2053" s="238"/>
      <c r="N2053" s="239"/>
      <c r="O2053" s="239"/>
      <c r="P2053" s="239"/>
      <c r="Q2053" s="239"/>
      <c r="R2053" s="239"/>
      <c r="S2053" s="239"/>
      <c r="T2053" s="240"/>
      <c r="AT2053" s="241" t="s">
        <v>211</v>
      </c>
      <c r="AU2053" s="241" t="s">
        <v>87</v>
      </c>
      <c r="AV2053" s="13" t="s">
        <v>87</v>
      </c>
      <c r="AW2053" s="13" t="s">
        <v>40</v>
      </c>
      <c r="AX2053" s="13" t="s">
        <v>80</v>
      </c>
      <c r="AY2053" s="241" t="s">
        <v>201</v>
      </c>
    </row>
    <row r="2054" spans="2:65" s="13" customFormat="1">
      <c r="B2054" s="231"/>
      <c r="C2054" s="232"/>
      <c r="D2054" s="218" t="s">
        <v>211</v>
      </c>
      <c r="E2054" s="233" t="s">
        <v>34</v>
      </c>
      <c r="F2054" s="234" t="s">
        <v>1163</v>
      </c>
      <c r="G2054" s="232"/>
      <c r="H2054" s="235">
        <v>5.798</v>
      </c>
      <c r="I2054" s="236"/>
      <c r="J2054" s="232"/>
      <c r="K2054" s="232"/>
      <c r="L2054" s="237"/>
      <c r="M2054" s="238"/>
      <c r="N2054" s="239"/>
      <c r="O2054" s="239"/>
      <c r="P2054" s="239"/>
      <c r="Q2054" s="239"/>
      <c r="R2054" s="239"/>
      <c r="S2054" s="239"/>
      <c r="T2054" s="240"/>
      <c r="AT2054" s="241" t="s">
        <v>211</v>
      </c>
      <c r="AU2054" s="241" t="s">
        <v>87</v>
      </c>
      <c r="AV2054" s="13" t="s">
        <v>87</v>
      </c>
      <c r="AW2054" s="13" t="s">
        <v>40</v>
      </c>
      <c r="AX2054" s="13" t="s">
        <v>80</v>
      </c>
      <c r="AY2054" s="241" t="s">
        <v>201</v>
      </c>
    </row>
    <row r="2055" spans="2:65" s="13" customFormat="1">
      <c r="B2055" s="231"/>
      <c r="C2055" s="232"/>
      <c r="D2055" s="218" t="s">
        <v>211</v>
      </c>
      <c r="E2055" s="233" t="s">
        <v>34</v>
      </c>
      <c r="F2055" s="234" t="s">
        <v>1164</v>
      </c>
      <c r="G2055" s="232"/>
      <c r="H2055" s="235">
        <v>6.6509999999999998</v>
      </c>
      <c r="I2055" s="236"/>
      <c r="J2055" s="232"/>
      <c r="K2055" s="232"/>
      <c r="L2055" s="237"/>
      <c r="M2055" s="238"/>
      <c r="N2055" s="239"/>
      <c r="O2055" s="239"/>
      <c r="P2055" s="239"/>
      <c r="Q2055" s="239"/>
      <c r="R2055" s="239"/>
      <c r="S2055" s="239"/>
      <c r="T2055" s="240"/>
      <c r="AT2055" s="241" t="s">
        <v>211</v>
      </c>
      <c r="AU2055" s="241" t="s">
        <v>87</v>
      </c>
      <c r="AV2055" s="13" t="s">
        <v>87</v>
      </c>
      <c r="AW2055" s="13" t="s">
        <v>40</v>
      </c>
      <c r="AX2055" s="13" t="s">
        <v>80</v>
      </c>
      <c r="AY2055" s="241" t="s">
        <v>201</v>
      </c>
    </row>
    <row r="2056" spans="2:65" s="13" customFormat="1">
      <c r="B2056" s="231"/>
      <c r="C2056" s="232"/>
      <c r="D2056" s="218" t="s">
        <v>211</v>
      </c>
      <c r="E2056" s="233" t="s">
        <v>34</v>
      </c>
      <c r="F2056" s="234" t="s">
        <v>1165</v>
      </c>
      <c r="G2056" s="232"/>
      <c r="H2056" s="235">
        <v>6.1349999999999998</v>
      </c>
      <c r="I2056" s="236"/>
      <c r="J2056" s="232"/>
      <c r="K2056" s="232"/>
      <c r="L2056" s="237"/>
      <c r="M2056" s="238"/>
      <c r="N2056" s="239"/>
      <c r="O2056" s="239"/>
      <c r="P2056" s="239"/>
      <c r="Q2056" s="239"/>
      <c r="R2056" s="239"/>
      <c r="S2056" s="239"/>
      <c r="T2056" s="240"/>
      <c r="AT2056" s="241" t="s">
        <v>211</v>
      </c>
      <c r="AU2056" s="241" t="s">
        <v>87</v>
      </c>
      <c r="AV2056" s="13" t="s">
        <v>87</v>
      </c>
      <c r="AW2056" s="13" t="s">
        <v>40</v>
      </c>
      <c r="AX2056" s="13" t="s">
        <v>80</v>
      </c>
      <c r="AY2056" s="241" t="s">
        <v>201</v>
      </c>
    </row>
    <row r="2057" spans="2:65" s="14" customFormat="1">
      <c r="B2057" s="242"/>
      <c r="C2057" s="243"/>
      <c r="D2057" s="218" t="s">
        <v>211</v>
      </c>
      <c r="E2057" s="244" t="s">
        <v>34</v>
      </c>
      <c r="F2057" s="245" t="s">
        <v>215</v>
      </c>
      <c r="G2057" s="243"/>
      <c r="H2057" s="246">
        <v>188.98699999999999</v>
      </c>
      <c r="I2057" s="247"/>
      <c r="J2057" s="243"/>
      <c r="K2057" s="243"/>
      <c r="L2057" s="248"/>
      <c r="M2057" s="249"/>
      <c r="N2057" s="250"/>
      <c r="O2057" s="250"/>
      <c r="P2057" s="250"/>
      <c r="Q2057" s="250"/>
      <c r="R2057" s="250"/>
      <c r="S2057" s="250"/>
      <c r="T2057" s="251"/>
      <c r="AT2057" s="252" t="s">
        <v>211</v>
      </c>
      <c r="AU2057" s="252" t="s">
        <v>87</v>
      </c>
      <c r="AV2057" s="14" t="s">
        <v>111</v>
      </c>
      <c r="AW2057" s="14" t="s">
        <v>40</v>
      </c>
      <c r="AX2057" s="14" t="s">
        <v>42</v>
      </c>
      <c r="AY2057" s="252" t="s">
        <v>201</v>
      </c>
    </row>
    <row r="2058" spans="2:65" s="1" customFormat="1" ht="25.5" customHeight="1">
      <c r="B2058" s="43"/>
      <c r="C2058" s="206" t="s">
        <v>2080</v>
      </c>
      <c r="D2058" s="206" t="s">
        <v>203</v>
      </c>
      <c r="E2058" s="207" t="s">
        <v>2081</v>
      </c>
      <c r="F2058" s="208" t="s">
        <v>2082</v>
      </c>
      <c r="G2058" s="209" t="s">
        <v>137</v>
      </c>
      <c r="H2058" s="210">
        <v>114.28</v>
      </c>
      <c r="I2058" s="211"/>
      <c r="J2058" s="212">
        <f>ROUND(I2058*H2058,2)</f>
        <v>0</v>
      </c>
      <c r="K2058" s="208" t="s">
        <v>207</v>
      </c>
      <c r="L2058" s="63"/>
      <c r="M2058" s="213" t="s">
        <v>34</v>
      </c>
      <c r="N2058" s="214" t="s">
        <v>51</v>
      </c>
      <c r="O2058" s="44"/>
      <c r="P2058" s="215">
        <f>O2058*H2058</f>
        <v>0</v>
      </c>
      <c r="Q2058" s="215">
        <v>0</v>
      </c>
      <c r="R2058" s="215">
        <f>Q2058*H2058</f>
        <v>0</v>
      </c>
      <c r="S2058" s="215">
        <v>0</v>
      </c>
      <c r="T2058" s="216">
        <f>S2058*H2058</f>
        <v>0</v>
      </c>
      <c r="AR2058" s="25" t="s">
        <v>286</v>
      </c>
      <c r="AT2058" s="25" t="s">
        <v>203</v>
      </c>
      <c r="AU2058" s="25" t="s">
        <v>87</v>
      </c>
      <c r="AY2058" s="25" t="s">
        <v>201</v>
      </c>
      <c r="BE2058" s="217">
        <f>IF(N2058="základní",J2058,0)</f>
        <v>0</v>
      </c>
      <c r="BF2058" s="217">
        <f>IF(N2058="snížená",J2058,0)</f>
        <v>0</v>
      </c>
      <c r="BG2058" s="217">
        <f>IF(N2058="zákl. přenesená",J2058,0)</f>
        <v>0</v>
      </c>
      <c r="BH2058" s="217">
        <f>IF(N2058="sníž. přenesená",J2058,0)</f>
        <v>0</v>
      </c>
      <c r="BI2058" s="217">
        <f>IF(N2058="nulová",J2058,0)</f>
        <v>0</v>
      </c>
      <c r="BJ2058" s="25" t="s">
        <v>42</v>
      </c>
      <c r="BK2058" s="217">
        <f>ROUND(I2058*H2058,2)</f>
        <v>0</v>
      </c>
      <c r="BL2058" s="25" t="s">
        <v>286</v>
      </c>
      <c r="BM2058" s="25" t="s">
        <v>2083</v>
      </c>
    </row>
    <row r="2059" spans="2:65" s="1" customFormat="1" ht="135">
      <c r="B2059" s="43"/>
      <c r="C2059" s="65"/>
      <c r="D2059" s="218" t="s">
        <v>209</v>
      </c>
      <c r="E2059" s="65"/>
      <c r="F2059" s="219" t="s">
        <v>2061</v>
      </c>
      <c r="G2059" s="65"/>
      <c r="H2059" s="65"/>
      <c r="I2059" s="175"/>
      <c r="J2059" s="65"/>
      <c r="K2059" s="65"/>
      <c r="L2059" s="63"/>
      <c r="M2059" s="220"/>
      <c r="N2059" s="44"/>
      <c r="O2059" s="44"/>
      <c r="P2059" s="44"/>
      <c r="Q2059" s="44"/>
      <c r="R2059" s="44"/>
      <c r="S2059" s="44"/>
      <c r="T2059" s="80"/>
      <c r="AT2059" s="25" t="s">
        <v>209</v>
      </c>
      <c r="AU2059" s="25" t="s">
        <v>87</v>
      </c>
    </row>
    <row r="2060" spans="2:65" s="12" customFormat="1">
      <c r="B2060" s="221"/>
      <c r="C2060" s="222"/>
      <c r="D2060" s="218" t="s">
        <v>211</v>
      </c>
      <c r="E2060" s="223" t="s">
        <v>34</v>
      </c>
      <c r="F2060" s="224" t="s">
        <v>418</v>
      </c>
      <c r="G2060" s="222"/>
      <c r="H2060" s="223" t="s">
        <v>34</v>
      </c>
      <c r="I2060" s="225"/>
      <c r="J2060" s="222"/>
      <c r="K2060" s="222"/>
      <c r="L2060" s="226"/>
      <c r="M2060" s="227"/>
      <c r="N2060" s="228"/>
      <c r="O2060" s="228"/>
      <c r="P2060" s="228"/>
      <c r="Q2060" s="228"/>
      <c r="R2060" s="228"/>
      <c r="S2060" s="228"/>
      <c r="T2060" s="229"/>
      <c r="AT2060" s="230" t="s">
        <v>211</v>
      </c>
      <c r="AU2060" s="230" t="s">
        <v>87</v>
      </c>
      <c r="AV2060" s="12" t="s">
        <v>42</v>
      </c>
      <c r="AW2060" s="12" t="s">
        <v>40</v>
      </c>
      <c r="AX2060" s="12" t="s">
        <v>80</v>
      </c>
      <c r="AY2060" s="230" t="s">
        <v>201</v>
      </c>
    </row>
    <row r="2061" spans="2:65" s="12" customFormat="1">
      <c r="B2061" s="221"/>
      <c r="C2061" s="222"/>
      <c r="D2061" s="218" t="s">
        <v>211</v>
      </c>
      <c r="E2061" s="223" t="s">
        <v>34</v>
      </c>
      <c r="F2061" s="224" t="s">
        <v>2062</v>
      </c>
      <c r="G2061" s="222"/>
      <c r="H2061" s="223" t="s">
        <v>34</v>
      </c>
      <c r="I2061" s="225"/>
      <c r="J2061" s="222"/>
      <c r="K2061" s="222"/>
      <c r="L2061" s="226"/>
      <c r="M2061" s="227"/>
      <c r="N2061" s="228"/>
      <c r="O2061" s="228"/>
      <c r="P2061" s="228"/>
      <c r="Q2061" s="228"/>
      <c r="R2061" s="228"/>
      <c r="S2061" s="228"/>
      <c r="T2061" s="229"/>
      <c r="AT2061" s="230" t="s">
        <v>211</v>
      </c>
      <c r="AU2061" s="230" t="s">
        <v>87</v>
      </c>
      <c r="AV2061" s="12" t="s">
        <v>42</v>
      </c>
      <c r="AW2061" s="12" t="s">
        <v>40</v>
      </c>
      <c r="AX2061" s="12" t="s">
        <v>80</v>
      </c>
      <c r="AY2061" s="230" t="s">
        <v>201</v>
      </c>
    </row>
    <row r="2062" spans="2:65" s="13" customFormat="1">
      <c r="B2062" s="231"/>
      <c r="C2062" s="232"/>
      <c r="D2062" s="218" t="s">
        <v>211</v>
      </c>
      <c r="E2062" s="233" t="s">
        <v>34</v>
      </c>
      <c r="F2062" s="234" t="s">
        <v>2063</v>
      </c>
      <c r="G2062" s="232"/>
      <c r="H2062" s="235">
        <v>26.2</v>
      </c>
      <c r="I2062" s="236"/>
      <c r="J2062" s="232"/>
      <c r="K2062" s="232"/>
      <c r="L2062" s="237"/>
      <c r="M2062" s="238"/>
      <c r="N2062" s="239"/>
      <c r="O2062" s="239"/>
      <c r="P2062" s="239"/>
      <c r="Q2062" s="239"/>
      <c r="R2062" s="239"/>
      <c r="S2062" s="239"/>
      <c r="T2062" s="240"/>
      <c r="AT2062" s="241" t="s">
        <v>211</v>
      </c>
      <c r="AU2062" s="241" t="s">
        <v>87</v>
      </c>
      <c r="AV2062" s="13" t="s">
        <v>87</v>
      </c>
      <c r="AW2062" s="13" t="s">
        <v>40</v>
      </c>
      <c r="AX2062" s="13" t="s">
        <v>80</v>
      </c>
      <c r="AY2062" s="241" t="s">
        <v>201</v>
      </c>
    </row>
    <row r="2063" spans="2:65" s="13" customFormat="1">
      <c r="B2063" s="231"/>
      <c r="C2063" s="232"/>
      <c r="D2063" s="218" t="s">
        <v>211</v>
      </c>
      <c r="E2063" s="233" t="s">
        <v>34</v>
      </c>
      <c r="F2063" s="234" t="s">
        <v>2064</v>
      </c>
      <c r="G2063" s="232"/>
      <c r="H2063" s="235">
        <v>4.47</v>
      </c>
      <c r="I2063" s="236"/>
      <c r="J2063" s="232"/>
      <c r="K2063" s="232"/>
      <c r="L2063" s="237"/>
      <c r="M2063" s="238"/>
      <c r="N2063" s="239"/>
      <c r="O2063" s="239"/>
      <c r="P2063" s="239"/>
      <c r="Q2063" s="239"/>
      <c r="R2063" s="239"/>
      <c r="S2063" s="239"/>
      <c r="T2063" s="240"/>
      <c r="AT2063" s="241" t="s">
        <v>211</v>
      </c>
      <c r="AU2063" s="241" t="s">
        <v>87</v>
      </c>
      <c r="AV2063" s="13" t="s">
        <v>87</v>
      </c>
      <c r="AW2063" s="13" t="s">
        <v>40</v>
      </c>
      <c r="AX2063" s="13" t="s">
        <v>80</v>
      </c>
      <c r="AY2063" s="241" t="s">
        <v>201</v>
      </c>
    </row>
    <row r="2064" spans="2:65" s="13" customFormat="1">
      <c r="B2064" s="231"/>
      <c r="C2064" s="232"/>
      <c r="D2064" s="218" t="s">
        <v>211</v>
      </c>
      <c r="E2064" s="233" t="s">
        <v>34</v>
      </c>
      <c r="F2064" s="234" t="s">
        <v>2065</v>
      </c>
      <c r="G2064" s="232"/>
      <c r="H2064" s="235">
        <v>5.78</v>
      </c>
      <c r="I2064" s="236"/>
      <c r="J2064" s="232"/>
      <c r="K2064" s="232"/>
      <c r="L2064" s="237"/>
      <c r="M2064" s="238"/>
      <c r="N2064" s="239"/>
      <c r="O2064" s="239"/>
      <c r="P2064" s="239"/>
      <c r="Q2064" s="239"/>
      <c r="R2064" s="239"/>
      <c r="S2064" s="239"/>
      <c r="T2064" s="240"/>
      <c r="AT2064" s="241" t="s">
        <v>211</v>
      </c>
      <c r="AU2064" s="241" t="s">
        <v>87</v>
      </c>
      <c r="AV2064" s="13" t="s">
        <v>87</v>
      </c>
      <c r="AW2064" s="13" t="s">
        <v>40</v>
      </c>
      <c r="AX2064" s="13" t="s">
        <v>80</v>
      </c>
      <c r="AY2064" s="241" t="s">
        <v>201</v>
      </c>
    </row>
    <row r="2065" spans="2:51" s="13" customFormat="1">
      <c r="B2065" s="231"/>
      <c r="C2065" s="232"/>
      <c r="D2065" s="218" t="s">
        <v>211</v>
      </c>
      <c r="E2065" s="233" t="s">
        <v>34</v>
      </c>
      <c r="F2065" s="234" t="s">
        <v>2066</v>
      </c>
      <c r="G2065" s="232"/>
      <c r="H2065" s="235">
        <v>16.88</v>
      </c>
      <c r="I2065" s="236"/>
      <c r="J2065" s="232"/>
      <c r="K2065" s="232"/>
      <c r="L2065" s="237"/>
      <c r="M2065" s="238"/>
      <c r="N2065" s="239"/>
      <c r="O2065" s="239"/>
      <c r="P2065" s="239"/>
      <c r="Q2065" s="239"/>
      <c r="R2065" s="239"/>
      <c r="S2065" s="239"/>
      <c r="T2065" s="240"/>
      <c r="AT2065" s="241" t="s">
        <v>211</v>
      </c>
      <c r="AU2065" s="241" t="s">
        <v>87</v>
      </c>
      <c r="AV2065" s="13" t="s">
        <v>87</v>
      </c>
      <c r="AW2065" s="13" t="s">
        <v>40</v>
      </c>
      <c r="AX2065" s="13" t="s">
        <v>80</v>
      </c>
      <c r="AY2065" s="241" t="s">
        <v>201</v>
      </c>
    </row>
    <row r="2066" spans="2:51" s="13" customFormat="1">
      <c r="B2066" s="231"/>
      <c r="C2066" s="232"/>
      <c r="D2066" s="218" t="s">
        <v>211</v>
      </c>
      <c r="E2066" s="233" t="s">
        <v>34</v>
      </c>
      <c r="F2066" s="234" t="s">
        <v>1532</v>
      </c>
      <c r="G2066" s="232"/>
      <c r="H2066" s="235">
        <v>4.04</v>
      </c>
      <c r="I2066" s="236"/>
      <c r="J2066" s="232"/>
      <c r="K2066" s="232"/>
      <c r="L2066" s="237"/>
      <c r="M2066" s="238"/>
      <c r="N2066" s="239"/>
      <c r="O2066" s="239"/>
      <c r="P2066" s="239"/>
      <c r="Q2066" s="239"/>
      <c r="R2066" s="239"/>
      <c r="S2066" s="239"/>
      <c r="T2066" s="240"/>
      <c r="AT2066" s="241" t="s">
        <v>211</v>
      </c>
      <c r="AU2066" s="241" t="s">
        <v>87</v>
      </c>
      <c r="AV2066" s="13" t="s">
        <v>87</v>
      </c>
      <c r="AW2066" s="13" t="s">
        <v>40</v>
      </c>
      <c r="AX2066" s="13" t="s">
        <v>80</v>
      </c>
      <c r="AY2066" s="241" t="s">
        <v>201</v>
      </c>
    </row>
    <row r="2067" spans="2:51" s="13" customFormat="1">
      <c r="B2067" s="231"/>
      <c r="C2067" s="232"/>
      <c r="D2067" s="218" t="s">
        <v>211</v>
      </c>
      <c r="E2067" s="233" t="s">
        <v>34</v>
      </c>
      <c r="F2067" s="234" t="s">
        <v>1533</v>
      </c>
      <c r="G2067" s="232"/>
      <c r="H2067" s="235">
        <v>4.2300000000000004</v>
      </c>
      <c r="I2067" s="236"/>
      <c r="J2067" s="232"/>
      <c r="K2067" s="232"/>
      <c r="L2067" s="237"/>
      <c r="M2067" s="238"/>
      <c r="N2067" s="239"/>
      <c r="O2067" s="239"/>
      <c r="P2067" s="239"/>
      <c r="Q2067" s="239"/>
      <c r="R2067" s="239"/>
      <c r="S2067" s="239"/>
      <c r="T2067" s="240"/>
      <c r="AT2067" s="241" t="s">
        <v>211</v>
      </c>
      <c r="AU2067" s="241" t="s">
        <v>87</v>
      </c>
      <c r="AV2067" s="13" t="s">
        <v>87</v>
      </c>
      <c r="AW2067" s="13" t="s">
        <v>40</v>
      </c>
      <c r="AX2067" s="13" t="s">
        <v>80</v>
      </c>
      <c r="AY2067" s="241" t="s">
        <v>201</v>
      </c>
    </row>
    <row r="2068" spans="2:51" s="13" customFormat="1">
      <c r="B2068" s="231"/>
      <c r="C2068" s="232"/>
      <c r="D2068" s="218" t="s">
        <v>211</v>
      </c>
      <c r="E2068" s="233" t="s">
        <v>34</v>
      </c>
      <c r="F2068" s="234" t="s">
        <v>2067</v>
      </c>
      <c r="G2068" s="232"/>
      <c r="H2068" s="235">
        <v>3.18</v>
      </c>
      <c r="I2068" s="236"/>
      <c r="J2068" s="232"/>
      <c r="K2068" s="232"/>
      <c r="L2068" s="237"/>
      <c r="M2068" s="238"/>
      <c r="N2068" s="239"/>
      <c r="O2068" s="239"/>
      <c r="P2068" s="239"/>
      <c r="Q2068" s="239"/>
      <c r="R2068" s="239"/>
      <c r="S2068" s="239"/>
      <c r="T2068" s="240"/>
      <c r="AT2068" s="241" t="s">
        <v>211</v>
      </c>
      <c r="AU2068" s="241" t="s">
        <v>87</v>
      </c>
      <c r="AV2068" s="13" t="s">
        <v>87</v>
      </c>
      <c r="AW2068" s="13" t="s">
        <v>40</v>
      </c>
      <c r="AX2068" s="13" t="s">
        <v>80</v>
      </c>
      <c r="AY2068" s="241" t="s">
        <v>201</v>
      </c>
    </row>
    <row r="2069" spans="2:51" s="13" customFormat="1">
      <c r="B2069" s="231"/>
      <c r="C2069" s="232"/>
      <c r="D2069" s="218" t="s">
        <v>211</v>
      </c>
      <c r="E2069" s="233" t="s">
        <v>34</v>
      </c>
      <c r="F2069" s="234" t="s">
        <v>2068</v>
      </c>
      <c r="G2069" s="232"/>
      <c r="H2069" s="235">
        <v>8.2899999999999991</v>
      </c>
      <c r="I2069" s="236"/>
      <c r="J2069" s="232"/>
      <c r="K2069" s="232"/>
      <c r="L2069" s="237"/>
      <c r="M2069" s="238"/>
      <c r="N2069" s="239"/>
      <c r="O2069" s="239"/>
      <c r="P2069" s="239"/>
      <c r="Q2069" s="239"/>
      <c r="R2069" s="239"/>
      <c r="S2069" s="239"/>
      <c r="T2069" s="240"/>
      <c r="AT2069" s="241" t="s">
        <v>211</v>
      </c>
      <c r="AU2069" s="241" t="s">
        <v>87</v>
      </c>
      <c r="AV2069" s="13" t="s">
        <v>87</v>
      </c>
      <c r="AW2069" s="13" t="s">
        <v>40</v>
      </c>
      <c r="AX2069" s="13" t="s">
        <v>80</v>
      </c>
      <c r="AY2069" s="241" t="s">
        <v>201</v>
      </c>
    </row>
    <row r="2070" spans="2:51" s="13" customFormat="1">
      <c r="B2070" s="231"/>
      <c r="C2070" s="232"/>
      <c r="D2070" s="218" t="s">
        <v>211</v>
      </c>
      <c r="E2070" s="233" t="s">
        <v>34</v>
      </c>
      <c r="F2070" s="234" t="s">
        <v>2069</v>
      </c>
      <c r="G2070" s="232"/>
      <c r="H2070" s="235">
        <v>7.14</v>
      </c>
      <c r="I2070" s="236"/>
      <c r="J2070" s="232"/>
      <c r="K2070" s="232"/>
      <c r="L2070" s="237"/>
      <c r="M2070" s="238"/>
      <c r="N2070" s="239"/>
      <c r="O2070" s="239"/>
      <c r="P2070" s="239"/>
      <c r="Q2070" s="239"/>
      <c r="R2070" s="239"/>
      <c r="S2070" s="239"/>
      <c r="T2070" s="240"/>
      <c r="AT2070" s="241" t="s">
        <v>211</v>
      </c>
      <c r="AU2070" s="241" t="s">
        <v>87</v>
      </c>
      <c r="AV2070" s="13" t="s">
        <v>87</v>
      </c>
      <c r="AW2070" s="13" t="s">
        <v>40</v>
      </c>
      <c r="AX2070" s="13" t="s">
        <v>80</v>
      </c>
      <c r="AY2070" s="241" t="s">
        <v>201</v>
      </c>
    </row>
    <row r="2071" spans="2:51" s="13" customFormat="1">
      <c r="B2071" s="231"/>
      <c r="C2071" s="232"/>
      <c r="D2071" s="218" t="s">
        <v>211</v>
      </c>
      <c r="E2071" s="233" t="s">
        <v>34</v>
      </c>
      <c r="F2071" s="234" t="s">
        <v>2070</v>
      </c>
      <c r="G2071" s="232"/>
      <c r="H2071" s="235">
        <v>1.96</v>
      </c>
      <c r="I2071" s="236"/>
      <c r="J2071" s="232"/>
      <c r="K2071" s="232"/>
      <c r="L2071" s="237"/>
      <c r="M2071" s="238"/>
      <c r="N2071" s="239"/>
      <c r="O2071" s="239"/>
      <c r="P2071" s="239"/>
      <c r="Q2071" s="239"/>
      <c r="R2071" s="239"/>
      <c r="S2071" s="239"/>
      <c r="T2071" s="240"/>
      <c r="AT2071" s="241" t="s">
        <v>211</v>
      </c>
      <c r="AU2071" s="241" t="s">
        <v>87</v>
      </c>
      <c r="AV2071" s="13" t="s">
        <v>87</v>
      </c>
      <c r="AW2071" s="13" t="s">
        <v>40</v>
      </c>
      <c r="AX2071" s="13" t="s">
        <v>80</v>
      </c>
      <c r="AY2071" s="241" t="s">
        <v>201</v>
      </c>
    </row>
    <row r="2072" spans="2:51" s="15" customFormat="1">
      <c r="B2072" s="253"/>
      <c r="C2072" s="254"/>
      <c r="D2072" s="218" t="s">
        <v>211</v>
      </c>
      <c r="E2072" s="255" t="s">
        <v>34</v>
      </c>
      <c r="F2072" s="256" t="s">
        <v>2084</v>
      </c>
      <c r="G2072" s="254"/>
      <c r="H2072" s="257">
        <v>82.17</v>
      </c>
      <c r="I2072" s="258"/>
      <c r="J2072" s="254"/>
      <c r="K2072" s="254"/>
      <c r="L2072" s="259"/>
      <c r="M2072" s="260"/>
      <c r="N2072" s="261"/>
      <c r="O2072" s="261"/>
      <c r="P2072" s="261"/>
      <c r="Q2072" s="261"/>
      <c r="R2072" s="261"/>
      <c r="S2072" s="261"/>
      <c r="T2072" s="262"/>
      <c r="AT2072" s="263" t="s">
        <v>211</v>
      </c>
      <c r="AU2072" s="263" t="s">
        <v>87</v>
      </c>
      <c r="AV2072" s="15" t="s">
        <v>108</v>
      </c>
      <c r="AW2072" s="15" t="s">
        <v>40</v>
      </c>
      <c r="AX2072" s="15" t="s">
        <v>80</v>
      </c>
      <c r="AY2072" s="263" t="s">
        <v>201</v>
      </c>
    </row>
    <row r="2073" spans="2:51" s="12" customFormat="1">
      <c r="B2073" s="221"/>
      <c r="C2073" s="222"/>
      <c r="D2073" s="218" t="s">
        <v>211</v>
      </c>
      <c r="E2073" s="223" t="s">
        <v>34</v>
      </c>
      <c r="F2073" s="224" t="s">
        <v>418</v>
      </c>
      <c r="G2073" s="222"/>
      <c r="H2073" s="223" t="s">
        <v>34</v>
      </c>
      <c r="I2073" s="225"/>
      <c r="J2073" s="222"/>
      <c r="K2073" s="222"/>
      <c r="L2073" s="226"/>
      <c r="M2073" s="227"/>
      <c r="N2073" s="228"/>
      <c r="O2073" s="228"/>
      <c r="P2073" s="228"/>
      <c r="Q2073" s="228"/>
      <c r="R2073" s="228"/>
      <c r="S2073" s="228"/>
      <c r="T2073" s="229"/>
      <c r="AT2073" s="230" t="s">
        <v>211</v>
      </c>
      <c r="AU2073" s="230" t="s">
        <v>87</v>
      </c>
      <c r="AV2073" s="12" t="s">
        <v>42</v>
      </c>
      <c r="AW2073" s="12" t="s">
        <v>40</v>
      </c>
      <c r="AX2073" s="12" t="s">
        <v>80</v>
      </c>
      <c r="AY2073" s="230" t="s">
        <v>201</v>
      </c>
    </row>
    <row r="2074" spans="2:51" s="12" customFormat="1">
      <c r="B2074" s="221"/>
      <c r="C2074" s="222"/>
      <c r="D2074" s="218" t="s">
        <v>211</v>
      </c>
      <c r="E2074" s="223" t="s">
        <v>34</v>
      </c>
      <c r="F2074" s="224" t="s">
        <v>2062</v>
      </c>
      <c r="G2074" s="222"/>
      <c r="H2074" s="223" t="s">
        <v>34</v>
      </c>
      <c r="I2074" s="225"/>
      <c r="J2074" s="222"/>
      <c r="K2074" s="222"/>
      <c r="L2074" s="226"/>
      <c r="M2074" s="227"/>
      <c r="N2074" s="228"/>
      <c r="O2074" s="228"/>
      <c r="P2074" s="228"/>
      <c r="Q2074" s="228"/>
      <c r="R2074" s="228"/>
      <c r="S2074" s="228"/>
      <c r="T2074" s="229"/>
      <c r="AT2074" s="230" t="s">
        <v>211</v>
      </c>
      <c r="AU2074" s="230" t="s">
        <v>87</v>
      </c>
      <c r="AV2074" s="12" t="s">
        <v>42</v>
      </c>
      <c r="AW2074" s="12" t="s">
        <v>40</v>
      </c>
      <c r="AX2074" s="12" t="s">
        <v>80</v>
      </c>
      <c r="AY2074" s="230" t="s">
        <v>201</v>
      </c>
    </row>
    <row r="2075" spans="2:51" s="13" customFormat="1">
      <c r="B2075" s="231"/>
      <c r="C2075" s="232"/>
      <c r="D2075" s="218" t="s">
        <v>211</v>
      </c>
      <c r="E2075" s="233" t="s">
        <v>34</v>
      </c>
      <c r="F2075" s="234" t="s">
        <v>1524</v>
      </c>
      <c r="G2075" s="232"/>
      <c r="H2075" s="235">
        <v>3.87</v>
      </c>
      <c r="I2075" s="236"/>
      <c r="J2075" s="232"/>
      <c r="K2075" s="232"/>
      <c r="L2075" s="237"/>
      <c r="M2075" s="238"/>
      <c r="N2075" s="239"/>
      <c r="O2075" s="239"/>
      <c r="P2075" s="239"/>
      <c r="Q2075" s="239"/>
      <c r="R2075" s="239"/>
      <c r="S2075" s="239"/>
      <c r="T2075" s="240"/>
      <c r="AT2075" s="241" t="s">
        <v>211</v>
      </c>
      <c r="AU2075" s="241" t="s">
        <v>87</v>
      </c>
      <c r="AV2075" s="13" t="s">
        <v>87</v>
      </c>
      <c r="AW2075" s="13" t="s">
        <v>40</v>
      </c>
      <c r="AX2075" s="13" t="s">
        <v>80</v>
      </c>
      <c r="AY2075" s="241" t="s">
        <v>201</v>
      </c>
    </row>
    <row r="2076" spans="2:51" s="13" customFormat="1">
      <c r="B2076" s="231"/>
      <c r="C2076" s="232"/>
      <c r="D2076" s="218" t="s">
        <v>211</v>
      </c>
      <c r="E2076" s="233" t="s">
        <v>34</v>
      </c>
      <c r="F2076" s="234" t="s">
        <v>1525</v>
      </c>
      <c r="G2076" s="232"/>
      <c r="H2076" s="235">
        <v>5.67</v>
      </c>
      <c r="I2076" s="236"/>
      <c r="J2076" s="232"/>
      <c r="K2076" s="232"/>
      <c r="L2076" s="237"/>
      <c r="M2076" s="238"/>
      <c r="N2076" s="239"/>
      <c r="O2076" s="239"/>
      <c r="P2076" s="239"/>
      <c r="Q2076" s="239"/>
      <c r="R2076" s="239"/>
      <c r="S2076" s="239"/>
      <c r="T2076" s="240"/>
      <c r="AT2076" s="241" t="s">
        <v>211</v>
      </c>
      <c r="AU2076" s="241" t="s">
        <v>87</v>
      </c>
      <c r="AV2076" s="13" t="s">
        <v>87</v>
      </c>
      <c r="AW2076" s="13" t="s">
        <v>40</v>
      </c>
      <c r="AX2076" s="13" t="s">
        <v>80</v>
      </c>
      <c r="AY2076" s="241" t="s">
        <v>201</v>
      </c>
    </row>
    <row r="2077" spans="2:51" s="13" customFormat="1">
      <c r="B2077" s="231"/>
      <c r="C2077" s="232"/>
      <c r="D2077" s="218" t="s">
        <v>211</v>
      </c>
      <c r="E2077" s="233" t="s">
        <v>34</v>
      </c>
      <c r="F2077" s="234" t="s">
        <v>1526</v>
      </c>
      <c r="G2077" s="232"/>
      <c r="H2077" s="235">
        <v>7.18</v>
      </c>
      <c r="I2077" s="236"/>
      <c r="J2077" s="232"/>
      <c r="K2077" s="232"/>
      <c r="L2077" s="237"/>
      <c r="M2077" s="238"/>
      <c r="N2077" s="239"/>
      <c r="O2077" s="239"/>
      <c r="P2077" s="239"/>
      <c r="Q2077" s="239"/>
      <c r="R2077" s="239"/>
      <c r="S2077" s="239"/>
      <c r="T2077" s="240"/>
      <c r="AT2077" s="241" t="s">
        <v>211</v>
      </c>
      <c r="AU2077" s="241" t="s">
        <v>87</v>
      </c>
      <c r="AV2077" s="13" t="s">
        <v>87</v>
      </c>
      <c r="AW2077" s="13" t="s">
        <v>40</v>
      </c>
      <c r="AX2077" s="13" t="s">
        <v>80</v>
      </c>
      <c r="AY2077" s="241" t="s">
        <v>201</v>
      </c>
    </row>
    <row r="2078" spans="2:51" s="13" customFormat="1">
      <c r="B2078" s="231"/>
      <c r="C2078" s="232"/>
      <c r="D2078" s="218" t="s">
        <v>211</v>
      </c>
      <c r="E2078" s="233" t="s">
        <v>34</v>
      </c>
      <c r="F2078" s="234" t="s">
        <v>1527</v>
      </c>
      <c r="G2078" s="232"/>
      <c r="H2078" s="235">
        <v>1.51</v>
      </c>
      <c r="I2078" s="236"/>
      <c r="J2078" s="232"/>
      <c r="K2078" s="232"/>
      <c r="L2078" s="237"/>
      <c r="M2078" s="238"/>
      <c r="N2078" s="239"/>
      <c r="O2078" s="239"/>
      <c r="P2078" s="239"/>
      <c r="Q2078" s="239"/>
      <c r="R2078" s="239"/>
      <c r="S2078" s="239"/>
      <c r="T2078" s="240"/>
      <c r="AT2078" s="241" t="s">
        <v>211</v>
      </c>
      <c r="AU2078" s="241" t="s">
        <v>87</v>
      </c>
      <c r="AV2078" s="13" t="s">
        <v>87</v>
      </c>
      <c r="AW2078" s="13" t="s">
        <v>40</v>
      </c>
      <c r="AX2078" s="13" t="s">
        <v>80</v>
      </c>
      <c r="AY2078" s="241" t="s">
        <v>201</v>
      </c>
    </row>
    <row r="2079" spans="2:51" s="13" customFormat="1">
      <c r="B2079" s="231"/>
      <c r="C2079" s="232"/>
      <c r="D2079" s="218" t="s">
        <v>211</v>
      </c>
      <c r="E2079" s="233" t="s">
        <v>34</v>
      </c>
      <c r="F2079" s="234" t="s">
        <v>1531</v>
      </c>
      <c r="G2079" s="232"/>
      <c r="H2079" s="235">
        <v>5.97</v>
      </c>
      <c r="I2079" s="236"/>
      <c r="J2079" s="232"/>
      <c r="K2079" s="232"/>
      <c r="L2079" s="237"/>
      <c r="M2079" s="238"/>
      <c r="N2079" s="239"/>
      <c r="O2079" s="239"/>
      <c r="P2079" s="239"/>
      <c r="Q2079" s="239"/>
      <c r="R2079" s="239"/>
      <c r="S2079" s="239"/>
      <c r="T2079" s="240"/>
      <c r="AT2079" s="241" t="s">
        <v>211</v>
      </c>
      <c r="AU2079" s="241" t="s">
        <v>87</v>
      </c>
      <c r="AV2079" s="13" t="s">
        <v>87</v>
      </c>
      <c r="AW2079" s="13" t="s">
        <v>40</v>
      </c>
      <c r="AX2079" s="13" t="s">
        <v>80</v>
      </c>
      <c r="AY2079" s="241" t="s">
        <v>201</v>
      </c>
    </row>
    <row r="2080" spans="2:51" s="13" customFormat="1">
      <c r="B2080" s="231"/>
      <c r="C2080" s="232"/>
      <c r="D2080" s="218" t="s">
        <v>211</v>
      </c>
      <c r="E2080" s="233" t="s">
        <v>34</v>
      </c>
      <c r="F2080" s="234" t="s">
        <v>1534</v>
      </c>
      <c r="G2080" s="232"/>
      <c r="H2080" s="235">
        <v>1.58</v>
      </c>
      <c r="I2080" s="236"/>
      <c r="J2080" s="232"/>
      <c r="K2080" s="232"/>
      <c r="L2080" s="237"/>
      <c r="M2080" s="238"/>
      <c r="N2080" s="239"/>
      <c r="O2080" s="239"/>
      <c r="P2080" s="239"/>
      <c r="Q2080" s="239"/>
      <c r="R2080" s="239"/>
      <c r="S2080" s="239"/>
      <c r="T2080" s="240"/>
      <c r="AT2080" s="241" t="s">
        <v>211</v>
      </c>
      <c r="AU2080" s="241" t="s">
        <v>87</v>
      </c>
      <c r="AV2080" s="13" t="s">
        <v>87</v>
      </c>
      <c r="AW2080" s="13" t="s">
        <v>40</v>
      </c>
      <c r="AX2080" s="13" t="s">
        <v>80</v>
      </c>
      <c r="AY2080" s="241" t="s">
        <v>201</v>
      </c>
    </row>
    <row r="2081" spans="2:65" s="13" customFormat="1">
      <c r="B2081" s="231"/>
      <c r="C2081" s="232"/>
      <c r="D2081" s="218" t="s">
        <v>211</v>
      </c>
      <c r="E2081" s="233" t="s">
        <v>34</v>
      </c>
      <c r="F2081" s="234" t="s">
        <v>1535</v>
      </c>
      <c r="G2081" s="232"/>
      <c r="H2081" s="235">
        <v>1.85</v>
      </c>
      <c r="I2081" s="236"/>
      <c r="J2081" s="232"/>
      <c r="K2081" s="232"/>
      <c r="L2081" s="237"/>
      <c r="M2081" s="238"/>
      <c r="N2081" s="239"/>
      <c r="O2081" s="239"/>
      <c r="P2081" s="239"/>
      <c r="Q2081" s="239"/>
      <c r="R2081" s="239"/>
      <c r="S2081" s="239"/>
      <c r="T2081" s="240"/>
      <c r="AT2081" s="241" t="s">
        <v>211</v>
      </c>
      <c r="AU2081" s="241" t="s">
        <v>87</v>
      </c>
      <c r="AV2081" s="13" t="s">
        <v>87</v>
      </c>
      <c r="AW2081" s="13" t="s">
        <v>40</v>
      </c>
      <c r="AX2081" s="13" t="s">
        <v>80</v>
      </c>
      <c r="AY2081" s="241" t="s">
        <v>201</v>
      </c>
    </row>
    <row r="2082" spans="2:65" s="13" customFormat="1">
      <c r="B2082" s="231"/>
      <c r="C2082" s="232"/>
      <c r="D2082" s="218" t="s">
        <v>211</v>
      </c>
      <c r="E2082" s="233" t="s">
        <v>34</v>
      </c>
      <c r="F2082" s="234" t="s">
        <v>1536</v>
      </c>
      <c r="G2082" s="232"/>
      <c r="H2082" s="235">
        <v>1.8</v>
      </c>
      <c r="I2082" s="236"/>
      <c r="J2082" s="232"/>
      <c r="K2082" s="232"/>
      <c r="L2082" s="237"/>
      <c r="M2082" s="238"/>
      <c r="N2082" s="239"/>
      <c r="O2082" s="239"/>
      <c r="P2082" s="239"/>
      <c r="Q2082" s="239"/>
      <c r="R2082" s="239"/>
      <c r="S2082" s="239"/>
      <c r="T2082" s="240"/>
      <c r="AT2082" s="241" t="s">
        <v>211</v>
      </c>
      <c r="AU2082" s="241" t="s">
        <v>87</v>
      </c>
      <c r="AV2082" s="13" t="s">
        <v>87</v>
      </c>
      <c r="AW2082" s="13" t="s">
        <v>40</v>
      </c>
      <c r="AX2082" s="13" t="s">
        <v>80</v>
      </c>
      <c r="AY2082" s="241" t="s">
        <v>201</v>
      </c>
    </row>
    <row r="2083" spans="2:65" s="13" customFormat="1">
      <c r="B2083" s="231"/>
      <c r="C2083" s="232"/>
      <c r="D2083" s="218" t="s">
        <v>211</v>
      </c>
      <c r="E2083" s="233" t="s">
        <v>34</v>
      </c>
      <c r="F2083" s="234" t="s">
        <v>2075</v>
      </c>
      <c r="G2083" s="232"/>
      <c r="H2083" s="235">
        <v>2.68</v>
      </c>
      <c r="I2083" s="236"/>
      <c r="J2083" s="232"/>
      <c r="K2083" s="232"/>
      <c r="L2083" s="237"/>
      <c r="M2083" s="238"/>
      <c r="N2083" s="239"/>
      <c r="O2083" s="239"/>
      <c r="P2083" s="239"/>
      <c r="Q2083" s="239"/>
      <c r="R2083" s="239"/>
      <c r="S2083" s="239"/>
      <c r="T2083" s="240"/>
      <c r="AT2083" s="241" t="s">
        <v>211</v>
      </c>
      <c r="AU2083" s="241" t="s">
        <v>87</v>
      </c>
      <c r="AV2083" s="13" t="s">
        <v>87</v>
      </c>
      <c r="AW2083" s="13" t="s">
        <v>40</v>
      </c>
      <c r="AX2083" s="13" t="s">
        <v>80</v>
      </c>
      <c r="AY2083" s="241" t="s">
        <v>201</v>
      </c>
    </row>
    <row r="2084" spans="2:65" s="15" customFormat="1">
      <c r="B2084" s="253"/>
      <c r="C2084" s="254"/>
      <c r="D2084" s="218" t="s">
        <v>211</v>
      </c>
      <c r="E2084" s="255" t="s">
        <v>34</v>
      </c>
      <c r="F2084" s="256" t="s">
        <v>2085</v>
      </c>
      <c r="G2084" s="254"/>
      <c r="H2084" s="257">
        <v>32.11</v>
      </c>
      <c r="I2084" s="258"/>
      <c r="J2084" s="254"/>
      <c r="K2084" s="254"/>
      <c r="L2084" s="259"/>
      <c r="M2084" s="260"/>
      <c r="N2084" s="261"/>
      <c r="O2084" s="261"/>
      <c r="P2084" s="261"/>
      <c r="Q2084" s="261"/>
      <c r="R2084" s="261"/>
      <c r="S2084" s="261"/>
      <c r="T2084" s="262"/>
      <c r="AT2084" s="263" t="s">
        <v>211</v>
      </c>
      <c r="AU2084" s="263" t="s">
        <v>87</v>
      </c>
      <c r="AV2084" s="15" t="s">
        <v>108</v>
      </c>
      <c r="AW2084" s="15" t="s">
        <v>40</v>
      </c>
      <c r="AX2084" s="15" t="s">
        <v>80</v>
      </c>
      <c r="AY2084" s="263" t="s">
        <v>201</v>
      </c>
    </row>
    <row r="2085" spans="2:65" s="14" customFormat="1">
      <c r="B2085" s="242"/>
      <c r="C2085" s="243"/>
      <c r="D2085" s="218" t="s">
        <v>211</v>
      </c>
      <c r="E2085" s="244" t="s">
        <v>34</v>
      </c>
      <c r="F2085" s="245" t="s">
        <v>215</v>
      </c>
      <c r="G2085" s="243"/>
      <c r="H2085" s="246">
        <v>114.28</v>
      </c>
      <c r="I2085" s="247"/>
      <c r="J2085" s="243"/>
      <c r="K2085" s="243"/>
      <c r="L2085" s="248"/>
      <c r="M2085" s="249"/>
      <c r="N2085" s="250"/>
      <c r="O2085" s="250"/>
      <c r="P2085" s="250"/>
      <c r="Q2085" s="250"/>
      <c r="R2085" s="250"/>
      <c r="S2085" s="250"/>
      <c r="T2085" s="251"/>
      <c r="AT2085" s="252" t="s">
        <v>211</v>
      </c>
      <c r="AU2085" s="252" t="s">
        <v>87</v>
      </c>
      <c r="AV2085" s="14" t="s">
        <v>111</v>
      </c>
      <c r="AW2085" s="14" t="s">
        <v>40</v>
      </c>
      <c r="AX2085" s="14" t="s">
        <v>42</v>
      </c>
      <c r="AY2085" s="252" t="s">
        <v>201</v>
      </c>
    </row>
    <row r="2086" spans="2:65" s="1" customFormat="1" ht="16.5" customHeight="1">
      <c r="B2086" s="43"/>
      <c r="C2086" s="264" t="s">
        <v>2086</v>
      </c>
      <c r="D2086" s="264" t="s">
        <v>306</v>
      </c>
      <c r="E2086" s="265" t="s">
        <v>2087</v>
      </c>
      <c r="F2086" s="266" t="s">
        <v>2088</v>
      </c>
      <c r="G2086" s="267" t="s">
        <v>137</v>
      </c>
      <c r="H2086" s="268">
        <v>125.708</v>
      </c>
      <c r="I2086" s="269"/>
      <c r="J2086" s="270">
        <f>ROUND(I2086*H2086,2)</f>
        <v>0</v>
      </c>
      <c r="K2086" s="266" t="s">
        <v>207</v>
      </c>
      <c r="L2086" s="271"/>
      <c r="M2086" s="272" t="s">
        <v>34</v>
      </c>
      <c r="N2086" s="273" t="s">
        <v>51</v>
      </c>
      <c r="O2086" s="44"/>
      <c r="P2086" s="215">
        <f>O2086*H2086</f>
        <v>0</v>
      </c>
      <c r="Q2086" s="215">
        <v>1.8000000000000001E-4</v>
      </c>
      <c r="R2086" s="215">
        <f>Q2086*H2086</f>
        <v>2.2627440000000002E-2</v>
      </c>
      <c r="S2086" s="215">
        <v>0</v>
      </c>
      <c r="T2086" s="216">
        <f>S2086*H2086</f>
        <v>0</v>
      </c>
      <c r="AR2086" s="25" t="s">
        <v>390</v>
      </c>
      <c r="AT2086" s="25" t="s">
        <v>306</v>
      </c>
      <c r="AU2086" s="25" t="s">
        <v>87</v>
      </c>
      <c r="AY2086" s="25" t="s">
        <v>201</v>
      </c>
      <c r="BE2086" s="217">
        <f>IF(N2086="základní",J2086,0)</f>
        <v>0</v>
      </c>
      <c r="BF2086" s="217">
        <f>IF(N2086="snížená",J2086,0)</f>
        <v>0</v>
      </c>
      <c r="BG2086" s="217">
        <f>IF(N2086="zákl. přenesená",J2086,0)</f>
        <v>0</v>
      </c>
      <c r="BH2086" s="217">
        <f>IF(N2086="sníž. přenesená",J2086,0)</f>
        <v>0</v>
      </c>
      <c r="BI2086" s="217">
        <f>IF(N2086="nulová",J2086,0)</f>
        <v>0</v>
      </c>
      <c r="BJ2086" s="25" t="s">
        <v>42</v>
      </c>
      <c r="BK2086" s="217">
        <f>ROUND(I2086*H2086,2)</f>
        <v>0</v>
      </c>
      <c r="BL2086" s="25" t="s">
        <v>286</v>
      </c>
      <c r="BM2086" s="25" t="s">
        <v>2089</v>
      </c>
    </row>
    <row r="2087" spans="2:65" s="13" customFormat="1">
      <c r="B2087" s="231"/>
      <c r="C2087" s="232"/>
      <c r="D2087" s="218" t="s">
        <v>211</v>
      </c>
      <c r="E2087" s="232"/>
      <c r="F2087" s="234" t="s">
        <v>2090</v>
      </c>
      <c r="G2087" s="232"/>
      <c r="H2087" s="235">
        <v>125.708</v>
      </c>
      <c r="I2087" s="236"/>
      <c r="J2087" s="232"/>
      <c r="K2087" s="232"/>
      <c r="L2087" s="237"/>
      <c r="M2087" s="238"/>
      <c r="N2087" s="239"/>
      <c r="O2087" s="239"/>
      <c r="P2087" s="239"/>
      <c r="Q2087" s="239"/>
      <c r="R2087" s="239"/>
      <c r="S2087" s="239"/>
      <c r="T2087" s="240"/>
      <c r="AT2087" s="241" t="s">
        <v>211</v>
      </c>
      <c r="AU2087" s="241" t="s">
        <v>87</v>
      </c>
      <c r="AV2087" s="13" t="s">
        <v>87</v>
      </c>
      <c r="AW2087" s="13" t="s">
        <v>6</v>
      </c>
      <c r="AX2087" s="13" t="s">
        <v>42</v>
      </c>
      <c r="AY2087" s="241" t="s">
        <v>201</v>
      </c>
    </row>
    <row r="2088" spans="2:65" s="1" customFormat="1" ht="25.5" customHeight="1">
      <c r="B2088" s="43"/>
      <c r="C2088" s="206" t="s">
        <v>2091</v>
      </c>
      <c r="D2088" s="206" t="s">
        <v>203</v>
      </c>
      <c r="E2088" s="207" t="s">
        <v>2092</v>
      </c>
      <c r="F2088" s="208" t="s">
        <v>2093</v>
      </c>
      <c r="G2088" s="209" t="s">
        <v>137</v>
      </c>
      <c r="H2088" s="210">
        <v>11.38</v>
      </c>
      <c r="I2088" s="211"/>
      <c r="J2088" s="212">
        <f>ROUND(I2088*H2088,2)</f>
        <v>0</v>
      </c>
      <c r="K2088" s="208" t="s">
        <v>207</v>
      </c>
      <c r="L2088" s="63"/>
      <c r="M2088" s="213" t="s">
        <v>34</v>
      </c>
      <c r="N2088" s="214" t="s">
        <v>51</v>
      </c>
      <c r="O2088" s="44"/>
      <c r="P2088" s="215">
        <f>O2088*H2088</f>
        <v>0</v>
      </c>
      <c r="Q2088" s="215">
        <v>0</v>
      </c>
      <c r="R2088" s="215">
        <f>Q2088*H2088</f>
        <v>0</v>
      </c>
      <c r="S2088" s="215">
        <v>0</v>
      </c>
      <c r="T2088" s="216">
        <f>S2088*H2088</f>
        <v>0</v>
      </c>
      <c r="AR2088" s="25" t="s">
        <v>286</v>
      </c>
      <c r="AT2088" s="25" t="s">
        <v>203</v>
      </c>
      <c r="AU2088" s="25" t="s">
        <v>87</v>
      </c>
      <c r="AY2088" s="25" t="s">
        <v>201</v>
      </c>
      <c r="BE2088" s="217">
        <f>IF(N2088="základní",J2088,0)</f>
        <v>0</v>
      </c>
      <c r="BF2088" s="217">
        <f>IF(N2088="snížená",J2088,0)</f>
        <v>0</v>
      </c>
      <c r="BG2088" s="217">
        <f>IF(N2088="zákl. přenesená",J2088,0)</f>
        <v>0</v>
      </c>
      <c r="BH2088" s="217">
        <f>IF(N2088="sníž. přenesená",J2088,0)</f>
        <v>0</v>
      </c>
      <c r="BI2088" s="217">
        <f>IF(N2088="nulová",J2088,0)</f>
        <v>0</v>
      </c>
      <c r="BJ2088" s="25" t="s">
        <v>42</v>
      </c>
      <c r="BK2088" s="217">
        <f>ROUND(I2088*H2088,2)</f>
        <v>0</v>
      </c>
      <c r="BL2088" s="25" t="s">
        <v>286</v>
      </c>
      <c r="BM2088" s="25" t="s">
        <v>2094</v>
      </c>
    </row>
    <row r="2089" spans="2:65" s="1" customFormat="1" ht="135">
      <c r="B2089" s="43"/>
      <c r="C2089" s="65"/>
      <c r="D2089" s="218" t="s">
        <v>209</v>
      </c>
      <c r="E2089" s="65"/>
      <c r="F2089" s="219" t="s">
        <v>2061</v>
      </c>
      <c r="G2089" s="65"/>
      <c r="H2089" s="65"/>
      <c r="I2089" s="175"/>
      <c r="J2089" s="65"/>
      <c r="K2089" s="65"/>
      <c r="L2089" s="63"/>
      <c r="M2089" s="220"/>
      <c r="N2089" s="44"/>
      <c r="O2089" s="44"/>
      <c r="P2089" s="44"/>
      <c r="Q2089" s="44"/>
      <c r="R2089" s="44"/>
      <c r="S2089" s="44"/>
      <c r="T2089" s="80"/>
      <c r="AT2089" s="25" t="s">
        <v>209</v>
      </c>
      <c r="AU2089" s="25" t="s">
        <v>87</v>
      </c>
    </row>
    <row r="2090" spans="2:65" s="12" customFormat="1">
      <c r="B2090" s="221"/>
      <c r="C2090" s="222"/>
      <c r="D2090" s="218" t="s">
        <v>211</v>
      </c>
      <c r="E2090" s="223" t="s">
        <v>34</v>
      </c>
      <c r="F2090" s="224" t="s">
        <v>418</v>
      </c>
      <c r="G2090" s="222"/>
      <c r="H2090" s="223" t="s">
        <v>34</v>
      </c>
      <c r="I2090" s="225"/>
      <c r="J2090" s="222"/>
      <c r="K2090" s="222"/>
      <c r="L2090" s="226"/>
      <c r="M2090" s="227"/>
      <c r="N2090" s="228"/>
      <c r="O2090" s="228"/>
      <c r="P2090" s="228"/>
      <c r="Q2090" s="228"/>
      <c r="R2090" s="228"/>
      <c r="S2090" s="228"/>
      <c r="T2090" s="229"/>
      <c r="AT2090" s="230" t="s">
        <v>211</v>
      </c>
      <c r="AU2090" s="230" t="s">
        <v>87</v>
      </c>
      <c r="AV2090" s="12" t="s">
        <v>42</v>
      </c>
      <c r="AW2090" s="12" t="s">
        <v>40</v>
      </c>
      <c r="AX2090" s="12" t="s">
        <v>80</v>
      </c>
      <c r="AY2090" s="230" t="s">
        <v>201</v>
      </c>
    </row>
    <row r="2091" spans="2:65" s="12" customFormat="1">
      <c r="B2091" s="221"/>
      <c r="C2091" s="222"/>
      <c r="D2091" s="218" t="s">
        <v>211</v>
      </c>
      <c r="E2091" s="223" t="s">
        <v>34</v>
      </c>
      <c r="F2091" s="224" t="s">
        <v>2062</v>
      </c>
      <c r="G2091" s="222"/>
      <c r="H2091" s="223" t="s">
        <v>34</v>
      </c>
      <c r="I2091" s="225"/>
      <c r="J2091" s="222"/>
      <c r="K2091" s="222"/>
      <c r="L2091" s="226"/>
      <c r="M2091" s="227"/>
      <c r="N2091" s="228"/>
      <c r="O2091" s="228"/>
      <c r="P2091" s="228"/>
      <c r="Q2091" s="228"/>
      <c r="R2091" s="228"/>
      <c r="S2091" s="228"/>
      <c r="T2091" s="229"/>
      <c r="AT2091" s="230" t="s">
        <v>211</v>
      </c>
      <c r="AU2091" s="230" t="s">
        <v>87</v>
      </c>
      <c r="AV2091" s="12" t="s">
        <v>42</v>
      </c>
      <c r="AW2091" s="12" t="s">
        <v>40</v>
      </c>
      <c r="AX2091" s="12" t="s">
        <v>80</v>
      </c>
      <c r="AY2091" s="230" t="s">
        <v>201</v>
      </c>
    </row>
    <row r="2092" spans="2:65" s="13" customFormat="1">
      <c r="B2092" s="231"/>
      <c r="C2092" s="232"/>
      <c r="D2092" s="218" t="s">
        <v>211</v>
      </c>
      <c r="E2092" s="233" t="s">
        <v>34</v>
      </c>
      <c r="F2092" s="234" t="s">
        <v>2070</v>
      </c>
      <c r="G2092" s="232"/>
      <c r="H2092" s="235">
        <v>1.96</v>
      </c>
      <c r="I2092" s="236"/>
      <c r="J2092" s="232"/>
      <c r="K2092" s="232"/>
      <c r="L2092" s="237"/>
      <c r="M2092" s="238"/>
      <c r="N2092" s="239"/>
      <c r="O2092" s="239"/>
      <c r="P2092" s="239"/>
      <c r="Q2092" s="239"/>
      <c r="R2092" s="239"/>
      <c r="S2092" s="239"/>
      <c r="T2092" s="240"/>
      <c r="AT2092" s="241" t="s">
        <v>211</v>
      </c>
      <c r="AU2092" s="241" t="s">
        <v>87</v>
      </c>
      <c r="AV2092" s="13" t="s">
        <v>87</v>
      </c>
      <c r="AW2092" s="13" t="s">
        <v>40</v>
      </c>
      <c r="AX2092" s="13" t="s">
        <v>80</v>
      </c>
      <c r="AY2092" s="241" t="s">
        <v>201</v>
      </c>
    </row>
    <row r="2093" spans="2:65" s="15" customFormat="1">
      <c r="B2093" s="253"/>
      <c r="C2093" s="254"/>
      <c r="D2093" s="218" t="s">
        <v>211</v>
      </c>
      <c r="E2093" s="255" t="s">
        <v>34</v>
      </c>
      <c r="F2093" s="256" t="s">
        <v>2084</v>
      </c>
      <c r="G2093" s="254"/>
      <c r="H2093" s="257">
        <v>1.96</v>
      </c>
      <c r="I2093" s="258"/>
      <c r="J2093" s="254"/>
      <c r="K2093" s="254"/>
      <c r="L2093" s="259"/>
      <c r="M2093" s="260"/>
      <c r="N2093" s="261"/>
      <c r="O2093" s="261"/>
      <c r="P2093" s="261"/>
      <c r="Q2093" s="261"/>
      <c r="R2093" s="261"/>
      <c r="S2093" s="261"/>
      <c r="T2093" s="262"/>
      <c r="AT2093" s="263" t="s">
        <v>211</v>
      </c>
      <c r="AU2093" s="263" t="s">
        <v>87</v>
      </c>
      <c r="AV2093" s="15" t="s">
        <v>108</v>
      </c>
      <c r="AW2093" s="15" t="s">
        <v>40</v>
      </c>
      <c r="AX2093" s="15" t="s">
        <v>80</v>
      </c>
      <c r="AY2093" s="263" t="s">
        <v>201</v>
      </c>
    </row>
    <row r="2094" spans="2:65" s="12" customFormat="1">
      <c r="B2094" s="221"/>
      <c r="C2094" s="222"/>
      <c r="D2094" s="218" t="s">
        <v>211</v>
      </c>
      <c r="E2094" s="223" t="s">
        <v>34</v>
      </c>
      <c r="F2094" s="224" t="s">
        <v>418</v>
      </c>
      <c r="G2094" s="222"/>
      <c r="H2094" s="223" t="s">
        <v>34</v>
      </c>
      <c r="I2094" s="225"/>
      <c r="J2094" s="222"/>
      <c r="K2094" s="222"/>
      <c r="L2094" s="226"/>
      <c r="M2094" s="227"/>
      <c r="N2094" s="228"/>
      <c r="O2094" s="228"/>
      <c r="P2094" s="228"/>
      <c r="Q2094" s="228"/>
      <c r="R2094" s="228"/>
      <c r="S2094" s="228"/>
      <c r="T2094" s="229"/>
      <c r="AT2094" s="230" t="s">
        <v>211</v>
      </c>
      <c r="AU2094" s="230" t="s">
        <v>87</v>
      </c>
      <c r="AV2094" s="12" t="s">
        <v>42</v>
      </c>
      <c r="AW2094" s="12" t="s">
        <v>40</v>
      </c>
      <c r="AX2094" s="12" t="s">
        <v>80</v>
      </c>
      <c r="AY2094" s="230" t="s">
        <v>201</v>
      </c>
    </row>
    <row r="2095" spans="2:65" s="12" customFormat="1">
      <c r="B2095" s="221"/>
      <c r="C2095" s="222"/>
      <c r="D2095" s="218" t="s">
        <v>211</v>
      </c>
      <c r="E2095" s="223" t="s">
        <v>34</v>
      </c>
      <c r="F2095" s="224" t="s">
        <v>2062</v>
      </c>
      <c r="G2095" s="222"/>
      <c r="H2095" s="223" t="s">
        <v>34</v>
      </c>
      <c r="I2095" s="225"/>
      <c r="J2095" s="222"/>
      <c r="K2095" s="222"/>
      <c r="L2095" s="226"/>
      <c r="M2095" s="227"/>
      <c r="N2095" s="228"/>
      <c r="O2095" s="228"/>
      <c r="P2095" s="228"/>
      <c r="Q2095" s="228"/>
      <c r="R2095" s="228"/>
      <c r="S2095" s="228"/>
      <c r="T2095" s="229"/>
      <c r="AT2095" s="230" t="s">
        <v>211</v>
      </c>
      <c r="AU2095" s="230" t="s">
        <v>87</v>
      </c>
      <c r="AV2095" s="12" t="s">
        <v>42</v>
      </c>
      <c r="AW2095" s="12" t="s">
        <v>40</v>
      </c>
      <c r="AX2095" s="12" t="s">
        <v>80</v>
      </c>
      <c r="AY2095" s="230" t="s">
        <v>201</v>
      </c>
    </row>
    <row r="2096" spans="2:65" s="13" customFormat="1">
      <c r="B2096" s="231"/>
      <c r="C2096" s="232"/>
      <c r="D2096" s="218" t="s">
        <v>211</v>
      </c>
      <c r="E2096" s="233" t="s">
        <v>34</v>
      </c>
      <c r="F2096" s="234" t="s">
        <v>1527</v>
      </c>
      <c r="G2096" s="232"/>
      <c r="H2096" s="235">
        <v>1.51</v>
      </c>
      <c r="I2096" s="236"/>
      <c r="J2096" s="232"/>
      <c r="K2096" s="232"/>
      <c r="L2096" s="237"/>
      <c r="M2096" s="238"/>
      <c r="N2096" s="239"/>
      <c r="O2096" s="239"/>
      <c r="P2096" s="239"/>
      <c r="Q2096" s="239"/>
      <c r="R2096" s="239"/>
      <c r="S2096" s="239"/>
      <c r="T2096" s="240"/>
      <c r="AT2096" s="241" t="s">
        <v>211</v>
      </c>
      <c r="AU2096" s="241" t="s">
        <v>87</v>
      </c>
      <c r="AV2096" s="13" t="s">
        <v>87</v>
      </c>
      <c r="AW2096" s="13" t="s">
        <v>40</v>
      </c>
      <c r="AX2096" s="13" t="s">
        <v>80</v>
      </c>
      <c r="AY2096" s="241" t="s">
        <v>201</v>
      </c>
    </row>
    <row r="2097" spans="2:65" s="13" customFormat="1">
      <c r="B2097" s="231"/>
      <c r="C2097" s="232"/>
      <c r="D2097" s="218" t="s">
        <v>211</v>
      </c>
      <c r="E2097" s="233" t="s">
        <v>34</v>
      </c>
      <c r="F2097" s="234" t="s">
        <v>1534</v>
      </c>
      <c r="G2097" s="232"/>
      <c r="H2097" s="235">
        <v>1.58</v>
      </c>
      <c r="I2097" s="236"/>
      <c r="J2097" s="232"/>
      <c r="K2097" s="232"/>
      <c r="L2097" s="237"/>
      <c r="M2097" s="238"/>
      <c r="N2097" s="239"/>
      <c r="O2097" s="239"/>
      <c r="P2097" s="239"/>
      <c r="Q2097" s="239"/>
      <c r="R2097" s="239"/>
      <c r="S2097" s="239"/>
      <c r="T2097" s="240"/>
      <c r="AT2097" s="241" t="s">
        <v>211</v>
      </c>
      <c r="AU2097" s="241" t="s">
        <v>87</v>
      </c>
      <c r="AV2097" s="13" t="s">
        <v>87</v>
      </c>
      <c r="AW2097" s="13" t="s">
        <v>40</v>
      </c>
      <c r="AX2097" s="13" t="s">
        <v>80</v>
      </c>
      <c r="AY2097" s="241" t="s">
        <v>201</v>
      </c>
    </row>
    <row r="2098" spans="2:65" s="13" customFormat="1">
      <c r="B2098" s="231"/>
      <c r="C2098" s="232"/>
      <c r="D2098" s="218" t="s">
        <v>211</v>
      </c>
      <c r="E2098" s="233" t="s">
        <v>34</v>
      </c>
      <c r="F2098" s="234" t="s">
        <v>1535</v>
      </c>
      <c r="G2098" s="232"/>
      <c r="H2098" s="235">
        <v>1.85</v>
      </c>
      <c r="I2098" s="236"/>
      <c r="J2098" s="232"/>
      <c r="K2098" s="232"/>
      <c r="L2098" s="237"/>
      <c r="M2098" s="238"/>
      <c r="N2098" s="239"/>
      <c r="O2098" s="239"/>
      <c r="P2098" s="239"/>
      <c r="Q2098" s="239"/>
      <c r="R2098" s="239"/>
      <c r="S2098" s="239"/>
      <c r="T2098" s="240"/>
      <c r="AT2098" s="241" t="s">
        <v>211</v>
      </c>
      <c r="AU2098" s="241" t="s">
        <v>87</v>
      </c>
      <c r="AV2098" s="13" t="s">
        <v>87</v>
      </c>
      <c r="AW2098" s="13" t="s">
        <v>40</v>
      </c>
      <c r="AX2098" s="13" t="s">
        <v>80</v>
      </c>
      <c r="AY2098" s="241" t="s">
        <v>201</v>
      </c>
    </row>
    <row r="2099" spans="2:65" s="13" customFormat="1">
      <c r="B2099" s="231"/>
      <c r="C2099" s="232"/>
      <c r="D2099" s="218" t="s">
        <v>211</v>
      </c>
      <c r="E2099" s="233" t="s">
        <v>34</v>
      </c>
      <c r="F2099" s="234" t="s">
        <v>1536</v>
      </c>
      <c r="G2099" s="232"/>
      <c r="H2099" s="235">
        <v>1.8</v>
      </c>
      <c r="I2099" s="236"/>
      <c r="J2099" s="232"/>
      <c r="K2099" s="232"/>
      <c r="L2099" s="237"/>
      <c r="M2099" s="238"/>
      <c r="N2099" s="239"/>
      <c r="O2099" s="239"/>
      <c r="P2099" s="239"/>
      <c r="Q2099" s="239"/>
      <c r="R2099" s="239"/>
      <c r="S2099" s="239"/>
      <c r="T2099" s="240"/>
      <c r="AT2099" s="241" t="s">
        <v>211</v>
      </c>
      <c r="AU2099" s="241" t="s">
        <v>87</v>
      </c>
      <c r="AV2099" s="13" t="s">
        <v>87</v>
      </c>
      <c r="AW2099" s="13" t="s">
        <v>40</v>
      </c>
      <c r="AX2099" s="13" t="s">
        <v>80</v>
      </c>
      <c r="AY2099" s="241" t="s">
        <v>201</v>
      </c>
    </row>
    <row r="2100" spans="2:65" s="13" customFormat="1">
      <c r="B2100" s="231"/>
      <c r="C2100" s="232"/>
      <c r="D2100" s="218" t="s">
        <v>211</v>
      </c>
      <c r="E2100" s="233" t="s">
        <v>34</v>
      </c>
      <c r="F2100" s="234" t="s">
        <v>2075</v>
      </c>
      <c r="G2100" s="232"/>
      <c r="H2100" s="235">
        <v>2.68</v>
      </c>
      <c r="I2100" s="236"/>
      <c r="J2100" s="232"/>
      <c r="K2100" s="232"/>
      <c r="L2100" s="237"/>
      <c r="M2100" s="238"/>
      <c r="N2100" s="239"/>
      <c r="O2100" s="239"/>
      <c r="P2100" s="239"/>
      <c r="Q2100" s="239"/>
      <c r="R2100" s="239"/>
      <c r="S2100" s="239"/>
      <c r="T2100" s="240"/>
      <c r="AT2100" s="241" t="s">
        <v>211</v>
      </c>
      <c r="AU2100" s="241" t="s">
        <v>87</v>
      </c>
      <c r="AV2100" s="13" t="s">
        <v>87</v>
      </c>
      <c r="AW2100" s="13" t="s">
        <v>40</v>
      </c>
      <c r="AX2100" s="13" t="s">
        <v>80</v>
      </c>
      <c r="AY2100" s="241" t="s">
        <v>201</v>
      </c>
    </row>
    <row r="2101" spans="2:65" s="15" customFormat="1">
      <c r="B2101" s="253"/>
      <c r="C2101" s="254"/>
      <c r="D2101" s="218" t="s">
        <v>211</v>
      </c>
      <c r="E2101" s="255" t="s">
        <v>34</v>
      </c>
      <c r="F2101" s="256" t="s">
        <v>2085</v>
      </c>
      <c r="G2101" s="254"/>
      <c r="H2101" s="257">
        <v>9.42</v>
      </c>
      <c r="I2101" s="258"/>
      <c r="J2101" s="254"/>
      <c r="K2101" s="254"/>
      <c r="L2101" s="259"/>
      <c r="M2101" s="260"/>
      <c r="N2101" s="261"/>
      <c r="O2101" s="261"/>
      <c r="P2101" s="261"/>
      <c r="Q2101" s="261"/>
      <c r="R2101" s="261"/>
      <c r="S2101" s="261"/>
      <c r="T2101" s="262"/>
      <c r="AT2101" s="263" t="s">
        <v>211</v>
      </c>
      <c r="AU2101" s="263" t="s">
        <v>87</v>
      </c>
      <c r="AV2101" s="15" t="s">
        <v>108</v>
      </c>
      <c r="AW2101" s="15" t="s">
        <v>40</v>
      </c>
      <c r="AX2101" s="15" t="s">
        <v>80</v>
      </c>
      <c r="AY2101" s="263" t="s">
        <v>201</v>
      </c>
    </row>
    <row r="2102" spans="2:65" s="14" customFormat="1">
      <c r="B2102" s="242"/>
      <c r="C2102" s="243"/>
      <c r="D2102" s="218" t="s">
        <v>211</v>
      </c>
      <c r="E2102" s="244" t="s">
        <v>34</v>
      </c>
      <c r="F2102" s="245" t="s">
        <v>215</v>
      </c>
      <c r="G2102" s="243"/>
      <c r="H2102" s="246">
        <v>11.38</v>
      </c>
      <c r="I2102" s="247"/>
      <c r="J2102" s="243"/>
      <c r="K2102" s="243"/>
      <c r="L2102" s="248"/>
      <c r="M2102" s="249"/>
      <c r="N2102" s="250"/>
      <c r="O2102" s="250"/>
      <c r="P2102" s="250"/>
      <c r="Q2102" s="250"/>
      <c r="R2102" s="250"/>
      <c r="S2102" s="250"/>
      <c r="T2102" s="251"/>
      <c r="AT2102" s="252" t="s">
        <v>211</v>
      </c>
      <c r="AU2102" s="252" t="s">
        <v>87</v>
      </c>
      <c r="AV2102" s="14" t="s">
        <v>111</v>
      </c>
      <c r="AW2102" s="14" t="s">
        <v>40</v>
      </c>
      <c r="AX2102" s="14" t="s">
        <v>42</v>
      </c>
      <c r="AY2102" s="252" t="s">
        <v>201</v>
      </c>
    </row>
    <row r="2103" spans="2:65" s="1" customFormat="1" ht="25.5" customHeight="1">
      <c r="B2103" s="43"/>
      <c r="C2103" s="206" t="s">
        <v>2095</v>
      </c>
      <c r="D2103" s="206" t="s">
        <v>203</v>
      </c>
      <c r="E2103" s="207" t="s">
        <v>2096</v>
      </c>
      <c r="F2103" s="208" t="s">
        <v>2097</v>
      </c>
      <c r="G2103" s="209" t="s">
        <v>137</v>
      </c>
      <c r="H2103" s="210">
        <v>114.28</v>
      </c>
      <c r="I2103" s="211"/>
      <c r="J2103" s="212">
        <f>ROUND(I2103*H2103,2)</f>
        <v>0</v>
      </c>
      <c r="K2103" s="208" t="s">
        <v>207</v>
      </c>
      <c r="L2103" s="63"/>
      <c r="M2103" s="213" t="s">
        <v>34</v>
      </c>
      <c r="N2103" s="214" t="s">
        <v>51</v>
      </c>
      <c r="O2103" s="44"/>
      <c r="P2103" s="215">
        <f>O2103*H2103</f>
        <v>0</v>
      </c>
      <c r="Q2103" s="215">
        <v>1E-4</v>
      </c>
      <c r="R2103" s="215">
        <f>Q2103*H2103</f>
        <v>1.1428000000000001E-2</v>
      </c>
      <c r="S2103" s="215">
        <v>0</v>
      </c>
      <c r="T2103" s="216">
        <f>S2103*H2103</f>
        <v>0</v>
      </c>
      <c r="AR2103" s="25" t="s">
        <v>286</v>
      </c>
      <c r="AT2103" s="25" t="s">
        <v>203</v>
      </c>
      <c r="AU2103" s="25" t="s">
        <v>87</v>
      </c>
      <c r="AY2103" s="25" t="s">
        <v>201</v>
      </c>
      <c r="BE2103" s="217">
        <f>IF(N2103="základní",J2103,0)</f>
        <v>0</v>
      </c>
      <c r="BF2103" s="217">
        <f>IF(N2103="snížená",J2103,0)</f>
        <v>0</v>
      </c>
      <c r="BG2103" s="217">
        <f>IF(N2103="zákl. přenesená",J2103,0)</f>
        <v>0</v>
      </c>
      <c r="BH2103" s="217">
        <f>IF(N2103="sníž. přenesená",J2103,0)</f>
        <v>0</v>
      </c>
      <c r="BI2103" s="217">
        <f>IF(N2103="nulová",J2103,0)</f>
        <v>0</v>
      </c>
      <c r="BJ2103" s="25" t="s">
        <v>42</v>
      </c>
      <c r="BK2103" s="217">
        <f>ROUND(I2103*H2103,2)</f>
        <v>0</v>
      </c>
      <c r="BL2103" s="25" t="s">
        <v>286</v>
      </c>
      <c r="BM2103" s="25" t="s">
        <v>2098</v>
      </c>
    </row>
    <row r="2104" spans="2:65" s="1" customFormat="1" ht="135">
      <c r="B2104" s="43"/>
      <c r="C2104" s="65"/>
      <c r="D2104" s="218" t="s">
        <v>209</v>
      </c>
      <c r="E2104" s="65"/>
      <c r="F2104" s="219" t="s">
        <v>2061</v>
      </c>
      <c r="G2104" s="65"/>
      <c r="H2104" s="65"/>
      <c r="I2104" s="175"/>
      <c r="J2104" s="65"/>
      <c r="K2104" s="65"/>
      <c r="L2104" s="63"/>
      <c r="M2104" s="220"/>
      <c r="N2104" s="44"/>
      <c r="O2104" s="44"/>
      <c r="P2104" s="44"/>
      <c r="Q2104" s="44"/>
      <c r="R2104" s="44"/>
      <c r="S2104" s="44"/>
      <c r="T2104" s="80"/>
      <c r="AT2104" s="25" t="s">
        <v>209</v>
      </c>
      <c r="AU2104" s="25" t="s">
        <v>87</v>
      </c>
    </row>
    <row r="2105" spans="2:65" s="1" customFormat="1" ht="25.5" customHeight="1">
      <c r="B2105" s="43"/>
      <c r="C2105" s="206" t="s">
        <v>2099</v>
      </c>
      <c r="D2105" s="206" t="s">
        <v>203</v>
      </c>
      <c r="E2105" s="207" t="s">
        <v>2100</v>
      </c>
      <c r="F2105" s="208" t="s">
        <v>2101</v>
      </c>
      <c r="G2105" s="209" t="s">
        <v>137</v>
      </c>
      <c r="H2105" s="210">
        <v>114.28</v>
      </c>
      <c r="I2105" s="211"/>
      <c r="J2105" s="212">
        <f>ROUND(I2105*H2105,2)</f>
        <v>0</v>
      </c>
      <c r="K2105" s="208" t="s">
        <v>207</v>
      </c>
      <c r="L2105" s="63"/>
      <c r="M2105" s="213" t="s">
        <v>34</v>
      </c>
      <c r="N2105" s="214" t="s">
        <v>51</v>
      </c>
      <c r="O2105" s="44"/>
      <c r="P2105" s="215">
        <f>O2105*H2105</f>
        <v>0</v>
      </c>
      <c r="Q2105" s="215">
        <v>1E-4</v>
      </c>
      <c r="R2105" s="215">
        <f>Q2105*H2105</f>
        <v>1.1428000000000001E-2</v>
      </c>
      <c r="S2105" s="215">
        <v>0</v>
      </c>
      <c r="T2105" s="216">
        <f>S2105*H2105</f>
        <v>0</v>
      </c>
      <c r="AR2105" s="25" t="s">
        <v>286</v>
      </c>
      <c r="AT2105" s="25" t="s">
        <v>203</v>
      </c>
      <c r="AU2105" s="25" t="s">
        <v>87</v>
      </c>
      <c r="AY2105" s="25" t="s">
        <v>201</v>
      </c>
      <c r="BE2105" s="217">
        <f>IF(N2105="základní",J2105,0)</f>
        <v>0</v>
      </c>
      <c r="BF2105" s="217">
        <f>IF(N2105="snížená",J2105,0)</f>
        <v>0</v>
      </c>
      <c r="BG2105" s="217">
        <f>IF(N2105="zákl. přenesená",J2105,0)</f>
        <v>0</v>
      </c>
      <c r="BH2105" s="217">
        <f>IF(N2105="sníž. přenesená",J2105,0)</f>
        <v>0</v>
      </c>
      <c r="BI2105" s="217">
        <f>IF(N2105="nulová",J2105,0)</f>
        <v>0</v>
      </c>
      <c r="BJ2105" s="25" t="s">
        <v>42</v>
      </c>
      <c r="BK2105" s="217">
        <f>ROUND(I2105*H2105,2)</f>
        <v>0</v>
      </c>
      <c r="BL2105" s="25" t="s">
        <v>286</v>
      </c>
      <c r="BM2105" s="25" t="s">
        <v>2102</v>
      </c>
    </row>
    <row r="2106" spans="2:65" s="1" customFormat="1" ht="135">
      <c r="B2106" s="43"/>
      <c r="C2106" s="65"/>
      <c r="D2106" s="218" t="s">
        <v>209</v>
      </c>
      <c r="E2106" s="65"/>
      <c r="F2106" s="219" t="s">
        <v>2061</v>
      </c>
      <c r="G2106" s="65"/>
      <c r="H2106" s="65"/>
      <c r="I2106" s="175"/>
      <c r="J2106" s="65"/>
      <c r="K2106" s="65"/>
      <c r="L2106" s="63"/>
      <c r="M2106" s="220"/>
      <c r="N2106" s="44"/>
      <c r="O2106" s="44"/>
      <c r="P2106" s="44"/>
      <c r="Q2106" s="44"/>
      <c r="R2106" s="44"/>
      <c r="S2106" s="44"/>
      <c r="T2106" s="80"/>
      <c r="AT2106" s="25" t="s">
        <v>209</v>
      </c>
      <c r="AU2106" s="25" t="s">
        <v>87</v>
      </c>
    </row>
    <row r="2107" spans="2:65" s="1" customFormat="1" ht="25.5" customHeight="1">
      <c r="B2107" s="43"/>
      <c r="C2107" s="206" t="s">
        <v>2103</v>
      </c>
      <c r="D2107" s="206" t="s">
        <v>203</v>
      </c>
      <c r="E2107" s="207" t="s">
        <v>2104</v>
      </c>
      <c r="F2107" s="208" t="s">
        <v>2105</v>
      </c>
      <c r="G2107" s="209" t="s">
        <v>137</v>
      </c>
      <c r="H2107" s="210">
        <v>7.06</v>
      </c>
      <c r="I2107" s="211"/>
      <c r="J2107" s="212">
        <f>ROUND(I2107*H2107,2)</f>
        <v>0</v>
      </c>
      <c r="K2107" s="208" t="s">
        <v>207</v>
      </c>
      <c r="L2107" s="63"/>
      <c r="M2107" s="213" t="s">
        <v>34</v>
      </c>
      <c r="N2107" s="214" t="s">
        <v>51</v>
      </c>
      <c r="O2107" s="44"/>
      <c r="P2107" s="215">
        <f>O2107*H2107</f>
        <v>0</v>
      </c>
      <c r="Q2107" s="215">
        <v>2.0119999999999999E-2</v>
      </c>
      <c r="R2107" s="215">
        <f>Q2107*H2107</f>
        <v>0.14204719999999998</v>
      </c>
      <c r="S2107" s="215">
        <v>0</v>
      </c>
      <c r="T2107" s="216">
        <f>S2107*H2107</f>
        <v>0</v>
      </c>
      <c r="AR2107" s="25" t="s">
        <v>286</v>
      </c>
      <c r="AT2107" s="25" t="s">
        <v>203</v>
      </c>
      <c r="AU2107" s="25" t="s">
        <v>87</v>
      </c>
      <c r="AY2107" s="25" t="s">
        <v>201</v>
      </c>
      <c r="BE2107" s="217">
        <f>IF(N2107="základní",J2107,0)</f>
        <v>0</v>
      </c>
      <c r="BF2107" s="217">
        <f>IF(N2107="snížená",J2107,0)</f>
        <v>0</v>
      </c>
      <c r="BG2107" s="217">
        <f>IF(N2107="zákl. přenesená",J2107,0)</f>
        <v>0</v>
      </c>
      <c r="BH2107" s="217">
        <f>IF(N2107="sníž. přenesená",J2107,0)</f>
        <v>0</v>
      </c>
      <c r="BI2107" s="217">
        <f>IF(N2107="nulová",J2107,0)</f>
        <v>0</v>
      </c>
      <c r="BJ2107" s="25" t="s">
        <v>42</v>
      </c>
      <c r="BK2107" s="217">
        <f>ROUND(I2107*H2107,2)</f>
        <v>0</v>
      </c>
      <c r="BL2107" s="25" t="s">
        <v>286</v>
      </c>
      <c r="BM2107" s="25" t="s">
        <v>2106</v>
      </c>
    </row>
    <row r="2108" spans="2:65" s="1" customFormat="1" ht="54">
      <c r="B2108" s="43"/>
      <c r="C2108" s="65"/>
      <c r="D2108" s="218" t="s">
        <v>209</v>
      </c>
      <c r="E2108" s="65"/>
      <c r="F2108" s="219" t="s">
        <v>2107</v>
      </c>
      <c r="G2108" s="65"/>
      <c r="H2108" s="65"/>
      <c r="I2108" s="175"/>
      <c r="J2108" s="65"/>
      <c r="K2108" s="65"/>
      <c r="L2108" s="63"/>
      <c r="M2108" s="220"/>
      <c r="N2108" s="44"/>
      <c r="O2108" s="44"/>
      <c r="P2108" s="44"/>
      <c r="Q2108" s="44"/>
      <c r="R2108" s="44"/>
      <c r="S2108" s="44"/>
      <c r="T2108" s="80"/>
      <c r="AT2108" s="25" t="s">
        <v>209</v>
      </c>
      <c r="AU2108" s="25" t="s">
        <v>87</v>
      </c>
    </row>
    <row r="2109" spans="2:65" s="12" customFormat="1">
      <c r="B2109" s="221"/>
      <c r="C2109" s="222"/>
      <c r="D2109" s="218" t="s">
        <v>211</v>
      </c>
      <c r="E2109" s="223" t="s">
        <v>34</v>
      </c>
      <c r="F2109" s="224" t="s">
        <v>1878</v>
      </c>
      <c r="G2109" s="222"/>
      <c r="H2109" s="223" t="s">
        <v>34</v>
      </c>
      <c r="I2109" s="225"/>
      <c r="J2109" s="222"/>
      <c r="K2109" s="222"/>
      <c r="L2109" s="226"/>
      <c r="M2109" s="227"/>
      <c r="N2109" s="228"/>
      <c r="O2109" s="228"/>
      <c r="P2109" s="228"/>
      <c r="Q2109" s="228"/>
      <c r="R2109" s="228"/>
      <c r="S2109" s="228"/>
      <c r="T2109" s="229"/>
      <c r="AT2109" s="230" t="s">
        <v>211</v>
      </c>
      <c r="AU2109" s="230" t="s">
        <v>87</v>
      </c>
      <c r="AV2109" s="12" t="s">
        <v>42</v>
      </c>
      <c r="AW2109" s="12" t="s">
        <v>40</v>
      </c>
      <c r="AX2109" s="12" t="s">
        <v>80</v>
      </c>
      <c r="AY2109" s="230" t="s">
        <v>201</v>
      </c>
    </row>
    <row r="2110" spans="2:65" s="13" customFormat="1">
      <c r="B2110" s="231"/>
      <c r="C2110" s="232"/>
      <c r="D2110" s="218" t="s">
        <v>211</v>
      </c>
      <c r="E2110" s="233" t="s">
        <v>34</v>
      </c>
      <c r="F2110" s="234" t="s">
        <v>2108</v>
      </c>
      <c r="G2110" s="232"/>
      <c r="H2110" s="235">
        <v>2.4</v>
      </c>
      <c r="I2110" s="236"/>
      <c r="J2110" s="232"/>
      <c r="K2110" s="232"/>
      <c r="L2110" s="237"/>
      <c r="M2110" s="238"/>
      <c r="N2110" s="239"/>
      <c r="O2110" s="239"/>
      <c r="P2110" s="239"/>
      <c r="Q2110" s="239"/>
      <c r="R2110" s="239"/>
      <c r="S2110" s="239"/>
      <c r="T2110" s="240"/>
      <c r="AT2110" s="241" t="s">
        <v>211</v>
      </c>
      <c r="AU2110" s="241" t="s">
        <v>87</v>
      </c>
      <c r="AV2110" s="13" t="s">
        <v>87</v>
      </c>
      <c r="AW2110" s="13" t="s">
        <v>40</v>
      </c>
      <c r="AX2110" s="13" t="s">
        <v>80</v>
      </c>
      <c r="AY2110" s="241" t="s">
        <v>201</v>
      </c>
    </row>
    <row r="2111" spans="2:65" s="13" customFormat="1">
      <c r="B2111" s="231"/>
      <c r="C2111" s="232"/>
      <c r="D2111" s="218" t="s">
        <v>211</v>
      </c>
      <c r="E2111" s="233" t="s">
        <v>34</v>
      </c>
      <c r="F2111" s="234" t="s">
        <v>2109</v>
      </c>
      <c r="G2111" s="232"/>
      <c r="H2111" s="235">
        <v>3.4</v>
      </c>
      <c r="I2111" s="236"/>
      <c r="J2111" s="232"/>
      <c r="K2111" s="232"/>
      <c r="L2111" s="237"/>
      <c r="M2111" s="238"/>
      <c r="N2111" s="239"/>
      <c r="O2111" s="239"/>
      <c r="P2111" s="239"/>
      <c r="Q2111" s="239"/>
      <c r="R2111" s="239"/>
      <c r="S2111" s="239"/>
      <c r="T2111" s="240"/>
      <c r="AT2111" s="241" t="s">
        <v>211</v>
      </c>
      <c r="AU2111" s="241" t="s">
        <v>87</v>
      </c>
      <c r="AV2111" s="13" t="s">
        <v>87</v>
      </c>
      <c r="AW2111" s="13" t="s">
        <v>40</v>
      </c>
      <c r="AX2111" s="13" t="s">
        <v>80</v>
      </c>
      <c r="AY2111" s="241" t="s">
        <v>201</v>
      </c>
    </row>
    <row r="2112" spans="2:65" s="13" customFormat="1">
      <c r="B2112" s="231"/>
      <c r="C2112" s="232"/>
      <c r="D2112" s="218" t="s">
        <v>211</v>
      </c>
      <c r="E2112" s="233" t="s">
        <v>34</v>
      </c>
      <c r="F2112" s="234" t="s">
        <v>2110</v>
      </c>
      <c r="G2112" s="232"/>
      <c r="H2112" s="235">
        <v>6.3</v>
      </c>
      <c r="I2112" s="236"/>
      <c r="J2112" s="232"/>
      <c r="K2112" s="232"/>
      <c r="L2112" s="237"/>
      <c r="M2112" s="238"/>
      <c r="N2112" s="239"/>
      <c r="O2112" s="239"/>
      <c r="P2112" s="239"/>
      <c r="Q2112" s="239"/>
      <c r="R2112" s="239"/>
      <c r="S2112" s="239"/>
      <c r="T2112" s="240"/>
      <c r="AT2112" s="241" t="s">
        <v>211</v>
      </c>
      <c r="AU2112" s="241" t="s">
        <v>87</v>
      </c>
      <c r="AV2112" s="13" t="s">
        <v>87</v>
      </c>
      <c r="AW2112" s="13" t="s">
        <v>40</v>
      </c>
      <c r="AX2112" s="13" t="s">
        <v>80</v>
      </c>
      <c r="AY2112" s="241" t="s">
        <v>201</v>
      </c>
    </row>
    <row r="2113" spans="2:65" s="12" customFormat="1">
      <c r="B2113" s="221"/>
      <c r="C2113" s="222"/>
      <c r="D2113" s="218" t="s">
        <v>211</v>
      </c>
      <c r="E2113" s="223" t="s">
        <v>34</v>
      </c>
      <c r="F2113" s="224" t="s">
        <v>2111</v>
      </c>
      <c r="G2113" s="222"/>
      <c r="H2113" s="223" t="s">
        <v>34</v>
      </c>
      <c r="I2113" s="225"/>
      <c r="J2113" s="222"/>
      <c r="K2113" s="222"/>
      <c r="L2113" s="226"/>
      <c r="M2113" s="227"/>
      <c r="N2113" s="228"/>
      <c r="O2113" s="228"/>
      <c r="P2113" s="228"/>
      <c r="Q2113" s="228"/>
      <c r="R2113" s="228"/>
      <c r="S2113" s="228"/>
      <c r="T2113" s="229"/>
      <c r="AT2113" s="230" t="s">
        <v>211</v>
      </c>
      <c r="AU2113" s="230" t="s">
        <v>87</v>
      </c>
      <c r="AV2113" s="12" t="s">
        <v>42</v>
      </c>
      <c r="AW2113" s="12" t="s">
        <v>40</v>
      </c>
      <c r="AX2113" s="12" t="s">
        <v>80</v>
      </c>
      <c r="AY2113" s="230" t="s">
        <v>201</v>
      </c>
    </row>
    <row r="2114" spans="2:65" s="13" customFormat="1">
      <c r="B2114" s="231"/>
      <c r="C2114" s="232"/>
      <c r="D2114" s="218" t="s">
        <v>211</v>
      </c>
      <c r="E2114" s="233" t="s">
        <v>34</v>
      </c>
      <c r="F2114" s="234" t="s">
        <v>2112</v>
      </c>
      <c r="G2114" s="232"/>
      <c r="H2114" s="235">
        <v>-5.04</v>
      </c>
      <c r="I2114" s="236"/>
      <c r="J2114" s="232"/>
      <c r="K2114" s="232"/>
      <c r="L2114" s="237"/>
      <c r="M2114" s="238"/>
      <c r="N2114" s="239"/>
      <c r="O2114" s="239"/>
      <c r="P2114" s="239"/>
      <c r="Q2114" s="239"/>
      <c r="R2114" s="239"/>
      <c r="S2114" s="239"/>
      <c r="T2114" s="240"/>
      <c r="AT2114" s="241" t="s">
        <v>211</v>
      </c>
      <c r="AU2114" s="241" t="s">
        <v>87</v>
      </c>
      <c r="AV2114" s="13" t="s">
        <v>87</v>
      </c>
      <c r="AW2114" s="13" t="s">
        <v>40</v>
      </c>
      <c r="AX2114" s="13" t="s">
        <v>80</v>
      </c>
      <c r="AY2114" s="241" t="s">
        <v>201</v>
      </c>
    </row>
    <row r="2115" spans="2:65" s="14" customFormat="1">
      <c r="B2115" s="242"/>
      <c r="C2115" s="243"/>
      <c r="D2115" s="218" t="s">
        <v>211</v>
      </c>
      <c r="E2115" s="244" t="s">
        <v>34</v>
      </c>
      <c r="F2115" s="245" t="s">
        <v>215</v>
      </c>
      <c r="G2115" s="243"/>
      <c r="H2115" s="246">
        <v>7.06</v>
      </c>
      <c r="I2115" s="247"/>
      <c r="J2115" s="243"/>
      <c r="K2115" s="243"/>
      <c r="L2115" s="248"/>
      <c r="M2115" s="249"/>
      <c r="N2115" s="250"/>
      <c r="O2115" s="250"/>
      <c r="P2115" s="250"/>
      <c r="Q2115" s="250"/>
      <c r="R2115" s="250"/>
      <c r="S2115" s="250"/>
      <c r="T2115" s="251"/>
      <c r="AT2115" s="252" t="s">
        <v>211</v>
      </c>
      <c r="AU2115" s="252" t="s">
        <v>87</v>
      </c>
      <c r="AV2115" s="14" t="s">
        <v>111</v>
      </c>
      <c r="AW2115" s="14" t="s">
        <v>40</v>
      </c>
      <c r="AX2115" s="14" t="s">
        <v>42</v>
      </c>
      <c r="AY2115" s="252" t="s">
        <v>201</v>
      </c>
    </row>
    <row r="2116" spans="2:65" s="1" customFormat="1" ht="38.25" customHeight="1">
      <c r="B2116" s="43"/>
      <c r="C2116" s="206" t="s">
        <v>2113</v>
      </c>
      <c r="D2116" s="206" t="s">
        <v>203</v>
      </c>
      <c r="E2116" s="207" t="s">
        <v>2114</v>
      </c>
      <c r="F2116" s="208" t="s">
        <v>2115</v>
      </c>
      <c r="G2116" s="209" t="s">
        <v>370</v>
      </c>
      <c r="H2116" s="210">
        <v>4</v>
      </c>
      <c r="I2116" s="211"/>
      <c r="J2116" s="212">
        <f>ROUND(I2116*H2116,2)</f>
        <v>0</v>
      </c>
      <c r="K2116" s="208" t="s">
        <v>207</v>
      </c>
      <c r="L2116" s="63"/>
      <c r="M2116" s="213" t="s">
        <v>34</v>
      </c>
      <c r="N2116" s="214" t="s">
        <v>51</v>
      </c>
      <c r="O2116" s="44"/>
      <c r="P2116" s="215">
        <f>O2116*H2116</f>
        <v>0</v>
      </c>
      <c r="Q2116" s="215">
        <v>3.058E-2</v>
      </c>
      <c r="R2116" s="215">
        <f>Q2116*H2116</f>
        <v>0.12232</v>
      </c>
      <c r="S2116" s="215">
        <v>0</v>
      </c>
      <c r="T2116" s="216">
        <f>S2116*H2116</f>
        <v>0</v>
      </c>
      <c r="AR2116" s="25" t="s">
        <v>286</v>
      </c>
      <c r="AT2116" s="25" t="s">
        <v>203</v>
      </c>
      <c r="AU2116" s="25" t="s">
        <v>87</v>
      </c>
      <c r="AY2116" s="25" t="s">
        <v>201</v>
      </c>
      <c r="BE2116" s="217">
        <f>IF(N2116="základní",J2116,0)</f>
        <v>0</v>
      </c>
      <c r="BF2116" s="217">
        <f>IF(N2116="snížená",J2116,0)</f>
        <v>0</v>
      </c>
      <c r="BG2116" s="217">
        <f>IF(N2116="zákl. přenesená",J2116,0)</f>
        <v>0</v>
      </c>
      <c r="BH2116" s="217">
        <f>IF(N2116="sníž. přenesená",J2116,0)</f>
        <v>0</v>
      </c>
      <c r="BI2116" s="217">
        <f>IF(N2116="nulová",J2116,0)</f>
        <v>0</v>
      </c>
      <c r="BJ2116" s="25" t="s">
        <v>42</v>
      </c>
      <c r="BK2116" s="217">
        <f>ROUND(I2116*H2116,2)</f>
        <v>0</v>
      </c>
      <c r="BL2116" s="25" t="s">
        <v>286</v>
      </c>
      <c r="BM2116" s="25" t="s">
        <v>2116</v>
      </c>
    </row>
    <row r="2117" spans="2:65" s="1" customFormat="1" ht="54">
      <c r="B2117" s="43"/>
      <c r="C2117" s="65"/>
      <c r="D2117" s="218" t="s">
        <v>209</v>
      </c>
      <c r="E2117" s="65"/>
      <c r="F2117" s="219" t="s">
        <v>2107</v>
      </c>
      <c r="G2117" s="65"/>
      <c r="H2117" s="65"/>
      <c r="I2117" s="175"/>
      <c r="J2117" s="65"/>
      <c r="K2117" s="65"/>
      <c r="L2117" s="63"/>
      <c r="M2117" s="220"/>
      <c r="N2117" s="44"/>
      <c r="O2117" s="44"/>
      <c r="P2117" s="44"/>
      <c r="Q2117" s="44"/>
      <c r="R2117" s="44"/>
      <c r="S2117" s="44"/>
      <c r="T2117" s="80"/>
      <c r="AT2117" s="25" t="s">
        <v>209</v>
      </c>
      <c r="AU2117" s="25" t="s">
        <v>87</v>
      </c>
    </row>
    <row r="2118" spans="2:65" s="12" customFormat="1">
      <c r="B2118" s="221"/>
      <c r="C2118" s="222"/>
      <c r="D2118" s="218" t="s">
        <v>211</v>
      </c>
      <c r="E2118" s="223" t="s">
        <v>34</v>
      </c>
      <c r="F2118" s="224" t="s">
        <v>1878</v>
      </c>
      <c r="G2118" s="222"/>
      <c r="H2118" s="223" t="s">
        <v>34</v>
      </c>
      <c r="I2118" s="225"/>
      <c r="J2118" s="222"/>
      <c r="K2118" s="222"/>
      <c r="L2118" s="226"/>
      <c r="M2118" s="227"/>
      <c r="N2118" s="228"/>
      <c r="O2118" s="228"/>
      <c r="P2118" s="228"/>
      <c r="Q2118" s="228"/>
      <c r="R2118" s="228"/>
      <c r="S2118" s="228"/>
      <c r="T2118" s="229"/>
      <c r="AT2118" s="230" t="s">
        <v>211</v>
      </c>
      <c r="AU2118" s="230" t="s">
        <v>87</v>
      </c>
      <c r="AV2118" s="12" t="s">
        <v>42</v>
      </c>
      <c r="AW2118" s="12" t="s">
        <v>40</v>
      </c>
      <c r="AX2118" s="12" t="s">
        <v>80</v>
      </c>
      <c r="AY2118" s="230" t="s">
        <v>201</v>
      </c>
    </row>
    <row r="2119" spans="2:65" s="13" customFormat="1">
      <c r="B2119" s="231"/>
      <c r="C2119" s="232"/>
      <c r="D2119" s="218" t="s">
        <v>211</v>
      </c>
      <c r="E2119" s="233" t="s">
        <v>34</v>
      </c>
      <c r="F2119" s="234" t="s">
        <v>2117</v>
      </c>
      <c r="G2119" s="232"/>
      <c r="H2119" s="235">
        <v>1</v>
      </c>
      <c r="I2119" s="236"/>
      <c r="J2119" s="232"/>
      <c r="K2119" s="232"/>
      <c r="L2119" s="237"/>
      <c r="M2119" s="238"/>
      <c r="N2119" s="239"/>
      <c r="O2119" s="239"/>
      <c r="P2119" s="239"/>
      <c r="Q2119" s="239"/>
      <c r="R2119" s="239"/>
      <c r="S2119" s="239"/>
      <c r="T2119" s="240"/>
      <c r="AT2119" s="241" t="s">
        <v>211</v>
      </c>
      <c r="AU2119" s="241" t="s">
        <v>87</v>
      </c>
      <c r="AV2119" s="13" t="s">
        <v>87</v>
      </c>
      <c r="AW2119" s="13" t="s">
        <v>40</v>
      </c>
      <c r="AX2119" s="13" t="s">
        <v>80</v>
      </c>
      <c r="AY2119" s="241" t="s">
        <v>201</v>
      </c>
    </row>
    <row r="2120" spans="2:65" s="13" customFormat="1">
      <c r="B2120" s="231"/>
      <c r="C2120" s="232"/>
      <c r="D2120" s="218" t="s">
        <v>211</v>
      </c>
      <c r="E2120" s="233" t="s">
        <v>34</v>
      </c>
      <c r="F2120" s="234" t="s">
        <v>2118</v>
      </c>
      <c r="G2120" s="232"/>
      <c r="H2120" s="235">
        <v>1</v>
      </c>
      <c r="I2120" s="236"/>
      <c r="J2120" s="232"/>
      <c r="K2120" s="232"/>
      <c r="L2120" s="237"/>
      <c r="M2120" s="238"/>
      <c r="N2120" s="239"/>
      <c r="O2120" s="239"/>
      <c r="P2120" s="239"/>
      <c r="Q2120" s="239"/>
      <c r="R2120" s="239"/>
      <c r="S2120" s="239"/>
      <c r="T2120" s="240"/>
      <c r="AT2120" s="241" t="s">
        <v>211</v>
      </c>
      <c r="AU2120" s="241" t="s">
        <v>87</v>
      </c>
      <c r="AV2120" s="13" t="s">
        <v>87</v>
      </c>
      <c r="AW2120" s="13" t="s">
        <v>40</v>
      </c>
      <c r="AX2120" s="13" t="s">
        <v>80</v>
      </c>
      <c r="AY2120" s="241" t="s">
        <v>201</v>
      </c>
    </row>
    <row r="2121" spans="2:65" s="13" customFormat="1">
      <c r="B2121" s="231"/>
      <c r="C2121" s="232"/>
      <c r="D2121" s="218" t="s">
        <v>211</v>
      </c>
      <c r="E2121" s="233" t="s">
        <v>34</v>
      </c>
      <c r="F2121" s="234" t="s">
        <v>2119</v>
      </c>
      <c r="G2121" s="232"/>
      <c r="H2121" s="235">
        <v>2</v>
      </c>
      <c r="I2121" s="236"/>
      <c r="J2121" s="232"/>
      <c r="K2121" s="232"/>
      <c r="L2121" s="237"/>
      <c r="M2121" s="238"/>
      <c r="N2121" s="239"/>
      <c r="O2121" s="239"/>
      <c r="P2121" s="239"/>
      <c r="Q2121" s="239"/>
      <c r="R2121" s="239"/>
      <c r="S2121" s="239"/>
      <c r="T2121" s="240"/>
      <c r="AT2121" s="241" t="s">
        <v>211</v>
      </c>
      <c r="AU2121" s="241" t="s">
        <v>87</v>
      </c>
      <c r="AV2121" s="13" t="s">
        <v>87</v>
      </c>
      <c r="AW2121" s="13" t="s">
        <v>40</v>
      </c>
      <c r="AX2121" s="13" t="s">
        <v>80</v>
      </c>
      <c r="AY2121" s="241" t="s">
        <v>201</v>
      </c>
    </row>
    <row r="2122" spans="2:65" s="14" customFormat="1">
      <c r="B2122" s="242"/>
      <c r="C2122" s="243"/>
      <c r="D2122" s="218" t="s">
        <v>211</v>
      </c>
      <c r="E2122" s="244" t="s">
        <v>34</v>
      </c>
      <c r="F2122" s="245" t="s">
        <v>215</v>
      </c>
      <c r="G2122" s="243"/>
      <c r="H2122" s="246">
        <v>4</v>
      </c>
      <c r="I2122" s="247"/>
      <c r="J2122" s="243"/>
      <c r="K2122" s="243"/>
      <c r="L2122" s="248"/>
      <c r="M2122" s="249"/>
      <c r="N2122" s="250"/>
      <c r="O2122" s="250"/>
      <c r="P2122" s="250"/>
      <c r="Q2122" s="250"/>
      <c r="R2122" s="250"/>
      <c r="S2122" s="250"/>
      <c r="T2122" s="251"/>
      <c r="AT2122" s="252" t="s">
        <v>211</v>
      </c>
      <c r="AU2122" s="252" t="s">
        <v>87</v>
      </c>
      <c r="AV2122" s="14" t="s">
        <v>111</v>
      </c>
      <c r="AW2122" s="14" t="s">
        <v>40</v>
      </c>
      <c r="AX2122" s="14" t="s">
        <v>42</v>
      </c>
      <c r="AY2122" s="252" t="s">
        <v>201</v>
      </c>
    </row>
    <row r="2123" spans="2:65" s="1" customFormat="1" ht="51" customHeight="1">
      <c r="B2123" s="43"/>
      <c r="C2123" s="206" t="s">
        <v>2120</v>
      </c>
      <c r="D2123" s="206" t="s">
        <v>203</v>
      </c>
      <c r="E2123" s="207" t="s">
        <v>2121</v>
      </c>
      <c r="F2123" s="208" t="s">
        <v>2122</v>
      </c>
      <c r="G2123" s="209" t="s">
        <v>355</v>
      </c>
      <c r="H2123" s="210">
        <v>1.7669999999999999</v>
      </c>
      <c r="I2123" s="211"/>
      <c r="J2123" s="212">
        <f>ROUND(I2123*H2123,2)</f>
        <v>0</v>
      </c>
      <c r="K2123" s="208" t="s">
        <v>207</v>
      </c>
      <c r="L2123" s="63"/>
      <c r="M2123" s="213" t="s">
        <v>34</v>
      </c>
      <c r="N2123" s="214" t="s">
        <v>51</v>
      </c>
      <c r="O2123" s="44"/>
      <c r="P2123" s="215">
        <f>O2123*H2123</f>
        <v>0</v>
      </c>
      <c r="Q2123" s="215">
        <v>0</v>
      </c>
      <c r="R2123" s="215">
        <f>Q2123*H2123</f>
        <v>0</v>
      </c>
      <c r="S2123" s="215">
        <v>0</v>
      </c>
      <c r="T2123" s="216">
        <f>S2123*H2123</f>
        <v>0</v>
      </c>
      <c r="AR2123" s="25" t="s">
        <v>286</v>
      </c>
      <c r="AT2123" s="25" t="s">
        <v>203</v>
      </c>
      <c r="AU2123" s="25" t="s">
        <v>87</v>
      </c>
      <c r="AY2123" s="25" t="s">
        <v>201</v>
      </c>
      <c r="BE2123" s="217">
        <f>IF(N2123="základní",J2123,0)</f>
        <v>0</v>
      </c>
      <c r="BF2123" s="217">
        <f>IF(N2123="snížená",J2123,0)</f>
        <v>0</v>
      </c>
      <c r="BG2123" s="217">
        <f>IF(N2123="zákl. přenesená",J2123,0)</f>
        <v>0</v>
      </c>
      <c r="BH2123" s="217">
        <f>IF(N2123="sníž. přenesená",J2123,0)</f>
        <v>0</v>
      </c>
      <c r="BI2123" s="217">
        <f>IF(N2123="nulová",J2123,0)</f>
        <v>0</v>
      </c>
      <c r="BJ2123" s="25" t="s">
        <v>42</v>
      </c>
      <c r="BK2123" s="217">
        <f>ROUND(I2123*H2123,2)</f>
        <v>0</v>
      </c>
      <c r="BL2123" s="25" t="s">
        <v>286</v>
      </c>
      <c r="BM2123" s="25" t="s">
        <v>2123</v>
      </c>
    </row>
    <row r="2124" spans="2:65" s="1" customFormat="1" ht="121.5">
      <c r="B2124" s="43"/>
      <c r="C2124" s="65"/>
      <c r="D2124" s="218" t="s">
        <v>209</v>
      </c>
      <c r="E2124" s="65"/>
      <c r="F2124" s="219" t="s">
        <v>2124</v>
      </c>
      <c r="G2124" s="65"/>
      <c r="H2124" s="65"/>
      <c r="I2124" s="175"/>
      <c r="J2124" s="65"/>
      <c r="K2124" s="65"/>
      <c r="L2124" s="63"/>
      <c r="M2124" s="220"/>
      <c r="N2124" s="44"/>
      <c r="O2124" s="44"/>
      <c r="P2124" s="44"/>
      <c r="Q2124" s="44"/>
      <c r="R2124" s="44"/>
      <c r="S2124" s="44"/>
      <c r="T2124" s="80"/>
      <c r="AT2124" s="25" t="s">
        <v>209</v>
      </c>
      <c r="AU2124" s="25" t="s">
        <v>87</v>
      </c>
    </row>
    <row r="2125" spans="2:65" s="11" customFormat="1" ht="29.85" customHeight="1">
      <c r="B2125" s="190"/>
      <c r="C2125" s="191"/>
      <c r="D2125" s="192" t="s">
        <v>79</v>
      </c>
      <c r="E2125" s="204" t="s">
        <v>2125</v>
      </c>
      <c r="F2125" s="204" t="s">
        <v>2126</v>
      </c>
      <c r="G2125" s="191"/>
      <c r="H2125" s="191"/>
      <c r="I2125" s="194"/>
      <c r="J2125" s="205">
        <f>BK2125</f>
        <v>0</v>
      </c>
      <c r="K2125" s="191"/>
      <c r="L2125" s="196"/>
      <c r="M2125" s="197"/>
      <c r="N2125" s="198"/>
      <c r="O2125" s="198"/>
      <c r="P2125" s="199">
        <f>SUM(P2126:P2166)</f>
        <v>0</v>
      </c>
      <c r="Q2125" s="198"/>
      <c r="R2125" s="199">
        <f>SUM(R2126:R2166)</f>
        <v>0.89141799999999993</v>
      </c>
      <c r="S2125" s="198"/>
      <c r="T2125" s="200">
        <f>SUM(T2126:T2166)</f>
        <v>0</v>
      </c>
      <c r="AR2125" s="201" t="s">
        <v>87</v>
      </c>
      <c r="AT2125" s="202" t="s">
        <v>79</v>
      </c>
      <c r="AU2125" s="202" t="s">
        <v>42</v>
      </c>
      <c r="AY2125" s="201" t="s">
        <v>201</v>
      </c>
      <c r="BK2125" s="203">
        <f>SUM(BK2126:BK2166)</f>
        <v>0</v>
      </c>
    </row>
    <row r="2126" spans="2:65" s="1" customFormat="1" ht="25.5" customHeight="1">
      <c r="B2126" s="43"/>
      <c r="C2126" s="206" t="s">
        <v>2127</v>
      </c>
      <c r="D2126" s="206" t="s">
        <v>203</v>
      </c>
      <c r="E2126" s="207" t="s">
        <v>2128</v>
      </c>
      <c r="F2126" s="208" t="s">
        <v>2129</v>
      </c>
      <c r="G2126" s="209" t="s">
        <v>540</v>
      </c>
      <c r="H2126" s="210">
        <v>9.4</v>
      </c>
      <c r="I2126" s="211"/>
      <c r="J2126" s="212">
        <f>ROUND(I2126*H2126,2)</f>
        <v>0</v>
      </c>
      <c r="K2126" s="208" t="s">
        <v>207</v>
      </c>
      <c r="L2126" s="63"/>
      <c r="M2126" s="213" t="s">
        <v>34</v>
      </c>
      <c r="N2126" s="214" t="s">
        <v>51</v>
      </c>
      <c r="O2126" s="44"/>
      <c r="P2126" s="215">
        <f>O2126*H2126</f>
        <v>0</v>
      </c>
      <c r="Q2126" s="215">
        <v>1.8600000000000001E-3</v>
      </c>
      <c r="R2126" s="215">
        <f>Q2126*H2126</f>
        <v>1.7484000000000003E-2</v>
      </c>
      <c r="S2126" s="215">
        <v>0</v>
      </c>
      <c r="T2126" s="216">
        <f>S2126*H2126</f>
        <v>0</v>
      </c>
      <c r="AR2126" s="25" t="s">
        <v>286</v>
      </c>
      <c r="AT2126" s="25" t="s">
        <v>203</v>
      </c>
      <c r="AU2126" s="25" t="s">
        <v>87</v>
      </c>
      <c r="AY2126" s="25" t="s">
        <v>201</v>
      </c>
      <c r="BE2126" s="217">
        <f>IF(N2126="základní",J2126,0)</f>
        <v>0</v>
      </c>
      <c r="BF2126" s="217">
        <f>IF(N2126="snížená",J2126,0)</f>
        <v>0</v>
      </c>
      <c r="BG2126" s="217">
        <f>IF(N2126="zákl. přenesená",J2126,0)</f>
        <v>0</v>
      </c>
      <c r="BH2126" s="217">
        <f>IF(N2126="sníž. přenesená",J2126,0)</f>
        <v>0</v>
      </c>
      <c r="BI2126" s="217">
        <f>IF(N2126="nulová",J2126,0)</f>
        <v>0</v>
      </c>
      <c r="BJ2126" s="25" t="s">
        <v>42</v>
      </c>
      <c r="BK2126" s="217">
        <f>ROUND(I2126*H2126,2)</f>
        <v>0</v>
      </c>
      <c r="BL2126" s="25" t="s">
        <v>286</v>
      </c>
      <c r="BM2126" s="25" t="s">
        <v>2130</v>
      </c>
    </row>
    <row r="2127" spans="2:65" s="1" customFormat="1" ht="40.5">
      <c r="B2127" s="43"/>
      <c r="C2127" s="65"/>
      <c r="D2127" s="218" t="s">
        <v>209</v>
      </c>
      <c r="E2127" s="65"/>
      <c r="F2127" s="219" t="s">
        <v>2131</v>
      </c>
      <c r="G2127" s="65"/>
      <c r="H2127" s="65"/>
      <c r="I2127" s="175"/>
      <c r="J2127" s="65"/>
      <c r="K2127" s="65"/>
      <c r="L2127" s="63"/>
      <c r="M2127" s="220"/>
      <c r="N2127" s="44"/>
      <c r="O2127" s="44"/>
      <c r="P2127" s="44"/>
      <c r="Q2127" s="44"/>
      <c r="R2127" s="44"/>
      <c r="S2127" s="44"/>
      <c r="T2127" s="80"/>
      <c r="AT2127" s="25" t="s">
        <v>209</v>
      </c>
      <c r="AU2127" s="25" t="s">
        <v>87</v>
      </c>
    </row>
    <row r="2128" spans="2:65" s="12" customFormat="1">
      <c r="B2128" s="221"/>
      <c r="C2128" s="222"/>
      <c r="D2128" s="218" t="s">
        <v>211</v>
      </c>
      <c r="E2128" s="223" t="s">
        <v>34</v>
      </c>
      <c r="F2128" s="224" t="s">
        <v>2132</v>
      </c>
      <c r="G2128" s="222"/>
      <c r="H2128" s="223" t="s">
        <v>34</v>
      </c>
      <c r="I2128" s="225"/>
      <c r="J2128" s="222"/>
      <c r="K2128" s="222"/>
      <c r="L2128" s="226"/>
      <c r="M2128" s="227"/>
      <c r="N2128" s="228"/>
      <c r="O2128" s="228"/>
      <c r="P2128" s="228"/>
      <c r="Q2128" s="228"/>
      <c r="R2128" s="228"/>
      <c r="S2128" s="228"/>
      <c r="T2128" s="229"/>
      <c r="AT2128" s="230" t="s">
        <v>211</v>
      </c>
      <c r="AU2128" s="230" t="s">
        <v>87</v>
      </c>
      <c r="AV2128" s="12" t="s">
        <v>42</v>
      </c>
      <c r="AW2128" s="12" t="s">
        <v>40</v>
      </c>
      <c r="AX2128" s="12" t="s">
        <v>80</v>
      </c>
      <c r="AY2128" s="230" t="s">
        <v>201</v>
      </c>
    </row>
    <row r="2129" spans="2:65" s="13" customFormat="1">
      <c r="B2129" s="231"/>
      <c r="C2129" s="232"/>
      <c r="D2129" s="218" t="s">
        <v>211</v>
      </c>
      <c r="E2129" s="233" t="s">
        <v>34</v>
      </c>
      <c r="F2129" s="234" t="s">
        <v>2133</v>
      </c>
      <c r="G2129" s="232"/>
      <c r="H2129" s="235">
        <v>9.4</v>
      </c>
      <c r="I2129" s="236"/>
      <c r="J2129" s="232"/>
      <c r="K2129" s="232"/>
      <c r="L2129" s="237"/>
      <c r="M2129" s="238"/>
      <c r="N2129" s="239"/>
      <c r="O2129" s="239"/>
      <c r="P2129" s="239"/>
      <c r="Q2129" s="239"/>
      <c r="R2129" s="239"/>
      <c r="S2129" s="239"/>
      <c r="T2129" s="240"/>
      <c r="AT2129" s="241" t="s">
        <v>211</v>
      </c>
      <c r="AU2129" s="241" t="s">
        <v>87</v>
      </c>
      <c r="AV2129" s="13" t="s">
        <v>87</v>
      </c>
      <c r="AW2129" s="13" t="s">
        <v>40</v>
      </c>
      <c r="AX2129" s="13" t="s">
        <v>80</v>
      </c>
      <c r="AY2129" s="241" t="s">
        <v>201</v>
      </c>
    </row>
    <row r="2130" spans="2:65" s="14" customFormat="1">
      <c r="B2130" s="242"/>
      <c r="C2130" s="243"/>
      <c r="D2130" s="218" t="s">
        <v>211</v>
      </c>
      <c r="E2130" s="244" t="s">
        <v>34</v>
      </c>
      <c r="F2130" s="245" t="s">
        <v>215</v>
      </c>
      <c r="G2130" s="243"/>
      <c r="H2130" s="246">
        <v>9.4</v>
      </c>
      <c r="I2130" s="247"/>
      <c r="J2130" s="243"/>
      <c r="K2130" s="243"/>
      <c r="L2130" s="248"/>
      <c r="M2130" s="249"/>
      <c r="N2130" s="250"/>
      <c r="O2130" s="250"/>
      <c r="P2130" s="250"/>
      <c r="Q2130" s="250"/>
      <c r="R2130" s="250"/>
      <c r="S2130" s="250"/>
      <c r="T2130" s="251"/>
      <c r="AT2130" s="252" t="s">
        <v>211</v>
      </c>
      <c r="AU2130" s="252" t="s">
        <v>87</v>
      </c>
      <c r="AV2130" s="14" t="s">
        <v>111</v>
      </c>
      <c r="AW2130" s="14" t="s">
        <v>40</v>
      </c>
      <c r="AX2130" s="14" t="s">
        <v>42</v>
      </c>
      <c r="AY2130" s="252" t="s">
        <v>201</v>
      </c>
    </row>
    <row r="2131" spans="2:65" s="1" customFormat="1" ht="25.5" customHeight="1">
      <c r="B2131" s="43"/>
      <c r="C2131" s="206" t="s">
        <v>2134</v>
      </c>
      <c r="D2131" s="206" t="s">
        <v>203</v>
      </c>
      <c r="E2131" s="207" t="s">
        <v>2135</v>
      </c>
      <c r="F2131" s="208" t="s">
        <v>2136</v>
      </c>
      <c r="G2131" s="209" t="s">
        <v>540</v>
      </c>
      <c r="H2131" s="210">
        <v>20.7</v>
      </c>
      <c r="I2131" s="211"/>
      <c r="J2131" s="212">
        <f>ROUND(I2131*H2131,2)</f>
        <v>0</v>
      </c>
      <c r="K2131" s="208" t="s">
        <v>207</v>
      </c>
      <c r="L2131" s="63"/>
      <c r="M2131" s="213" t="s">
        <v>34</v>
      </c>
      <c r="N2131" s="214" t="s">
        <v>51</v>
      </c>
      <c r="O2131" s="44"/>
      <c r="P2131" s="215">
        <f>O2131*H2131</f>
        <v>0</v>
      </c>
      <c r="Q2131" s="215">
        <v>3.6900000000000001E-3</v>
      </c>
      <c r="R2131" s="215">
        <f>Q2131*H2131</f>
        <v>7.6383000000000006E-2</v>
      </c>
      <c r="S2131" s="215">
        <v>0</v>
      </c>
      <c r="T2131" s="216">
        <f>S2131*H2131</f>
        <v>0</v>
      </c>
      <c r="AR2131" s="25" t="s">
        <v>286</v>
      </c>
      <c r="AT2131" s="25" t="s">
        <v>203</v>
      </c>
      <c r="AU2131" s="25" t="s">
        <v>87</v>
      </c>
      <c r="AY2131" s="25" t="s">
        <v>201</v>
      </c>
      <c r="BE2131" s="217">
        <f>IF(N2131="základní",J2131,0)</f>
        <v>0</v>
      </c>
      <c r="BF2131" s="217">
        <f>IF(N2131="snížená",J2131,0)</f>
        <v>0</v>
      </c>
      <c r="BG2131" s="217">
        <f>IF(N2131="zákl. přenesená",J2131,0)</f>
        <v>0</v>
      </c>
      <c r="BH2131" s="217">
        <f>IF(N2131="sníž. přenesená",J2131,0)</f>
        <v>0</v>
      </c>
      <c r="BI2131" s="217">
        <f>IF(N2131="nulová",J2131,0)</f>
        <v>0</v>
      </c>
      <c r="BJ2131" s="25" t="s">
        <v>42</v>
      </c>
      <c r="BK2131" s="217">
        <f>ROUND(I2131*H2131,2)</f>
        <v>0</v>
      </c>
      <c r="BL2131" s="25" t="s">
        <v>286</v>
      </c>
      <c r="BM2131" s="25" t="s">
        <v>2137</v>
      </c>
    </row>
    <row r="2132" spans="2:65" s="1" customFormat="1" ht="40.5">
      <c r="B2132" s="43"/>
      <c r="C2132" s="65"/>
      <c r="D2132" s="218" t="s">
        <v>209</v>
      </c>
      <c r="E2132" s="65"/>
      <c r="F2132" s="219" t="s">
        <v>2131</v>
      </c>
      <c r="G2132" s="65"/>
      <c r="H2132" s="65"/>
      <c r="I2132" s="175"/>
      <c r="J2132" s="65"/>
      <c r="K2132" s="65"/>
      <c r="L2132" s="63"/>
      <c r="M2132" s="220"/>
      <c r="N2132" s="44"/>
      <c r="O2132" s="44"/>
      <c r="P2132" s="44"/>
      <c r="Q2132" s="44"/>
      <c r="R2132" s="44"/>
      <c r="S2132" s="44"/>
      <c r="T2132" s="80"/>
      <c r="AT2132" s="25" t="s">
        <v>209</v>
      </c>
      <c r="AU2132" s="25" t="s">
        <v>87</v>
      </c>
    </row>
    <row r="2133" spans="2:65" s="12" customFormat="1">
      <c r="B2133" s="221"/>
      <c r="C2133" s="222"/>
      <c r="D2133" s="218" t="s">
        <v>211</v>
      </c>
      <c r="E2133" s="223" t="s">
        <v>34</v>
      </c>
      <c r="F2133" s="224" t="s">
        <v>2132</v>
      </c>
      <c r="G2133" s="222"/>
      <c r="H2133" s="223" t="s">
        <v>34</v>
      </c>
      <c r="I2133" s="225"/>
      <c r="J2133" s="222"/>
      <c r="K2133" s="222"/>
      <c r="L2133" s="226"/>
      <c r="M2133" s="227"/>
      <c r="N2133" s="228"/>
      <c r="O2133" s="228"/>
      <c r="P2133" s="228"/>
      <c r="Q2133" s="228"/>
      <c r="R2133" s="228"/>
      <c r="S2133" s="228"/>
      <c r="T2133" s="229"/>
      <c r="AT2133" s="230" t="s">
        <v>211</v>
      </c>
      <c r="AU2133" s="230" t="s">
        <v>87</v>
      </c>
      <c r="AV2133" s="12" t="s">
        <v>42</v>
      </c>
      <c r="AW2133" s="12" t="s">
        <v>40</v>
      </c>
      <c r="AX2133" s="12" t="s">
        <v>80</v>
      </c>
      <c r="AY2133" s="230" t="s">
        <v>201</v>
      </c>
    </row>
    <row r="2134" spans="2:65" s="13" customFormat="1">
      <c r="B2134" s="231"/>
      <c r="C2134" s="232"/>
      <c r="D2134" s="218" t="s">
        <v>211</v>
      </c>
      <c r="E2134" s="233" t="s">
        <v>34</v>
      </c>
      <c r="F2134" s="234" t="s">
        <v>2138</v>
      </c>
      <c r="G2134" s="232"/>
      <c r="H2134" s="235">
        <v>20.7</v>
      </c>
      <c r="I2134" s="236"/>
      <c r="J2134" s="232"/>
      <c r="K2134" s="232"/>
      <c r="L2134" s="237"/>
      <c r="M2134" s="238"/>
      <c r="N2134" s="239"/>
      <c r="O2134" s="239"/>
      <c r="P2134" s="239"/>
      <c r="Q2134" s="239"/>
      <c r="R2134" s="239"/>
      <c r="S2134" s="239"/>
      <c r="T2134" s="240"/>
      <c r="AT2134" s="241" t="s">
        <v>211</v>
      </c>
      <c r="AU2134" s="241" t="s">
        <v>87</v>
      </c>
      <c r="AV2134" s="13" t="s">
        <v>87</v>
      </c>
      <c r="AW2134" s="13" t="s">
        <v>40</v>
      </c>
      <c r="AX2134" s="13" t="s">
        <v>80</v>
      </c>
      <c r="AY2134" s="241" t="s">
        <v>201</v>
      </c>
    </row>
    <row r="2135" spans="2:65" s="14" customFormat="1">
      <c r="B2135" s="242"/>
      <c r="C2135" s="243"/>
      <c r="D2135" s="218" t="s">
        <v>211</v>
      </c>
      <c r="E2135" s="244" t="s">
        <v>34</v>
      </c>
      <c r="F2135" s="245" t="s">
        <v>215</v>
      </c>
      <c r="G2135" s="243"/>
      <c r="H2135" s="246">
        <v>20.7</v>
      </c>
      <c r="I2135" s="247"/>
      <c r="J2135" s="243"/>
      <c r="K2135" s="243"/>
      <c r="L2135" s="248"/>
      <c r="M2135" s="249"/>
      <c r="N2135" s="250"/>
      <c r="O2135" s="250"/>
      <c r="P2135" s="250"/>
      <c r="Q2135" s="250"/>
      <c r="R2135" s="250"/>
      <c r="S2135" s="250"/>
      <c r="T2135" s="251"/>
      <c r="AT2135" s="252" t="s">
        <v>211</v>
      </c>
      <c r="AU2135" s="252" t="s">
        <v>87</v>
      </c>
      <c r="AV2135" s="14" t="s">
        <v>111</v>
      </c>
      <c r="AW2135" s="14" t="s">
        <v>40</v>
      </c>
      <c r="AX2135" s="14" t="s">
        <v>42</v>
      </c>
      <c r="AY2135" s="252" t="s">
        <v>201</v>
      </c>
    </row>
    <row r="2136" spans="2:65" s="1" customFormat="1" ht="25.5" customHeight="1">
      <c r="B2136" s="43"/>
      <c r="C2136" s="206" t="s">
        <v>2139</v>
      </c>
      <c r="D2136" s="206" t="s">
        <v>203</v>
      </c>
      <c r="E2136" s="207" t="s">
        <v>2140</v>
      </c>
      <c r="F2136" s="208" t="s">
        <v>2141</v>
      </c>
      <c r="G2136" s="209" t="s">
        <v>540</v>
      </c>
      <c r="H2136" s="210">
        <v>64.3</v>
      </c>
      <c r="I2136" s="211"/>
      <c r="J2136" s="212">
        <f>ROUND(I2136*H2136,2)</f>
        <v>0</v>
      </c>
      <c r="K2136" s="208" t="s">
        <v>207</v>
      </c>
      <c r="L2136" s="63"/>
      <c r="M2136" s="213" t="s">
        <v>34</v>
      </c>
      <c r="N2136" s="214" t="s">
        <v>51</v>
      </c>
      <c r="O2136" s="44"/>
      <c r="P2136" s="215">
        <f>O2136*H2136</f>
        <v>0</v>
      </c>
      <c r="Q2136" s="215">
        <v>4.5900000000000003E-3</v>
      </c>
      <c r="R2136" s="215">
        <f>Q2136*H2136</f>
        <v>0.29513699999999998</v>
      </c>
      <c r="S2136" s="215">
        <v>0</v>
      </c>
      <c r="T2136" s="216">
        <f>S2136*H2136</f>
        <v>0</v>
      </c>
      <c r="AR2136" s="25" t="s">
        <v>286</v>
      </c>
      <c r="AT2136" s="25" t="s">
        <v>203</v>
      </c>
      <c r="AU2136" s="25" t="s">
        <v>87</v>
      </c>
      <c r="AY2136" s="25" t="s">
        <v>201</v>
      </c>
      <c r="BE2136" s="217">
        <f>IF(N2136="základní",J2136,0)</f>
        <v>0</v>
      </c>
      <c r="BF2136" s="217">
        <f>IF(N2136="snížená",J2136,0)</f>
        <v>0</v>
      </c>
      <c r="BG2136" s="217">
        <f>IF(N2136="zákl. přenesená",J2136,0)</f>
        <v>0</v>
      </c>
      <c r="BH2136" s="217">
        <f>IF(N2136="sníž. přenesená",J2136,0)</f>
        <v>0</v>
      </c>
      <c r="BI2136" s="217">
        <f>IF(N2136="nulová",J2136,0)</f>
        <v>0</v>
      </c>
      <c r="BJ2136" s="25" t="s">
        <v>42</v>
      </c>
      <c r="BK2136" s="217">
        <f>ROUND(I2136*H2136,2)</f>
        <v>0</v>
      </c>
      <c r="BL2136" s="25" t="s">
        <v>286</v>
      </c>
      <c r="BM2136" s="25" t="s">
        <v>2142</v>
      </c>
    </row>
    <row r="2137" spans="2:65" s="1" customFormat="1" ht="40.5">
      <c r="B2137" s="43"/>
      <c r="C2137" s="65"/>
      <c r="D2137" s="218" t="s">
        <v>209</v>
      </c>
      <c r="E2137" s="65"/>
      <c r="F2137" s="219" t="s">
        <v>2131</v>
      </c>
      <c r="G2137" s="65"/>
      <c r="H2137" s="65"/>
      <c r="I2137" s="175"/>
      <c r="J2137" s="65"/>
      <c r="K2137" s="65"/>
      <c r="L2137" s="63"/>
      <c r="M2137" s="220"/>
      <c r="N2137" s="44"/>
      <c r="O2137" s="44"/>
      <c r="P2137" s="44"/>
      <c r="Q2137" s="44"/>
      <c r="R2137" s="44"/>
      <c r="S2137" s="44"/>
      <c r="T2137" s="80"/>
      <c r="AT2137" s="25" t="s">
        <v>209</v>
      </c>
      <c r="AU2137" s="25" t="s">
        <v>87</v>
      </c>
    </row>
    <row r="2138" spans="2:65" s="12" customFormat="1">
      <c r="B2138" s="221"/>
      <c r="C2138" s="222"/>
      <c r="D2138" s="218" t="s">
        <v>211</v>
      </c>
      <c r="E2138" s="223" t="s">
        <v>34</v>
      </c>
      <c r="F2138" s="224" t="s">
        <v>2132</v>
      </c>
      <c r="G2138" s="222"/>
      <c r="H2138" s="223" t="s">
        <v>34</v>
      </c>
      <c r="I2138" s="225"/>
      <c r="J2138" s="222"/>
      <c r="K2138" s="222"/>
      <c r="L2138" s="226"/>
      <c r="M2138" s="227"/>
      <c r="N2138" s="228"/>
      <c r="O2138" s="228"/>
      <c r="P2138" s="228"/>
      <c r="Q2138" s="228"/>
      <c r="R2138" s="228"/>
      <c r="S2138" s="228"/>
      <c r="T2138" s="229"/>
      <c r="AT2138" s="230" t="s">
        <v>211</v>
      </c>
      <c r="AU2138" s="230" t="s">
        <v>87</v>
      </c>
      <c r="AV2138" s="12" t="s">
        <v>42</v>
      </c>
      <c r="AW2138" s="12" t="s">
        <v>40</v>
      </c>
      <c r="AX2138" s="12" t="s">
        <v>80</v>
      </c>
      <c r="AY2138" s="230" t="s">
        <v>201</v>
      </c>
    </row>
    <row r="2139" spans="2:65" s="13" customFormat="1">
      <c r="B2139" s="231"/>
      <c r="C2139" s="232"/>
      <c r="D2139" s="218" t="s">
        <v>211</v>
      </c>
      <c r="E2139" s="233" t="s">
        <v>34</v>
      </c>
      <c r="F2139" s="234" t="s">
        <v>2143</v>
      </c>
      <c r="G2139" s="232"/>
      <c r="H2139" s="235">
        <v>64.3</v>
      </c>
      <c r="I2139" s="236"/>
      <c r="J2139" s="232"/>
      <c r="K2139" s="232"/>
      <c r="L2139" s="237"/>
      <c r="M2139" s="238"/>
      <c r="N2139" s="239"/>
      <c r="O2139" s="239"/>
      <c r="P2139" s="239"/>
      <c r="Q2139" s="239"/>
      <c r="R2139" s="239"/>
      <c r="S2139" s="239"/>
      <c r="T2139" s="240"/>
      <c r="AT2139" s="241" t="s">
        <v>211</v>
      </c>
      <c r="AU2139" s="241" t="s">
        <v>87</v>
      </c>
      <c r="AV2139" s="13" t="s">
        <v>87</v>
      </c>
      <c r="AW2139" s="13" t="s">
        <v>40</v>
      </c>
      <c r="AX2139" s="13" t="s">
        <v>80</v>
      </c>
      <c r="AY2139" s="241" t="s">
        <v>201</v>
      </c>
    </row>
    <row r="2140" spans="2:65" s="14" customFormat="1">
      <c r="B2140" s="242"/>
      <c r="C2140" s="243"/>
      <c r="D2140" s="218" t="s">
        <v>211</v>
      </c>
      <c r="E2140" s="244" t="s">
        <v>34</v>
      </c>
      <c r="F2140" s="245" t="s">
        <v>215</v>
      </c>
      <c r="G2140" s="243"/>
      <c r="H2140" s="246">
        <v>64.3</v>
      </c>
      <c r="I2140" s="247"/>
      <c r="J2140" s="243"/>
      <c r="K2140" s="243"/>
      <c r="L2140" s="248"/>
      <c r="M2140" s="249"/>
      <c r="N2140" s="250"/>
      <c r="O2140" s="250"/>
      <c r="P2140" s="250"/>
      <c r="Q2140" s="250"/>
      <c r="R2140" s="250"/>
      <c r="S2140" s="250"/>
      <c r="T2140" s="251"/>
      <c r="AT2140" s="252" t="s">
        <v>211</v>
      </c>
      <c r="AU2140" s="252" t="s">
        <v>87</v>
      </c>
      <c r="AV2140" s="14" t="s">
        <v>111</v>
      </c>
      <c r="AW2140" s="14" t="s">
        <v>40</v>
      </c>
      <c r="AX2140" s="14" t="s">
        <v>42</v>
      </c>
      <c r="AY2140" s="252" t="s">
        <v>201</v>
      </c>
    </row>
    <row r="2141" spans="2:65" s="1" customFormat="1" ht="25.5" customHeight="1">
      <c r="B2141" s="43"/>
      <c r="C2141" s="206" t="s">
        <v>2144</v>
      </c>
      <c r="D2141" s="206" t="s">
        <v>203</v>
      </c>
      <c r="E2141" s="207" t="s">
        <v>2145</v>
      </c>
      <c r="F2141" s="208" t="s">
        <v>2146</v>
      </c>
      <c r="G2141" s="209" t="s">
        <v>540</v>
      </c>
      <c r="H2141" s="210">
        <v>16.600000000000001</v>
      </c>
      <c r="I2141" s="211"/>
      <c r="J2141" s="212">
        <f>ROUND(I2141*H2141,2)</f>
        <v>0</v>
      </c>
      <c r="K2141" s="208" t="s">
        <v>207</v>
      </c>
      <c r="L2141" s="63"/>
      <c r="M2141" s="213" t="s">
        <v>34</v>
      </c>
      <c r="N2141" s="214" t="s">
        <v>51</v>
      </c>
      <c r="O2141" s="44"/>
      <c r="P2141" s="215">
        <f>O2141*H2141</f>
        <v>0</v>
      </c>
      <c r="Q2141" s="215">
        <v>1.4599999999999999E-3</v>
      </c>
      <c r="R2141" s="215">
        <f>Q2141*H2141</f>
        <v>2.4236000000000001E-2</v>
      </c>
      <c r="S2141" s="215">
        <v>0</v>
      </c>
      <c r="T2141" s="216">
        <f>S2141*H2141</f>
        <v>0</v>
      </c>
      <c r="AR2141" s="25" t="s">
        <v>286</v>
      </c>
      <c r="AT2141" s="25" t="s">
        <v>203</v>
      </c>
      <c r="AU2141" s="25" t="s">
        <v>87</v>
      </c>
      <c r="AY2141" s="25" t="s">
        <v>201</v>
      </c>
      <c r="BE2141" s="217">
        <f>IF(N2141="základní",J2141,0)</f>
        <v>0</v>
      </c>
      <c r="BF2141" s="217">
        <f>IF(N2141="snížená",J2141,0)</f>
        <v>0</v>
      </c>
      <c r="BG2141" s="217">
        <f>IF(N2141="zákl. přenesená",J2141,0)</f>
        <v>0</v>
      </c>
      <c r="BH2141" s="217">
        <f>IF(N2141="sníž. přenesená",J2141,0)</f>
        <v>0</v>
      </c>
      <c r="BI2141" s="217">
        <f>IF(N2141="nulová",J2141,0)</f>
        <v>0</v>
      </c>
      <c r="BJ2141" s="25" t="s">
        <v>42</v>
      </c>
      <c r="BK2141" s="217">
        <f>ROUND(I2141*H2141,2)</f>
        <v>0</v>
      </c>
      <c r="BL2141" s="25" t="s">
        <v>286</v>
      </c>
      <c r="BM2141" s="25" t="s">
        <v>2147</v>
      </c>
    </row>
    <row r="2142" spans="2:65" s="12" customFormat="1">
      <c r="B2142" s="221"/>
      <c r="C2142" s="222"/>
      <c r="D2142" s="218" t="s">
        <v>211</v>
      </c>
      <c r="E2142" s="223" t="s">
        <v>34</v>
      </c>
      <c r="F2142" s="224" t="s">
        <v>2132</v>
      </c>
      <c r="G2142" s="222"/>
      <c r="H2142" s="223" t="s">
        <v>34</v>
      </c>
      <c r="I2142" s="225"/>
      <c r="J2142" s="222"/>
      <c r="K2142" s="222"/>
      <c r="L2142" s="226"/>
      <c r="M2142" s="227"/>
      <c r="N2142" s="228"/>
      <c r="O2142" s="228"/>
      <c r="P2142" s="228"/>
      <c r="Q2142" s="228"/>
      <c r="R2142" s="228"/>
      <c r="S2142" s="228"/>
      <c r="T2142" s="229"/>
      <c r="AT2142" s="230" t="s">
        <v>211</v>
      </c>
      <c r="AU2142" s="230" t="s">
        <v>87</v>
      </c>
      <c r="AV2142" s="12" t="s">
        <v>42</v>
      </c>
      <c r="AW2142" s="12" t="s">
        <v>40</v>
      </c>
      <c r="AX2142" s="12" t="s">
        <v>80</v>
      </c>
      <c r="AY2142" s="230" t="s">
        <v>201</v>
      </c>
    </row>
    <row r="2143" spans="2:65" s="13" customFormat="1">
      <c r="B2143" s="231"/>
      <c r="C2143" s="232"/>
      <c r="D2143" s="218" t="s">
        <v>211</v>
      </c>
      <c r="E2143" s="233" t="s">
        <v>34</v>
      </c>
      <c r="F2143" s="234" t="s">
        <v>1091</v>
      </c>
      <c r="G2143" s="232"/>
      <c r="H2143" s="235">
        <v>16</v>
      </c>
      <c r="I2143" s="236"/>
      <c r="J2143" s="232"/>
      <c r="K2143" s="232"/>
      <c r="L2143" s="237"/>
      <c r="M2143" s="238"/>
      <c r="N2143" s="239"/>
      <c r="O2143" s="239"/>
      <c r="P2143" s="239"/>
      <c r="Q2143" s="239"/>
      <c r="R2143" s="239"/>
      <c r="S2143" s="239"/>
      <c r="T2143" s="240"/>
      <c r="AT2143" s="241" t="s">
        <v>211</v>
      </c>
      <c r="AU2143" s="241" t="s">
        <v>87</v>
      </c>
      <c r="AV2143" s="13" t="s">
        <v>87</v>
      </c>
      <c r="AW2143" s="13" t="s">
        <v>40</v>
      </c>
      <c r="AX2143" s="13" t="s">
        <v>80</v>
      </c>
      <c r="AY2143" s="241" t="s">
        <v>201</v>
      </c>
    </row>
    <row r="2144" spans="2:65" s="13" customFormat="1">
      <c r="B2144" s="231"/>
      <c r="C2144" s="232"/>
      <c r="D2144" s="218" t="s">
        <v>211</v>
      </c>
      <c r="E2144" s="233" t="s">
        <v>34</v>
      </c>
      <c r="F2144" s="234" t="s">
        <v>1092</v>
      </c>
      <c r="G2144" s="232"/>
      <c r="H2144" s="235">
        <v>0.6</v>
      </c>
      <c r="I2144" s="236"/>
      <c r="J2144" s="232"/>
      <c r="K2144" s="232"/>
      <c r="L2144" s="237"/>
      <c r="M2144" s="238"/>
      <c r="N2144" s="239"/>
      <c r="O2144" s="239"/>
      <c r="P2144" s="239"/>
      <c r="Q2144" s="239"/>
      <c r="R2144" s="239"/>
      <c r="S2144" s="239"/>
      <c r="T2144" s="240"/>
      <c r="AT2144" s="241" t="s">
        <v>211</v>
      </c>
      <c r="AU2144" s="241" t="s">
        <v>87</v>
      </c>
      <c r="AV2144" s="13" t="s">
        <v>87</v>
      </c>
      <c r="AW2144" s="13" t="s">
        <v>40</v>
      </c>
      <c r="AX2144" s="13" t="s">
        <v>80</v>
      </c>
      <c r="AY2144" s="241" t="s">
        <v>201</v>
      </c>
    </row>
    <row r="2145" spans="2:65" s="14" customFormat="1">
      <c r="B2145" s="242"/>
      <c r="C2145" s="243"/>
      <c r="D2145" s="218" t="s">
        <v>211</v>
      </c>
      <c r="E2145" s="244" t="s">
        <v>34</v>
      </c>
      <c r="F2145" s="245" t="s">
        <v>215</v>
      </c>
      <c r="G2145" s="243"/>
      <c r="H2145" s="246">
        <v>16.600000000000001</v>
      </c>
      <c r="I2145" s="247"/>
      <c r="J2145" s="243"/>
      <c r="K2145" s="243"/>
      <c r="L2145" s="248"/>
      <c r="M2145" s="249"/>
      <c r="N2145" s="250"/>
      <c r="O2145" s="250"/>
      <c r="P2145" s="250"/>
      <c r="Q2145" s="250"/>
      <c r="R2145" s="250"/>
      <c r="S2145" s="250"/>
      <c r="T2145" s="251"/>
      <c r="AT2145" s="252" t="s">
        <v>211</v>
      </c>
      <c r="AU2145" s="252" t="s">
        <v>87</v>
      </c>
      <c r="AV2145" s="14" t="s">
        <v>111</v>
      </c>
      <c r="AW2145" s="14" t="s">
        <v>40</v>
      </c>
      <c r="AX2145" s="14" t="s">
        <v>42</v>
      </c>
      <c r="AY2145" s="252" t="s">
        <v>201</v>
      </c>
    </row>
    <row r="2146" spans="2:65" s="1" customFormat="1" ht="25.5" customHeight="1">
      <c r="B2146" s="43"/>
      <c r="C2146" s="206" t="s">
        <v>2148</v>
      </c>
      <c r="D2146" s="206" t="s">
        <v>203</v>
      </c>
      <c r="E2146" s="207" t="s">
        <v>2149</v>
      </c>
      <c r="F2146" s="208" t="s">
        <v>2150</v>
      </c>
      <c r="G2146" s="209" t="s">
        <v>540</v>
      </c>
      <c r="H2146" s="210">
        <v>9.4</v>
      </c>
      <c r="I2146" s="211"/>
      <c r="J2146" s="212">
        <f>ROUND(I2146*H2146,2)</f>
        <v>0</v>
      </c>
      <c r="K2146" s="208" t="s">
        <v>207</v>
      </c>
      <c r="L2146" s="63"/>
      <c r="M2146" s="213" t="s">
        <v>34</v>
      </c>
      <c r="N2146" s="214" t="s">
        <v>51</v>
      </c>
      <c r="O2146" s="44"/>
      <c r="P2146" s="215">
        <f>O2146*H2146</f>
        <v>0</v>
      </c>
      <c r="Q2146" s="215">
        <v>2.5699999999999998E-3</v>
      </c>
      <c r="R2146" s="215">
        <f>Q2146*H2146</f>
        <v>2.4157999999999999E-2</v>
      </c>
      <c r="S2146" s="215">
        <v>0</v>
      </c>
      <c r="T2146" s="216">
        <f>S2146*H2146</f>
        <v>0</v>
      </c>
      <c r="AR2146" s="25" t="s">
        <v>286</v>
      </c>
      <c r="AT2146" s="25" t="s">
        <v>203</v>
      </c>
      <c r="AU2146" s="25" t="s">
        <v>87</v>
      </c>
      <c r="AY2146" s="25" t="s">
        <v>201</v>
      </c>
      <c r="BE2146" s="217">
        <f>IF(N2146="základní",J2146,0)</f>
        <v>0</v>
      </c>
      <c r="BF2146" s="217">
        <f>IF(N2146="snížená",J2146,0)</f>
        <v>0</v>
      </c>
      <c r="BG2146" s="217">
        <f>IF(N2146="zákl. přenesená",J2146,0)</f>
        <v>0</v>
      </c>
      <c r="BH2146" s="217">
        <f>IF(N2146="sníž. přenesená",J2146,0)</f>
        <v>0</v>
      </c>
      <c r="BI2146" s="217">
        <f>IF(N2146="nulová",J2146,0)</f>
        <v>0</v>
      </c>
      <c r="BJ2146" s="25" t="s">
        <v>42</v>
      </c>
      <c r="BK2146" s="217">
        <f>ROUND(I2146*H2146,2)</f>
        <v>0</v>
      </c>
      <c r="BL2146" s="25" t="s">
        <v>286</v>
      </c>
      <c r="BM2146" s="25" t="s">
        <v>2151</v>
      </c>
    </row>
    <row r="2147" spans="2:65" s="12" customFormat="1">
      <c r="B2147" s="221"/>
      <c r="C2147" s="222"/>
      <c r="D2147" s="218" t="s">
        <v>211</v>
      </c>
      <c r="E2147" s="223" t="s">
        <v>34</v>
      </c>
      <c r="F2147" s="224" t="s">
        <v>2132</v>
      </c>
      <c r="G2147" s="222"/>
      <c r="H2147" s="223" t="s">
        <v>34</v>
      </c>
      <c r="I2147" s="225"/>
      <c r="J2147" s="222"/>
      <c r="K2147" s="222"/>
      <c r="L2147" s="226"/>
      <c r="M2147" s="227"/>
      <c r="N2147" s="228"/>
      <c r="O2147" s="228"/>
      <c r="P2147" s="228"/>
      <c r="Q2147" s="228"/>
      <c r="R2147" s="228"/>
      <c r="S2147" s="228"/>
      <c r="T2147" s="229"/>
      <c r="AT2147" s="230" t="s">
        <v>211</v>
      </c>
      <c r="AU2147" s="230" t="s">
        <v>87</v>
      </c>
      <c r="AV2147" s="12" t="s">
        <v>42</v>
      </c>
      <c r="AW2147" s="12" t="s">
        <v>40</v>
      </c>
      <c r="AX2147" s="12" t="s">
        <v>80</v>
      </c>
      <c r="AY2147" s="230" t="s">
        <v>201</v>
      </c>
    </row>
    <row r="2148" spans="2:65" s="13" customFormat="1">
      <c r="B2148" s="231"/>
      <c r="C2148" s="232"/>
      <c r="D2148" s="218" t="s">
        <v>211</v>
      </c>
      <c r="E2148" s="233" t="s">
        <v>34</v>
      </c>
      <c r="F2148" s="234" t="s">
        <v>2152</v>
      </c>
      <c r="G2148" s="232"/>
      <c r="H2148" s="235">
        <v>9.4</v>
      </c>
      <c r="I2148" s="236"/>
      <c r="J2148" s="232"/>
      <c r="K2148" s="232"/>
      <c r="L2148" s="237"/>
      <c r="M2148" s="238"/>
      <c r="N2148" s="239"/>
      <c r="O2148" s="239"/>
      <c r="P2148" s="239"/>
      <c r="Q2148" s="239"/>
      <c r="R2148" s="239"/>
      <c r="S2148" s="239"/>
      <c r="T2148" s="240"/>
      <c r="AT2148" s="241" t="s">
        <v>211</v>
      </c>
      <c r="AU2148" s="241" t="s">
        <v>87</v>
      </c>
      <c r="AV2148" s="13" t="s">
        <v>87</v>
      </c>
      <c r="AW2148" s="13" t="s">
        <v>40</v>
      </c>
      <c r="AX2148" s="13" t="s">
        <v>80</v>
      </c>
      <c r="AY2148" s="241" t="s">
        <v>201</v>
      </c>
    </row>
    <row r="2149" spans="2:65" s="14" customFormat="1">
      <c r="B2149" s="242"/>
      <c r="C2149" s="243"/>
      <c r="D2149" s="218" t="s">
        <v>211</v>
      </c>
      <c r="E2149" s="244" t="s">
        <v>34</v>
      </c>
      <c r="F2149" s="245" t="s">
        <v>215</v>
      </c>
      <c r="G2149" s="243"/>
      <c r="H2149" s="246">
        <v>9.4</v>
      </c>
      <c r="I2149" s="247"/>
      <c r="J2149" s="243"/>
      <c r="K2149" s="243"/>
      <c r="L2149" s="248"/>
      <c r="M2149" s="249"/>
      <c r="N2149" s="250"/>
      <c r="O2149" s="250"/>
      <c r="P2149" s="250"/>
      <c r="Q2149" s="250"/>
      <c r="R2149" s="250"/>
      <c r="S2149" s="250"/>
      <c r="T2149" s="251"/>
      <c r="AT2149" s="252" t="s">
        <v>211</v>
      </c>
      <c r="AU2149" s="252" t="s">
        <v>87</v>
      </c>
      <c r="AV2149" s="14" t="s">
        <v>111</v>
      </c>
      <c r="AW2149" s="14" t="s">
        <v>40</v>
      </c>
      <c r="AX2149" s="14" t="s">
        <v>42</v>
      </c>
      <c r="AY2149" s="252" t="s">
        <v>201</v>
      </c>
    </row>
    <row r="2150" spans="2:65" s="1" customFormat="1" ht="25.5" customHeight="1">
      <c r="B2150" s="43"/>
      <c r="C2150" s="206" t="s">
        <v>2153</v>
      </c>
      <c r="D2150" s="206" t="s">
        <v>203</v>
      </c>
      <c r="E2150" s="207" t="s">
        <v>2154</v>
      </c>
      <c r="F2150" s="208" t="s">
        <v>2155</v>
      </c>
      <c r="G2150" s="209" t="s">
        <v>540</v>
      </c>
      <c r="H2150" s="210">
        <v>85</v>
      </c>
      <c r="I2150" s="211"/>
      <c r="J2150" s="212">
        <f>ROUND(I2150*H2150,2)</f>
        <v>0</v>
      </c>
      <c r="K2150" s="208" t="s">
        <v>207</v>
      </c>
      <c r="L2150" s="63"/>
      <c r="M2150" s="213" t="s">
        <v>34</v>
      </c>
      <c r="N2150" s="214" t="s">
        <v>51</v>
      </c>
      <c r="O2150" s="44"/>
      <c r="P2150" s="215">
        <f>O2150*H2150</f>
        <v>0</v>
      </c>
      <c r="Q2150" s="215">
        <v>5.2199999999999998E-3</v>
      </c>
      <c r="R2150" s="215">
        <f>Q2150*H2150</f>
        <v>0.44369999999999998</v>
      </c>
      <c r="S2150" s="215">
        <v>0</v>
      </c>
      <c r="T2150" s="216">
        <f>S2150*H2150</f>
        <v>0</v>
      </c>
      <c r="AR2150" s="25" t="s">
        <v>286</v>
      </c>
      <c r="AT2150" s="25" t="s">
        <v>203</v>
      </c>
      <c r="AU2150" s="25" t="s">
        <v>87</v>
      </c>
      <c r="AY2150" s="25" t="s">
        <v>201</v>
      </c>
      <c r="BE2150" s="217">
        <f>IF(N2150="základní",J2150,0)</f>
        <v>0</v>
      </c>
      <c r="BF2150" s="217">
        <f>IF(N2150="snížená",J2150,0)</f>
        <v>0</v>
      </c>
      <c r="BG2150" s="217">
        <f>IF(N2150="zákl. přenesená",J2150,0)</f>
        <v>0</v>
      </c>
      <c r="BH2150" s="217">
        <f>IF(N2150="sníž. přenesená",J2150,0)</f>
        <v>0</v>
      </c>
      <c r="BI2150" s="217">
        <f>IF(N2150="nulová",J2150,0)</f>
        <v>0</v>
      </c>
      <c r="BJ2150" s="25" t="s">
        <v>42</v>
      </c>
      <c r="BK2150" s="217">
        <f>ROUND(I2150*H2150,2)</f>
        <v>0</v>
      </c>
      <c r="BL2150" s="25" t="s">
        <v>286</v>
      </c>
      <c r="BM2150" s="25" t="s">
        <v>2156</v>
      </c>
    </row>
    <row r="2151" spans="2:65" s="12" customFormat="1">
      <c r="B2151" s="221"/>
      <c r="C2151" s="222"/>
      <c r="D2151" s="218" t="s">
        <v>211</v>
      </c>
      <c r="E2151" s="223" t="s">
        <v>34</v>
      </c>
      <c r="F2151" s="224" t="s">
        <v>2132</v>
      </c>
      <c r="G2151" s="222"/>
      <c r="H2151" s="223" t="s">
        <v>34</v>
      </c>
      <c r="I2151" s="225"/>
      <c r="J2151" s="222"/>
      <c r="K2151" s="222"/>
      <c r="L2151" s="226"/>
      <c r="M2151" s="227"/>
      <c r="N2151" s="228"/>
      <c r="O2151" s="228"/>
      <c r="P2151" s="228"/>
      <c r="Q2151" s="228"/>
      <c r="R2151" s="228"/>
      <c r="S2151" s="228"/>
      <c r="T2151" s="229"/>
      <c r="AT2151" s="230" t="s">
        <v>211</v>
      </c>
      <c r="AU2151" s="230" t="s">
        <v>87</v>
      </c>
      <c r="AV2151" s="12" t="s">
        <v>42</v>
      </c>
      <c r="AW2151" s="12" t="s">
        <v>40</v>
      </c>
      <c r="AX2151" s="12" t="s">
        <v>80</v>
      </c>
      <c r="AY2151" s="230" t="s">
        <v>201</v>
      </c>
    </row>
    <row r="2152" spans="2:65" s="13" customFormat="1">
      <c r="B2152" s="231"/>
      <c r="C2152" s="232"/>
      <c r="D2152" s="218" t="s">
        <v>211</v>
      </c>
      <c r="E2152" s="233" t="s">
        <v>34</v>
      </c>
      <c r="F2152" s="234" t="s">
        <v>2157</v>
      </c>
      <c r="G2152" s="232"/>
      <c r="H2152" s="235">
        <v>64.3</v>
      </c>
      <c r="I2152" s="236"/>
      <c r="J2152" s="232"/>
      <c r="K2152" s="232"/>
      <c r="L2152" s="237"/>
      <c r="M2152" s="238"/>
      <c r="N2152" s="239"/>
      <c r="O2152" s="239"/>
      <c r="P2152" s="239"/>
      <c r="Q2152" s="239"/>
      <c r="R2152" s="239"/>
      <c r="S2152" s="239"/>
      <c r="T2152" s="240"/>
      <c r="AT2152" s="241" t="s">
        <v>211</v>
      </c>
      <c r="AU2152" s="241" t="s">
        <v>87</v>
      </c>
      <c r="AV2152" s="13" t="s">
        <v>87</v>
      </c>
      <c r="AW2152" s="13" t="s">
        <v>40</v>
      </c>
      <c r="AX2152" s="13" t="s">
        <v>80</v>
      </c>
      <c r="AY2152" s="241" t="s">
        <v>201</v>
      </c>
    </row>
    <row r="2153" spans="2:65" s="13" customFormat="1">
      <c r="B2153" s="231"/>
      <c r="C2153" s="232"/>
      <c r="D2153" s="218" t="s">
        <v>211</v>
      </c>
      <c r="E2153" s="233" t="s">
        <v>34</v>
      </c>
      <c r="F2153" s="234" t="s">
        <v>2158</v>
      </c>
      <c r="G2153" s="232"/>
      <c r="H2153" s="235">
        <v>20.7</v>
      </c>
      <c r="I2153" s="236"/>
      <c r="J2153" s="232"/>
      <c r="K2153" s="232"/>
      <c r="L2153" s="237"/>
      <c r="M2153" s="238"/>
      <c r="N2153" s="239"/>
      <c r="O2153" s="239"/>
      <c r="P2153" s="239"/>
      <c r="Q2153" s="239"/>
      <c r="R2153" s="239"/>
      <c r="S2153" s="239"/>
      <c r="T2153" s="240"/>
      <c r="AT2153" s="241" t="s">
        <v>211</v>
      </c>
      <c r="AU2153" s="241" t="s">
        <v>87</v>
      </c>
      <c r="AV2153" s="13" t="s">
        <v>87</v>
      </c>
      <c r="AW2153" s="13" t="s">
        <v>40</v>
      </c>
      <c r="AX2153" s="13" t="s">
        <v>80</v>
      </c>
      <c r="AY2153" s="241" t="s">
        <v>201</v>
      </c>
    </row>
    <row r="2154" spans="2:65" s="14" customFormat="1">
      <c r="B2154" s="242"/>
      <c r="C2154" s="243"/>
      <c r="D2154" s="218" t="s">
        <v>211</v>
      </c>
      <c r="E2154" s="244" t="s">
        <v>34</v>
      </c>
      <c r="F2154" s="245" t="s">
        <v>215</v>
      </c>
      <c r="G2154" s="243"/>
      <c r="H2154" s="246">
        <v>85</v>
      </c>
      <c r="I2154" s="247"/>
      <c r="J2154" s="243"/>
      <c r="K2154" s="243"/>
      <c r="L2154" s="248"/>
      <c r="M2154" s="249"/>
      <c r="N2154" s="250"/>
      <c r="O2154" s="250"/>
      <c r="P2154" s="250"/>
      <c r="Q2154" s="250"/>
      <c r="R2154" s="250"/>
      <c r="S2154" s="250"/>
      <c r="T2154" s="251"/>
      <c r="AT2154" s="252" t="s">
        <v>211</v>
      </c>
      <c r="AU2154" s="252" t="s">
        <v>87</v>
      </c>
      <c r="AV2154" s="14" t="s">
        <v>111</v>
      </c>
      <c r="AW2154" s="14" t="s">
        <v>40</v>
      </c>
      <c r="AX2154" s="14" t="s">
        <v>42</v>
      </c>
      <c r="AY2154" s="252" t="s">
        <v>201</v>
      </c>
    </row>
    <row r="2155" spans="2:65" s="1" customFormat="1" ht="38.25" customHeight="1">
      <c r="B2155" s="43"/>
      <c r="C2155" s="206" t="s">
        <v>2159</v>
      </c>
      <c r="D2155" s="206" t="s">
        <v>203</v>
      </c>
      <c r="E2155" s="207" t="s">
        <v>2160</v>
      </c>
      <c r="F2155" s="208" t="s">
        <v>2161</v>
      </c>
      <c r="G2155" s="209" t="s">
        <v>370</v>
      </c>
      <c r="H2155" s="210">
        <v>8</v>
      </c>
      <c r="I2155" s="211"/>
      <c r="J2155" s="212">
        <f>ROUND(I2155*H2155,2)</f>
        <v>0</v>
      </c>
      <c r="K2155" s="208" t="s">
        <v>207</v>
      </c>
      <c r="L2155" s="63"/>
      <c r="M2155" s="213" t="s">
        <v>34</v>
      </c>
      <c r="N2155" s="214" t="s">
        <v>51</v>
      </c>
      <c r="O2155" s="44"/>
      <c r="P2155" s="215">
        <f>O2155*H2155</f>
        <v>0</v>
      </c>
      <c r="Q2155" s="215">
        <v>0</v>
      </c>
      <c r="R2155" s="215">
        <f>Q2155*H2155</f>
        <v>0</v>
      </c>
      <c r="S2155" s="215">
        <v>0</v>
      </c>
      <c r="T2155" s="216">
        <f>S2155*H2155</f>
        <v>0</v>
      </c>
      <c r="AR2155" s="25" t="s">
        <v>286</v>
      </c>
      <c r="AT2155" s="25" t="s">
        <v>203</v>
      </c>
      <c r="AU2155" s="25" t="s">
        <v>87</v>
      </c>
      <c r="AY2155" s="25" t="s">
        <v>201</v>
      </c>
      <c r="BE2155" s="217">
        <f>IF(N2155="základní",J2155,0)</f>
        <v>0</v>
      </c>
      <c r="BF2155" s="217">
        <f>IF(N2155="snížená",J2155,0)</f>
        <v>0</v>
      </c>
      <c r="BG2155" s="217">
        <f>IF(N2155="zákl. přenesená",J2155,0)</f>
        <v>0</v>
      </c>
      <c r="BH2155" s="217">
        <f>IF(N2155="sníž. přenesená",J2155,0)</f>
        <v>0</v>
      </c>
      <c r="BI2155" s="217">
        <f>IF(N2155="nulová",J2155,0)</f>
        <v>0</v>
      </c>
      <c r="BJ2155" s="25" t="s">
        <v>42</v>
      </c>
      <c r="BK2155" s="217">
        <f>ROUND(I2155*H2155,2)</f>
        <v>0</v>
      </c>
      <c r="BL2155" s="25" t="s">
        <v>286</v>
      </c>
      <c r="BM2155" s="25" t="s">
        <v>2162</v>
      </c>
    </row>
    <row r="2156" spans="2:65" s="1" customFormat="1" ht="38.25" customHeight="1">
      <c r="B2156" s="43"/>
      <c r="C2156" s="206" t="s">
        <v>2163</v>
      </c>
      <c r="D2156" s="206" t="s">
        <v>203</v>
      </c>
      <c r="E2156" s="207" t="s">
        <v>2164</v>
      </c>
      <c r="F2156" s="208" t="s">
        <v>2165</v>
      </c>
      <c r="G2156" s="209" t="s">
        <v>370</v>
      </c>
      <c r="H2156" s="210">
        <v>2</v>
      </c>
      <c r="I2156" s="211"/>
      <c r="J2156" s="212">
        <f>ROUND(I2156*H2156,2)</f>
        <v>0</v>
      </c>
      <c r="K2156" s="208" t="s">
        <v>207</v>
      </c>
      <c r="L2156" s="63"/>
      <c r="M2156" s="213" t="s">
        <v>34</v>
      </c>
      <c r="N2156" s="214" t="s">
        <v>51</v>
      </c>
      <c r="O2156" s="44"/>
      <c r="P2156" s="215">
        <f>O2156*H2156</f>
        <v>0</v>
      </c>
      <c r="Q2156" s="215">
        <v>0</v>
      </c>
      <c r="R2156" s="215">
        <f>Q2156*H2156</f>
        <v>0</v>
      </c>
      <c r="S2156" s="215">
        <v>0</v>
      </c>
      <c r="T2156" s="216">
        <f>S2156*H2156</f>
        <v>0</v>
      </c>
      <c r="AR2156" s="25" t="s">
        <v>286</v>
      </c>
      <c r="AT2156" s="25" t="s">
        <v>203</v>
      </c>
      <c r="AU2156" s="25" t="s">
        <v>87</v>
      </c>
      <c r="AY2156" s="25" t="s">
        <v>201</v>
      </c>
      <c r="BE2156" s="217">
        <f>IF(N2156="základní",J2156,0)</f>
        <v>0</v>
      </c>
      <c r="BF2156" s="217">
        <f>IF(N2156="snížená",J2156,0)</f>
        <v>0</v>
      </c>
      <c r="BG2156" s="217">
        <f>IF(N2156="zákl. přenesená",J2156,0)</f>
        <v>0</v>
      </c>
      <c r="BH2156" s="217">
        <f>IF(N2156="sníž. přenesená",J2156,0)</f>
        <v>0</v>
      </c>
      <c r="BI2156" s="217">
        <f>IF(N2156="nulová",J2156,0)</f>
        <v>0</v>
      </c>
      <c r="BJ2156" s="25" t="s">
        <v>42</v>
      </c>
      <c r="BK2156" s="217">
        <f>ROUND(I2156*H2156,2)</f>
        <v>0</v>
      </c>
      <c r="BL2156" s="25" t="s">
        <v>286</v>
      </c>
      <c r="BM2156" s="25" t="s">
        <v>2166</v>
      </c>
    </row>
    <row r="2157" spans="2:65" s="1" customFormat="1" ht="25.5" customHeight="1">
      <c r="B2157" s="43"/>
      <c r="C2157" s="206" t="s">
        <v>2167</v>
      </c>
      <c r="D2157" s="206" t="s">
        <v>203</v>
      </c>
      <c r="E2157" s="207" t="s">
        <v>2168</v>
      </c>
      <c r="F2157" s="208" t="s">
        <v>2169</v>
      </c>
      <c r="G2157" s="209" t="s">
        <v>540</v>
      </c>
      <c r="H2157" s="210">
        <v>3</v>
      </c>
      <c r="I2157" s="211"/>
      <c r="J2157" s="212">
        <f>ROUND(I2157*H2157,2)</f>
        <v>0</v>
      </c>
      <c r="K2157" s="208" t="s">
        <v>207</v>
      </c>
      <c r="L2157" s="63"/>
      <c r="M2157" s="213" t="s">
        <v>34</v>
      </c>
      <c r="N2157" s="214" t="s">
        <v>51</v>
      </c>
      <c r="O2157" s="44"/>
      <c r="P2157" s="215">
        <f>O2157*H2157</f>
        <v>0</v>
      </c>
      <c r="Q2157" s="215">
        <v>1.49E-3</v>
      </c>
      <c r="R2157" s="215">
        <f>Q2157*H2157</f>
        <v>4.47E-3</v>
      </c>
      <c r="S2157" s="215">
        <v>0</v>
      </c>
      <c r="T2157" s="216">
        <f>S2157*H2157</f>
        <v>0</v>
      </c>
      <c r="AR2157" s="25" t="s">
        <v>286</v>
      </c>
      <c r="AT2157" s="25" t="s">
        <v>203</v>
      </c>
      <c r="AU2157" s="25" t="s">
        <v>87</v>
      </c>
      <c r="AY2157" s="25" t="s">
        <v>201</v>
      </c>
      <c r="BE2157" s="217">
        <f>IF(N2157="základní",J2157,0)</f>
        <v>0</v>
      </c>
      <c r="BF2157" s="217">
        <f>IF(N2157="snížená",J2157,0)</f>
        <v>0</v>
      </c>
      <c r="BG2157" s="217">
        <f>IF(N2157="zákl. přenesená",J2157,0)</f>
        <v>0</v>
      </c>
      <c r="BH2157" s="217">
        <f>IF(N2157="sníž. přenesená",J2157,0)</f>
        <v>0</v>
      </c>
      <c r="BI2157" s="217">
        <f>IF(N2157="nulová",J2157,0)</f>
        <v>0</v>
      </c>
      <c r="BJ2157" s="25" t="s">
        <v>42</v>
      </c>
      <c r="BK2157" s="217">
        <f>ROUND(I2157*H2157,2)</f>
        <v>0</v>
      </c>
      <c r="BL2157" s="25" t="s">
        <v>286</v>
      </c>
      <c r="BM2157" s="25" t="s">
        <v>2170</v>
      </c>
    </row>
    <row r="2158" spans="2:65" s="12" customFormat="1">
      <c r="B2158" s="221"/>
      <c r="C2158" s="222"/>
      <c r="D2158" s="218" t="s">
        <v>211</v>
      </c>
      <c r="E2158" s="223" t="s">
        <v>34</v>
      </c>
      <c r="F2158" s="224" t="s">
        <v>2132</v>
      </c>
      <c r="G2158" s="222"/>
      <c r="H2158" s="223" t="s">
        <v>34</v>
      </c>
      <c r="I2158" s="225"/>
      <c r="J2158" s="222"/>
      <c r="K2158" s="222"/>
      <c r="L2158" s="226"/>
      <c r="M2158" s="227"/>
      <c r="N2158" s="228"/>
      <c r="O2158" s="228"/>
      <c r="P2158" s="228"/>
      <c r="Q2158" s="228"/>
      <c r="R2158" s="228"/>
      <c r="S2158" s="228"/>
      <c r="T2158" s="229"/>
      <c r="AT2158" s="230" t="s">
        <v>211</v>
      </c>
      <c r="AU2158" s="230" t="s">
        <v>87</v>
      </c>
      <c r="AV2158" s="12" t="s">
        <v>42</v>
      </c>
      <c r="AW2158" s="12" t="s">
        <v>40</v>
      </c>
      <c r="AX2158" s="12" t="s">
        <v>80</v>
      </c>
      <c r="AY2158" s="230" t="s">
        <v>201</v>
      </c>
    </row>
    <row r="2159" spans="2:65" s="13" customFormat="1">
      <c r="B2159" s="231"/>
      <c r="C2159" s="232"/>
      <c r="D2159" s="218" t="s">
        <v>211</v>
      </c>
      <c r="E2159" s="233" t="s">
        <v>34</v>
      </c>
      <c r="F2159" s="234" t="s">
        <v>2171</v>
      </c>
      <c r="G2159" s="232"/>
      <c r="H2159" s="235">
        <v>3</v>
      </c>
      <c r="I2159" s="236"/>
      <c r="J2159" s="232"/>
      <c r="K2159" s="232"/>
      <c r="L2159" s="237"/>
      <c r="M2159" s="238"/>
      <c r="N2159" s="239"/>
      <c r="O2159" s="239"/>
      <c r="P2159" s="239"/>
      <c r="Q2159" s="239"/>
      <c r="R2159" s="239"/>
      <c r="S2159" s="239"/>
      <c r="T2159" s="240"/>
      <c r="AT2159" s="241" t="s">
        <v>211</v>
      </c>
      <c r="AU2159" s="241" t="s">
        <v>87</v>
      </c>
      <c r="AV2159" s="13" t="s">
        <v>87</v>
      </c>
      <c r="AW2159" s="13" t="s">
        <v>40</v>
      </c>
      <c r="AX2159" s="13" t="s">
        <v>80</v>
      </c>
      <c r="AY2159" s="241" t="s">
        <v>201</v>
      </c>
    </row>
    <row r="2160" spans="2:65" s="14" customFormat="1">
      <c r="B2160" s="242"/>
      <c r="C2160" s="243"/>
      <c r="D2160" s="218" t="s">
        <v>211</v>
      </c>
      <c r="E2160" s="244" t="s">
        <v>34</v>
      </c>
      <c r="F2160" s="245" t="s">
        <v>215</v>
      </c>
      <c r="G2160" s="243"/>
      <c r="H2160" s="246">
        <v>3</v>
      </c>
      <c r="I2160" s="247"/>
      <c r="J2160" s="243"/>
      <c r="K2160" s="243"/>
      <c r="L2160" s="248"/>
      <c r="M2160" s="249"/>
      <c r="N2160" s="250"/>
      <c r="O2160" s="250"/>
      <c r="P2160" s="250"/>
      <c r="Q2160" s="250"/>
      <c r="R2160" s="250"/>
      <c r="S2160" s="250"/>
      <c r="T2160" s="251"/>
      <c r="AT2160" s="252" t="s">
        <v>211</v>
      </c>
      <c r="AU2160" s="252" t="s">
        <v>87</v>
      </c>
      <c r="AV2160" s="14" t="s">
        <v>111</v>
      </c>
      <c r="AW2160" s="14" t="s">
        <v>40</v>
      </c>
      <c r="AX2160" s="14" t="s">
        <v>42</v>
      </c>
      <c r="AY2160" s="252" t="s">
        <v>201</v>
      </c>
    </row>
    <row r="2161" spans="2:65" s="1" customFormat="1" ht="38.25" customHeight="1">
      <c r="B2161" s="43"/>
      <c r="C2161" s="206" t="s">
        <v>2172</v>
      </c>
      <c r="D2161" s="206" t="s">
        <v>203</v>
      </c>
      <c r="E2161" s="207" t="s">
        <v>2173</v>
      </c>
      <c r="F2161" s="208" t="s">
        <v>2174</v>
      </c>
      <c r="G2161" s="209" t="s">
        <v>540</v>
      </c>
      <c r="H2161" s="210">
        <v>3</v>
      </c>
      <c r="I2161" s="211"/>
      <c r="J2161" s="212">
        <f>ROUND(I2161*H2161,2)</f>
        <v>0</v>
      </c>
      <c r="K2161" s="208" t="s">
        <v>207</v>
      </c>
      <c r="L2161" s="63"/>
      <c r="M2161" s="213" t="s">
        <v>34</v>
      </c>
      <c r="N2161" s="214" t="s">
        <v>51</v>
      </c>
      <c r="O2161" s="44"/>
      <c r="P2161" s="215">
        <f>O2161*H2161</f>
        <v>0</v>
      </c>
      <c r="Q2161" s="215">
        <v>1.9499999999999999E-3</v>
      </c>
      <c r="R2161" s="215">
        <f>Q2161*H2161</f>
        <v>5.8499999999999993E-3</v>
      </c>
      <c r="S2161" s="215">
        <v>0</v>
      </c>
      <c r="T2161" s="216">
        <f>S2161*H2161</f>
        <v>0</v>
      </c>
      <c r="AR2161" s="25" t="s">
        <v>286</v>
      </c>
      <c r="AT2161" s="25" t="s">
        <v>203</v>
      </c>
      <c r="AU2161" s="25" t="s">
        <v>87</v>
      </c>
      <c r="AY2161" s="25" t="s">
        <v>201</v>
      </c>
      <c r="BE2161" s="217">
        <f>IF(N2161="základní",J2161,0)</f>
        <v>0</v>
      </c>
      <c r="BF2161" s="217">
        <f>IF(N2161="snížená",J2161,0)</f>
        <v>0</v>
      </c>
      <c r="BG2161" s="217">
        <f>IF(N2161="zákl. přenesená",J2161,0)</f>
        <v>0</v>
      </c>
      <c r="BH2161" s="217">
        <f>IF(N2161="sníž. přenesená",J2161,0)</f>
        <v>0</v>
      </c>
      <c r="BI2161" s="217">
        <f>IF(N2161="nulová",J2161,0)</f>
        <v>0</v>
      </c>
      <c r="BJ2161" s="25" t="s">
        <v>42</v>
      </c>
      <c r="BK2161" s="217">
        <f>ROUND(I2161*H2161,2)</f>
        <v>0</v>
      </c>
      <c r="BL2161" s="25" t="s">
        <v>286</v>
      </c>
      <c r="BM2161" s="25" t="s">
        <v>2175</v>
      </c>
    </row>
    <row r="2162" spans="2:65" s="12" customFormat="1">
      <c r="B2162" s="221"/>
      <c r="C2162" s="222"/>
      <c r="D2162" s="218" t="s">
        <v>211</v>
      </c>
      <c r="E2162" s="223" t="s">
        <v>34</v>
      </c>
      <c r="F2162" s="224" t="s">
        <v>2132</v>
      </c>
      <c r="G2162" s="222"/>
      <c r="H2162" s="223" t="s">
        <v>34</v>
      </c>
      <c r="I2162" s="225"/>
      <c r="J2162" s="222"/>
      <c r="K2162" s="222"/>
      <c r="L2162" s="226"/>
      <c r="M2162" s="227"/>
      <c r="N2162" s="228"/>
      <c r="O2162" s="228"/>
      <c r="P2162" s="228"/>
      <c r="Q2162" s="228"/>
      <c r="R2162" s="228"/>
      <c r="S2162" s="228"/>
      <c r="T2162" s="229"/>
      <c r="AT2162" s="230" t="s">
        <v>211</v>
      </c>
      <c r="AU2162" s="230" t="s">
        <v>87</v>
      </c>
      <c r="AV2162" s="12" t="s">
        <v>42</v>
      </c>
      <c r="AW2162" s="12" t="s">
        <v>40</v>
      </c>
      <c r="AX2162" s="12" t="s">
        <v>80</v>
      </c>
      <c r="AY2162" s="230" t="s">
        <v>201</v>
      </c>
    </row>
    <row r="2163" spans="2:65" s="13" customFormat="1">
      <c r="B2163" s="231"/>
      <c r="C2163" s="232"/>
      <c r="D2163" s="218" t="s">
        <v>211</v>
      </c>
      <c r="E2163" s="233" t="s">
        <v>34</v>
      </c>
      <c r="F2163" s="234" t="s">
        <v>2176</v>
      </c>
      <c r="G2163" s="232"/>
      <c r="H2163" s="235">
        <v>3</v>
      </c>
      <c r="I2163" s="236"/>
      <c r="J2163" s="232"/>
      <c r="K2163" s="232"/>
      <c r="L2163" s="237"/>
      <c r="M2163" s="238"/>
      <c r="N2163" s="239"/>
      <c r="O2163" s="239"/>
      <c r="P2163" s="239"/>
      <c r="Q2163" s="239"/>
      <c r="R2163" s="239"/>
      <c r="S2163" s="239"/>
      <c r="T2163" s="240"/>
      <c r="AT2163" s="241" t="s">
        <v>211</v>
      </c>
      <c r="AU2163" s="241" t="s">
        <v>87</v>
      </c>
      <c r="AV2163" s="13" t="s">
        <v>87</v>
      </c>
      <c r="AW2163" s="13" t="s">
        <v>40</v>
      </c>
      <c r="AX2163" s="13" t="s">
        <v>80</v>
      </c>
      <c r="AY2163" s="241" t="s">
        <v>201</v>
      </c>
    </row>
    <row r="2164" spans="2:65" s="14" customFormat="1">
      <c r="B2164" s="242"/>
      <c r="C2164" s="243"/>
      <c r="D2164" s="218" t="s">
        <v>211</v>
      </c>
      <c r="E2164" s="244" t="s">
        <v>34</v>
      </c>
      <c r="F2164" s="245" t="s">
        <v>215</v>
      </c>
      <c r="G2164" s="243"/>
      <c r="H2164" s="246">
        <v>3</v>
      </c>
      <c r="I2164" s="247"/>
      <c r="J2164" s="243"/>
      <c r="K2164" s="243"/>
      <c r="L2164" s="248"/>
      <c r="M2164" s="249"/>
      <c r="N2164" s="250"/>
      <c r="O2164" s="250"/>
      <c r="P2164" s="250"/>
      <c r="Q2164" s="250"/>
      <c r="R2164" s="250"/>
      <c r="S2164" s="250"/>
      <c r="T2164" s="251"/>
      <c r="AT2164" s="252" t="s">
        <v>211</v>
      </c>
      <c r="AU2164" s="252" t="s">
        <v>87</v>
      </c>
      <c r="AV2164" s="14" t="s">
        <v>111</v>
      </c>
      <c r="AW2164" s="14" t="s">
        <v>40</v>
      </c>
      <c r="AX2164" s="14" t="s">
        <v>42</v>
      </c>
      <c r="AY2164" s="252" t="s">
        <v>201</v>
      </c>
    </row>
    <row r="2165" spans="2:65" s="1" customFormat="1" ht="38.25" customHeight="1">
      <c r="B2165" s="43"/>
      <c r="C2165" s="206" t="s">
        <v>2177</v>
      </c>
      <c r="D2165" s="206" t="s">
        <v>203</v>
      </c>
      <c r="E2165" s="207" t="s">
        <v>2178</v>
      </c>
      <c r="F2165" s="208" t="s">
        <v>2179</v>
      </c>
      <c r="G2165" s="209" t="s">
        <v>355</v>
      </c>
      <c r="H2165" s="210">
        <v>0.89100000000000001</v>
      </c>
      <c r="I2165" s="211"/>
      <c r="J2165" s="212">
        <f>ROUND(I2165*H2165,2)</f>
        <v>0</v>
      </c>
      <c r="K2165" s="208" t="s">
        <v>207</v>
      </c>
      <c r="L2165" s="63"/>
      <c r="M2165" s="213" t="s">
        <v>34</v>
      </c>
      <c r="N2165" s="214" t="s">
        <v>51</v>
      </c>
      <c r="O2165" s="44"/>
      <c r="P2165" s="215">
        <f>O2165*H2165</f>
        <v>0</v>
      </c>
      <c r="Q2165" s="215">
        <v>0</v>
      </c>
      <c r="R2165" s="215">
        <f>Q2165*H2165</f>
        <v>0</v>
      </c>
      <c r="S2165" s="215">
        <v>0</v>
      </c>
      <c r="T2165" s="216">
        <f>S2165*H2165</f>
        <v>0</v>
      </c>
      <c r="AR2165" s="25" t="s">
        <v>286</v>
      </c>
      <c r="AT2165" s="25" t="s">
        <v>203</v>
      </c>
      <c r="AU2165" s="25" t="s">
        <v>87</v>
      </c>
      <c r="AY2165" s="25" t="s">
        <v>201</v>
      </c>
      <c r="BE2165" s="217">
        <f>IF(N2165="základní",J2165,0)</f>
        <v>0</v>
      </c>
      <c r="BF2165" s="217">
        <f>IF(N2165="snížená",J2165,0)</f>
        <v>0</v>
      </c>
      <c r="BG2165" s="217">
        <f>IF(N2165="zákl. přenesená",J2165,0)</f>
        <v>0</v>
      </c>
      <c r="BH2165" s="217">
        <f>IF(N2165="sníž. přenesená",J2165,0)</f>
        <v>0</v>
      </c>
      <c r="BI2165" s="217">
        <f>IF(N2165="nulová",J2165,0)</f>
        <v>0</v>
      </c>
      <c r="BJ2165" s="25" t="s">
        <v>42</v>
      </c>
      <c r="BK2165" s="217">
        <f>ROUND(I2165*H2165,2)</f>
        <v>0</v>
      </c>
      <c r="BL2165" s="25" t="s">
        <v>286</v>
      </c>
      <c r="BM2165" s="25" t="s">
        <v>2180</v>
      </c>
    </row>
    <row r="2166" spans="2:65" s="1" customFormat="1" ht="121.5">
      <c r="B2166" s="43"/>
      <c r="C2166" s="65"/>
      <c r="D2166" s="218" t="s">
        <v>209</v>
      </c>
      <c r="E2166" s="65"/>
      <c r="F2166" s="219" t="s">
        <v>1870</v>
      </c>
      <c r="G2166" s="65"/>
      <c r="H2166" s="65"/>
      <c r="I2166" s="175"/>
      <c r="J2166" s="65"/>
      <c r="K2166" s="65"/>
      <c r="L2166" s="63"/>
      <c r="M2166" s="220"/>
      <c r="N2166" s="44"/>
      <c r="O2166" s="44"/>
      <c r="P2166" s="44"/>
      <c r="Q2166" s="44"/>
      <c r="R2166" s="44"/>
      <c r="S2166" s="44"/>
      <c r="T2166" s="80"/>
      <c r="AT2166" s="25" t="s">
        <v>209</v>
      </c>
      <c r="AU2166" s="25" t="s">
        <v>87</v>
      </c>
    </row>
    <row r="2167" spans="2:65" s="11" customFormat="1" ht="29.85" customHeight="1">
      <c r="B2167" s="190"/>
      <c r="C2167" s="191"/>
      <c r="D2167" s="192" t="s">
        <v>79</v>
      </c>
      <c r="E2167" s="204" t="s">
        <v>2181</v>
      </c>
      <c r="F2167" s="204" t="s">
        <v>2182</v>
      </c>
      <c r="G2167" s="191"/>
      <c r="H2167" s="191"/>
      <c r="I2167" s="194"/>
      <c r="J2167" s="205">
        <f>BK2167</f>
        <v>0</v>
      </c>
      <c r="K2167" s="191"/>
      <c r="L2167" s="196"/>
      <c r="M2167" s="197"/>
      <c r="N2167" s="198"/>
      <c r="O2167" s="198"/>
      <c r="P2167" s="199">
        <f>SUM(P2168:P2213)</f>
        <v>0</v>
      </c>
      <c r="Q2167" s="198"/>
      <c r="R2167" s="199">
        <f>SUM(R2168:R2213)</f>
        <v>0.35644999999999999</v>
      </c>
      <c r="S2167" s="198"/>
      <c r="T2167" s="200">
        <f>SUM(T2168:T2213)</f>
        <v>0</v>
      </c>
      <c r="AR2167" s="201" t="s">
        <v>87</v>
      </c>
      <c r="AT2167" s="202" t="s">
        <v>79</v>
      </c>
      <c r="AU2167" s="202" t="s">
        <v>42</v>
      </c>
      <c r="AY2167" s="201" t="s">
        <v>201</v>
      </c>
      <c r="BK2167" s="203">
        <f>SUM(BK2168:BK2213)</f>
        <v>0</v>
      </c>
    </row>
    <row r="2168" spans="2:65" s="1" customFormat="1" ht="25.5" customHeight="1">
      <c r="B2168" s="43"/>
      <c r="C2168" s="206" t="s">
        <v>2183</v>
      </c>
      <c r="D2168" s="206" t="s">
        <v>203</v>
      </c>
      <c r="E2168" s="207" t="s">
        <v>2184</v>
      </c>
      <c r="F2168" s="208" t="s">
        <v>2185</v>
      </c>
      <c r="G2168" s="209" t="s">
        <v>370</v>
      </c>
      <c r="H2168" s="210">
        <v>12</v>
      </c>
      <c r="I2168" s="211"/>
      <c r="J2168" s="212">
        <f>ROUND(I2168*H2168,2)</f>
        <v>0</v>
      </c>
      <c r="K2168" s="208" t="s">
        <v>207</v>
      </c>
      <c r="L2168" s="63"/>
      <c r="M2168" s="213" t="s">
        <v>34</v>
      </c>
      <c r="N2168" s="214" t="s">
        <v>51</v>
      </c>
      <c r="O2168" s="44"/>
      <c r="P2168" s="215">
        <f>O2168*H2168</f>
        <v>0</v>
      </c>
      <c r="Q2168" s="215">
        <v>0</v>
      </c>
      <c r="R2168" s="215">
        <f>Q2168*H2168</f>
        <v>0</v>
      </c>
      <c r="S2168" s="215">
        <v>0</v>
      </c>
      <c r="T2168" s="216">
        <f>S2168*H2168</f>
        <v>0</v>
      </c>
      <c r="AR2168" s="25" t="s">
        <v>286</v>
      </c>
      <c r="AT2168" s="25" t="s">
        <v>203</v>
      </c>
      <c r="AU2168" s="25" t="s">
        <v>87</v>
      </c>
      <c r="AY2168" s="25" t="s">
        <v>201</v>
      </c>
      <c r="BE2168" s="217">
        <f>IF(N2168="základní",J2168,0)</f>
        <v>0</v>
      </c>
      <c r="BF2168" s="217">
        <f>IF(N2168="snížená",J2168,0)</f>
        <v>0</v>
      </c>
      <c r="BG2168" s="217">
        <f>IF(N2168="zákl. přenesená",J2168,0)</f>
        <v>0</v>
      </c>
      <c r="BH2168" s="217">
        <f>IF(N2168="sníž. přenesená",J2168,0)</f>
        <v>0</v>
      </c>
      <c r="BI2168" s="217">
        <f>IF(N2168="nulová",J2168,0)</f>
        <v>0</v>
      </c>
      <c r="BJ2168" s="25" t="s">
        <v>42</v>
      </c>
      <c r="BK2168" s="217">
        <f>ROUND(I2168*H2168,2)</f>
        <v>0</v>
      </c>
      <c r="BL2168" s="25" t="s">
        <v>286</v>
      </c>
      <c r="BM2168" s="25" t="s">
        <v>2186</v>
      </c>
    </row>
    <row r="2169" spans="2:65" s="12" customFormat="1">
      <c r="B2169" s="221"/>
      <c r="C2169" s="222"/>
      <c r="D2169" s="218" t="s">
        <v>211</v>
      </c>
      <c r="E2169" s="223" t="s">
        <v>34</v>
      </c>
      <c r="F2169" s="224" t="s">
        <v>1182</v>
      </c>
      <c r="G2169" s="222"/>
      <c r="H2169" s="223" t="s">
        <v>34</v>
      </c>
      <c r="I2169" s="225"/>
      <c r="J2169" s="222"/>
      <c r="K2169" s="222"/>
      <c r="L2169" s="226"/>
      <c r="M2169" s="227"/>
      <c r="N2169" s="228"/>
      <c r="O2169" s="228"/>
      <c r="P2169" s="228"/>
      <c r="Q2169" s="228"/>
      <c r="R2169" s="228"/>
      <c r="S2169" s="228"/>
      <c r="T2169" s="229"/>
      <c r="AT2169" s="230" t="s">
        <v>211</v>
      </c>
      <c r="AU2169" s="230" t="s">
        <v>87</v>
      </c>
      <c r="AV2169" s="12" t="s">
        <v>42</v>
      </c>
      <c r="AW2169" s="12" t="s">
        <v>40</v>
      </c>
      <c r="AX2169" s="12" t="s">
        <v>80</v>
      </c>
      <c r="AY2169" s="230" t="s">
        <v>201</v>
      </c>
    </row>
    <row r="2170" spans="2:65" s="13" customFormat="1">
      <c r="B2170" s="231"/>
      <c r="C2170" s="232"/>
      <c r="D2170" s="218" t="s">
        <v>211</v>
      </c>
      <c r="E2170" s="233" t="s">
        <v>34</v>
      </c>
      <c r="F2170" s="234" t="s">
        <v>2187</v>
      </c>
      <c r="G2170" s="232"/>
      <c r="H2170" s="235">
        <v>1</v>
      </c>
      <c r="I2170" s="236"/>
      <c r="J2170" s="232"/>
      <c r="K2170" s="232"/>
      <c r="L2170" s="237"/>
      <c r="M2170" s="238"/>
      <c r="N2170" s="239"/>
      <c r="O2170" s="239"/>
      <c r="P2170" s="239"/>
      <c r="Q2170" s="239"/>
      <c r="R2170" s="239"/>
      <c r="S2170" s="239"/>
      <c r="T2170" s="240"/>
      <c r="AT2170" s="241" t="s">
        <v>211</v>
      </c>
      <c r="AU2170" s="241" t="s">
        <v>87</v>
      </c>
      <c r="AV2170" s="13" t="s">
        <v>87</v>
      </c>
      <c r="AW2170" s="13" t="s">
        <v>40</v>
      </c>
      <c r="AX2170" s="13" t="s">
        <v>80</v>
      </c>
      <c r="AY2170" s="241" t="s">
        <v>201</v>
      </c>
    </row>
    <row r="2171" spans="2:65" s="13" customFormat="1">
      <c r="B2171" s="231"/>
      <c r="C2171" s="232"/>
      <c r="D2171" s="218" t="s">
        <v>211</v>
      </c>
      <c r="E2171" s="233" t="s">
        <v>34</v>
      </c>
      <c r="F2171" s="234" t="s">
        <v>1184</v>
      </c>
      <c r="G2171" s="232"/>
      <c r="H2171" s="235">
        <v>2</v>
      </c>
      <c r="I2171" s="236"/>
      <c r="J2171" s="232"/>
      <c r="K2171" s="232"/>
      <c r="L2171" s="237"/>
      <c r="M2171" s="238"/>
      <c r="N2171" s="239"/>
      <c r="O2171" s="239"/>
      <c r="P2171" s="239"/>
      <c r="Q2171" s="239"/>
      <c r="R2171" s="239"/>
      <c r="S2171" s="239"/>
      <c r="T2171" s="240"/>
      <c r="AT2171" s="241" t="s">
        <v>211</v>
      </c>
      <c r="AU2171" s="241" t="s">
        <v>87</v>
      </c>
      <c r="AV2171" s="13" t="s">
        <v>87</v>
      </c>
      <c r="AW2171" s="13" t="s">
        <v>40</v>
      </c>
      <c r="AX2171" s="13" t="s">
        <v>80</v>
      </c>
      <c r="AY2171" s="241" t="s">
        <v>201</v>
      </c>
    </row>
    <row r="2172" spans="2:65" s="13" customFormat="1">
      <c r="B2172" s="231"/>
      <c r="C2172" s="232"/>
      <c r="D2172" s="218" t="s">
        <v>211</v>
      </c>
      <c r="E2172" s="233" t="s">
        <v>34</v>
      </c>
      <c r="F2172" s="234" t="s">
        <v>1186</v>
      </c>
      <c r="G2172" s="232"/>
      <c r="H2172" s="235">
        <v>1</v>
      </c>
      <c r="I2172" s="236"/>
      <c r="J2172" s="232"/>
      <c r="K2172" s="232"/>
      <c r="L2172" s="237"/>
      <c r="M2172" s="238"/>
      <c r="N2172" s="239"/>
      <c r="O2172" s="239"/>
      <c r="P2172" s="239"/>
      <c r="Q2172" s="239"/>
      <c r="R2172" s="239"/>
      <c r="S2172" s="239"/>
      <c r="T2172" s="240"/>
      <c r="AT2172" s="241" t="s">
        <v>211</v>
      </c>
      <c r="AU2172" s="241" t="s">
        <v>87</v>
      </c>
      <c r="AV2172" s="13" t="s">
        <v>87</v>
      </c>
      <c r="AW2172" s="13" t="s">
        <v>40</v>
      </c>
      <c r="AX2172" s="13" t="s">
        <v>80</v>
      </c>
      <c r="AY2172" s="241" t="s">
        <v>201</v>
      </c>
    </row>
    <row r="2173" spans="2:65" s="13" customFormat="1">
      <c r="B2173" s="231"/>
      <c r="C2173" s="232"/>
      <c r="D2173" s="218" t="s">
        <v>211</v>
      </c>
      <c r="E2173" s="233" t="s">
        <v>34</v>
      </c>
      <c r="F2173" s="234" t="s">
        <v>1188</v>
      </c>
      <c r="G2173" s="232"/>
      <c r="H2173" s="235">
        <v>4</v>
      </c>
      <c r="I2173" s="236"/>
      <c r="J2173" s="232"/>
      <c r="K2173" s="232"/>
      <c r="L2173" s="237"/>
      <c r="M2173" s="238"/>
      <c r="N2173" s="239"/>
      <c r="O2173" s="239"/>
      <c r="P2173" s="239"/>
      <c r="Q2173" s="239"/>
      <c r="R2173" s="239"/>
      <c r="S2173" s="239"/>
      <c r="T2173" s="240"/>
      <c r="AT2173" s="241" t="s">
        <v>211</v>
      </c>
      <c r="AU2173" s="241" t="s">
        <v>87</v>
      </c>
      <c r="AV2173" s="13" t="s">
        <v>87</v>
      </c>
      <c r="AW2173" s="13" t="s">
        <v>40</v>
      </c>
      <c r="AX2173" s="13" t="s">
        <v>80</v>
      </c>
      <c r="AY2173" s="241" t="s">
        <v>201</v>
      </c>
    </row>
    <row r="2174" spans="2:65" s="13" customFormat="1">
      <c r="B2174" s="231"/>
      <c r="C2174" s="232"/>
      <c r="D2174" s="218" t="s">
        <v>211</v>
      </c>
      <c r="E2174" s="233" t="s">
        <v>34</v>
      </c>
      <c r="F2174" s="234" t="s">
        <v>1189</v>
      </c>
      <c r="G2174" s="232"/>
      <c r="H2174" s="235">
        <v>1</v>
      </c>
      <c r="I2174" s="236"/>
      <c r="J2174" s="232"/>
      <c r="K2174" s="232"/>
      <c r="L2174" s="237"/>
      <c r="M2174" s="238"/>
      <c r="N2174" s="239"/>
      <c r="O2174" s="239"/>
      <c r="P2174" s="239"/>
      <c r="Q2174" s="239"/>
      <c r="R2174" s="239"/>
      <c r="S2174" s="239"/>
      <c r="T2174" s="240"/>
      <c r="AT2174" s="241" t="s">
        <v>211</v>
      </c>
      <c r="AU2174" s="241" t="s">
        <v>87</v>
      </c>
      <c r="AV2174" s="13" t="s">
        <v>87</v>
      </c>
      <c r="AW2174" s="13" t="s">
        <v>40</v>
      </c>
      <c r="AX2174" s="13" t="s">
        <v>80</v>
      </c>
      <c r="AY2174" s="241" t="s">
        <v>201</v>
      </c>
    </row>
    <row r="2175" spans="2:65" s="13" customFormat="1">
      <c r="B2175" s="231"/>
      <c r="C2175" s="232"/>
      <c r="D2175" s="218" t="s">
        <v>211</v>
      </c>
      <c r="E2175" s="233" t="s">
        <v>34</v>
      </c>
      <c r="F2175" s="234" t="s">
        <v>1190</v>
      </c>
      <c r="G2175" s="232"/>
      <c r="H2175" s="235">
        <v>2</v>
      </c>
      <c r="I2175" s="236"/>
      <c r="J2175" s="232"/>
      <c r="K2175" s="232"/>
      <c r="L2175" s="237"/>
      <c r="M2175" s="238"/>
      <c r="N2175" s="239"/>
      <c r="O2175" s="239"/>
      <c r="P2175" s="239"/>
      <c r="Q2175" s="239"/>
      <c r="R2175" s="239"/>
      <c r="S2175" s="239"/>
      <c r="T2175" s="240"/>
      <c r="AT2175" s="241" t="s">
        <v>211</v>
      </c>
      <c r="AU2175" s="241" t="s">
        <v>87</v>
      </c>
      <c r="AV2175" s="13" t="s">
        <v>87</v>
      </c>
      <c r="AW2175" s="13" t="s">
        <v>40</v>
      </c>
      <c r="AX2175" s="13" t="s">
        <v>80</v>
      </c>
      <c r="AY2175" s="241" t="s">
        <v>201</v>
      </c>
    </row>
    <row r="2176" spans="2:65" s="13" customFormat="1">
      <c r="B2176" s="231"/>
      <c r="C2176" s="232"/>
      <c r="D2176" s="218" t="s">
        <v>211</v>
      </c>
      <c r="E2176" s="233" t="s">
        <v>34</v>
      </c>
      <c r="F2176" s="234" t="s">
        <v>1193</v>
      </c>
      <c r="G2176" s="232"/>
      <c r="H2176" s="235">
        <v>1</v>
      </c>
      <c r="I2176" s="236"/>
      <c r="J2176" s="232"/>
      <c r="K2176" s="232"/>
      <c r="L2176" s="237"/>
      <c r="M2176" s="238"/>
      <c r="N2176" s="239"/>
      <c r="O2176" s="239"/>
      <c r="P2176" s="239"/>
      <c r="Q2176" s="239"/>
      <c r="R2176" s="239"/>
      <c r="S2176" s="239"/>
      <c r="T2176" s="240"/>
      <c r="AT2176" s="241" t="s">
        <v>211</v>
      </c>
      <c r="AU2176" s="241" t="s">
        <v>87</v>
      </c>
      <c r="AV2176" s="13" t="s">
        <v>87</v>
      </c>
      <c r="AW2176" s="13" t="s">
        <v>40</v>
      </c>
      <c r="AX2176" s="13" t="s">
        <v>80</v>
      </c>
      <c r="AY2176" s="241" t="s">
        <v>201</v>
      </c>
    </row>
    <row r="2177" spans="2:65" s="14" customFormat="1">
      <c r="B2177" s="242"/>
      <c r="C2177" s="243"/>
      <c r="D2177" s="218" t="s">
        <v>211</v>
      </c>
      <c r="E2177" s="244" t="s">
        <v>34</v>
      </c>
      <c r="F2177" s="245" t="s">
        <v>215</v>
      </c>
      <c r="G2177" s="243"/>
      <c r="H2177" s="246">
        <v>12</v>
      </c>
      <c r="I2177" s="247"/>
      <c r="J2177" s="243"/>
      <c r="K2177" s="243"/>
      <c r="L2177" s="248"/>
      <c r="M2177" s="249"/>
      <c r="N2177" s="250"/>
      <c r="O2177" s="250"/>
      <c r="P2177" s="250"/>
      <c r="Q2177" s="250"/>
      <c r="R2177" s="250"/>
      <c r="S2177" s="250"/>
      <c r="T2177" s="251"/>
      <c r="AT2177" s="252" t="s">
        <v>211</v>
      </c>
      <c r="AU2177" s="252" t="s">
        <v>87</v>
      </c>
      <c r="AV2177" s="14" t="s">
        <v>111</v>
      </c>
      <c r="AW2177" s="14" t="s">
        <v>40</v>
      </c>
      <c r="AX2177" s="14" t="s">
        <v>42</v>
      </c>
      <c r="AY2177" s="252" t="s">
        <v>201</v>
      </c>
    </row>
    <row r="2178" spans="2:65" s="1" customFormat="1" ht="16.5" customHeight="1">
      <c r="B2178" s="43"/>
      <c r="C2178" s="264" t="s">
        <v>2188</v>
      </c>
      <c r="D2178" s="264" t="s">
        <v>306</v>
      </c>
      <c r="E2178" s="265" t="s">
        <v>2189</v>
      </c>
      <c r="F2178" s="266" t="s">
        <v>2190</v>
      </c>
      <c r="G2178" s="267" t="s">
        <v>370</v>
      </c>
      <c r="H2178" s="268">
        <v>1</v>
      </c>
      <c r="I2178" s="269"/>
      <c r="J2178" s="270">
        <f t="shared" ref="J2178:J2185" si="20">ROUND(I2178*H2178,2)</f>
        <v>0</v>
      </c>
      <c r="K2178" s="266" t="s">
        <v>34</v>
      </c>
      <c r="L2178" s="271"/>
      <c r="M2178" s="272" t="s">
        <v>34</v>
      </c>
      <c r="N2178" s="273" t="s">
        <v>51</v>
      </c>
      <c r="O2178" s="44"/>
      <c r="P2178" s="215">
        <f t="shared" ref="P2178:P2185" si="21">O2178*H2178</f>
        <v>0</v>
      </c>
      <c r="Q2178" s="215">
        <v>1.6E-2</v>
      </c>
      <c r="R2178" s="215">
        <f t="shared" ref="R2178:R2185" si="22">Q2178*H2178</f>
        <v>1.6E-2</v>
      </c>
      <c r="S2178" s="215">
        <v>0</v>
      </c>
      <c r="T2178" s="216">
        <f t="shared" ref="T2178:T2185" si="23">S2178*H2178</f>
        <v>0</v>
      </c>
      <c r="AR2178" s="25" t="s">
        <v>390</v>
      </c>
      <c r="AT2178" s="25" t="s">
        <v>306</v>
      </c>
      <c r="AU2178" s="25" t="s">
        <v>87</v>
      </c>
      <c r="AY2178" s="25" t="s">
        <v>201</v>
      </c>
      <c r="BE2178" s="217">
        <f t="shared" ref="BE2178:BE2185" si="24">IF(N2178="základní",J2178,0)</f>
        <v>0</v>
      </c>
      <c r="BF2178" s="217">
        <f t="shared" ref="BF2178:BF2185" si="25">IF(N2178="snížená",J2178,0)</f>
        <v>0</v>
      </c>
      <c r="BG2178" s="217">
        <f t="shared" ref="BG2178:BG2185" si="26">IF(N2178="zákl. přenesená",J2178,0)</f>
        <v>0</v>
      </c>
      <c r="BH2178" s="217">
        <f t="shared" ref="BH2178:BH2185" si="27">IF(N2178="sníž. přenesená",J2178,0)</f>
        <v>0</v>
      </c>
      <c r="BI2178" s="217">
        <f t="shared" ref="BI2178:BI2185" si="28">IF(N2178="nulová",J2178,0)</f>
        <v>0</v>
      </c>
      <c r="BJ2178" s="25" t="s">
        <v>42</v>
      </c>
      <c r="BK2178" s="217">
        <f t="shared" ref="BK2178:BK2185" si="29">ROUND(I2178*H2178,2)</f>
        <v>0</v>
      </c>
      <c r="BL2178" s="25" t="s">
        <v>286</v>
      </c>
      <c r="BM2178" s="25" t="s">
        <v>2191</v>
      </c>
    </row>
    <row r="2179" spans="2:65" s="1" customFormat="1" ht="16.5" customHeight="1">
      <c r="B2179" s="43"/>
      <c r="C2179" s="264" t="s">
        <v>2192</v>
      </c>
      <c r="D2179" s="264" t="s">
        <v>306</v>
      </c>
      <c r="E2179" s="265" t="s">
        <v>2193</v>
      </c>
      <c r="F2179" s="266" t="s">
        <v>2194</v>
      </c>
      <c r="G2179" s="267" t="s">
        <v>370</v>
      </c>
      <c r="H2179" s="268">
        <v>2</v>
      </c>
      <c r="I2179" s="269"/>
      <c r="J2179" s="270">
        <f t="shared" si="20"/>
        <v>0</v>
      </c>
      <c r="K2179" s="266" t="s">
        <v>34</v>
      </c>
      <c r="L2179" s="271"/>
      <c r="M2179" s="272" t="s">
        <v>34</v>
      </c>
      <c r="N2179" s="273" t="s">
        <v>51</v>
      </c>
      <c r="O2179" s="44"/>
      <c r="P2179" s="215">
        <f t="shared" si="21"/>
        <v>0</v>
      </c>
      <c r="Q2179" s="215">
        <v>1.6E-2</v>
      </c>
      <c r="R2179" s="215">
        <f t="shared" si="22"/>
        <v>3.2000000000000001E-2</v>
      </c>
      <c r="S2179" s="215">
        <v>0</v>
      </c>
      <c r="T2179" s="216">
        <f t="shared" si="23"/>
        <v>0</v>
      </c>
      <c r="AR2179" s="25" t="s">
        <v>390</v>
      </c>
      <c r="AT2179" s="25" t="s">
        <v>306</v>
      </c>
      <c r="AU2179" s="25" t="s">
        <v>87</v>
      </c>
      <c r="AY2179" s="25" t="s">
        <v>201</v>
      </c>
      <c r="BE2179" s="217">
        <f t="shared" si="24"/>
        <v>0</v>
      </c>
      <c r="BF2179" s="217">
        <f t="shared" si="25"/>
        <v>0</v>
      </c>
      <c r="BG2179" s="217">
        <f t="shared" si="26"/>
        <v>0</v>
      </c>
      <c r="BH2179" s="217">
        <f t="shared" si="27"/>
        <v>0</v>
      </c>
      <c r="BI2179" s="217">
        <f t="shared" si="28"/>
        <v>0</v>
      </c>
      <c r="BJ2179" s="25" t="s">
        <v>42</v>
      </c>
      <c r="BK2179" s="217">
        <f t="shared" si="29"/>
        <v>0</v>
      </c>
      <c r="BL2179" s="25" t="s">
        <v>286</v>
      </c>
      <c r="BM2179" s="25" t="s">
        <v>2195</v>
      </c>
    </row>
    <row r="2180" spans="2:65" s="1" customFormat="1" ht="25.5" customHeight="1">
      <c r="B2180" s="43"/>
      <c r="C2180" s="264" t="s">
        <v>2196</v>
      </c>
      <c r="D2180" s="264" t="s">
        <v>306</v>
      </c>
      <c r="E2180" s="265" t="s">
        <v>2197</v>
      </c>
      <c r="F2180" s="266" t="s">
        <v>2198</v>
      </c>
      <c r="G2180" s="267" t="s">
        <v>370</v>
      </c>
      <c r="H2180" s="268">
        <v>1</v>
      </c>
      <c r="I2180" s="269"/>
      <c r="J2180" s="270">
        <f t="shared" si="20"/>
        <v>0</v>
      </c>
      <c r="K2180" s="266" t="s">
        <v>34</v>
      </c>
      <c r="L2180" s="271"/>
      <c r="M2180" s="272" t="s">
        <v>34</v>
      </c>
      <c r="N2180" s="273" t="s">
        <v>51</v>
      </c>
      <c r="O2180" s="44"/>
      <c r="P2180" s="215">
        <f t="shared" si="21"/>
        <v>0</v>
      </c>
      <c r="Q2180" s="215">
        <v>1.6E-2</v>
      </c>
      <c r="R2180" s="215">
        <f t="shared" si="22"/>
        <v>1.6E-2</v>
      </c>
      <c r="S2180" s="215">
        <v>0</v>
      </c>
      <c r="T2180" s="216">
        <f t="shared" si="23"/>
        <v>0</v>
      </c>
      <c r="AR2180" s="25" t="s">
        <v>390</v>
      </c>
      <c r="AT2180" s="25" t="s">
        <v>306</v>
      </c>
      <c r="AU2180" s="25" t="s">
        <v>87</v>
      </c>
      <c r="AY2180" s="25" t="s">
        <v>201</v>
      </c>
      <c r="BE2180" s="217">
        <f t="shared" si="24"/>
        <v>0</v>
      </c>
      <c r="BF2180" s="217">
        <f t="shared" si="25"/>
        <v>0</v>
      </c>
      <c r="BG2180" s="217">
        <f t="shared" si="26"/>
        <v>0</v>
      </c>
      <c r="BH2180" s="217">
        <f t="shared" si="27"/>
        <v>0</v>
      </c>
      <c r="BI2180" s="217">
        <f t="shared" si="28"/>
        <v>0</v>
      </c>
      <c r="BJ2180" s="25" t="s">
        <v>42</v>
      </c>
      <c r="BK2180" s="217">
        <f t="shared" si="29"/>
        <v>0</v>
      </c>
      <c r="BL2180" s="25" t="s">
        <v>286</v>
      </c>
      <c r="BM2180" s="25" t="s">
        <v>2199</v>
      </c>
    </row>
    <row r="2181" spans="2:65" s="1" customFormat="1" ht="25.5" customHeight="1">
      <c r="B2181" s="43"/>
      <c r="C2181" s="264" t="s">
        <v>2200</v>
      </c>
      <c r="D2181" s="264" t="s">
        <v>306</v>
      </c>
      <c r="E2181" s="265" t="s">
        <v>2201</v>
      </c>
      <c r="F2181" s="266" t="s">
        <v>2202</v>
      </c>
      <c r="G2181" s="267" t="s">
        <v>370</v>
      </c>
      <c r="H2181" s="268">
        <v>4</v>
      </c>
      <c r="I2181" s="269"/>
      <c r="J2181" s="270">
        <f t="shared" si="20"/>
        <v>0</v>
      </c>
      <c r="K2181" s="266" t="s">
        <v>34</v>
      </c>
      <c r="L2181" s="271"/>
      <c r="M2181" s="272" t="s">
        <v>34</v>
      </c>
      <c r="N2181" s="273" t="s">
        <v>51</v>
      </c>
      <c r="O2181" s="44"/>
      <c r="P2181" s="215">
        <f t="shared" si="21"/>
        <v>0</v>
      </c>
      <c r="Q2181" s="215">
        <v>1.6E-2</v>
      </c>
      <c r="R2181" s="215">
        <f t="shared" si="22"/>
        <v>6.4000000000000001E-2</v>
      </c>
      <c r="S2181" s="215">
        <v>0</v>
      </c>
      <c r="T2181" s="216">
        <f t="shared" si="23"/>
        <v>0</v>
      </c>
      <c r="AR2181" s="25" t="s">
        <v>390</v>
      </c>
      <c r="AT2181" s="25" t="s">
        <v>306</v>
      </c>
      <c r="AU2181" s="25" t="s">
        <v>87</v>
      </c>
      <c r="AY2181" s="25" t="s">
        <v>201</v>
      </c>
      <c r="BE2181" s="217">
        <f t="shared" si="24"/>
        <v>0</v>
      </c>
      <c r="BF2181" s="217">
        <f t="shared" si="25"/>
        <v>0</v>
      </c>
      <c r="BG2181" s="217">
        <f t="shared" si="26"/>
        <v>0</v>
      </c>
      <c r="BH2181" s="217">
        <f t="shared" si="27"/>
        <v>0</v>
      </c>
      <c r="BI2181" s="217">
        <f t="shared" si="28"/>
        <v>0</v>
      </c>
      <c r="BJ2181" s="25" t="s">
        <v>42</v>
      </c>
      <c r="BK2181" s="217">
        <f t="shared" si="29"/>
        <v>0</v>
      </c>
      <c r="BL2181" s="25" t="s">
        <v>286</v>
      </c>
      <c r="BM2181" s="25" t="s">
        <v>2203</v>
      </c>
    </row>
    <row r="2182" spans="2:65" s="1" customFormat="1" ht="25.5" customHeight="1">
      <c r="B2182" s="43"/>
      <c r="C2182" s="264" t="s">
        <v>2204</v>
      </c>
      <c r="D2182" s="264" t="s">
        <v>306</v>
      </c>
      <c r="E2182" s="265" t="s">
        <v>2205</v>
      </c>
      <c r="F2182" s="266" t="s">
        <v>2206</v>
      </c>
      <c r="G2182" s="267" t="s">
        <v>370</v>
      </c>
      <c r="H2182" s="268">
        <v>1</v>
      </c>
      <c r="I2182" s="269"/>
      <c r="J2182" s="270">
        <f t="shared" si="20"/>
        <v>0</v>
      </c>
      <c r="K2182" s="266" t="s">
        <v>34</v>
      </c>
      <c r="L2182" s="271"/>
      <c r="M2182" s="272" t="s">
        <v>34</v>
      </c>
      <c r="N2182" s="273" t="s">
        <v>51</v>
      </c>
      <c r="O2182" s="44"/>
      <c r="P2182" s="215">
        <f t="shared" si="21"/>
        <v>0</v>
      </c>
      <c r="Q2182" s="215">
        <v>1.6E-2</v>
      </c>
      <c r="R2182" s="215">
        <f t="shared" si="22"/>
        <v>1.6E-2</v>
      </c>
      <c r="S2182" s="215">
        <v>0</v>
      </c>
      <c r="T2182" s="216">
        <f t="shared" si="23"/>
        <v>0</v>
      </c>
      <c r="AR2182" s="25" t="s">
        <v>390</v>
      </c>
      <c r="AT2182" s="25" t="s">
        <v>306</v>
      </c>
      <c r="AU2182" s="25" t="s">
        <v>87</v>
      </c>
      <c r="AY2182" s="25" t="s">
        <v>201</v>
      </c>
      <c r="BE2182" s="217">
        <f t="shared" si="24"/>
        <v>0</v>
      </c>
      <c r="BF2182" s="217">
        <f t="shared" si="25"/>
        <v>0</v>
      </c>
      <c r="BG2182" s="217">
        <f t="shared" si="26"/>
        <v>0</v>
      </c>
      <c r="BH2182" s="217">
        <f t="shared" si="27"/>
        <v>0</v>
      </c>
      <c r="BI2182" s="217">
        <f t="shared" si="28"/>
        <v>0</v>
      </c>
      <c r="BJ2182" s="25" t="s">
        <v>42</v>
      </c>
      <c r="BK2182" s="217">
        <f t="shared" si="29"/>
        <v>0</v>
      </c>
      <c r="BL2182" s="25" t="s">
        <v>286</v>
      </c>
      <c r="BM2182" s="25" t="s">
        <v>2207</v>
      </c>
    </row>
    <row r="2183" spans="2:65" s="1" customFormat="1" ht="25.5" customHeight="1">
      <c r="B2183" s="43"/>
      <c r="C2183" s="264" t="s">
        <v>2208</v>
      </c>
      <c r="D2183" s="264" t="s">
        <v>306</v>
      </c>
      <c r="E2183" s="265" t="s">
        <v>2209</v>
      </c>
      <c r="F2183" s="266" t="s">
        <v>2210</v>
      </c>
      <c r="G2183" s="267" t="s">
        <v>370</v>
      </c>
      <c r="H2183" s="268">
        <v>2</v>
      </c>
      <c r="I2183" s="269"/>
      <c r="J2183" s="270">
        <f t="shared" si="20"/>
        <v>0</v>
      </c>
      <c r="K2183" s="266" t="s">
        <v>34</v>
      </c>
      <c r="L2183" s="271"/>
      <c r="M2183" s="272" t="s">
        <v>34</v>
      </c>
      <c r="N2183" s="273" t="s">
        <v>51</v>
      </c>
      <c r="O2183" s="44"/>
      <c r="P2183" s="215">
        <f t="shared" si="21"/>
        <v>0</v>
      </c>
      <c r="Q2183" s="215">
        <v>1.4E-2</v>
      </c>
      <c r="R2183" s="215">
        <f t="shared" si="22"/>
        <v>2.8000000000000001E-2</v>
      </c>
      <c r="S2183" s="215">
        <v>0</v>
      </c>
      <c r="T2183" s="216">
        <f t="shared" si="23"/>
        <v>0</v>
      </c>
      <c r="AR2183" s="25" t="s">
        <v>390</v>
      </c>
      <c r="AT2183" s="25" t="s">
        <v>306</v>
      </c>
      <c r="AU2183" s="25" t="s">
        <v>87</v>
      </c>
      <c r="AY2183" s="25" t="s">
        <v>201</v>
      </c>
      <c r="BE2183" s="217">
        <f t="shared" si="24"/>
        <v>0</v>
      </c>
      <c r="BF2183" s="217">
        <f t="shared" si="25"/>
        <v>0</v>
      </c>
      <c r="BG2183" s="217">
        <f t="shared" si="26"/>
        <v>0</v>
      </c>
      <c r="BH2183" s="217">
        <f t="shared" si="27"/>
        <v>0</v>
      </c>
      <c r="BI2183" s="217">
        <f t="shared" si="28"/>
        <v>0</v>
      </c>
      <c r="BJ2183" s="25" t="s">
        <v>42</v>
      </c>
      <c r="BK2183" s="217">
        <f t="shared" si="29"/>
        <v>0</v>
      </c>
      <c r="BL2183" s="25" t="s">
        <v>286</v>
      </c>
      <c r="BM2183" s="25" t="s">
        <v>2211</v>
      </c>
    </row>
    <row r="2184" spans="2:65" s="1" customFormat="1" ht="25.5" customHeight="1">
      <c r="B2184" s="43"/>
      <c r="C2184" s="264" t="s">
        <v>2212</v>
      </c>
      <c r="D2184" s="264" t="s">
        <v>306</v>
      </c>
      <c r="E2184" s="265" t="s">
        <v>2213</v>
      </c>
      <c r="F2184" s="266" t="s">
        <v>2214</v>
      </c>
      <c r="G2184" s="267" t="s">
        <v>370</v>
      </c>
      <c r="H2184" s="268">
        <v>1</v>
      </c>
      <c r="I2184" s="269"/>
      <c r="J2184" s="270">
        <f t="shared" si="20"/>
        <v>0</v>
      </c>
      <c r="K2184" s="266" t="s">
        <v>34</v>
      </c>
      <c r="L2184" s="271"/>
      <c r="M2184" s="272" t="s">
        <v>34</v>
      </c>
      <c r="N2184" s="273" t="s">
        <v>51</v>
      </c>
      <c r="O2184" s="44"/>
      <c r="P2184" s="215">
        <f t="shared" si="21"/>
        <v>0</v>
      </c>
      <c r="Q2184" s="215">
        <v>1.4E-2</v>
      </c>
      <c r="R2184" s="215">
        <f t="shared" si="22"/>
        <v>1.4E-2</v>
      </c>
      <c r="S2184" s="215">
        <v>0</v>
      </c>
      <c r="T2184" s="216">
        <f t="shared" si="23"/>
        <v>0</v>
      </c>
      <c r="AR2184" s="25" t="s">
        <v>390</v>
      </c>
      <c r="AT2184" s="25" t="s">
        <v>306</v>
      </c>
      <c r="AU2184" s="25" t="s">
        <v>87</v>
      </c>
      <c r="AY2184" s="25" t="s">
        <v>201</v>
      </c>
      <c r="BE2184" s="217">
        <f t="shared" si="24"/>
        <v>0</v>
      </c>
      <c r="BF2184" s="217">
        <f t="shared" si="25"/>
        <v>0</v>
      </c>
      <c r="BG2184" s="217">
        <f t="shared" si="26"/>
        <v>0</v>
      </c>
      <c r="BH2184" s="217">
        <f t="shared" si="27"/>
        <v>0</v>
      </c>
      <c r="BI2184" s="217">
        <f t="shared" si="28"/>
        <v>0</v>
      </c>
      <c r="BJ2184" s="25" t="s">
        <v>42</v>
      </c>
      <c r="BK2184" s="217">
        <f t="shared" si="29"/>
        <v>0</v>
      </c>
      <c r="BL2184" s="25" t="s">
        <v>286</v>
      </c>
      <c r="BM2184" s="25" t="s">
        <v>2215</v>
      </c>
    </row>
    <row r="2185" spans="2:65" s="1" customFormat="1" ht="25.5" customHeight="1">
      <c r="B2185" s="43"/>
      <c r="C2185" s="206" t="s">
        <v>2216</v>
      </c>
      <c r="D2185" s="206" t="s">
        <v>203</v>
      </c>
      <c r="E2185" s="207" t="s">
        <v>2217</v>
      </c>
      <c r="F2185" s="208" t="s">
        <v>2218</v>
      </c>
      <c r="G2185" s="209" t="s">
        <v>370</v>
      </c>
      <c r="H2185" s="210">
        <v>4</v>
      </c>
      <c r="I2185" s="211"/>
      <c r="J2185" s="212">
        <f t="shared" si="20"/>
        <v>0</v>
      </c>
      <c r="K2185" s="208" t="s">
        <v>207</v>
      </c>
      <c r="L2185" s="63"/>
      <c r="M2185" s="213" t="s">
        <v>34</v>
      </c>
      <c r="N2185" s="214" t="s">
        <v>51</v>
      </c>
      <c r="O2185" s="44"/>
      <c r="P2185" s="215">
        <f t="shared" si="21"/>
        <v>0</v>
      </c>
      <c r="Q2185" s="215">
        <v>0</v>
      </c>
      <c r="R2185" s="215">
        <f t="shared" si="22"/>
        <v>0</v>
      </c>
      <c r="S2185" s="215">
        <v>0</v>
      </c>
      <c r="T2185" s="216">
        <f t="shared" si="23"/>
        <v>0</v>
      </c>
      <c r="AR2185" s="25" t="s">
        <v>286</v>
      </c>
      <c r="AT2185" s="25" t="s">
        <v>203</v>
      </c>
      <c r="AU2185" s="25" t="s">
        <v>87</v>
      </c>
      <c r="AY2185" s="25" t="s">
        <v>201</v>
      </c>
      <c r="BE2185" s="217">
        <f t="shared" si="24"/>
        <v>0</v>
      </c>
      <c r="BF2185" s="217">
        <f t="shared" si="25"/>
        <v>0</v>
      </c>
      <c r="BG2185" s="217">
        <f t="shared" si="26"/>
        <v>0</v>
      </c>
      <c r="BH2185" s="217">
        <f t="shared" si="27"/>
        <v>0</v>
      </c>
      <c r="BI2185" s="217">
        <f t="shared" si="28"/>
        <v>0</v>
      </c>
      <c r="BJ2185" s="25" t="s">
        <v>42</v>
      </c>
      <c r="BK2185" s="217">
        <f t="shared" si="29"/>
        <v>0</v>
      </c>
      <c r="BL2185" s="25" t="s">
        <v>286</v>
      </c>
      <c r="BM2185" s="25" t="s">
        <v>2219</v>
      </c>
    </row>
    <row r="2186" spans="2:65" s="12" customFormat="1">
      <c r="B2186" s="221"/>
      <c r="C2186" s="222"/>
      <c r="D2186" s="218" t="s">
        <v>211</v>
      </c>
      <c r="E2186" s="223" t="s">
        <v>34</v>
      </c>
      <c r="F2186" s="224" t="s">
        <v>1182</v>
      </c>
      <c r="G2186" s="222"/>
      <c r="H2186" s="223" t="s">
        <v>34</v>
      </c>
      <c r="I2186" s="225"/>
      <c r="J2186" s="222"/>
      <c r="K2186" s="222"/>
      <c r="L2186" s="226"/>
      <c r="M2186" s="227"/>
      <c r="N2186" s="228"/>
      <c r="O2186" s="228"/>
      <c r="P2186" s="228"/>
      <c r="Q2186" s="228"/>
      <c r="R2186" s="228"/>
      <c r="S2186" s="228"/>
      <c r="T2186" s="229"/>
      <c r="AT2186" s="230" t="s">
        <v>211</v>
      </c>
      <c r="AU2186" s="230" t="s">
        <v>87</v>
      </c>
      <c r="AV2186" s="12" t="s">
        <v>42</v>
      </c>
      <c r="AW2186" s="12" t="s">
        <v>40</v>
      </c>
      <c r="AX2186" s="12" t="s">
        <v>80</v>
      </c>
      <c r="AY2186" s="230" t="s">
        <v>201</v>
      </c>
    </row>
    <row r="2187" spans="2:65" s="13" customFormat="1">
      <c r="B2187" s="231"/>
      <c r="C2187" s="232"/>
      <c r="D2187" s="218" t="s">
        <v>211</v>
      </c>
      <c r="E2187" s="233" t="s">
        <v>34</v>
      </c>
      <c r="F2187" s="234" t="s">
        <v>1185</v>
      </c>
      <c r="G2187" s="232"/>
      <c r="H2187" s="235">
        <v>1</v>
      </c>
      <c r="I2187" s="236"/>
      <c r="J2187" s="232"/>
      <c r="K2187" s="232"/>
      <c r="L2187" s="237"/>
      <c r="M2187" s="238"/>
      <c r="N2187" s="239"/>
      <c r="O2187" s="239"/>
      <c r="P2187" s="239"/>
      <c r="Q2187" s="239"/>
      <c r="R2187" s="239"/>
      <c r="S2187" s="239"/>
      <c r="T2187" s="240"/>
      <c r="AT2187" s="241" t="s">
        <v>211</v>
      </c>
      <c r="AU2187" s="241" t="s">
        <v>87</v>
      </c>
      <c r="AV2187" s="13" t="s">
        <v>87</v>
      </c>
      <c r="AW2187" s="13" t="s">
        <v>40</v>
      </c>
      <c r="AX2187" s="13" t="s">
        <v>80</v>
      </c>
      <c r="AY2187" s="241" t="s">
        <v>201</v>
      </c>
    </row>
    <row r="2188" spans="2:65" s="13" customFormat="1">
      <c r="B2188" s="231"/>
      <c r="C2188" s="232"/>
      <c r="D2188" s="218" t="s">
        <v>211</v>
      </c>
      <c r="E2188" s="233" t="s">
        <v>34</v>
      </c>
      <c r="F2188" s="234" t="s">
        <v>1187</v>
      </c>
      <c r="G2188" s="232"/>
      <c r="H2188" s="235">
        <v>1</v>
      </c>
      <c r="I2188" s="236"/>
      <c r="J2188" s="232"/>
      <c r="K2188" s="232"/>
      <c r="L2188" s="237"/>
      <c r="M2188" s="238"/>
      <c r="N2188" s="239"/>
      <c r="O2188" s="239"/>
      <c r="P2188" s="239"/>
      <c r="Q2188" s="239"/>
      <c r="R2188" s="239"/>
      <c r="S2188" s="239"/>
      <c r="T2188" s="240"/>
      <c r="AT2188" s="241" t="s">
        <v>211</v>
      </c>
      <c r="AU2188" s="241" t="s">
        <v>87</v>
      </c>
      <c r="AV2188" s="13" t="s">
        <v>87</v>
      </c>
      <c r="AW2188" s="13" t="s">
        <v>40</v>
      </c>
      <c r="AX2188" s="13" t="s">
        <v>80</v>
      </c>
      <c r="AY2188" s="241" t="s">
        <v>201</v>
      </c>
    </row>
    <row r="2189" spans="2:65" s="13" customFormat="1">
      <c r="B2189" s="231"/>
      <c r="C2189" s="232"/>
      <c r="D2189" s="218" t="s">
        <v>211</v>
      </c>
      <c r="E2189" s="233" t="s">
        <v>34</v>
      </c>
      <c r="F2189" s="234" t="s">
        <v>1191</v>
      </c>
      <c r="G2189" s="232"/>
      <c r="H2189" s="235">
        <v>1</v>
      </c>
      <c r="I2189" s="236"/>
      <c r="J2189" s="232"/>
      <c r="K2189" s="232"/>
      <c r="L2189" s="237"/>
      <c r="M2189" s="238"/>
      <c r="N2189" s="239"/>
      <c r="O2189" s="239"/>
      <c r="P2189" s="239"/>
      <c r="Q2189" s="239"/>
      <c r="R2189" s="239"/>
      <c r="S2189" s="239"/>
      <c r="T2189" s="240"/>
      <c r="AT2189" s="241" t="s">
        <v>211</v>
      </c>
      <c r="AU2189" s="241" t="s">
        <v>87</v>
      </c>
      <c r="AV2189" s="13" t="s">
        <v>87</v>
      </c>
      <c r="AW2189" s="13" t="s">
        <v>40</v>
      </c>
      <c r="AX2189" s="13" t="s">
        <v>80</v>
      </c>
      <c r="AY2189" s="241" t="s">
        <v>201</v>
      </c>
    </row>
    <row r="2190" spans="2:65" s="13" customFormat="1">
      <c r="B2190" s="231"/>
      <c r="C2190" s="232"/>
      <c r="D2190" s="218" t="s">
        <v>211</v>
      </c>
      <c r="E2190" s="233" t="s">
        <v>34</v>
      </c>
      <c r="F2190" s="234" t="s">
        <v>1192</v>
      </c>
      <c r="G2190" s="232"/>
      <c r="H2190" s="235">
        <v>1</v>
      </c>
      <c r="I2190" s="236"/>
      <c r="J2190" s="232"/>
      <c r="K2190" s="232"/>
      <c r="L2190" s="237"/>
      <c r="M2190" s="238"/>
      <c r="N2190" s="239"/>
      <c r="O2190" s="239"/>
      <c r="P2190" s="239"/>
      <c r="Q2190" s="239"/>
      <c r="R2190" s="239"/>
      <c r="S2190" s="239"/>
      <c r="T2190" s="240"/>
      <c r="AT2190" s="241" t="s">
        <v>211</v>
      </c>
      <c r="AU2190" s="241" t="s">
        <v>87</v>
      </c>
      <c r="AV2190" s="13" t="s">
        <v>87</v>
      </c>
      <c r="AW2190" s="13" t="s">
        <v>40</v>
      </c>
      <c r="AX2190" s="13" t="s">
        <v>80</v>
      </c>
      <c r="AY2190" s="241" t="s">
        <v>201</v>
      </c>
    </row>
    <row r="2191" spans="2:65" s="14" customFormat="1">
      <c r="B2191" s="242"/>
      <c r="C2191" s="243"/>
      <c r="D2191" s="218" t="s">
        <v>211</v>
      </c>
      <c r="E2191" s="244" t="s">
        <v>34</v>
      </c>
      <c r="F2191" s="245" t="s">
        <v>215</v>
      </c>
      <c r="G2191" s="243"/>
      <c r="H2191" s="246">
        <v>4</v>
      </c>
      <c r="I2191" s="247"/>
      <c r="J2191" s="243"/>
      <c r="K2191" s="243"/>
      <c r="L2191" s="248"/>
      <c r="M2191" s="249"/>
      <c r="N2191" s="250"/>
      <c r="O2191" s="250"/>
      <c r="P2191" s="250"/>
      <c r="Q2191" s="250"/>
      <c r="R2191" s="250"/>
      <c r="S2191" s="250"/>
      <c r="T2191" s="251"/>
      <c r="AT2191" s="252" t="s">
        <v>211</v>
      </c>
      <c r="AU2191" s="252" t="s">
        <v>87</v>
      </c>
      <c r="AV2191" s="14" t="s">
        <v>111</v>
      </c>
      <c r="AW2191" s="14" t="s">
        <v>40</v>
      </c>
      <c r="AX2191" s="14" t="s">
        <v>42</v>
      </c>
      <c r="AY2191" s="252" t="s">
        <v>201</v>
      </c>
    </row>
    <row r="2192" spans="2:65" s="1" customFormat="1" ht="16.5" customHeight="1">
      <c r="B2192" s="43"/>
      <c r="C2192" s="264" t="s">
        <v>2220</v>
      </c>
      <c r="D2192" s="264" t="s">
        <v>306</v>
      </c>
      <c r="E2192" s="265" t="s">
        <v>2221</v>
      </c>
      <c r="F2192" s="266" t="s">
        <v>2222</v>
      </c>
      <c r="G2192" s="267" t="s">
        <v>370</v>
      </c>
      <c r="H2192" s="268">
        <v>1</v>
      </c>
      <c r="I2192" s="269"/>
      <c r="J2192" s="270">
        <f>ROUND(I2192*H2192,2)</f>
        <v>0</v>
      </c>
      <c r="K2192" s="266" t="s">
        <v>34</v>
      </c>
      <c r="L2192" s="271"/>
      <c r="M2192" s="272" t="s">
        <v>34</v>
      </c>
      <c r="N2192" s="273" t="s">
        <v>51</v>
      </c>
      <c r="O2192" s="44"/>
      <c r="P2192" s="215">
        <f>O2192*H2192</f>
        <v>0</v>
      </c>
      <c r="Q2192" s="215">
        <v>1.9E-2</v>
      </c>
      <c r="R2192" s="215">
        <f>Q2192*H2192</f>
        <v>1.9E-2</v>
      </c>
      <c r="S2192" s="215">
        <v>0</v>
      </c>
      <c r="T2192" s="216">
        <f>S2192*H2192</f>
        <v>0</v>
      </c>
      <c r="AR2192" s="25" t="s">
        <v>390</v>
      </c>
      <c r="AT2192" s="25" t="s">
        <v>306</v>
      </c>
      <c r="AU2192" s="25" t="s">
        <v>87</v>
      </c>
      <c r="AY2192" s="25" t="s">
        <v>201</v>
      </c>
      <c r="BE2192" s="217">
        <f>IF(N2192="základní",J2192,0)</f>
        <v>0</v>
      </c>
      <c r="BF2192" s="217">
        <f>IF(N2192="snížená",J2192,0)</f>
        <v>0</v>
      </c>
      <c r="BG2192" s="217">
        <f>IF(N2192="zákl. přenesená",J2192,0)</f>
        <v>0</v>
      </c>
      <c r="BH2192" s="217">
        <f>IF(N2192="sníž. přenesená",J2192,0)</f>
        <v>0</v>
      </c>
      <c r="BI2192" s="217">
        <f>IF(N2192="nulová",J2192,0)</f>
        <v>0</v>
      </c>
      <c r="BJ2192" s="25" t="s">
        <v>42</v>
      </c>
      <c r="BK2192" s="217">
        <f>ROUND(I2192*H2192,2)</f>
        <v>0</v>
      </c>
      <c r="BL2192" s="25" t="s">
        <v>286</v>
      </c>
      <c r="BM2192" s="25" t="s">
        <v>2223</v>
      </c>
    </row>
    <row r="2193" spans="2:65" s="1" customFormat="1" ht="25.5" customHeight="1">
      <c r="B2193" s="43"/>
      <c r="C2193" s="264" t="s">
        <v>2224</v>
      </c>
      <c r="D2193" s="264" t="s">
        <v>306</v>
      </c>
      <c r="E2193" s="265" t="s">
        <v>2225</v>
      </c>
      <c r="F2193" s="266" t="s">
        <v>2226</v>
      </c>
      <c r="G2193" s="267" t="s">
        <v>370</v>
      </c>
      <c r="H2193" s="268">
        <v>1</v>
      </c>
      <c r="I2193" s="269"/>
      <c r="J2193" s="270">
        <f>ROUND(I2193*H2193,2)</f>
        <v>0</v>
      </c>
      <c r="K2193" s="266" t="s">
        <v>34</v>
      </c>
      <c r="L2193" s="271"/>
      <c r="M2193" s="272" t="s">
        <v>34</v>
      </c>
      <c r="N2193" s="273" t="s">
        <v>51</v>
      </c>
      <c r="O2193" s="44"/>
      <c r="P2193" s="215">
        <f>O2193*H2193</f>
        <v>0</v>
      </c>
      <c r="Q2193" s="215">
        <v>1.9E-2</v>
      </c>
      <c r="R2193" s="215">
        <f>Q2193*H2193</f>
        <v>1.9E-2</v>
      </c>
      <c r="S2193" s="215">
        <v>0</v>
      </c>
      <c r="T2193" s="216">
        <f>S2193*H2193</f>
        <v>0</v>
      </c>
      <c r="AR2193" s="25" t="s">
        <v>390</v>
      </c>
      <c r="AT2193" s="25" t="s">
        <v>306</v>
      </c>
      <c r="AU2193" s="25" t="s">
        <v>87</v>
      </c>
      <c r="AY2193" s="25" t="s">
        <v>201</v>
      </c>
      <c r="BE2193" s="217">
        <f>IF(N2193="základní",J2193,0)</f>
        <v>0</v>
      </c>
      <c r="BF2193" s="217">
        <f>IF(N2193="snížená",J2193,0)</f>
        <v>0</v>
      </c>
      <c r="BG2193" s="217">
        <f>IF(N2193="zákl. přenesená",J2193,0)</f>
        <v>0</v>
      </c>
      <c r="BH2193" s="217">
        <f>IF(N2193="sníž. přenesená",J2193,0)</f>
        <v>0</v>
      </c>
      <c r="BI2193" s="217">
        <f>IF(N2193="nulová",J2193,0)</f>
        <v>0</v>
      </c>
      <c r="BJ2193" s="25" t="s">
        <v>42</v>
      </c>
      <c r="BK2193" s="217">
        <f>ROUND(I2193*H2193,2)</f>
        <v>0</v>
      </c>
      <c r="BL2193" s="25" t="s">
        <v>286</v>
      </c>
      <c r="BM2193" s="25" t="s">
        <v>2227</v>
      </c>
    </row>
    <row r="2194" spans="2:65" s="1" customFormat="1" ht="25.5" customHeight="1">
      <c r="B2194" s="43"/>
      <c r="C2194" s="264" t="s">
        <v>2228</v>
      </c>
      <c r="D2194" s="264" t="s">
        <v>306</v>
      </c>
      <c r="E2194" s="265" t="s">
        <v>2229</v>
      </c>
      <c r="F2194" s="266" t="s">
        <v>2230</v>
      </c>
      <c r="G2194" s="267" t="s">
        <v>370</v>
      </c>
      <c r="H2194" s="268">
        <v>1</v>
      </c>
      <c r="I2194" s="269"/>
      <c r="J2194" s="270">
        <f>ROUND(I2194*H2194,2)</f>
        <v>0</v>
      </c>
      <c r="K2194" s="266" t="s">
        <v>34</v>
      </c>
      <c r="L2194" s="271"/>
      <c r="M2194" s="272" t="s">
        <v>34</v>
      </c>
      <c r="N2194" s="273" t="s">
        <v>51</v>
      </c>
      <c r="O2194" s="44"/>
      <c r="P2194" s="215">
        <f>O2194*H2194</f>
        <v>0</v>
      </c>
      <c r="Q2194" s="215">
        <v>1.9E-2</v>
      </c>
      <c r="R2194" s="215">
        <f>Q2194*H2194</f>
        <v>1.9E-2</v>
      </c>
      <c r="S2194" s="215">
        <v>0</v>
      </c>
      <c r="T2194" s="216">
        <f>S2194*H2194</f>
        <v>0</v>
      </c>
      <c r="AR2194" s="25" t="s">
        <v>390</v>
      </c>
      <c r="AT2194" s="25" t="s">
        <v>306</v>
      </c>
      <c r="AU2194" s="25" t="s">
        <v>87</v>
      </c>
      <c r="AY2194" s="25" t="s">
        <v>201</v>
      </c>
      <c r="BE2194" s="217">
        <f>IF(N2194="základní",J2194,0)</f>
        <v>0</v>
      </c>
      <c r="BF2194" s="217">
        <f>IF(N2194="snížená",J2194,0)</f>
        <v>0</v>
      </c>
      <c r="BG2194" s="217">
        <f>IF(N2194="zákl. přenesená",J2194,0)</f>
        <v>0</v>
      </c>
      <c r="BH2194" s="217">
        <f>IF(N2194="sníž. přenesená",J2194,0)</f>
        <v>0</v>
      </c>
      <c r="BI2194" s="217">
        <f>IF(N2194="nulová",J2194,0)</f>
        <v>0</v>
      </c>
      <c r="BJ2194" s="25" t="s">
        <v>42</v>
      </c>
      <c r="BK2194" s="217">
        <f>ROUND(I2194*H2194,2)</f>
        <v>0</v>
      </c>
      <c r="BL2194" s="25" t="s">
        <v>286</v>
      </c>
      <c r="BM2194" s="25" t="s">
        <v>2231</v>
      </c>
    </row>
    <row r="2195" spans="2:65" s="1" customFormat="1" ht="25.5" customHeight="1">
      <c r="B2195" s="43"/>
      <c r="C2195" s="264" t="s">
        <v>2232</v>
      </c>
      <c r="D2195" s="264" t="s">
        <v>306</v>
      </c>
      <c r="E2195" s="265" t="s">
        <v>2233</v>
      </c>
      <c r="F2195" s="266" t="s">
        <v>2234</v>
      </c>
      <c r="G2195" s="267" t="s">
        <v>370</v>
      </c>
      <c r="H2195" s="268">
        <v>1</v>
      </c>
      <c r="I2195" s="269"/>
      <c r="J2195" s="270">
        <f>ROUND(I2195*H2195,2)</f>
        <v>0</v>
      </c>
      <c r="K2195" s="266" t="s">
        <v>34</v>
      </c>
      <c r="L2195" s="271"/>
      <c r="M2195" s="272" t="s">
        <v>34</v>
      </c>
      <c r="N2195" s="273" t="s">
        <v>51</v>
      </c>
      <c r="O2195" s="44"/>
      <c r="P2195" s="215">
        <f>O2195*H2195</f>
        <v>0</v>
      </c>
      <c r="Q2195" s="215">
        <v>1.9E-2</v>
      </c>
      <c r="R2195" s="215">
        <f>Q2195*H2195</f>
        <v>1.9E-2</v>
      </c>
      <c r="S2195" s="215">
        <v>0</v>
      </c>
      <c r="T2195" s="216">
        <f>S2195*H2195</f>
        <v>0</v>
      </c>
      <c r="AR2195" s="25" t="s">
        <v>390</v>
      </c>
      <c r="AT2195" s="25" t="s">
        <v>306</v>
      </c>
      <c r="AU2195" s="25" t="s">
        <v>87</v>
      </c>
      <c r="AY2195" s="25" t="s">
        <v>201</v>
      </c>
      <c r="BE2195" s="217">
        <f>IF(N2195="základní",J2195,0)</f>
        <v>0</v>
      </c>
      <c r="BF2195" s="217">
        <f>IF(N2195="snížená",J2195,0)</f>
        <v>0</v>
      </c>
      <c r="BG2195" s="217">
        <f>IF(N2195="zákl. přenesená",J2195,0)</f>
        <v>0</v>
      </c>
      <c r="BH2195" s="217">
        <f>IF(N2195="sníž. přenesená",J2195,0)</f>
        <v>0</v>
      </c>
      <c r="BI2195" s="217">
        <f>IF(N2195="nulová",J2195,0)</f>
        <v>0</v>
      </c>
      <c r="BJ2195" s="25" t="s">
        <v>42</v>
      </c>
      <c r="BK2195" s="217">
        <f>ROUND(I2195*H2195,2)</f>
        <v>0</v>
      </c>
      <c r="BL2195" s="25" t="s">
        <v>286</v>
      </c>
      <c r="BM2195" s="25" t="s">
        <v>2235</v>
      </c>
    </row>
    <row r="2196" spans="2:65" s="1" customFormat="1" ht="38.25" customHeight="1">
      <c r="B2196" s="43"/>
      <c r="C2196" s="206" t="s">
        <v>2236</v>
      </c>
      <c r="D2196" s="206" t="s">
        <v>203</v>
      </c>
      <c r="E2196" s="207" t="s">
        <v>2237</v>
      </c>
      <c r="F2196" s="208" t="s">
        <v>2238</v>
      </c>
      <c r="G2196" s="209" t="s">
        <v>370</v>
      </c>
      <c r="H2196" s="210">
        <v>2</v>
      </c>
      <c r="I2196" s="211"/>
      <c r="J2196" s="212">
        <f>ROUND(I2196*H2196,2)</f>
        <v>0</v>
      </c>
      <c r="K2196" s="208" t="s">
        <v>207</v>
      </c>
      <c r="L2196" s="63"/>
      <c r="M2196" s="213" t="s">
        <v>34</v>
      </c>
      <c r="N2196" s="214" t="s">
        <v>51</v>
      </c>
      <c r="O2196" s="44"/>
      <c r="P2196" s="215">
        <f>O2196*H2196</f>
        <v>0</v>
      </c>
      <c r="Q2196" s="215">
        <v>0</v>
      </c>
      <c r="R2196" s="215">
        <f>Q2196*H2196</f>
        <v>0</v>
      </c>
      <c r="S2196" s="215">
        <v>0</v>
      </c>
      <c r="T2196" s="216">
        <f>S2196*H2196</f>
        <v>0</v>
      </c>
      <c r="AR2196" s="25" t="s">
        <v>286</v>
      </c>
      <c r="AT2196" s="25" t="s">
        <v>203</v>
      </c>
      <c r="AU2196" s="25" t="s">
        <v>87</v>
      </c>
      <c r="AY2196" s="25" t="s">
        <v>201</v>
      </c>
      <c r="BE2196" s="217">
        <f>IF(N2196="základní",J2196,0)</f>
        <v>0</v>
      </c>
      <c r="BF2196" s="217">
        <f>IF(N2196="snížená",J2196,0)</f>
        <v>0</v>
      </c>
      <c r="BG2196" s="217">
        <f>IF(N2196="zákl. přenesená",J2196,0)</f>
        <v>0</v>
      </c>
      <c r="BH2196" s="217">
        <f>IF(N2196="sníž. přenesená",J2196,0)</f>
        <v>0</v>
      </c>
      <c r="BI2196" s="217">
        <f>IF(N2196="nulová",J2196,0)</f>
        <v>0</v>
      </c>
      <c r="BJ2196" s="25" t="s">
        <v>42</v>
      </c>
      <c r="BK2196" s="217">
        <f>ROUND(I2196*H2196,2)</f>
        <v>0</v>
      </c>
      <c r="BL2196" s="25" t="s">
        <v>286</v>
      </c>
      <c r="BM2196" s="25" t="s">
        <v>2239</v>
      </c>
    </row>
    <row r="2197" spans="2:65" s="12" customFormat="1">
      <c r="B2197" s="221"/>
      <c r="C2197" s="222"/>
      <c r="D2197" s="218" t="s">
        <v>211</v>
      </c>
      <c r="E2197" s="223" t="s">
        <v>34</v>
      </c>
      <c r="F2197" s="224" t="s">
        <v>1182</v>
      </c>
      <c r="G2197" s="222"/>
      <c r="H2197" s="223" t="s">
        <v>34</v>
      </c>
      <c r="I2197" s="225"/>
      <c r="J2197" s="222"/>
      <c r="K2197" s="222"/>
      <c r="L2197" s="226"/>
      <c r="M2197" s="227"/>
      <c r="N2197" s="228"/>
      <c r="O2197" s="228"/>
      <c r="P2197" s="228"/>
      <c r="Q2197" s="228"/>
      <c r="R2197" s="228"/>
      <c r="S2197" s="228"/>
      <c r="T2197" s="229"/>
      <c r="AT2197" s="230" t="s">
        <v>211</v>
      </c>
      <c r="AU2197" s="230" t="s">
        <v>87</v>
      </c>
      <c r="AV2197" s="12" t="s">
        <v>42</v>
      </c>
      <c r="AW2197" s="12" t="s">
        <v>40</v>
      </c>
      <c r="AX2197" s="12" t="s">
        <v>80</v>
      </c>
      <c r="AY2197" s="230" t="s">
        <v>201</v>
      </c>
    </row>
    <row r="2198" spans="2:65" s="13" customFormat="1">
      <c r="B2198" s="231"/>
      <c r="C2198" s="232"/>
      <c r="D2198" s="218" t="s">
        <v>211</v>
      </c>
      <c r="E2198" s="233" t="s">
        <v>34</v>
      </c>
      <c r="F2198" s="234" t="s">
        <v>1218</v>
      </c>
      <c r="G2198" s="232"/>
      <c r="H2198" s="235">
        <v>2</v>
      </c>
      <c r="I2198" s="236"/>
      <c r="J2198" s="232"/>
      <c r="K2198" s="232"/>
      <c r="L2198" s="237"/>
      <c r="M2198" s="238"/>
      <c r="N2198" s="239"/>
      <c r="O2198" s="239"/>
      <c r="P2198" s="239"/>
      <c r="Q2198" s="239"/>
      <c r="R2198" s="239"/>
      <c r="S2198" s="239"/>
      <c r="T2198" s="240"/>
      <c r="AT2198" s="241" t="s">
        <v>211</v>
      </c>
      <c r="AU2198" s="241" t="s">
        <v>87</v>
      </c>
      <c r="AV2198" s="13" t="s">
        <v>87</v>
      </c>
      <c r="AW2198" s="13" t="s">
        <v>40</v>
      </c>
      <c r="AX2198" s="13" t="s">
        <v>80</v>
      </c>
      <c r="AY2198" s="241" t="s">
        <v>201</v>
      </c>
    </row>
    <row r="2199" spans="2:65" s="14" customFormat="1">
      <c r="B2199" s="242"/>
      <c r="C2199" s="243"/>
      <c r="D2199" s="218" t="s">
        <v>211</v>
      </c>
      <c r="E2199" s="244" t="s">
        <v>34</v>
      </c>
      <c r="F2199" s="245" t="s">
        <v>215</v>
      </c>
      <c r="G2199" s="243"/>
      <c r="H2199" s="246">
        <v>2</v>
      </c>
      <c r="I2199" s="247"/>
      <c r="J2199" s="243"/>
      <c r="K2199" s="243"/>
      <c r="L2199" s="248"/>
      <c r="M2199" s="249"/>
      <c r="N2199" s="250"/>
      <c r="O2199" s="250"/>
      <c r="P2199" s="250"/>
      <c r="Q2199" s="250"/>
      <c r="R2199" s="250"/>
      <c r="S2199" s="250"/>
      <c r="T2199" s="251"/>
      <c r="AT2199" s="252" t="s">
        <v>211</v>
      </c>
      <c r="AU2199" s="252" t="s">
        <v>87</v>
      </c>
      <c r="AV2199" s="14" t="s">
        <v>111</v>
      </c>
      <c r="AW2199" s="14" t="s">
        <v>40</v>
      </c>
      <c r="AX2199" s="14" t="s">
        <v>42</v>
      </c>
      <c r="AY2199" s="252" t="s">
        <v>201</v>
      </c>
    </row>
    <row r="2200" spans="2:65" s="1" customFormat="1" ht="25.5" customHeight="1">
      <c r="B2200" s="43"/>
      <c r="C2200" s="264" t="s">
        <v>2240</v>
      </c>
      <c r="D2200" s="264" t="s">
        <v>306</v>
      </c>
      <c r="E2200" s="265" t="s">
        <v>2241</v>
      </c>
      <c r="F2200" s="266" t="s">
        <v>2242</v>
      </c>
      <c r="G2200" s="267" t="s">
        <v>370</v>
      </c>
      <c r="H2200" s="268">
        <v>2</v>
      </c>
      <c r="I2200" s="269"/>
      <c r="J2200" s="270">
        <f>ROUND(I2200*H2200,2)</f>
        <v>0</v>
      </c>
      <c r="K2200" s="266" t="s">
        <v>34</v>
      </c>
      <c r="L2200" s="271"/>
      <c r="M2200" s="272" t="s">
        <v>34</v>
      </c>
      <c r="N2200" s="273" t="s">
        <v>51</v>
      </c>
      <c r="O2200" s="44"/>
      <c r="P2200" s="215">
        <f>O2200*H2200</f>
        <v>0</v>
      </c>
      <c r="Q2200" s="215">
        <v>2.5000000000000001E-2</v>
      </c>
      <c r="R2200" s="215">
        <f>Q2200*H2200</f>
        <v>0.05</v>
      </c>
      <c r="S2200" s="215">
        <v>0</v>
      </c>
      <c r="T2200" s="216">
        <f>S2200*H2200</f>
        <v>0</v>
      </c>
      <c r="AR2200" s="25" t="s">
        <v>390</v>
      </c>
      <c r="AT2200" s="25" t="s">
        <v>306</v>
      </c>
      <c r="AU2200" s="25" t="s">
        <v>87</v>
      </c>
      <c r="AY2200" s="25" t="s">
        <v>201</v>
      </c>
      <c r="BE2200" s="217">
        <f>IF(N2200="základní",J2200,0)</f>
        <v>0</v>
      </c>
      <c r="BF2200" s="217">
        <f>IF(N2200="snížená",J2200,0)</f>
        <v>0</v>
      </c>
      <c r="BG2200" s="217">
        <f>IF(N2200="zákl. přenesená",J2200,0)</f>
        <v>0</v>
      </c>
      <c r="BH2200" s="217">
        <f>IF(N2200="sníž. přenesená",J2200,0)</f>
        <v>0</v>
      </c>
      <c r="BI2200" s="217">
        <f>IF(N2200="nulová",J2200,0)</f>
        <v>0</v>
      </c>
      <c r="BJ2200" s="25" t="s">
        <v>42</v>
      </c>
      <c r="BK2200" s="217">
        <f>ROUND(I2200*H2200,2)</f>
        <v>0</v>
      </c>
      <c r="BL2200" s="25" t="s">
        <v>286</v>
      </c>
      <c r="BM2200" s="25" t="s">
        <v>2243</v>
      </c>
    </row>
    <row r="2201" spans="2:65" s="1" customFormat="1" ht="16.5" customHeight="1">
      <c r="B2201" s="43"/>
      <c r="C2201" s="206" t="s">
        <v>2244</v>
      </c>
      <c r="D2201" s="206" t="s">
        <v>203</v>
      </c>
      <c r="E2201" s="207" t="s">
        <v>2245</v>
      </c>
      <c r="F2201" s="208" t="s">
        <v>2246</v>
      </c>
      <c r="G2201" s="209" t="s">
        <v>370</v>
      </c>
      <c r="H2201" s="210">
        <v>16</v>
      </c>
      <c r="I2201" s="211"/>
      <c r="J2201" s="212">
        <f>ROUND(I2201*H2201,2)</f>
        <v>0</v>
      </c>
      <c r="K2201" s="208" t="s">
        <v>207</v>
      </c>
      <c r="L2201" s="63"/>
      <c r="M2201" s="213" t="s">
        <v>34</v>
      </c>
      <c r="N2201" s="214" t="s">
        <v>51</v>
      </c>
      <c r="O2201" s="44"/>
      <c r="P2201" s="215">
        <f>O2201*H2201</f>
        <v>0</v>
      </c>
      <c r="Q2201" s="215">
        <v>0</v>
      </c>
      <c r="R2201" s="215">
        <f>Q2201*H2201</f>
        <v>0</v>
      </c>
      <c r="S2201" s="215">
        <v>0</v>
      </c>
      <c r="T2201" s="216">
        <f>S2201*H2201</f>
        <v>0</v>
      </c>
      <c r="AR2201" s="25" t="s">
        <v>286</v>
      </c>
      <c r="AT2201" s="25" t="s">
        <v>203</v>
      </c>
      <c r="AU2201" s="25" t="s">
        <v>87</v>
      </c>
      <c r="AY2201" s="25" t="s">
        <v>201</v>
      </c>
      <c r="BE2201" s="217">
        <f>IF(N2201="základní",J2201,0)</f>
        <v>0</v>
      </c>
      <c r="BF2201" s="217">
        <f>IF(N2201="snížená",J2201,0)</f>
        <v>0</v>
      </c>
      <c r="BG2201" s="217">
        <f>IF(N2201="zákl. přenesená",J2201,0)</f>
        <v>0</v>
      </c>
      <c r="BH2201" s="217">
        <f>IF(N2201="sníž. přenesená",J2201,0)</f>
        <v>0</v>
      </c>
      <c r="BI2201" s="217">
        <f>IF(N2201="nulová",J2201,0)</f>
        <v>0</v>
      </c>
      <c r="BJ2201" s="25" t="s">
        <v>42</v>
      </c>
      <c r="BK2201" s="217">
        <f>ROUND(I2201*H2201,2)</f>
        <v>0</v>
      </c>
      <c r="BL2201" s="25" t="s">
        <v>286</v>
      </c>
      <c r="BM2201" s="25" t="s">
        <v>2247</v>
      </c>
    </row>
    <row r="2202" spans="2:65" s="12" customFormat="1">
      <c r="B2202" s="221"/>
      <c r="C2202" s="222"/>
      <c r="D2202" s="218" t="s">
        <v>211</v>
      </c>
      <c r="E2202" s="223" t="s">
        <v>34</v>
      </c>
      <c r="F2202" s="224" t="s">
        <v>1182</v>
      </c>
      <c r="G2202" s="222"/>
      <c r="H2202" s="223" t="s">
        <v>34</v>
      </c>
      <c r="I2202" s="225"/>
      <c r="J2202" s="222"/>
      <c r="K2202" s="222"/>
      <c r="L2202" s="226"/>
      <c r="M2202" s="227"/>
      <c r="N2202" s="228"/>
      <c r="O2202" s="228"/>
      <c r="P2202" s="228"/>
      <c r="Q2202" s="228"/>
      <c r="R2202" s="228"/>
      <c r="S2202" s="228"/>
      <c r="T2202" s="229"/>
      <c r="AT2202" s="230" t="s">
        <v>211</v>
      </c>
      <c r="AU2202" s="230" t="s">
        <v>87</v>
      </c>
      <c r="AV2202" s="12" t="s">
        <v>42</v>
      </c>
      <c r="AW2202" s="12" t="s">
        <v>40</v>
      </c>
      <c r="AX2202" s="12" t="s">
        <v>80</v>
      </c>
      <c r="AY2202" s="230" t="s">
        <v>201</v>
      </c>
    </row>
    <row r="2203" spans="2:65" s="13" customFormat="1">
      <c r="B2203" s="231"/>
      <c r="C2203" s="232"/>
      <c r="D2203" s="218" t="s">
        <v>211</v>
      </c>
      <c r="E2203" s="233" t="s">
        <v>34</v>
      </c>
      <c r="F2203" s="234" t="s">
        <v>2248</v>
      </c>
      <c r="G2203" s="232"/>
      <c r="H2203" s="235">
        <v>16</v>
      </c>
      <c r="I2203" s="236"/>
      <c r="J2203" s="232"/>
      <c r="K2203" s="232"/>
      <c r="L2203" s="237"/>
      <c r="M2203" s="238"/>
      <c r="N2203" s="239"/>
      <c r="O2203" s="239"/>
      <c r="P2203" s="239"/>
      <c r="Q2203" s="239"/>
      <c r="R2203" s="239"/>
      <c r="S2203" s="239"/>
      <c r="T2203" s="240"/>
      <c r="AT2203" s="241" t="s">
        <v>211</v>
      </c>
      <c r="AU2203" s="241" t="s">
        <v>87</v>
      </c>
      <c r="AV2203" s="13" t="s">
        <v>87</v>
      </c>
      <c r="AW2203" s="13" t="s">
        <v>40</v>
      </c>
      <c r="AX2203" s="13" t="s">
        <v>80</v>
      </c>
      <c r="AY2203" s="241" t="s">
        <v>201</v>
      </c>
    </row>
    <row r="2204" spans="2:65" s="14" customFormat="1">
      <c r="B2204" s="242"/>
      <c r="C2204" s="243"/>
      <c r="D2204" s="218" t="s">
        <v>211</v>
      </c>
      <c r="E2204" s="244" t="s">
        <v>34</v>
      </c>
      <c r="F2204" s="245" t="s">
        <v>215</v>
      </c>
      <c r="G2204" s="243"/>
      <c r="H2204" s="246">
        <v>16</v>
      </c>
      <c r="I2204" s="247"/>
      <c r="J2204" s="243"/>
      <c r="K2204" s="243"/>
      <c r="L2204" s="248"/>
      <c r="M2204" s="249"/>
      <c r="N2204" s="250"/>
      <c r="O2204" s="250"/>
      <c r="P2204" s="250"/>
      <c r="Q2204" s="250"/>
      <c r="R2204" s="250"/>
      <c r="S2204" s="250"/>
      <c r="T2204" s="251"/>
      <c r="AT2204" s="252" t="s">
        <v>211</v>
      </c>
      <c r="AU2204" s="252" t="s">
        <v>87</v>
      </c>
      <c r="AV2204" s="14" t="s">
        <v>111</v>
      </c>
      <c r="AW2204" s="14" t="s">
        <v>40</v>
      </c>
      <c r="AX2204" s="14" t="s">
        <v>42</v>
      </c>
      <c r="AY2204" s="252" t="s">
        <v>201</v>
      </c>
    </row>
    <row r="2205" spans="2:65" s="1" customFormat="1" ht="16.5" customHeight="1">
      <c r="B2205" s="43"/>
      <c r="C2205" s="264" t="s">
        <v>2249</v>
      </c>
      <c r="D2205" s="264" t="s">
        <v>306</v>
      </c>
      <c r="E2205" s="265" t="s">
        <v>2250</v>
      </c>
      <c r="F2205" s="266" t="s">
        <v>2251</v>
      </c>
      <c r="G2205" s="267" t="s">
        <v>370</v>
      </c>
      <c r="H2205" s="268">
        <v>16</v>
      </c>
      <c r="I2205" s="269"/>
      <c r="J2205" s="270">
        <f>ROUND(I2205*H2205,2)</f>
        <v>0</v>
      </c>
      <c r="K2205" s="266" t="s">
        <v>207</v>
      </c>
      <c r="L2205" s="271"/>
      <c r="M2205" s="272" t="s">
        <v>34</v>
      </c>
      <c r="N2205" s="273" t="s">
        <v>51</v>
      </c>
      <c r="O2205" s="44"/>
      <c r="P2205" s="215">
        <f>O2205*H2205</f>
        <v>0</v>
      </c>
      <c r="Q2205" s="215">
        <v>1E-3</v>
      </c>
      <c r="R2205" s="215">
        <f>Q2205*H2205</f>
        <v>1.6E-2</v>
      </c>
      <c r="S2205" s="215">
        <v>0</v>
      </c>
      <c r="T2205" s="216">
        <f>S2205*H2205</f>
        <v>0</v>
      </c>
      <c r="AR2205" s="25" t="s">
        <v>390</v>
      </c>
      <c r="AT2205" s="25" t="s">
        <v>306</v>
      </c>
      <c r="AU2205" s="25" t="s">
        <v>87</v>
      </c>
      <c r="AY2205" s="25" t="s">
        <v>201</v>
      </c>
      <c r="BE2205" s="217">
        <f>IF(N2205="základní",J2205,0)</f>
        <v>0</v>
      </c>
      <c r="BF2205" s="217">
        <f>IF(N2205="snížená",J2205,0)</f>
        <v>0</v>
      </c>
      <c r="BG2205" s="217">
        <f>IF(N2205="zákl. přenesená",J2205,0)</f>
        <v>0</v>
      </c>
      <c r="BH2205" s="217">
        <f>IF(N2205="sníž. přenesená",J2205,0)</f>
        <v>0</v>
      </c>
      <c r="BI2205" s="217">
        <f>IF(N2205="nulová",J2205,0)</f>
        <v>0</v>
      </c>
      <c r="BJ2205" s="25" t="s">
        <v>42</v>
      </c>
      <c r="BK2205" s="217">
        <f>ROUND(I2205*H2205,2)</f>
        <v>0</v>
      </c>
      <c r="BL2205" s="25" t="s">
        <v>286</v>
      </c>
      <c r="BM2205" s="25" t="s">
        <v>2252</v>
      </c>
    </row>
    <row r="2206" spans="2:65" s="1" customFormat="1" ht="25.5" customHeight="1">
      <c r="B2206" s="43"/>
      <c r="C2206" s="264" t="s">
        <v>2253</v>
      </c>
      <c r="D2206" s="264" t="s">
        <v>306</v>
      </c>
      <c r="E2206" s="265" t="s">
        <v>2254</v>
      </c>
      <c r="F2206" s="266" t="s">
        <v>2255</v>
      </c>
      <c r="G2206" s="267" t="s">
        <v>370</v>
      </c>
      <c r="H2206" s="268">
        <v>16</v>
      </c>
      <c r="I2206" s="269"/>
      <c r="J2206" s="270">
        <f>ROUND(I2206*H2206,2)</f>
        <v>0</v>
      </c>
      <c r="K2206" s="266" t="s">
        <v>207</v>
      </c>
      <c r="L2206" s="271"/>
      <c r="M2206" s="272" t="s">
        <v>34</v>
      </c>
      <c r="N2206" s="273" t="s">
        <v>51</v>
      </c>
      <c r="O2206" s="44"/>
      <c r="P2206" s="215">
        <f>O2206*H2206</f>
        <v>0</v>
      </c>
      <c r="Q2206" s="215">
        <v>1.1999999999999999E-3</v>
      </c>
      <c r="R2206" s="215">
        <f>Q2206*H2206</f>
        <v>1.9199999999999998E-2</v>
      </c>
      <c r="S2206" s="215">
        <v>0</v>
      </c>
      <c r="T2206" s="216">
        <f>S2206*H2206</f>
        <v>0</v>
      </c>
      <c r="AR2206" s="25" t="s">
        <v>390</v>
      </c>
      <c r="AT2206" s="25" t="s">
        <v>306</v>
      </c>
      <c r="AU2206" s="25" t="s">
        <v>87</v>
      </c>
      <c r="AY2206" s="25" t="s">
        <v>201</v>
      </c>
      <c r="BE2206" s="217">
        <f>IF(N2206="základní",J2206,0)</f>
        <v>0</v>
      </c>
      <c r="BF2206" s="217">
        <f>IF(N2206="snížená",J2206,0)</f>
        <v>0</v>
      </c>
      <c r="BG2206" s="217">
        <f>IF(N2206="zákl. přenesená",J2206,0)</f>
        <v>0</v>
      </c>
      <c r="BH2206" s="217">
        <f>IF(N2206="sníž. přenesená",J2206,0)</f>
        <v>0</v>
      </c>
      <c r="BI2206" s="217">
        <f>IF(N2206="nulová",J2206,0)</f>
        <v>0</v>
      </c>
      <c r="BJ2206" s="25" t="s">
        <v>42</v>
      </c>
      <c r="BK2206" s="217">
        <f>ROUND(I2206*H2206,2)</f>
        <v>0</v>
      </c>
      <c r="BL2206" s="25" t="s">
        <v>286</v>
      </c>
      <c r="BM2206" s="25" t="s">
        <v>2256</v>
      </c>
    </row>
    <row r="2207" spans="2:65" s="1" customFormat="1" ht="25.5" customHeight="1">
      <c r="B2207" s="43"/>
      <c r="C2207" s="206" t="s">
        <v>2257</v>
      </c>
      <c r="D2207" s="206" t="s">
        <v>203</v>
      </c>
      <c r="E2207" s="207" t="s">
        <v>2258</v>
      </c>
      <c r="F2207" s="208" t="s">
        <v>2259</v>
      </c>
      <c r="G2207" s="209" t="s">
        <v>370</v>
      </c>
      <c r="H2207" s="210">
        <v>5</v>
      </c>
      <c r="I2207" s="211"/>
      <c r="J2207" s="212">
        <f>ROUND(I2207*H2207,2)</f>
        <v>0</v>
      </c>
      <c r="K2207" s="208" t="s">
        <v>207</v>
      </c>
      <c r="L2207" s="63"/>
      <c r="M2207" s="213" t="s">
        <v>34</v>
      </c>
      <c r="N2207" s="214" t="s">
        <v>51</v>
      </c>
      <c r="O2207" s="44"/>
      <c r="P2207" s="215">
        <f>O2207*H2207</f>
        <v>0</v>
      </c>
      <c r="Q2207" s="215">
        <v>0</v>
      </c>
      <c r="R2207" s="215">
        <f>Q2207*H2207</f>
        <v>0</v>
      </c>
      <c r="S2207" s="215">
        <v>0</v>
      </c>
      <c r="T2207" s="216">
        <f>S2207*H2207</f>
        <v>0</v>
      </c>
      <c r="AR2207" s="25" t="s">
        <v>286</v>
      </c>
      <c r="AT2207" s="25" t="s">
        <v>203</v>
      </c>
      <c r="AU2207" s="25" t="s">
        <v>87</v>
      </c>
      <c r="AY2207" s="25" t="s">
        <v>201</v>
      </c>
      <c r="BE2207" s="217">
        <f>IF(N2207="základní",J2207,0)</f>
        <v>0</v>
      </c>
      <c r="BF2207" s="217">
        <f>IF(N2207="snížená",J2207,0)</f>
        <v>0</v>
      </c>
      <c r="BG2207" s="217">
        <f>IF(N2207="zákl. přenesená",J2207,0)</f>
        <v>0</v>
      </c>
      <c r="BH2207" s="217">
        <f>IF(N2207="sníž. přenesená",J2207,0)</f>
        <v>0</v>
      </c>
      <c r="BI2207" s="217">
        <f>IF(N2207="nulová",J2207,0)</f>
        <v>0</v>
      </c>
      <c r="BJ2207" s="25" t="s">
        <v>42</v>
      </c>
      <c r="BK2207" s="217">
        <f>ROUND(I2207*H2207,2)</f>
        <v>0</v>
      </c>
      <c r="BL2207" s="25" t="s">
        <v>286</v>
      </c>
      <c r="BM2207" s="25" t="s">
        <v>2260</v>
      </c>
    </row>
    <row r="2208" spans="2:65" s="12" customFormat="1">
      <c r="B2208" s="221"/>
      <c r="C2208" s="222"/>
      <c r="D2208" s="218" t="s">
        <v>211</v>
      </c>
      <c r="E2208" s="223" t="s">
        <v>34</v>
      </c>
      <c r="F2208" s="224" t="s">
        <v>1182</v>
      </c>
      <c r="G2208" s="222"/>
      <c r="H2208" s="223" t="s">
        <v>34</v>
      </c>
      <c r="I2208" s="225"/>
      <c r="J2208" s="222"/>
      <c r="K2208" s="222"/>
      <c r="L2208" s="226"/>
      <c r="M2208" s="227"/>
      <c r="N2208" s="228"/>
      <c r="O2208" s="228"/>
      <c r="P2208" s="228"/>
      <c r="Q2208" s="228"/>
      <c r="R2208" s="228"/>
      <c r="S2208" s="228"/>
      <c r="T2208" s="229"/>
      <c r="AT2208" s="230" t="s">
        <v>211</v>
      </c>
      <c r="AU2208" s="230" t="s">
        <v>87</v>
      </c>
      <c r="AV2208" s="12" t="s">
        <v>42</v>
      </c>
      <c r="AW2208" s="12" t="s">
        <v>40</v>
      </c>
      <c r="AX2208" s="12" t="s">
        <v>80</v>
      </c>
      <c r="AY2208" s="230" t="s">
        <v>201</v>
      </c>
    </row>
    <row r="2209" spans="2:65" s="13" customFormat="1">
      <c r="B2209" s="231"/>
      <c r="C2209" s="232"/>
      <c r="D2209" s="218" t="s">
        <v>211</v>
      </c>
      <c r="E2209" s="233" t="s">
        <v>34</v>
      </c>
      <c r="F2209" s="234" t="s">
        <v>1186</v>
      </c>
      <c r="G2209" s="232"/>
      <c r="H2209" s="235">
        <v>1</v>
      </c>
      <c r="I2209" s="236"/>
      <c r="J2209" s="232"/>
      <c r="K2209" s="232"/>
      <c r="L2209" s="237"/>
      <c r="M2209" s="238"/>
      <c r="N2209" s="239"/>
      <c r="O2209" s="239"/>
      <c r="P2209" s="239"/>
      <c r="Q2209" s="239"/>
      <c r="R2209" s="239"/>
      <c r="S2209" s="239"/>
      <c r="T2209" s="240"/>
      <c r="AT2209" s="241" t="s">
        <v>211</v>
      </c>
      <c r="AU2209" s="241" t="s">
        <v>87</v>
      </c>
      <c r="AV2209" s="13" t="s">
        <v>87</v>
      </c>
      <c r="AW2209" s="13" t="s">
        <v>40</v>
      </c>
      <c r="AX2209" s="13" t="s">
        <v>80</v>
      </c>
      <c r="AY2209" s="241" t="s">
        <v>201</v>
      </c>
    </row>
    <row r="2210" spans="2:65" s="13" customFormat="1">
      <c r="B2210" s="231"/>
      <c r="C2210" s="232"/>
      <c r="D2210" s="218" t="s">
        <v>211</v>
      </c>
      <c r="E2210" s="233" t="s">
        <v>34</v>
      </c>
      <c r="F2210" s="234" t="s">
        <v>1188</v>
      </c>
      <c r="G2210" s="232"/>
      <c r="H2210" s="235">
        <v>4</v>
      </c>
      <c r="I2210" s="236"/>
      <c r="J2210" s="232"/>
      <c r="K2210" s="232"/>
      <c r="L2210" s="237"/>
      <c r="M2210" s="238"/>
      <c r="N2210" s="239"/>
      <c r="O2210" s="239"/>
      <c r="P2210" s="239"/>
      <c r="Q2210" s="239"/>
      <c r="R2210" s="239"/>
      <c r="S2210" s="239"/>
      <c r="T2210" s="240"/>
      <c r="AT2210" s="241" t="s">
        <v>211</v>
      </c>
      <c r="AU2210" s="241" t="s">
        <v>87</v>
      </c>
      <c r="AV2210" s="13" t="s">
        <v>87</v>
      </c>
      <c r="AW2210" s="13" t="s">
        <v>40</v>
      </c>
      <c r="AX2210" s="13" t="s">
        <v>80</v>
      </c>
      <c r="AY2210" s="241" t="s">
        <v>201</v>
      </c>
    </row>
    <row r="2211" spans="2:65" s="14" customFormat="1">
      <c r="B2211" s="242"/>
      <c r="C2211" s="243"/>
      <c r="D2211" s="218" t="s">
        <v>211</v>
      </c>
      <c r="E2211" s="244" t="s">
        <v>34</v>
      </c>
      <c r="F2211" s="245" t="s">
        <v>215</v>
      </c>
      <c r="G2211" s="243"/>
      <c r="H2211" s="246">
        <v>5</v>
      </c>
      <c r="I2211" s="247"/>
      <c r="J2211" s="243"/>
      <c r="K2211" s="243"/>
      <c r="L2211" s="248"/>
      <c r="M2211" s="249"/>
      <c r="N2211" s="250"/>
      <c r="O2211" s="250"/>
      <c r="P2211" s="250"/>
      <c r="Q2211" s="250"/>
      <c r="R2211" s="250"/>
      <c r="S2211" s="250"/>
      <c r="T2211" s="251"/>
      <c r="AT2211" s="252" t="s">
        <v>211</v>
      </c>
      <c r="AU2211" s="252" t="s">
        <v>87</v>
      </c>
      <c r="AV2211" s="14" t="s">
        <v>111</v>
      </c>
      <c r="AW2211" s="14" t="s">
        <v>40</v>
      </c>
      <c r="AX2211" s="14" t="s">
        <v>42</v>
      </c>
      <c r="AY2211" s="252" t="s">
        <v>201</v>
      </c>
    </row>
    <row r="2212" spans="2:65" s="1" customFormat="1" ht="16.5" customHeight="1">
      <c r="B2212" s="43"/>
      <c r="C2212" s="264" t="s">
        <v>2261</v>
      </c>
      <c r="D2212" s="264" t="s">
        <v>306</v>
      </c>
      <c r="E2212" s="265" t="s">
        <v>2262</v>
      </c>
      <c r="F2212" s="266" t="s">
        <v>2263</v>
      </c>
      <c r="G2212" s="267" t="s">
        <v>370</v>
      </c>
      <c r="H2212" s="268">
        <v>5</v>
      </c>
      <c r="I2212" s="269"/>
      <c r="J2212" s="270">
        <f>ROUND(I2212*H2212,2)</f>
        <v>0</v>
      </c>
      <c r="K2212" s="266" t="s">
        <v>207</v>
      </c>
      <c r="L2212" s="271"/>
      <c r="M2212" s="272" t="s">
        <v>34</v>
      </c>
      <c r="N2212" s="273" t="s">
        <v>51</v>
      </c>
      <c r="O2212" s="44"/>
      <c r="P2212" s="215">
        <f>O2212*H2212</f>
        <v>0</v>
      </c>
      <c r="Q2212" s="215">
        <v>1.8500000000000001E-3</v>
      </c>
      <c r="R2212" s="215">
        <f>Q2212*H2212</f>
        <v>9.2500000000000013E-3</v>
      </c>
      <c r="S2212" s="215">
        <v>0</v>
      </c>
      <c r="T2212" s="216">
        <f>S2212*H2212</f>
        <v>0</v>
      </c>
      <c r="AR2212" s="25" t="s">
        <v>390</v>
      </c>
      <c r="AT2212" s="25" t="s">
        <v>306</v>
      </c>
      <c r="AU2212" s="25" t="s">
        <v>87</v>
      </c>
      <c r="AY2212" s="25" t="s">
        <v>201</v>
      </c>
      <c r="BE2212" s="217">
        <f>IF(N2212="základní",J2212,0)</f>
        <v>0</v>
      </c>
      <c r="BF2212" s="217">
        <f>IF(N2212="snížená",J2212,0)</f>
        <v>0</v>
      </c>
      <c r="BG2212" s="217">
        <f>IF(N2212="zákl. přenesená",J2212,0)</f>
        <v>0</v>
      </c>
      <c r="BH2212" s="217">
        <f>IF(N2212="sníž. přenesená",J2212,0)</f>
        <v>0</v>
      </c>
      <c r="BI2212" s="217">
        <f>IF(N2212="nulová",J2212,0)</f>
        <v>0</v>
      </c>
      <c r="BJ2212" s="25" t="s">
        <v>42</v>
      </c>
      <c r="BK2212" s="217">
        <f>ROUND(I2212*H2212,2)</f>
        <v>0</v>
      </c>
      <c r="BL2212" s="25" t="s">
        <v>286</v>
      </c>
      <c r="BM2212" s="25" t="s">
        <v>2264</v>
      </c>
    </row>
    <row r="2213" spans="2:65" s="1" customFormat="1" ht="38.25" customHeight="1">
      <c r="B2213" s="43"/>
      <c r="C2213" s="206" t="s">
        <v>2265</v>
      </c>
      <c r="D2213" s="206" t="s">
        <v>203</v>
      </c>
      <c r="E2213" s="207" t="s">
        <v>2266</v>
      </c>
      <c r="F2213" s="208" t="s">
        <v>2267</v>
      </c>
      <c r="G2213" s="209" t="s">
        <v>355</v>
      </c>
      <c r="H2213" s="210">
        <v>0.35599999999999998</v>
      </c>
      <c r="I2213" s="211"/>
      <c r="J2213" s="212">
        <f>ROUND(I2213*H2213,2)</f>
        <v>0</v>
      </c>
      <c r="K2213" s="208" t="s">
        <v>207</v>
      </c>
      <c r="L2213" s="63"/>
      <c r="M2213" s="213" t="s">
        <v>34</v>
      </c>
      <c r="N2213" s="214" t="s">
        <v>51</v>
      </c>
      <c r="O2213" s="44"/>
      <c r="P2213" s="215">
        <f>O2213*H2213</f>
        <v>0</v>
      </c>
      <c r="Q2213" s="215">
        <v>0</v>
      </c>
      <c r="R2213" s="215">
        <f>Q2213*H2213</f>
        <v>0</v>
      </c>
      <c r="S2213" s="215">
        <v>0</v>
      </c>
      <c r="T2213" s="216">
        <f>S2213*H2213</f>
        <v>0</v>
      </c>
      <c r="AR2213" s="25" t="s">
        <v>286</v>
      </c>
      <c r="AT2213" s="25" t="s">
        <v>203</v>
      </c>
      <c r="AU2213" s="25" t="s">
        <v>87</v>
      </c>
      <c r="AY2213" s="25" t="s">
        <v>201</v>
      </c>
      <c r="BE2213" s="217">
        <f>IF(N2213="základní",J2213,0)</f>
        <v>0</v>
      </c>
      <c r="BF2213" s="217">
        <f>IF(N2213="snížená",J2213,0)</f>
        <v>0</v>
      </c>
      <c r="BG2213" s="217">
        <f>IF(N2213="zákl. přenesená",J2213,0)</f>
        <v>0</v>
      </c>
      <c r="BH2213" s="217">
        <f>IF(N2213="sníž. přenesená",J2213,0)</f>
        <v>0</v>
      </c>
      <c r="BI2213" s="217">
        <f>IF(N2213="nulová",J2213,0)</f>
        <v>0</v>
      </c>
      <c r="BJ2213" s="25" t="s">
        <v>42</v>
      </c>
      <c r="BK2213" s="217">
        <f>ROUND(I2213*H2213,2)</f>
        <v>0</v>
      </c>
      <c r="BL2213" s="25" t="s">
        <v>286</v>
      </c>
      <c r="BM2213" s="25" t="s">
        <v>2268</v>
      </c>
    </row>
    <row r="2214" spans="2:65" s="11" customFormat="1" ht="29.85" customHeight="1">
      <c r="B2214" s="190"/>
      <c r="C2214" s="191"/>
      <c r="D2214" s="192" t="s">
        <v>79</v>
      </c>
      <c r="E2214" s="204" t="s">
        <v>2269</v>
      </c>
      <c r="F2214" s="204" t="s">
        <v>2270</v>
      </c>
      <c r="G2214" s="191"/>
      <c r="H2214" s="191"/>
      <c r="I2214" s="194"/>
      <c r="J2214" s="205">
        <f>BK2214</f>
        <v>0</v>
      </c>
      <c r="K2214" s="191"/>
      <c r="L2214" s="196"/>
      <c r="M2214" s="197"/>
      <c r="N2214" s="198"/>
      <c r="O2214" s="198"/>
      <c r="P2214" s="199">
        <f>SUM(P2215:P2346)</f>
        <v>0</v>
      </c>
      <c r="Q2214" s="198"/>
      <c r="R2214" s="199">
        <f>SUM(R2215:R2346)</f>
        <v>3.9596470499999987</v>
      </c>
      <c r="S2214" s="198"/>
      <c r="T2214" s="200">
        <f>SUM(T2215:T2346)</f>
        <v>0</v>
      </c>
      <c r="AR2214" s="201" t="s">
        <v>87</v>
      </c>
      <c r="AT2214" s="202" t="s">
        <v>79</v>
      </c>
      <c r="AU2214" s="202" t="s">
        <v>42</v>
      </c>
      <c r="AY2214" s="201" t="s">
        <v>201</v>
      </c>
      <c r="BK2214" s="203">
        <f>SUM(BK2215:BK2346)</f>
        <v>0</v>
      </c>
    </row>
    <row r="2215" spans="2:65" s="1" customFormat="1" ht="25.5" customHeight="1">
      <c r="B2215" s="43"/>
      <c r="C2215" s="206" t="s">
        <v>2271</v>
      </c>
      <c r="D2215" s="206" t="s">
        <v>203</v>
      </c>
      <c r="E2215" s="207" t="s">
        <v>2272</v>
      </c>
      <c r="F2215" s="208" t="s">
        <v>2273</v>
      </c>
      <c r="G2215" s="209" t="s">
        <v>137</v>
      </c>
      <c r="H2215" s="210">
        <v>9.1</v>
      </c>
      <c r="I2215" s="211"/>
      <c r="J2215" s="212">
        <f>ROUND(I2215*H2215,2)</f>
        <v>0</v>
      </c>
      <c r="K2215" s="208" t="s">
        <v>207</v>
      </c>
      <c r="L2215" s="63"/>
      <c r="M2215" s="213" t="s">
        <v>34</v>
      </c>
      <c r="N2215" s="214" t="s">
        <v>51</v>
      </c>
      <c r="O2215" s="44"/>
      <c r="P2215" s="215">
        <f>O2215*H2215</f>
        <v>0</v>
      </c>
      <c r="Q2215" s="215">
        <v>5.0000000000000002E-5</v>
      </c>
      <c r="R2215" s="215">
        <f>Q2215*H2215</f>
        <v>4.55E-4</v>
      </c>
      <c r="S2215" s="215">
        <v>0</v>
      </c>
      <c r="T2215" s="216">
        <f>S2215*H2215</f>
        <v>0</v>
      </c>
      <c r="AR2215" s="25" t="s">
        <v>286</v>
      </c>
      <c r="AT2215" s="25" t="s">
        <v>203</v>
      </c>
      <c r="AU2215" s="25" t="s">
        <v>87</v>
      </c>
      <c r="AY2215" s="25" t="s">
        <v>201</v>
      </c>
      <c r="BE2215" s="217">
        <f>IF(N2215="základní",J2215,0)</f>
        <v>0</v>
      </c>
      <c r="BF2215" s="217">
        <f>IF(N2215="snížená",J2215,0)</f>
        <v>0</v>
      </c>
      <c r="BG2215" s="217">
        <f>IF(N2215="zákl. přenesená",J2215,0)</f>
        <v>0</v>
      </c>
      <c r="BH2215" s="217">
        <f>IF(N2215="sníž. přenesená",J2215,0)</f>
        <v>0</v>
      </c>
      <c r="BI2215" s="217">
        <f>IF(N2215="nulová",J2215,0)</f>
        <v>0</v>
      </c>
      <c r="BJ2215" s="25" t="s">
        <v>42</v>
      </c>
      <c r="BK2215" s="217">
        <f>ROUND(I2215*H2215,2)</f>
        <v>0</v>
      </c>
      <c r="BL2215" s="25" t="s">
        <v>286</v>
      </c>
      <c r="BM2215" s="25" t="s">
        <v>2274</v>
      </c>
    </row>
    <row r="2216" spans="2:65" s="1" customFormat="1" ht="162">
      <c r="B2216" s="43"/>
      <c r="C2216" s="65"/>
      <c r="D2216" s="218" t="s">
        <v>209</v>
      </c>
      <c r="E2216" s="65"/>
      <c r="F2216" s="219" t="s">
        <v>2275</v>
      </c>
      <c r="G2216" s="65"/>
      <c r="H2216" s="65"/>
      <c r="I2216" s="175"/>
      <c r="J2216" s="65"/>
      <c r="K2216" s="65"/>
      <c r="L2216" s="63"/>
      <c r="M2216" s="220"/>
      <c r="N2216" s="44"/>
      <c r="O2216" s="44"/>
      <c r="P2216" s="44"/>
      <c r="Q2216" s="44"/>
      <c r="R2216" s="44"/>
      <c r="S2216" s="44"/>
      <c r="T2216" s="80"/>
      <c r="AT2216" s="25" t="s">
        <v>209</v>
      </c>
      <c r="AU2216" s="25" t="s">
        <v>87</v>
      </c>
    </row>
    <row r="2217" spans="2:65" s="12" customFormat="1">
      <c r="B2217" s="221"/>
      <c r="C2217" s="222"/>
      <c r="D2217" s="218" t="s">
        <v>211</v>
      </c>
      <c r="E2217" s="223" t="s">
        <v>34</v>
      </c>
      <c r="F2217" s="224" t="s">
        <v>2276</v>
      </c>
      <c r="G2217" s="222"/>
      <c r="H2217" s="223" t="s">
        <v>34</v>
      </c>
      <c r="I2217" s="225"/>
      <c r="J2217" s="222"/>
      <c r="K2217" s="222"/>
      <c r="L2217" s="226"/>
      <c r="M2217" s="227"/>
      <c r="N2217" s="228"/>
      <c r="O2217" s="228"/>
      <c r="P2217" s="228"/>
      <c r="Q2217" s="228"/>
      <c r="R2217" s="228"/>
      <c r="S2217" s="228"/>
      <c r="T2217" s="229"/>
      <c r="AT2217" s="230" t="s">
        <v>211</v>
      </c>
      <c r="AU2217" s="230" t="s">
        <v>87</v>
      </c>
      <c r="AV2217" s="12" t="s">
        <v>42</v>
      </c>
      <c r="AW2217" s="12" t="s">
        <v>40</v>
      </c>
      <c r="AX2217" s="12" t="s">
        <v>80</v>
      </c>
      <c r="AY2217" s="230" t="s">
        <v>201</v>
      </c>
    </row>
    <row r="2218" spans="2:65" s="13" customFormat="1">
      <c r="B2218" s="231"/>
      <c r="C2218" s="232"/>
      <c r="D2218" s="218" t="s">
        <v>211</v>
      </c>
      <c r="E2218" s="233" t="s">
        <v>34</v>
      </c>
      <c r="F2218" s="234" t="s">
        <v>2277</v>
      </c>
      <c r="G2218" s="232"/>
      <c r="H2218" s="235">
        <v>9.1</v>
      </c>
      <c r="I2218" s="236"/>
      <c r="J2218" s="232"/>
      <c r="K2218" s="232"/>
      <c r="L2218" s="237"/>
      <c r="M2218" s="238"/>
      <c r="N2218" s="239"/>
      <c r="O2218" s="239"/>
      <c r="P2218" s="239"/>
      <c r="Q2218" s="239"/>
      <c r="R2218" s="239"/>
      <c r="S2218" s="239"/>
      <c r="T2218" s="240"/>
      <c r="AT2218" s="241" t="s">
        <v>211</v>
      </c>
      <c r="AU2218" s="241" t="s">
        <v>87</v>
      </c>
      <c r="AV2218" s="13" t="s">
        <v>87</v>
      </c>
      <c r="AW2218" s="13" t="s">
        <v>40</v>
      </c>
      <c r="AX2218" s="13" t="s">
        <v>80</v>
      </c>
      <c r="AY2218" s="241" t="s">
        <v>201</v>
      </c>
    </row>
    <row r="2219" spans="2:65" s="14" customFormat="1">
      <c r="B2219" s="242"/>
      <c r="C2219" s="243"/>
      <c r="D2219" s="218" t="s">
        <v>211</v>
      </c>
      <c r="E2219" s="244" t="s">
        <v>34</v>
      </c>
      <c r="F2219" s="245" t="s">
        <v>215</v>
      </c>
      <c r="G2219" s="243"/>
      <c r="H2219" s="246">
        <v>9.1</v>
      </c>
      <c r="I2219" s="247"/>
      <c r="J2219" s="243"/>
      <c r="K2219" s="243"/>
      <c r="L2219" s="248"/>
      <c r="M2219" s="249"/>
      <c r="N2219" s="250"/>
      <c r="O2219" s="250"/>
      <c r="P2219" s="250"/>
      <c r="Q2219" s="250"/>
      <c r="R2219" s="250"/>
      <c r="S2219" s="250"/>
      <c r="T2219" s="251"/>
      <c r="AT2219" s="252" t="s">
        <v>211</v>
      </c>
      <c r="AU2219" s="252" t="s">
        <v>87</v>
      </c>
      <c r="AV2219" s="14" t="s">
        <v>111</v>
      </c>
      <c r="AW2219" s="14" t="s">
        <v>40</v>
      </c>
      <c r="AX2219" s="14" t="s">
        <v>42</v>
      </c>
      <c r="AY2219" s="252" t="s">
        <v>201</v>
      </c>
    </row>
    <row r="2220" spans="2:65" s="1" customFormat="1" ht="25.5" customHeight="1">
      <c r="B2220" s="43"/>
      <c r="C2220" s="264" t="s">
        <v>2278</v>
      </c>
      <c r="D2220" s="264" t="s">
        <v>306</v>
      </c>
      <c r="E2220" s="265" t="s">
        <v>2279</v>
      </c>
      <c r="F2220" s="266" t="s">
        <v>2280</v>
      </c>
      <c r="G2220" s="267" t="s">
        <v>370</v>
      </c>
      <c r="H2220" s="268">
        <v>1</v>
      </c>
      <c r="I2220" s="269"/>
      <c r="J2220" s="270">
        <f>ROUND(I2220*H2220,2)</f>
        <v>0</v>
      </c>
      <c r="K2220" s="266" t="s">
        <v>34</v>
      </c>
      <c r="L2220" s="271"/>
      <c r="M2220" s="272" t="s">
        <v>34</v>
      </c>
      <c r="N2220" s="273" t="s">
        <v>51</v>
      </c>
      <c r="O2220" s="44"/>
      <c r="P2220" s="215">
        <f>O2220*H2220</f>
        <v>0</v>
      </c>
      <c r="Q2220" s="215">
        <v>0.22750000000000001</v>
      </c>
      <c r="R2220" s="215">
        <f>Q2220*H2220</f>
        <v>0.22750000000000001</v>
      </c>
      <c r="S2220" s="215">
        <v>0</v>
      </c>
      <c r="T2220" s="216">
        <f>S2220*H2220</f>
        <v>0</v>
      </c>
      <c r="AR2220" s="25" t="s">
        <v>390</v>
      </c>
      <c r="AT2220" s="25" t="s">
        <v>306</v>
      </c>
      <c r="AU2220" s="25" t="s">
        <v>87</v>
      </c>
      <c r="AY2220" s="25" t="s">
        <v>201</v>
      </c>
      <c r="BE2220" s="217">
        <f>IF(N2220="základní",J2220,0)</f>
        <v>0</v>
      </c>
      <c r="BF2220" s="217">
        <f>IF(N2220="snížená",J2220,0)</f>
        <v>0</v>
      </c>
      <c r="BG2220" s="217">
        <f>IF(N2220="zákl. přenesená",J2220,0)</f>
        <v>0</v>
      </c>
      <c r="BH2220" s="217">
        <f>IF(N2220="sníž. přenesená",J2220,0)</f>
        <v>0</v>
      </c>
      <c r="BI2220" s="217">
        <f>IF(N2220="nulová",J2220,0)</f>
        <v>0</v>
      </c>
      <c r="BJ2220" s="25" t="s">
        <v>42</v>
      </c>
      <c r="BK2220" s="217">
        <f>ROUND(I2220*H2220,2)</f>
        <v>0</v>
      </c>
      <c r="BL2220" s="25" t="s">
        <v>286</v>
      </c>
      <c r="BM2220" s="25" t="s">
        <v>2281</v>
      </c>
    </row>
    <row r="2221" spans="2:65" s="1" customFormat="1" ht="25.5" customHeight="1">
      <c r="B2221" s="43"/>
      <c r="C2221" s="206" t="s">
        <v>2282</v>
      </c>
      <c r="D2221" s="206" t="s">
        <v>203</v>
      </c>
      <c r="E2221" s="207" t="s">
        <v>2283</v>
      </c>
      <c r="F2221" s="208" t="s">
        <v>2284</v>
      </c>
      <c r="G2221" s="209" t="s">
        <v>137</v>
      </c>
      <c r="H2221" s="210">
        <v>94.07</v>
      </c>
      <c r="I2221" s="211"/>
      <c r="J2221" s="212">
        <f>ROUND(I2221*H2221,2)</f>
        <v>0</v>
      </c>
      <c r="K2221" s="208" t="s">
        <v>207</v>
      </c>
      <c r="L2221" s="63"/>
      <c r="M2221" s="213" t="s">
        <v>34</v>
      </c>
      <c r="N2221" s="214" t="s">
        <v>51</v>
      </c>
      <c r="O2221" s="44"/>
      <c r="P2221" s="215">
        <f>O2221*H2221</f>
        <v>0</v>
      </c>
      <c r="Q2221" s="215">
        <v>5.0000000000000002E-5</v>
      </c>
      <c r="R2221" s="215">
        <f>Q2221*H2221</f>
        <v>4.7035000000000002E-3</v>
      </c>
      <c r="S2221" s="215">
        <v>0</v>
      </c>
      <c r="T2221" s="216">
        <f>S2221*H2221</f>
        <v>0</v>
      </c>
      <c r="AR2221" s="25" t="s">
        <v>286</v>
      </c>
      <c r="AT2221" s="25" t="s">
        <v>203</v>
      </c>
      <c r="AU2221" s="25" t="s">
        <v>87</v>
      </c>
      <c r="AY2221" s="25" t="s">
        <v>201</v>
      </c>
      <c r="BE2221" s="217">
        <f>IF(N2221="základní",J2221,0)</f>
        <v>0</v>
      </c>
      <c r="BF2221" s="217">
        <f>IF(N2221="snížená",J2221,0)</f>
        <v>0</v>
      </c>
      <c r="BG2221" s="217">
        <f>IF(N2221="zákl. přenesená",J2221,0)</f>
        <v>0</v>
      </c>
      <c r="BH2221" s="217">
        <f>IF(N2221="sníž. přenesená",J2221,0)</f>
        <v>0</v>
      </c>
      <c r="BI2221" s="217">
        <f>IF(N2221="nulová",J2221,0)</f>
        <v>0</v>
      </c>
      <c r="BJ2221" s="25" t="s">
        <v>42</v>
      </c>
      <c r="BK2221" s="217">
        <f>ROUND(I2221*H2221,2)</f>
        <v>0</v>
      </c>
      <c r="BL2221" s="25" t="s">
        <v>286</v>
      </c>
      <c r="BM2221" s="25" t="s">
        <v>2285</v>
      </c>
    </row>
    <row r="2222" spans="2:65" s="1" customFormat="1" ht="162">
      <c r="B2222" s="43"/>
      <c r="C2222" s="65"/>
      <c r="D2222" s="218" t="s">
        <v>209</v>
      </c>
      <c r="E2222" s="65"/>
      <c r="F2222" s="219" t="s">
        <v>2275</v>
      </c>
      <c r="G2222" s="65"/>
      <c r="H2222" s="65"/>
      <c r="I2222" s="175"/>
      <c r="J2222" s="65"/>
      <c r="K2222" s="65"/>
      <c r="L2222" s="63"/>
      <c r="M2222" s="220"/>
      <c r="N2222" s="44"/>
      <c r="O2222" s="44"/>
      <c r="P2222" s="44"/>
      <c r="Q2222" s="44"/>
      <c r="R2222" s="44"/>
      <c r="S2222" s="44"/>
      <c r="T2222" s="80"/>
      <c r="AT2222" s="25" t="s">
        <v>209</v>
      </c>
      <c r="AU2222" s="25" t="s">
        <v>87</v>
      </c>
    </row>
    <row r="2223" spans="2:65" s="12" customFormat="1">
      <c r="B2223" s="221"/>
      <c r="C2223" s="222"/>
      <c r="D2223" s="218" t="s">
        <v>211</v>
      </c>
      <c r="E2223" s="223" t="s">
        <v>34</v>
      </c>
      <c r="F2223" s="224" t="s">
        <v>2276</v>
      </c>
      <c r="G2223" s="222"/>
      <c r="H2223" s="223" t="s">
        <v>34</v>
      </c>
      <c r="I2223" s="225"/>
      <c r="J2223" s="222"/>
      <c r="K2223" s="222"/>
      <c r="L2223" s="226"/>
      <c r="M2223" s="227"/>
      <c r="N2223" s="228"/>
      <c r="O2223" s="228"/>
      <c r="P2223" s="228"/>
      <c r="Q2223" s="228"/>
      <c r="R2223" s="228"/>
      <c r="S2223" s="228"/>
      <c r="T2223" s="229"/>
      <c r="AT2223" s="230" t="s">
        <v>211</v>
      </c>
      <c r="AU2223" s="230" t="s">
        <v>87</v>
      </c>
      <c r="AV2223" s="12" t="s">
        <v>42</v>
      </c>
      <c r="AW2223" s="12" t="s">
        <v>40</v>
      </c>
      <c r="AX2223" s="12" t="s">
        <v>80</v>
      </c>
      <c r="AY2223" s="230" t="s">
        <v>201</v>
      </c>
    </row>
    <row r="2224" spans="2:65" s="13" customFormat="1">
      <c r="B2224" s="231"/>
      <c r="C2224" s="232"/>
      <c r="D2224" s="218" t="s">
        <v>211</v>
      </c>
      <c r="E2224" s="233" t="s">
        <v>34</v>
      </c>
      <c r="F2224" s="234" t="s">
        <v>2286</v>
      </c>
      <c r="G2224" s="232"/>
      <c r="H2224" s="235">
        <v>94.07</v>
      </c>
      <c r="I2224" s="236"/>
      <c r="J2224" s="232"/>
      <c r="K2224" s="232"/>
      <c r="L2224" s="237"/>
      <c r="M2224" s="238"/>
      <c r="N2224" s="239"/>
      <c r="O2224" s="239"/>
      <c r="P2224" s="239"/>
      <c r="Q2224" s="239"/>
      <c r="R2224" s="239"/>
      <c r="S2224" s="239"/>
      <c r="T2224" s="240"/>
      <c r="AT2224" s="241" t="s">
        <v>211</v>
      </c>
      <c r="AU2224" s="241" t="s">
        <v>87</v>
      </c>
      <c r="AV2224" s="13" t="s">
        <v>87</v>
      </c>
      <c r="AW2224" s="13" t="s">
        <v>40</v>
      </c>
      <c r="AX2224" s="13" t="s">
        <v>80</v>
      </c>
      <c r="AY2224" s="241" t="s">
        <v>201</v>
      </c>
    </row>
    <row r="2225" spans="2:65" s="14" customFormat="1">
      <c r="B2225" s="242"/>
      <c r="C2225" s="243"/>
      <c r="D2225" s="218" t="s">
        <v>211</v>
      </c>
      <c r="E2225" s="244" t="s">
        <v>34</v>
      </c>
      <c r="F2225" s="245" t="s">
        <v>215</v>
      </c>
      <c r="G2225" s="243"/>
      <c r="H2225" s="246">
        <v>94.07</v>
      </c>
      <c r="I2225" s="247"/>
      <c r="J2225" s="243"/>
      <c r="K2225" s="243"/>
      <c r="L2225" s="248"/>
      <c r="M2225" s="249"/>
      <c r="N2225" s="250"/>
      <c r="O2225" s="250"/>
      <c r="P2225" s="250"/>
      <c r="Q2225" s="250"/>
      <c r="R2225" s="250"/>
      <c r="S2225" s="250"/>
      <c r="T2225" s="251"/>
      <c r="AT2225" s="252" t="s">
        <v>211</v>
      </c>
      <c r="AU2225" s="252" t="s">
        <v>87</v>
      </c>
      <c r="AV2225" s="14" t="s">
        <v>111</v>
      </c>
      <c r="AW2225" s="14" t="s">
        <v>40</v>
      </c>
      <c r="AX2225" s="14" t="s">
        <v>42</v>
      </c>
      <c r="AY2225" s="252" t="s">
        <v>201</v>
      </c>
    </row>
    <row r="2226" spans="2:65" s="1" customFormat="1" ht="25.5" customHeight="1">
      <c r="B2226" s="43"/>
      <c r="C2226" s="264" t="s">
        <v>2287</v>
      </c>
      <c r="D2226" s="264" t="s">
        <v>306</v>
      </c>
      <c r="E2226" s="265" t="s">
        <v>2288</v>
      </c>
      <c r="F2226" s="266" t="s">
        <v>2289</v>
      </c>
      <c r="G2226" s="267" t="s">
        <v>370</v>
      </c>
      <c r="H2226" s="268">
        <v>1</v>
      </c>
      <c r="I2226" s="269"/>
      <c r="J2226" s="270">
        <f>ROUND(I2226*H2226,2)</f>
        <v>0</v>
      </c>
      <c r="K2226" s="266" t="s">
        <v>34</v>
      </c>
      <c r="L2226" s="271"/>
      <c r="M2226" s="272" t="s">
        <v>34</v>
      </c>
      <c r="N2226" s="273" t="s">
        <v>51</v>
      </c>
      <c r="O2226" s="44"/>
      <c r="P2226" s="215">
        <f>O2226*H2226</f>
        <v>0</v>
      </c>
      <c r="Q2226" s="215">
        <v>2.35175</v>
      </c>
      <c r="R2226" s="215">
        <f>Q2226*H2226</f>
        <v>2.35175</v>
      </c>
      <c r="S2226" s="215">
        <v>0</v>
      </c>
      <c r="T2226" s="216">
        <f>S2226*H2226</f>
        <v>0</v>
      </c>
      <c r="AR2226" s="25" t="s">
        <v>390</v>
      </c>
      <c r="AT2226" s="25" t="s">
        <v>306</v>
      </c>
      <c r="AU2226" s="25" t="s">
        <v>87</v>
      </c>
      <c r="AY2226" s="25" t="s">
        <v>201</v>
      </c>
      <c r="BE2226" s="217">
        <f>IF(N2226="základní",J2226,0)</f>
        <v>0</v>
      </c>
      <c r="BF2226" s="217">
        <f>IF(N2226="snížená",J2226,0)</f>
        <v>0</v>
      </c>
      <c r="BG2226" s="217">
        <f>IF(N2226="zákl. přenesená",J2226,0)</f>
        <v>0</v>
      </c>
      <c r="BH2226" s="217">
        <f>IF(N2226="sníž. přenesená",J2226,0)</f>
        <v>0</v>
      </c>
      <c r="BI2226" s="217">
        <f>IF(N2226="nulová",J2226,0)</f>
        <v>0</v>
      </c>
      <c r="BJ2226" s="25" t="s">
        <v>42</v>
      </c>
      <c r="BK2226" s="217">
        <f>ROUND(I2226*H2226,2)</f>
        <v>0</v>
      </c>
      <c r="BL2226" s="25" t="s">
        <v>286</v>
      </c>
      <c r="BM2226" s="25" t="s">
        <v>2290</v>
      </c>
    </row>
    <row r="2227" spans="2:65" s="1" customFormat="1" ht="25.5" customHeight="1">
      <c r="B2227" s="43"/>
      <c r="C2227" s="206" t="s">
        <v>2291</v>
      </c>
      <c r="D2227" s="206" t="s">
        <v>203</v>
      </c>
      <c r="E2227" s="207" t="s">
        <v>2292</v>
      </c>
      <c r="F2227" s="208" t="s">
        <v>2293</v>
      </c>
      <c r="G2227" s="209" t="s">
        <v>540</v>
      </c>
      <c r="H2227" s="210">
        <v>9.1999999999999993</v>
      </c>
      <c r="I2227" s="211"/>
      <c r="J2227" s="212">
        <f>ROUND(I2227*H2227,2)</f>
        <v>0</v>
      </c>
      <c r="K2227" s="208" t="s">
        <v>207</v>
      </c>
      <c r="L2227" s="63"/>
      <c r="M2227" s="213" t="s">
        <v>34</v>
      </c>
      <c r="N2227" s="214" t="s">
        <v>51</v>
      </c>
      <c r="O2227" s="44"/>
      <c r="P2227" s="215">
        <f>O2227*H2227</f>
        <v>0</v>
      </c>
      <c r="Q2227" s="215">
        <v>3.0000000000000001E-5</v>
      </c>
      <c r="R2227" s="215">
        <f>Q2227*H2227</f>
        <v>2.7599999999999999E-4</v>
      </c>
      <c r="S2227" s="215">
        <v>0</v>
      </c>
      <c r="T2227" s="216">
        <f>S2227*H2227</f>
        <v>0</v>
      </c>
      <c r="AR2227" s="25" t="s">
        <v>286</v>
      </c>
      <c r="AT2227" s="25" t="s">
        <v>203</v>
      </c>
      <c r="AU2227" s="25" t="s">
        <v>87</v>
      </c>
      <c r="AY2227" s="25" t="s">
        <v>201</v>
      </c>
      <c r="BE2227" s="217">
        <f>IF(N2227="základní",J2227,0)</f>
        <v>0</v>
      </c>
      <c r="BF2227" s="217">
        <f>IF(N2227="snížená",J2227,0)</f>
        <v>0</v>
      </c>
      <c r="BG2227" s="217">
        <f>IF(N2227="zákl. přenesená",J2227,0)</f>
        <v>0</v>
      </c>
      <c r="BH2227" s="217">
        <f>IF(N2227="sníž. přenesená",J2227,0)</f>
        <v>0</v>
      </c>
      <c r="BI2227" s="217">
        <f>IF(N2227="nulová",J2227,0)</f>
        <v>0</v>
      </c>
      <c r="BJ2227" s="25" t="s">
        <v>42</v>
      </c>
      <c r="BK2227" s="217">
        <f>ROUND(I2227*H2227,2)</f>
        <v>0</v>
      </c>
      <c r="BL2227" s="25" t="s">
        <v>286</v>
      </c>
      <c r="BM2227" s="25" t="s">
        <v>2294</v>
      </c>
    </row>
    <row r="2228" spans="2:65" s="1" customFormat="1" ht="229.5">
      <c r="B2228" s="43"/>
      <c r="C2228" s="65"/>
      <c r="D2228" s="218" t="s">
        <v>209</v>
      </c>
      <c r="E2228" s="65"/>
      <c r="F2228" s="219" t="s">
        <v>2295</v>
      </c>
      <c r="G2228" s="65"/>
      <c r="H2228" s="65"/>
      <c r="I2228" s="175"/>
      <c r="J2228" s="65"/>
      <c r="K2228" s="65"/>
      <c r="L2228" s="63"/>
      <c r="M2228" s="220"/>
      <c r="N2228" s="44"/>
      <c r="O2228" s="44"/>
      <c r="P2228" s="44"/>
      <c r="Q2228" s="44"/>
      <c r="R2228" s="44"/>
      <c r="S2228" s="44"/>
      <c r="T2228" s="80"/>
      <c r="AT2228" s="25" t="s">
        <v>209</v>
      </c>
      <c r="AU2228" s="25" t="s">
        <v>87</v>
      </c>
    </row>
    <row r="2229" spans="2:65" s="12" customFormat="1">
      <c r="B2229" s="221"/>
      <c r="C2229" s="222"/>
      <c r="D2229" s="218" t="s">
        <v>211</v>
      </c>
      <c r="E2229" s="223" t="s">
        <v>34</v>
      </c>
      <c r="F2229" s="224" t="s">
        <v>2132</v>
      </c>
      <c r="G2229" s="222"/>
      <c r="H2229" s="223" t="s">
        <v>34</v>
      </c>
      <c r="I2229" s="225"/>
      <c r="J2229" s="222"/>
      <c r="K2229" s="222"/>
      <c r="L2229" s="226"/>
      <c r="M2229" s="227"/>
      <c r="N2229" s="228"/>
      <c r="O2229" s="228"/>
      <c r="P2229" s="228"/>
      <c r="Q2229" s="228"/>
      <c r="R2229" s="228"/>
      <c r="S2229" s="228"/>
      <c r="T2229" s="229"/>
      <c r="AT2229" s="230" t="s">
        <v>211</v>
      </c>
      <c r="AU2229" s="230" t="s">
        <v>87</v>
      </c>
      <c r="AV2229" s="12" t="s">
        <v>42</v>
      </c>
      <c r="AW2229" s="12" t="s">
        <v>40</v>
      </c>
      <c r="AX2229" s="12" t="s">
        <v>80</v>
      </c>
      <c r="AY2229" s="230" t="s">
        <v>201</v>
      </c>
    </row>
    <row r="2230" spans="2:65" s="13" customFormat="1">
      <c r="B2230" s="231"/>
      <c r="C2230" s="232"/>
      <c r="D2230" s="218" t="s">
        <v>211</v>
      </c>
      <c r="E2230" s="233" t="s">
        <v>34</v>
      </c>
      <c r="F2230" s="234" t="s">
        <v>2296</v>
      </c>
      <c r="G2230" s="232"/>
      <c r="H2230" s="235">
        <v>9.1999999999999993</v>
      </c>
      <c r="I2230" s="236"/>
      <c r="J2230" s="232"/>
      <c r="K2230" s="232"/>
      <c r="L2230" s="237"/>
      <c r="M2230" s="238"/>
      <c r="N2230" s="239"/>
      <c r="O2230" s="239"/>
      <c r="P2230" s="239"/>
      <c r="Q2230" s="239"/>
      <c r="R2230" s="239"/>
      <c r="S2230" s="239"/>
      <c r="T2230" s="240"/>
      <c r="AT2230" s="241" t="s">
        <v>211</v>
      </c>
      <c r="AU2230" s="241" t="s">
        <v>87</v>
      </c>
      <c r="AV2230" s="13" t="s">
        <v>87</v>
      </c>
      <c r="AW2230" s="13" t="s">
        <v>40</v>
      </c>
      <c r="AX2230" s="13" t="s">
        <v>80</v>
      </c>
      <c r="AY2230" s="241" t="s">
        <v>201</v>
      </c>
    </row>
    <row r="2231" spans="2:65" s="14" customFormat="1">
      <c r="B2231" s="242"/>
      <c r="C2231" s="243"/>
      <c r="D2231" s="218" t="s">
        <v>211</v>
      </c>
      <c r="E2231" s="244" t="s">
        <v>34</v>
      </c>
      <c r="F2231" s="245" t="s">
        <v>215</v>
      </c>
      <c r="G2231" s="243"/>
      <c r="H2231" s="246">
        <v>9.1999999999999993</v>
      </c>
      <c r="I2231" s="247"/>
      <c r="J2231" s="243"/>
      <c r="K2231" s="243"/>
      <c r="L2231" s="248"/>
      <c r="M2231" s="249"/>
      <c r="N2231" s="250"/>
      <c r="O2231" s="250"/>
      <c r="P2231" s="250"/>
      <c r="Q2231" s="250"/>
      <c r="R2231" s="250"/>
      <c r="S2231" s="250"/>
      <c r="T2231" s="251"/>
      <c r="AT2231" s="252" t="s">
        <v>211</v>
      </c>
      <c r="AU2231" s="252" t="s">
        <v>87</v>
      </c>
      <c r="AV2231" s="14" t="s">
        <v>111</v>
      </c>
      <c r="AW2231" s="14" t="s">
        <v>40</v>
      </c>
      <c r="AX2231" s="14" t="s">
        <v>42</v>
      </c>
      <c r="AY2231" s="252" t="s">
        <v>201</v>
      </c>
    </row>
    <row r="2232" spans="2:65" s="1" customFormat="1" ht="16.5" customHeight="1">
      <c r="B2232" s="43"/>
      <c r="C2232" s="264" t="s">
        <v>2297</v>
      </c>
      <c r="D2232" s="264" t="s">
        <v>306</v>
      </c>
      <c r="E2232" s="265" t="s">
        <v>2298</v>
      </c>
      <c r="F2232" s="266" t="s">
        <v>2299</v>
      </c>
      <c r="G2232" s="267" t="s">
        <v>1540</v>
      </c>
      <c r="H2232" s="268">
        <v>5.3129999999999997</v>
      </c>
      <c r="I2232" s="269"/>
      <c r="J2232" s="270">
        <f>ROUND(I2232*H2232,2)</f>
        <v>0</v>
      </c>
      <c r="K2232" s="266" t="s">
        <v>207</v>
      </c>
      <c r="L2232" s="271"/>
      <c r="M2232" s="272" t="s">
        <v>34</v>
      </c>
      <c r="N2232" s="273" t="s">
        <v>51</v>
      </c>
      <c r="O2232" s="44"/>
      <c r="P2232" s="215">
        <f>O2232*H2232</f>
        <v>0</v>
      </c>
      <c r="Q2232" s="215">
        <v>1E-3</v>
      </c>
      <c r="R2232" s="215">
        <f>Q2232*H2232</f>
        <v>5.313E-3</v>
      </c>
      <c r="S2232" s="215">
        <v>0</v>
      </c>
      <c r="T2232" s="216">
        <f>S2232*H2232</f>
        <v>0</v>
      </c>
      <c r="AR2232" s="25" t="s">
        <v>390</v>
      </c>
      <c r="AT2232" s="25" t="s">
        <v>306</v>
      </c>
      <c r="AU2232" s="25" t="s">
        <v>87</v>
      </c>
      <c r="AY2232" s="25" t="s">
        <v>201</v>
      </c>
      <c r="BE2232" s="217">
        <f>IF(N2232="základní",J2232,0)</f>
        <v>0</v>
      </c>
      <c r="BF2232" s="217">
        <f>IF(N2232="snížená",J2232,0)</f>
        <v>0</v>
      </c>
      <c r="BG2232" s="217">
        <f>IF(N2232="zákl. přenesená",J2232,0)</f>
        <v>0</v>
      </c>
      <c r="BH2232" s="217">
        <f>IF(N2232="sníž. přenesená",J2232,0)</f>
        <v>0</v>
      </c>
      <c r="BI2232" s="217">
        <f>IF(N2232="nulová",J2232,0)</f>
        <v>0</v>
      </c>
      <c r="BJ2232" s="25" t="s">
        <v>42</v>
      </c>
      <c r="BK2232" s="217">
        <f>ROUND(I2232*H2232,2)</f>
        <v>0</v>
      </c>
      <c r="BL2232" s="25" t="s">
        <v>286</v>
      </c>
      <c r="BM2232" s="25" t="s">
        <v>2300</v>
      </c>
    </row>
    <row r="2233" spans="2:65" s="13" customFormat="1">
      <c r="B2233" s="231"/>
      <c r="C2233" s="232"/>
      <c r="D2233" s="218" t="s">
        <v>211</v>
      </c>
      <c r="E2233" s="233" t="s">
        <v>34</v>
      </c>
      <c r="F2233" s="234" t="s">
        <v>2301</v>
      </c>
      <c r="G2233" s="232"/>
      <c r="H2233" s="235">
        <v>4.83</v>
      </c>
      <c r="I2233" s="236"/>
      <c r="J2233" s="232"/>
      <c r="K2233" s="232"/>
      <c r="L2233" s="237"/>
      <c r="M2233" s="238"/>
      <c r="N2233" s="239"/>
      <c r="O2233" s="239"/>
      <c r="P2233" s="239"/>
      <c r="Q2233" s="239"/>
      <c r="R2233" s="239"/>
      <c r="S2233" s="239"/>
      <c r="T2233" s="240"/>
      <c r="AT2233" s="241" t="s">
        <v>211</v>
      </c>
      <c r="AU2233" s="241" t="s">
        <v>87</v>
      </c>
      <c r="AV2233" s="13" t="s">
        <v>87</v>
      </c>
      <c r="AW2233" s="13" t="s">
        <v>40</v>
      </c>
      <c r="AX2233" s="13" t="s">
        <v>42</v>
      </c>
      <c r="AY2233" s="241" t="s">
        <v>201</v>
      </c>
    </row>
    <row r="2234" spans="2:65" s="13" customFormat="1">
      <c r="B2234" s="231"/>
      <c r="C2234" s="232"/>
      <c r="D2234" s="218" t="s">
        <v>211</v>
      </c>
      <c r="E2234" s="232"/>
      <c r="F2234" s="234" t="s">
        <v>2302</v>
      </c>
      <c r="G2234" s="232"/>
      <c r="H2234" s="235">
        <v>5.3129999999999997</v>
      </c>
      <c r="I2234" s="236"/>
      <c r="J2234" s="232"/>
      <c r="K2234" s="232"/>
      <c r="L2234" s="237"/>
      <c r="M2234" s="238"/>
      <c r="N2234" s="239"/>
      <c r="O2234" s="239"/>
      <c r="P2234" s="239"/>
      <c r="Q2234" s="239"/>
      <c r="R2234" s="239"/>
      <c r="S2234" s="239"/>
      <c r="T2234" s="240"/>
      <c r="AT2234" s="241" t="s">
        <v>211</v>
      </c>
      <c r="AU2234" s="241" t="s">
        <v>87</v>
      </c>
      <c r="AV2234" s="13" t="s">
        <v>87</v>
      </c>
      <c r="AW2234" s="13" t="s">
        <v>6</v>
      </c>
      <c r="AX2234" s="13" t="s">
        <v>42</v>
      </c>
      <c r="AY2234" s="241" t="s">
        <v>201</v>
      </c>
    </row>
    <row r="2235" spans="2:65" s="1" customFormat="1" ht="25.5" customHeight="1">
      <c r="B2235" s="43"/>
      <c r="C2235" s="206" t="s">
        <v>2303</v>
      </c>
      <c r="D2235" s="206" t="s">
        <v>203</v>
      </c>
      <c r="E2235" s="207" t="s">
        <v>2304</v>
      </c>
      <c r="F2235" s="208" t="s">
        <v>2305</v>
      </c>
      <c r="G2235" s="209" t="s">
        <v>540</v>
      </c>
      <c r="H2235" s="210">
        <v>20.6</v>
      </c>
      <c r="I2235" s="211"/>
      <c r="J2235" s="212">
        <f>ROUND(I2235*H2235,2)</f>
        <v>0</v>
      </c>
      <c r="K2235" s="208" t="s">
        <v>207</v>
      </c>
      <c r="L2235" s="63"/>
      <c r="M2235" s="213" t="s">
        <v>34</v>
      </c>
      <c r="N2235" s="214" t="s">
        <v>51</v>
      </c>
      <c r="O2235" s="44"/>
      <c r="P2235" s="215">
        <f>O2235*H2235</f>
        <v>0</v>
      </c>
      <c r="Q2235" s="215">
        <v>3.0000000000000001E-5</v>
      </c>
      <c r="R2235" s="215">
        <f>Q2235*H2235</f>
        <v>6.1800000000000006E-4</v>
      </c>
      <c r="S2235" s="215">
        <v>0</v>
      </c>
      <c r="T2235" s="216">
        <f>S2235*H2235</f>
        <v>0</v>
      </c>
      <c r="AR2235" s="25" t="s">
        <v>286</v>
      </c>
      <c r="AT2235" s="25" t="s">
        <v>203</v>
      </c>
      <c r="AU2235" s="25" t="s">
        <v>87</v>
      </c>
      <c r="AY2235" s="25" t="s">
        <v>201</v>
      </c>
      <c r="BE2235" s="217">
        <f>IF(N2235="základní",J2235,0)</f>
        <v>0</v>
      </c>
      <c r="BF2235" s="217">
        <f>IF(N2235="snížená",J2235,0)</f>
        <v>0</v>
      </c>
      <c r="BG2235" s="217">
        <f>IF(N2235="zákl. přenesená",J2235,0)</f>
        <v>0</v>
      </c>
      <c r="BH2235" s="217">
        <f>IF(N2235="sníž. přenesená",J2235,0)</f>
        <v>0</v>
      </c>
      <c r="BI2235" s="217">
        <f>IF(N2235="nulová",J2235,0)</f>
        <v>0</v>
      </c>
      <c r="BJ2235" s="25" t="s">
        <v>42</v>
      </c>
      <c r="BK2235" s="217">
        <f>ROUND(I2235*H2235,2)</f>
        <v>0</v>
      </c>
      <c r="BL2235" s="25" t="s">
        <v>286</v>
      </c>
      <c r="BM2235" s="25" t="s">
        <v>2306</v>
      </c>
    </row>
    <row r="2236" spans="2:65" s="1" customFormat="1" ht="229.5">
      <c r="B2236" s="43"/>
      <c r="C2236" s="65"/>
      <c r="D2236" s="218" t="s">
        <v>209</v>
      </c>
      <c r="E2236" s="65"/>
      <c r="F2236" s="219" t="s">
        <v>2295</v>
      </c>
      <c r="G2236" s="65"/>
      <c r="H2236" s="65"/>
      <c r="I2236" s="175"/>
      <c r="J2236" s="65"/>
      <c r="K2236" s="65"/>
      <c r="L2236" s="63"/>
      <c r="M2236" s="220"/>
      <c r="N2236" s="44"/>
      <c r="O2236" s="44"/>
      <c r="P2236" s="44"/>
      <c r="Q2236" s="44"/>
      <c r="R2236" s="44"/>
      <c r="S2236" s="44"/>
      <c r="T2236" s="80"/>
      <c r="AT2236" s="25" t="s">
        <v>209</v>
      </c>
      <c r="AU2236" s="25" t="s">
        <v>87</v>
      </c>
    </row>
    <row r="2237" spans="2:65" s="12" customFormat="1">
      <c r="B2237" s="221"/>
      <c r="C2237" s="222"/>
      <c r="D2237" s="218" t="s">
        <v>211</v>
      </c>
      <c r="E2237" s="223" t="s">
        <v>34</v>
      </c>
      <c r="F2237" s="224" t="s">
        <v>2132</v>
      </c>
      <c r="G2237" s="222"/>
      <c r="H2237" s="223" t="s">
        <v>34</v>
      </c>
      <c r="I2237" s="225"/>
      <c r="J2237" s="222"/>
      <c r="K2237" s="222"/>
      <c r="L2237" s="226"/>
      <c r="M2237" s="227"/>
      <c r="N2237" s="228"/>
      <c r="O2237" s="228"/>
      <c r="P2237" s="228"/>
      <c r="Q2237" s="228"/>
      <c r="R2237" s="228"/>
      <c r="S2237" s="228"/>
      <c r="T2237" s="229"/>
      <c r="AT2237" s="230" t="s">
        <v>211</v>
      </c>
      <c r="AU2237" s="230" t="s">
        <v>87</v>
      </c>
      <c r="AV2237" s="12" t="s">
        <v>42</v>
      </c>
      <c r="AW2237" s="12" t="s">
        <v>40</v>
      </c>
      <c r="AX2237" s="12" t="s">
        <v>80</v>
      </c>
      <c r="AY2237" s="230" t="s">
        <v>201</v>
      </c>
    </row>
    <row r="2238" spans="2:65" s="13" customFormat="1">
      <c r="B2238" s="231"/>
      <c r="C2238" s="232"/>
      <c r="D2238" s="218" t="s">
        <v>211</v>
      </c>
      <c r="E2238" s="233" t="s">
        <v>34</v>
      </c>
      <c r="F2238" s="234" t="s">
        <v>2307</v>
      </c>
      <c r="G2238" s="232"/>
      <c r="H2238" s="235">
        <v>20.6</v>
      </c>
      <c r="I2238" s="236"/>
      <c r="J2238" s="232"/>
      <c r="K2238" s="232"/>
      <c r="L2238" s="237"/>
      <c r="M2238" s="238"/>
      <c r="N2238" s="239"/>
      <c r="O2238" s="239"/>
      <c r="P2238" s="239"/>
      <c r="Q2238" s="239"/>
      <c r="R2238" s="239"/>
      <c r="S2238" s="239"/>
      <c r="T2238" s="240"/>
      <c r="AT2238" s="241" t="s">
        <v>211</v>
      </c>
      <c r="AU2238" s="241" t="s">
        <v>87</v>
      </c>
      <c r="AV2238" s="13" t="s">
        <v>87</v>
      </c>
      <c r="AW2238" s="13" t="s">
        <v>40</v>
      </c>
      <c r="AX2238" s="13" t="s">
        <v>80</v>
      </c>
      <c r="AY2238" s="241" t="s">
        <v>201</v>
      </c>
    </row>
    <row r="2239" spans="2:65" s="14" customFormat="1">
      <c r="B2239" s="242"/>
      <c r="C2239" s="243"/>
      <c r="D2239" s="218" t="s">
        <v>211</v>
      </c>
      <c r="E2239" s="244" t="s">
        <v>34</v>
      </c>
      <c r="F2239" s="245" t="s">
        <v>215</v>
      </c>
      <c r="G2239" s="243"/>
      <c r="H2239" s="246">
        <v>20.6</v>
      </c>
      <c r="I2239" s="247"/>
      <c r="J2239" s="243"/>
      <c r="K2239" s="243"/>
      <c r="L2239" s="248"/>
      <c r="M2239" s="249"/>
      <c r="N2239" s="250"/>
      <c r="O2239" s="250"/>
      <c r="P2239" s="250"/>
      <c r="Q2239" s="250"/>
      <c r="R2239" s="250"/>
      <c r="S2239" s="250"/>
      <c r="T2239" s="251"/>
      <c r="AT2239" s="252" t="s">
        <v>211</v>
      </c>
      <c r="AU2239" s="252" t="s">
        <v>87</v>
      </c>
      <c r="AV2239" s="14" t="s">
        <v>111</v>
      </c>
      <c r="AW2239" s="14" t="s">
        <v>40</v>
      </c>
      <c r="AX2239" s="14" t="s">
        <v>42</v>
      </c>
      <c r="AY2239" s="252" t="s">
        <v>201</v>
      </c>
    </row>
    <row r="2240" spans="2:65" s="1" customFormat="1" ht="16.5" customHeight="1">
      <c r="B2240" s="43"/>
      <c r="C2240" s="264" t="s">
        <v>2308</v>
      </c>
      <c r="D2240" s="264" t="s">
        <v>306</v>
      </c>
      <c r="E2240" s="265" t="s">
        <v>2298</v>
      </c>
      <c r="F2240" s="266" t="s">
        <v>2299</v>
      </c>
      <c r="G2240" s="267" t="s">
        <v>1540</v>
      </c>
      <c r="H2240" s="268">
        <v>11.897</v>
      </c>
      <c r="I2240" s="269"/>
      <c r="J2240" s="270">
        <f>ROUND(I2240*H2240,2)</f>
        <v>0</v>
      </c>
      <c r="K2240" s="266" t="s">
        <v>207</v>
      </c>
      <c r="L2240" s="271"/>
      <c r="M2240" s="272" t="s">
        <v>34</v>
      </c>
      <c r="N2240" s="273" t="s">
        <v>51</v>
      </c>
      <c r="O2240" s="44"/>
      <c r="P2240" s="215">
        <f>O2240*H2240</f>
        <v>0</v>
      </c>
      <c r="Q2240" s="215">
        <v>1E-3</v>
      </c>
      <c r="R2240" s="215">
        <f>Q2240*H2240</f>
        <v>1.1897000000000001E-2</v>
      </c>
      <c r="S2240" s="215">
        <v>0</v>
      </c>
      <c r="T2240" s="216">
        <f>S2240*H2240</f>
        <v>0</v>
      </c>
      <c r="AR2240" s="25" t="s">
        <v>390</v>
      </c>
      <c r="AT2240" s="25" t="s">
        <v>306</v>
      </c>
      <c r="AU2240" s="25" t="s">
        <v>87</v>
      </c>
      <c r="AY2240" s="25" t="s">
        <v>201</v>
      </c>
      <c r="BE2240" s="217">
        <f>IF(N2240="základní",J2240,0)</f>
        <v>0</v>
      </c>
      <c r="BF2240" s="217">
        <f>IF(N2240="snížená",J2240,0)</f>
        <v>0</v>
      </c>
      <c r="BG2240" s="217">
        <f>IF(N2240="zákl. přenesená",J2240,0)</f>
        <v>0</v>
      </c>
      <c r="BH2240" s="217">
        <f>IF(N2240="sníž. přenesená",J2240,0)</f>
        <v>0</v>
      </c>
      <c r="BI2240" s="217">
        <f>IF(N2240="nulová",J2240,0)</f>
        <v>0</v>
      </c>
      <c r="BJ2240" s="25" t="s">
        <v>42</v>
      </c>
      <c r="BK2240" s="217">
        <f>ROUND(I2240*H2240,2)</f>
        <v>0</v>
      </c>
      <c r="BL2240" s="25" t="s">
        <v>286</v>
      </c>
      <c r="BM2240" s="25" t="s">
        <v>2309</v>
      </c>
    </row>
    <row r="2241" spans="2:65" s="13" customFormat="1">
      <c r="B2241" s="231"/>
      <c r="C2241" s="232"/>
      <c r="D2241" s="218" t="s">
        <v>211</v>
      </c>
      <c r="E2241" s="233" t="s">
        <v>34</v>
      </c>
      <c r="F2241" s="234" t="s">
        <v>2310</v>
      </c>
      <c r="G2241" s="232"/>
      <c r="H2241" s="235">
        <v>10.815</v>
      </c>
      <c r="I2241" s="236"/>
      <c r="J2241" s="232"/>
      <c r="K2241" s="232"/>
      <c r="L2241" s="237"/>
      <c r="M2241" s="238"/>
      <c r="N2241" s="239"/>
      <c r="O2241" s="239"/>
      <c r="P2241" s="239"/>
      <c r="Q2241" s="239"/>
      <c r="R2241" s="239"/>
      <c r="S2241" s="239"/>
      <c r="T2241" s="240"/>
      <c r="AT2241" s="241" t="s">
        <v>211</v>
      </c>
      <c r="AU2241" s="241" t="s">
        <v>87</v>
      </c>
      <c r="AV2241" s="13" t="s">
        <v>87</v>
      </c>
      <c r="AW2241" s="13" t="s">
        <v>40</v>
      </c>
      <c r="AX2241" s="13" t="s">
        <v>42</v>
      </c>
      <c r="AY2241" s="241" t="s">
        <v>201</v>
      </c>
    </row>
    <row r="2242" spans="2:65" s="13" customFormat="1">
      <c r="B2242" s="231"/>
      <c r="C2242" s="232"/>
      <c r="D2242" s="218" t="s">
        <v>211</v>
      </c>
      <c r="E2242" s="232"/>
      <c r="F2242" s="234" t="s">
        <v>2311</v>
      </c>
      <c r="G2242" s="232"/>
      <c r="H2242" s="235">
        <v>11.897</v>
      </c>
      <c r="I2242" s="236"/>
      <c r="J2242" s="232"/>
      <c r="K2242" s="232"/>
      <c r="L2242" s="237"/>
      <c r="M2242" s="238"/>
      <c r="N2242" s="239"/>
      <c r="O2242" s="239"/>
      <c r="P2242" s="239"/>
      <c r="Q2242" s="239"/>
      <c r="R2242" s="239"/>
      <c r="S2242" s="239"/>
      <c r="T2242" s="240"/>
      <c r="AT2242" s="241" t="s">
        <v>211</v>
      </c>
      <c r="AU2242" s="241" t="s">
        <v>87</v>
      </c>
      <c r="AV2242" s="13" t="s">
        <v>87</v>
      </c>
      <c r="AW2242" s="13" t="s">
        <v>6</v>
      </c>
      <c r="AX2242" s="13" t="s">
        <v>42</v>
      </c>
      <c r="AY2242" s="241" t="s">
        <v>201</v>
      </c>
    </row>
    <row r="2243" spans="2:65" s="1" customFormat="1" ht="16.5" customHeight="1">
      <c r="B2243" s="43"/>
      <c r="C2243" s="206" t="s">
        <v>2312</v>
      </c>
      <c r="D2243" s="206" t="s">
        <v>203</v>
      </c>
      <c r="E2243" s="207" t="s">
        <v>2313</v>
      </c>
      <c r="F2243" s="208" t="s">
        <v>2314</v>
      </c>
      <c r="G2243" s="209" t="s">
        <v>137</v>
      </c>
      <c r="H2243" s="210">
        <v>3.5920000000000001</v>
      </c>
      <c r="I2243" s="211"/>
      <c r="J2243" s="212">
        <f>ROUND(I2243*H2243,2)</f>
        <v>0</v>
      </c>
      <c r="K2243" s="208" t="s">
        <v>207</v>
      </c>
      <c r="L2243" s="63"/>
      <c r="M2243" s="213" t="s">
        <v>34</v>
      </c>
      <c r="N2243" s="214" t="s">
        <v>51</v>
      </c>
      <c r="O2243" s="44"/>
      <c r="P2243" s="215">
        <f>O2243*H2243</f>
        <v>0</v>
      </c>
      <c r="Q2243" s="215">
        <v>0</v>
      </c>
      <c r="R2243" s="215">
        <f>Q2243*H2243</f>
        <v>0</v>
      </c>
      <c r="S2243" s="215">
        <v>0</v>
      </c>
      <c r="T2243" s="216">
        <f>S2243*H2243</f>
        <v>0</v>
      </c>
      <c r="AR2243" s="25" t="s">
        <v>286</v>
      </c>
      <c r="AT2243" s="25" t="s">
        <v>203</v>
      </c>
      <c r="AU2243" s="25" t="s">
        <v>87</v>
      </c>
      <c r="AY2243" s="25" t="s">
        <v>201</v>
      </c>
      <c r="BE2243" s="217">
        <f>IF(N2243="základní",J2243,0)</f>
        <v>0</v>
      </c>
      <c r="BF2243" s="217">
        <f>IF(N2243="snížená",J2243,0)</f>
        <v>0</v>
      </c>
      <c r="BG2243" s="217">
        <f>IF(N2243="zákl. přenesená",J2243,0)</f>
        <v>0</v>
      </c>
      <c r="BH2243" s="217">
        <f>IF(N2243="sníž. přenesená",J2243,0)</f>
        <v>0</v>
      </c>
      <c r="BI2243" s="217">
        <f>IF(N2243="nulová",J2243,0)</f>
        <v>0</v>
      </c>
      <c r="BJ2243" s="25" t="s">
        <v>42</v>
      </c>
      <c r="BK2243" s="217">
        <f>ROUND(I2243*H2243,2)</f>
        <v>0</v>
      </c>
      <c r="BL2243" s="25" t="s">
        <v>286</v>
      </c>
      <c r="BM2243" s="25" t="s">
        <v>2315</v>
      </c>
    </row>
    <row r="2244" spans="2:65" s="1" customFormat="1" ht="67.5">
      <c r="B2244" s="43"/>
      <c r="C2244" s="65"/>
      <c r="D2244" s="218" t="s">
        <v>209</v>
      </c>
      <c r="E2244" s="65"/>
      <c r="F2244" s="219" t="s">
        <v>2316</v>
      </c>
      <c r="G2244" s="65"/>
      <c r="H2244" s="65"/>
      <c r="I2244" s="175"/>
      <c r="J2244" s="65"/>
      <c r="K2244" s="65"/>
      <c r="L2244" s="63"/>
      <c r="M2244" s="220"/>
      <c r="N2244" s="44"/>
      <c r="O2244" s="44"/>
      <c r="P2244" s="44"/>
      <c r="Q2244" s="44"/>
      <c r="R2244" s="44"/>
      <c r="S2244" s="44"/>
      <c r="T2244" s="80"/>
      <c r="AT2244" s="25" t="s">
        <v>209</v>
      </c>
      <c r="AU2244" s="25" t="s">
        <v>87</v>
      </c>
    </row>
    <row r="2245" spans="2:65" s="12" customFormat="1">
      <c r="B2245" s="221"/>
      <c r="C2245" s="222"/>
      <c r="D2245" s="218" t="s">
        <v>211</v>
      </c>
      <c r="E2245" s="223" t="s">
        <v>34</v>
      </c>
      <c r="F2245" s="224" t="s">
        <v>418</v>
      </c>
      <c r="G2245" s="222"/>
      <c r="H2245" s="223" t="s">
        <v>34</v>
      </c>
      <c r="I2245" s="225"/>
      <c r="J2245" s="222"/>
      <c r="K2245" s="222"/>
      <c r="L2245" s="226"/>
      <c r="M2245" s="227"/>
      <c r="N2245" s="228"/>
      <c r="O2245" s="228"/>
      <c r="P2245" s="228"/>
      <c r="Q2245" s="228"/>
      <c r="R2245" s="228"/>
      <c r="S2245" s="228"/>
      <c r="T2245" s="229"/>
      <c r="AT2245" s="230" t="s">
        <v>211</v>
      </c>
      <c r="AU2245" s="230" t="s">
        <v>87</v>
      </c>
      <c r="AV2245" s="12" t="s">
        <v>42</v>
      </c>
      <c r="AW2245" s="12" t="s">
        <v>40</v>
      </c>
      <c r="AX2245" s="12" t="s">
        <v>80</v>
      </c>
      <c r="AY2245" s="230" t="s">
        <v>201</v>
      </c>
    </row>
    <row r="2246" spans="2:65" s="13" customFormat="1">
      <c r="B2246" s="231"/>
      <c r="C2246" s="232"/>
      <c r="D2246" s="218" t="s">
        <v>211</v>
      </c>
      <c r="E2246" s="233" t="s">
        <v>34</v>
      </c>
      <c r="F2246" s="234" t="s">
        <v>2317</v>
      </c>
      <c r="G2246" s="232"/>
      <c r="H2246" s="235">
        <v>3.5920000000000001</v>
      </c>
      <c r="I2246" s="236"/>
      <c r="J2246" s="232"/>
      <c r="K2246" s="232"/>
      <c r="L2246" s="237"/>
      <c r="M2246" s="238"/>
      <c r="N2246" s="239"/>
      <c r="O2246" s="239"/>
      <c r="P2246" s="239"/>
      <c r="Q2246" s="239"/>
      <c r="R2246" s="239"/>
      <c r="S2246" s="239"/>
      <c r="T2246" s="240"/>
      <c r="AT2246" s="241" t="s">
        <v>211</v>
      </c>
      <c r="AU2246" s="241" t="s">
        <v>87</v>
      </c>
      <c r="AV2246" s="13" t="s">
        <v>87</v>
      </c>
      <c r="AW2246" s="13" t="s">
        <v>40</v>
      </c>
      <c r="AX2246" s="13" t="s">
        <v>80</v>
      </c>
      <c r="AY2246" s="241" t="s">
        <v>201</v>
      </c>
    </row>
    <row r="2247" spans="2:65" s="14" customFormat="1">
      <c r="B2247" s="242"/>
      <c r="C2247" s="243"/>
      <c r="D2247" s="218" t="s">
        <v>211</v>
      </c>
      <c r="E2247" s="244" t="s">
        <v>34</v>
      </c>
      <c r="F2247" s="245" t="s">
        <v>215</v>
      </c>
      <c r="G2247" s="243"/>
      <c r="H2247" s="246">
        <v>3.5920000000000001</v>
      </c>
      <c r="I2247" s="247"/>
      <c r="J2247" s="243"/>
      <c r="K2247" s="243"/>
      <c r="L2247" s="248"/>
      <c r="M2247" s="249"/>
      <c r="N2247" s="250"/>
      <c r="O2247" s="250"/>
      <c r="P2247" s="250"/>
      <c r="Q2247" s="250"/>
      <c r="R2247" s="250"/>
      <c r="S2247" s="250"/>
      <c r="T2247" s="251"/>
      <c r="AT2247" s="252" t="s">
        <v>211</v>
      </c>
      <c r="AU2247" s="252" t="s">
        <v>87</v>
      </c>
      <c r="AV2247" s="14" t="s">
        <v>111</v>
      </c>
      <c r="AW2247" s="14" t="s">
        <v>40</v>
      </c>
      <c r="AX2247" s="14" t="s">
        <v>42</v>
      </c>
      <c r="AY2247" s="252" t="s">
        <v>201</v>
      </c>
    </row>
    <row r="2248" spans="2:65" s="1" customFormat="1" ht="25.5" customHeight="1">
      <c r="B2248" s="43"/>
      <c r="C2248" s="264" t="s">
        <v>2318</v>
      </c>
      <c r="D2248" s="264" t="s">
        <v>306</v>
      </c>
      <c r="E2248" s="265" t="s">
        <v>2319</v>
      </c>
      <c r="F2248" s="266" t="s">
        <v>2320</v>
      </c>
      <c r="G2248" s="267" t="s">
        <v>137</v>
      </c>
      <c r="H2248" s="268">
        <v>3.9510000000000001</v>
      </c>
      <c r="I2248" s="269"/>
      <c r="J2248" s="270">
        <f>ROUND(I2248*H2248,2)</f>
        <v>0</v>
      </c>
      <c r="K2248" s="266" t="s">
        <v>207</v>
      </c>
      <c r="L2248" s="271"/>
      <c r="M2248" s="272" t="s">
        <v>34</v>
      </c>
      <c r="N2248" s="273" t="s">
        <v>51</v>
      </c>
      <c r="O2248" s="44"/>
      <c r="P2248" s="215">
        <f>O2248*H2248</f>
        <v>0</v>
      </c>
      <c r="Q2248" s="215">
        <v>3.3999999999999998E-3</v>
      </c>
      <c r="R2248" s="215">
        <f>Q2248*H2248</f>
        <v>1.34334E-2</v>
      </c>
      <c r="S2248" s="215">
        <v>0</v>
      </c>
      <c r="T2248" s="216">
        <f>S2248*H2248</f>
        <v>0</v>
      </c>
      <c r="AR2248" s="25" t="s">
        <v>390</v>
      </c>
      <c r="AT2248" s="25" t="s">
        <v>306</v>
      </c>
      <c r="AU2248" s="25" t="s">
        <v>87</v>
      </c>
      <c r="AY2248" s="25" t="s">
        <v>201</v>
      </c>
      <c r="BE2248" s="217">
        <f>IF(N2248="základní",J2248,0)</f>
        <v>0</v>
      </c>
      <c r="BF2248" s="217">
        <f>IF(N2248="snížená",J2248,0)</f>
        <v>0</v>
      </c>
      <c r="BG2248" s="217">
        <f>IF(N2248="zákl. přenesená",J2248,0)</f>
        <v>0</v>
      </c>
      <c r="BH2248" s="217">
        <f>IF(N2248="sníž. přenesená",J2248,0)</f>
        <v>0</v>
      </c>
      <c r="BI2248" s="217">
        <f>IF(N2248="nulová",J2248,0)</f>
        <v>0</v>
      </c>
      <c r="BJ2248" s="25" t="s">
        <v>42</v>
      </c>
      <c r="BK2248" s="217">
        <f>ROUND(I2248*H2248,2)</f>
        <v>0</v>
      </c>
      <c r="BL2248" s="25" t="s">
        <v>286</v>
      </c>
      <c r="BM2248" s="25" t="s">
        <v>2321</v>
      </c>
    </row>
    <row r="2249" spans="2:65" s="13" customFormat="1">
      <c r="B2249" s="231"/>
      <c r="C2249" s="232"/>
      <c r="D2249" s="218" t="s">
        <v>211</v>
      </c>
      <c r="E2249" s="232"/>
      <c r="F2249" s="234" t="s">
        <v>2322</v>
      </c>
      <c r="G2249" s="232"/>
      <c r="H2249" s="235">
        <v>3.9510000000000001</v>
      </c>
      <c r="I2249" s="236"/>
      <c r="J2249" s="232"/>
      <c r="K2249" s="232"/>
      <c r="L2249" s="237"/>
      <c r="M2249" s="238"/>
      <c r="N2249" s="239"/>
      <c r="O2249" s="239"/>
      <c r="P2249" s="239"/>
      <c r="Q2249" s="239"/>
      <c r="R2249" s="239"/>
      <c r="S2249" s="239"/>
      <c r="T2249" s="240"/>
      <c r="AT2249" s="241" t="s">
        <v>211</v>
      </c>
      <c r="AU2249" s="241" t="s">
        <v>87</v>
      </c>
      <c r="AV2249" s="13" t="s">
        <v>87</v>
      </c>
      <c r="AW2249" s="13" t="s">
        <v>6</v>
      </c>
      <c r="AX2249" s="13" t="s">
        <v>42</v>
      </c>
      <c r="AY2249" s="241" t="s">
        <v>201</v>
      </c>
    </row>
    <row r="2250" spans="2:65" s="1" customFormat="1" ht="25.5" customHeight="1">
      <c r="B2250" s="43"/>
      <c r="C2250" s="206" t="s">
        <v>2323</v>
      </c>
      <c r="D2250" s="206" t="s">
        <v>203</v>
      </c>
      <c r="E2250" s="207" t="s">
        <v>2324</v>
      </c>
      <c r="F2250" s="208" t="s">
        <v>2325</v>
      </c>
      <c r="G2250" s="209" t="s">
        <v>540</v>
      </c>
      <c r="H2250" s="210">
        <v>7.5979999999999999</v>
      </c>
      <c r="I2250" s="211"/>
      <c r="J2250" s="212">
        <f>ROUND(I2250*H2250,2)</f>
        <v>0</v>
      </c>
      <c r="K2250" s="208" t="s">
        <v>207</v>
      </c>
      <c r="L2250" s="63"/>
      <c r="M2250" s="213" t="s">
        <v>34</v>
      </c>
      <c r="N2250" s="214" t="s">
        <v>51</v>
      </c>
      <c r="O2250" s="44"/>
      <c r="P2250" s="215">
        <f>O2250*H2250</f>
        <v>0</v>
      </c>
      <c r="Q2250" s="215">
        <v>0</v>
      </c>
      <c r="R2250" s="215">
        <f>Q2250*H2250</f>
        <v>0</v>
      </c>
      <c r="S2250" s="215">
        <v>0</v>
      </c>
      <c r="T2250" s="216">
        <f>S2250*H2250</f>
        <v>0</v>
      </c>
      <c r="AR2250" s="25" t="s">
        <v>286</v>
      </c>
      <c r="AT2250" s="25" t="s">
        <v>203</v>
      </c>
      <c r="AU2250" s="25" t="s">
        <v>87</v>
      </c>
      <c r="AY2250" s="25" t="s">
        <v>201</v>
      </c>
      <c r="BE2250" s="217">
        <f>IF(N2250="základní",J2250,0)</f>
        <v>0</v>
      </c>
      <c r="BF2250" s="217">
        <f>IF(N2250="snížená",J2250,0)</f>
        <v>0</v>
      </c>
      <c r="BG2250" s="217">
        <f>IF(N2250="zákl. přenesená",J2250,0)</f>
        <v>0</v>
      </c>
      <c r="BH2250" s="217">
        <f>IF(N2250="sníž. přenesená",J2250,0)</f>
        <v>0</v>
      </c>
      <c r="BI2250" s="217">
        <f>IF(N2250="nulová",J2250,0)</f>
        <v>0</v>
      </c>
      <c r="BJ2250" s="25" t="s">
        <v>42</v>
      </c>
      <c r="BK2250" s="217">
        <f>ROUND(I2250*H2250,2)</f>
        <v>0</v>
      </c>
      <c r="BL2250" s="25" t="s">
        <v>286</v>
      </c>
      <c r="BM2250" s="25" t="s">
        <v>2326</v>
      </c>
    </row>
    <row r="2251" spans="2:65" s="1" customFormat="1" ht="67.5">
      <c r="B2251" s="43"/>
      <c r="C2251" s="65"/>
      <c r="D2251" s="218" t="s">
        <v>209</v>
      </c>
      <c r="E2251" s="65"/>
      <c r="F2251" s="219" t="s">
        <v>2316</v>
      </c>
      <c r="G2251" s="65"/>
      <c r="H2251" s="65"/>
      <c r="I2251" s="175"/>
      <c r="J2251" s="65"/>
      <c r="K2251" s="65"/>
      <c r="L2251" s="63"/>
      <c r="M2251" s="220"/>
      <c r="N2251" s="44"/>
      <c r="O2251" s="44"/>
      <c r="P2251" s="44"/>
      <c r="Q2251" s="44"/>
      <c r="R2251" s="44"/>
      <c r="S2251" s="44"/>
      <c r="T2251" s="80"/>
      <c r="AT2251" s="25" t="s">
        <v>209</v>
      </c>
      <c r="AU2251" s="25" t="s">
        <v>87</v>
      </c>
    </row>
    <row r="2252" spans="2:65" s="12" customFormat="1">
      <c r="B2252" s="221"/>
      <c r="C2252" s="222"/>
      <c r="D2252" s="218" t="s">
        <v>211</v>
      </c>
      <c r="E2252" s="223" t="s">
        <v>34</v>
      </c>
      <c r="F2252" s="224" t="s">
        <v>418</v>
      </c>
      <c r="G2252" s="222"/>
      <c r="H2252" s="223" t="s">
        <v>34</v>
      </c>
      <c r="I2252" s="225"/>
      <c r="J2252" s="222"/>
      <c r="K2252" s="222"/>
      <c r="L2252" s="226"/>
      <c r="M2252" s="227"/>
      <c r="N2252" s="228"/>
      <c r="O2252" s="228"/>
      <c r="P2252" s="228"/>
      <c r="Q2252" s="228"/>
      <c r="R2252" s="228"/>
      <c r="S2252" s="228"/>
      <c r="T2252" s="229"/>
      <c r="AT2252" s="230" t="s">
        <v>211</v>
      </c>
      <c r="AU2252" s="230" t="s">
        <v>87</v>
      </c>
      <c r="AV2252" s="12" t="s">
        <v>42</v>
      </c>
      <c r="AW2252" s="12" t="s">
        <v>40</v>
      </c>
      <c r="AX2252" s="12" t="s">
        <v>80</v>
      </c>
      <c r="AY2252" s="230" t="s">
        <v>201</v>
      </c>
    </row>
    <row r="2253" spans="2:65" s="13" customFormat="1">
      <c r="B2253" s="231"/>
      <c r="C2253" s="232"/>
      <c r="D2253" s="218" t="s">
        <v>211</v>
      </c>
      <c r="E2253" s="233" t="s">
        <v>34</v>
      </c>
      <c r="F2253" s="234" t="s">
        <v>2327</v>
      </c>
      <c r="G2253" s="232"/>
      <c r="H2253" s="235">
        <v>7.5979999999999999</v>
      </c>
      <c r="I2253" s="236"/>
      <c r="J2253" s="232"/>
      <c r="K2253" s="232"/>
      <c r="L2253" s="237"/>
      <c r="M2253" s="238"/>
      <c r="N2253" s="239"/>
      <c r="O2253" s="239"/>
      <c r="P2253" s="239"/>
      <c r="Q2253" s="239"/>
      <c r="R2253" s="239"/>
      <c r="S2253" s="239"/>
      <c r="T2253" s="240"/>
      <c r="AT2253" s="241" t="s">
        <v>211</v>
      </c>
      <c r="AU2253" s="241" t="s">
        <v>87</v>
      </c>
      <c r="AV2253" s="13" t="s">
        <v>87</v>
      </c>
      <c r="AW2253" s="13" t="s">
        <v>40</v>
      </c>
      <c r="AX2253" s="13" t="s">
        <v>80</v>
      </c>
      <c r="AY2253" s="241" t="s">
        <v>201</v>
      </c>
    </row>
    <row r="2254" spans="2:65" s="14" customFormat="1">
      <c r="B2254" s="242"/>
      <c r="C2254" s="243"/>
      <c r="D2254" s="218" t="s">
        <v>211</v>
      </c>
      <c r="E2254" s="244" t="s">
        <v>34</v>
      </c>
      <c r="F2254" s="245" t="s">
        <v>215</v>
      </c>
      <c r="G2254" s="243"/>
      <c r="H2254" s="246">
        <v>7.5979999999999999</v>
      </c>
      <c r="I2254" s="247"/>
      <c r="J2254" s="243"/>
      <c r="K2254" s="243"/>
      <c r="L2254" s="248"/>
      <c r="M2254" s="249"/>
      <c r="N2254" s="250"/>
      <c r="O2254" s="250"/>
      <c r="P2254" s="250"/>
      <c r="Q2254" s="250"/>
      <c r="R2254" s="250"/>
      <c r="S2254" s="250"/>
      <c r="T2254" s="251"/>
      <c r="AT2254" s="252" t="s">
        <v>211</v>
      </c>
      <c r="AU2254" s="252" t="s">
        <v>87</v>
      </c>
      <c r="AV2254" s="14" t="s">
        <v>111</v>
      </c>
      <c r="AW2254" s="14" t="s">
        <v>40</v>
      </c>
      <c r="AX2254" s="14" t="s">
        <v>42</v>
      </c>
      <c r="AY2254" s="252" t="s">
        <v>201</v>
      </c>
    </row>
    <row r="2255" spans="2:65" s="1" customFormat="1" ht="16.5" customHeight="1">
      <c r="B2255" s="43"/>
      <c r="C2255" s="264" t="s">
        <v>2328</v>
      </c>
      <c r="D2255" s="264" t="s">
        <v>306</v>
      </c>
      <c r="E2255" s="265" t="s">
        <v>2329</v>
      </c>
      <c r="F2255" s="266" t="s">
        <v>2330</v>
      </c>
      <c r="G2255" s="267" t="s">
        <v>540</v>
      </c>
      <c r="H2255" s="268">
        <v>8.3580000000000005</v>
      </c>
      <c r="I2255" s="269"/>
      <c r="J2255" s="270">
        <f>ROUND(I2255*H2255,2)</f>
        <v>0</v>
      </c>
      <c r="K2255" s="266" t="s">
        <v>207</v>
      </c>
      <c r="L2255" s="271"/>
      <c r="M2255" s="272" t="s">
        <v>34</v>
      </c>
      <c r="N2255" s="273" t="s">
        <v>51</v>
      </c>
      <c r="O2255" s="44"/>
      <c r="P2255" s="215">
        <f>O2255*H2255</f>
        <v>0</v>
      </c>
      <c r="Q2255" s="215">
        <v>2.0000000000000001E-4</v>
      </c>
      <c r="R2255" s="215">
        <f>Q2255*H2255</f>
        <v>1.6716000000000001E-3</v>
      </c>
      <c r="S2255" s="215">
        <v>0</v>
      </c>
      <c r="T2255" s="216">
        <f>S2255*H2255</f>
        <v>0</v>
      </c>
      <c r="AR2255" s="25" t="s">
        <v>390</v>
      </c>
      <c r="AT2255" s="25" t="s">
        <v>306</v>
      </c>
      <c r="AU2255" s="25" t="s">
        <v>87</v>
      </c>
      <c r="AY2255" s="25" t="s">
        <v>201</v>
      </c>
      <c r="BE2255" s="217">
        <f>IF(N2255="základní",J2255,0)</f>
        <v>0</v>
      </c>
      <c r="BF2255" s="217">
        <f>IF(N2255="snížená",J2255,0)</f>
        <v>0</v>
      </c>
      <c r="BG2255" s="217">
        <f>IF(N2255="zákl. přenesená",J2255,0)</f>
        <v>0</v>
      </c>
      <c r="BH2255" s="217">
        <f>IF(N2255="sníž. přenesená",J2255,0)</f>
        <v>0</v>
      </c>
      <c r="BI2255" s="217">
        <f>IF(N2255="nulová",J2255,0)</f>
        <v>0</v>
      </c>
      <c r="BJ2255" s="25" t="s">
        <v>42</v>
      </c>
      <c r="BK2255" s="217">
        <f>ROUND(I2255*H2255,2)</f>
        <v>0</v>
      </c>
      <c r="BL2255" s="25" t="s">
        <v>286</v>
      </c>
      <c r="BM2255" s="25" t="s">
        <v>2331</v>
      </c>
    </row>
    <row r="2256" spans="2:65" s="13" customFormat="1">
      <c r="B2256" s="231"/>
      <c r="C2256" s="232"/>
      <c r="D2256" s="218" t="s">
        <v>211</v>
      </c>
      <c r="E2256" s="232"/>
      <c r="F2256" s="234" t="s">
        <v>2332</v>
      </c>
      <c r="G2256" s="232"/>
      <c r="H2256" s="235">
        <v>8.3580000000000005</v>
      </c>
      <c r="I2256" s="236"/>
      <c r="J2256" s="232"/>
      <c r="K2256" s="232"/>
      <c r="L2256" s="237"/>
      <c r="M2256" s="238"/>
      <c r="N2256" s="239"/>
      <c r="O2256" s="239"/>
      <c r="P2256" s="239"/>
      <c r="Q2256" s="239"/>
      <c r="R2256" s="239"/>
      <c r="S2256" s="239"/>
      <c r="T2256" s="240"/>
      <c r="AT2256" s="241" t="s">
        <v>211</v>
      </c>
      <c r="AU2256" s="241" t="s">
        <v>87</v>
      </c>
      <c r="AV2256" s="13" t="s">
        <v>87</v>
      </c>
      <c r="AW2256" s="13" t="s">
        <v>6</v>
      </c>
      <c r="AX2256" s="13" t="s">
        <v>42</v>
      </c>
      <c r="AY2256" s="241" t="s">
        <v>201</v>
      </c>
    </row>
    <row r="2257" spans="2:65" s="1" customFormat="1" ht="25.5" customHeight="1">
      <c r="B2257" s="43"/>
      <c r="C2257" s="206" t="s">
        <v>2333</v>
      </c>
      <c r="D2257" s="206" t="s">
        <v>203</v>
      </c>
      <c r="E2257" s="207" t="s">
        <v>2334</v>
      </c>
      <c r="F2257" s="208" t="s">
        <v>2335</v>
      </c>
      <c r="G2257" s="209" t="s">
        <v>137</v>
      </c>
      <c r="H2257" s="210">
        <v>2.97</v>
      </c>
      <c r="I2257" s="211"/>
      <c r="J2257" s="212">
        <f>ROUND(I2257*H2257,2)</f>
        <v>0</v>
      </c>
      <c r="K2257" s="208" t="s">
        <v>207</v>
      </c>
      <c r="L2257" s="63"/>
      <c r="M2257" s="213" t="s">
        <v>34</v>
      </c>
      <c r="N2257" s="214" t="s">
        <v>51</v>
      </c>
      <c r="O2257" s="44"/>
      <c r="P2257" s="215">
        <f>O2257*H2257</f>
        <v>0</v>
      </c>
      <c r="Q2257" s="215">
        <v>2.7E-4</v>
      </c>
      <c r="R2257" s="215">
        <f>Q2257*H2257</f>
        <v>8.0190000000000003E-4</v>
      </c>
      <c r="S2257" s="215">
        <v>0</v>
      </c>
      <c r="T2257" s="216">
        <f>S2257*H2257</f>
        <v>0</v>
      </c>
      <c r="AR2257" s="25" t="s">
        <v>286</v>
      </c>
      <c r="AT2257" s="25" t="s">
        <v>203</v>
      </c>
      <c r="AU2257" s="25" t="s">
        <v>87</v>
      </c>
      <c r="AY2257" s="25" t="s">
        <v>201</v>
      </c>
      <c r="BE2257" s="217">
        <f>IF(N2257="základní",J2257,0)</f>
        <v>0</v>
      </c>
      <c r="BF2257" s="217">
        <f>IF(N2257="snížená",J2257,0)</f>
        <v>0</v>
      </c>
      <c r="BG2257" s="217">
        <f>IF(N2257="zákl. přenesená",J2257,0)</f>
        <v>0</v>
      </c>
      <c r="BH2257" s="217">
        <f>IF(N2257="sníž. přenesená",J2257,0)</f>
        <v>0</v>
      </c>
      <c r="BI2257" s="217">
        <f>IF(N2257="nulová",J2257,0)</f>
        <v>0</v>
      </c>
      <c r="BJ2257" s="25" t="s">
        <v>42</v>
      </c>
      <c r="BK2257" s="217">
        <f>ROUND(I2257*H2257,2)</f>
        <v>0</v>
      </c>
      <c r="BL2257" s="25" t="s">
        <v>286</v>
      </c>
      <c r="BM2257" s="25" t="s">
        <v>2336</v>
      </c>
    </row>
    <row r="2258" spans="2:65" s="1" customFormat="1" ht="121.5">
      <c r="B2258" s="43"/>
      <c r="C2258" s="65"/>
      <c r="D2258" s="218" t="s">
        <v>209</v>
      </c>
      <c r="E2258" s="65"/>
      <c r="F2258" s="219" t="s">
        <v>2337</v>
      </c>
      <c r="G2258" s="65"/>
      <c r="H2258" s="65"/>
      <c r="I2258" s="175"/>
      <c r="J2258" s="65"/>
      <c r="K2258" s="65"/>
      <c r="L2258" s="63"/>
      <c r="M2258" s="220"/>
      <c r="N2258" s="44"/>
      <c r="O2258" s="44"/>
      <c r="P2258" s="44"/>
      <c r="Q2258" s="44"/>
      <c r="R2258" s="44"/>
      <c r="S2258" s="44"/>
      <c r="T2258" s="80"/>
      <c r="AT2258" s="25" t="s">
        <v>209</v>
      </c>
      <c r="AU2258" s="25" t="s">
        <v>87</v>
      </c>
    </row>
    <row r="2259" spans="2:65" s="12" customFormat="1">
      <c r="B2259" s="221"/>
      <c r="C2259" s="222"/>
      <c r="D2259" s="218" t="s">
        <v>211</v>
      </c>
      <c r="E2259" s="223" t="s">
        <v>34</v>
      </c>
      <c r="F2259" s="224" t="s">
        <v>1109</v>
      </c>
      <c r="G2259" s="222"/>
      <c r="H2259" s="223" t="s">
        <v>34</v>
      </c>
      <c r="I2259" s="225"/>
      <c r="J2259" s="222"/>
      <c r="K2259" s="222"/>
      <c r="L2259" s="226"/>
      <c r="M2259" s="227"/>
      <c r="N2259" s="228"/>
      <c r="O2259" s="228"/>
      <c r="P2259" s="228"/>
      <c r="Q2259" s="228"/>
      <c r="R2259" s="228"/>
      <c r="S2259" s="228"/>
      <c r="T2259" s="229"/>
      <c r="AT2259" s="230" t="s">
        <v>211</v>
      </c>
      <c r="AU2259" s="230" t="s">
        <v>87</v>
      </c>
      <c r="AV2259" s="12" t="s">
        <v>42</v>
      </c>
      <c r="AW2259" s="12" t="s">
        <v>40</v>
      </c>
      <c r="AX2259" s="12" t="s">
        <v>80</v>
      </c>
      <c r="AY2259" s="230" t="s">
        <v>201</v>
      </c>
    </row>
    <row r="2260" spans="2:65" s="13" customFormat="1">
      <c r="B2260" s="231"/>
      <c r="C2260" s="232"/>
      <c r="D2260" s="218" t="s">
        <v>211</v>
      </c>
      <c r="E2260" s="233" t="s">
        <v>34</v>
      </c>
      <c r="F2260" s="234" t="s">
        <v>909</v>
      </c>
      <c r="G2260" s="232"/>
      <c r="H2260" s="235">
        <v>1.5</v>
      </c>
      <c r="I2260" s="236"/>
      <c r="J2260" s="232"/>
      <c r="K2260" s="232"/>
      <c r="L2260" s="237"/>
      <c r="M2260" s="238"/>
      <c r="N2260" s="239"/>
      <c r="O2260" s="239"/>
      <c r="P2260" s="239"/>
      <c r="Q2260" s="239"/>
      <c r="R2260" s="239"/>
      <c r="S2260" s="239"/>
      <c r="T2260" s="240"/>
      <c r="AT2260" s="241" t="s">
        <v>211</v>
      </c>
      <c r="AU2260" s="241" t="s">
        <v>87</v>
      </c>
      <c r="AV2260" s="13" t="s">
        <v>87</v>
      </c>
      <c r="AW2260" s="13" t="s">
        <v>40</v>
      </c>
      <c r="AX2260" s="13" t="s">
        <v>80</v>
      </c>
      <c r="AY2260" s="241" t="s">
        <v>201</v>
      </c>
    </row>
    <row r="2261" spans="2:65" s="13" customFormat="1">
      <c r="B2261" s="231"/>
      <c r="C2261" s="232"/>
      <c r="D2261" s="218" t="s">
        <v>211</v>
      </c>
      <c r="E2261" s="233" t="s">
        <v>34</v>
      </c>
      <c r="F2261" s="234" t="s">
        <v>911</v>
      </c>
      <c r="G2261" s="232"/>
      <c r="H2261" s="235">
        <v>0.75</v>
      </c>
      <c r="I2261" s="236"/>
      <c r="J2261" s="232"/>
      <c r="K2261" s="232"/>
      <c r="L2261" s="237"/>
      <c r="M2261" s="238"/>
      <c r="N2261" s="239"/>
      <c r="O2261" s="239"/>
      <c r="P2261" s="239"/>
      <c r="Q2261" s="239"/>
      <c r="R2261" s="239"/>
      <c r="S2261" s="239"/>
      <c r="T2261" s="240"/>
      <c r="AT2261" s="241" t="s">
        <v>211</v>
      </c>
      <c r="AU2261" s="241" t="s">
        <v>87</v>
      </c>
      <c r="AV2261" s="13" t="s">
        <v>87</v>
      </c>
      <c r="AW2261" s="13" t="s">
        <v>40</v>
      </c>
      <c r="AX2261" s="13" t="s">
        <v>80</v>
      </c>
      <c r="AY2261" s="241" t="s">
        <v>201</v>
      </c>
    </row>
    <row r="2262" spans="2:65" s="13" customFormat="1">
      <c r="B2262" s="231"/>
      <c r="C2262" s="232"/>
      <c r="D2262" s="218" t="s">
        <v>211</v>
      </c>
      <c r="E2262" s="233" t="s">
        <v>34</v>
      </c>
      <c r="F2262" s="234" t="s">
        <v>2338</v>
      </c>
      <c r="G2262" s="232"/>
      <c r="H2262" s="235">
        <v>0.72</v>
      </c>
      <c r="I2262" s="236"/>
      <c r="J2262" s="232"/>
      <c r="K2262" s="232"/>
      <c r="L2262" s="237"/>
      <c r="M2262" s="238"/>
      <c r="N2262" s="239"/>
      <c r="O2262" s="239"/>
      <c r="P2262" s="239"/>
      <c r="Q2262" s="239"/>
      <c r="R2262" s="239"/>
      <c r="S2262" s="239"/>
      <c r="T2262" s="240"/>
      <c r="AT2262" s="241" t="s">
        <v>211</v>
      </c>
      <c r="AU2262" s="241" t="s">
        <v>87</v>
      </c>
      <c r="AV2262" s="13" t="s">
        <v>87</v>
      </c>
      <c r="AW2262" s="13" t="s">
        <v>40</v>
      </c>
      <c r="AX2262" s="13" t="s">
        <v>80</v>
      </c>
      <c r="AY2262" s="241" t="s">
        <v>201</v>
      </c>
    </row>
    <row r="2263" spans="2:65" s="14" customFormat="1">
      <c r="B2263" s="242"/>
      <c r="C2263" s="243"/>
      <c r="D2263" s="218" t="s">
        <v>211</v>
      </c>
      <c r="E2263" s="244" t="s">
        <v>34</v>
      </c>
      <c r="F2263" s="245" t="s">
        <v>215</v>
      </c>
      <c r="G2263" s="243"/>
      <c r="H2263" s="246">
        <v>2.97</v>
      </c>
      <c r="I2263" s="247"/>
      <c r="J2263" s="243"/>
      <c r="K2263" s="243"/>
      <c r="L2263" s="248"/>
      <c r="M2263" s="249"/>
      <c r="N2263" s="250"/>
      <c r="O2263" s="250"/>
      <c r="P2263" s="250"/>
      <c r="Q2263" s="250"/>
      <c r="R2263" s="250"/>
      <c r="S2263" s="250"/>
      <c r="T2263" s="251"/>
      <c r="AT2263" s="252" t="s">
        <v>211</v>
      </c>
      <c r="AU2263" s="252" t="s">
        <v>87</v>
      </c>
      <c r="AV2263" s="14" t="s">
        <v>111</v>
      </c>
      <c r="AW2263" s="14" t="s">
        <v>40</v>
      </c>
      <c r="AX2263" s="14" t="s">
        <v>42</v>
      </c>
      <c r="AY2263" s="252" t="s">
        <v>201</v>
      </c>
    </row>
    <row r="2264" spans="2:65" s="1" customFormat="1" ht="25.5" customHeight="1">
      <c r="B2264" s="43"/>
      <c r="C2264" s="264" t="s">
        <v>2339</v>
      </c>
      <c r="D2264" s="264" t="s">
        <v>306</v>
      </c>
      <c r="E2264" s="265" t="s">
        <v>2340</v>
      </c>
      <c r="F2264" s="266" t="s">
        <v>2341</v>
      </c>
      <c r="G2264" s="267" t="s">
        <v>370</v>
      </c>
      <c r="H2264" s="268">
        <v>1</v>
      </c>
      <c r="I2264" s="269"/>
      <c r="J2264" s="270">
        <f>ROUND(I2264*H2264,2)</f>
        <v>0</v>
      </c>
      <c r="K2264" s="266" t="s">
        <v>34</v>
      </c>
      <c r="L2264" s="271"/>
      <c r="M2264" s="272" t="s">
        <v>34</v>
      </c>
      <c r="N2264" s="273" t="s">
        <v>51</v>
      </c>
      <c r="O2264" s="44"/>
      <c r="P2264" s="215">
        <f>O2264*H2264</f>
        <v>0</v>
      </c>
      <c r="Q2264" s="215">
        <v>3.7499999999999999E-2</v>
      </c>
      <c r="R2264" s="215">
        <f>Q2264*H2264</f>
        <v>3.7499999999999999E-2</v>
      </c>
      <c r="S2264" s="215">
        <v>0</v>
      </c>
      <c r="T2264" s="216">
        <f>S2264*H2264</f>
        <v>0</v>
      </c>
      <c r="AR2264" s="25" t="s">
        <v>390</v>
      </c>
      <c r="AT2264" s="25" t="s">
        <v>306</v>
      </c>
      <c r="AU2264" s="25" t="s">
        <v>87</v>
      </c>
      <c r="AY2264" s="25" t="s">
        <v>201</v>
      </c>
      <c r="BE2264" s="217">
        <f>IF(N2264="základní",J2264,0)</f>
        <v>0</v>
      </c>
      <c r="BF2264" s="217">
        <f>IF(N2264="snížená",J2264,0)</f>
        <v>0</v>
      </c>
      <c r="BG2264" s="217">
        <f>IF(N2264="zákl. přenesená",J2264,0)</f>
        <v>0</v>
      </c>
      <c r="BH2264" s="217">
        <f>IF(N2264="sníž. přenesená",J2264,0)</f>
        <v>0</v>
      </c>
      <c r="BI2264" s="217">
        <f>IF(N2264="nulová",J2264,0)</f>
        <v>0</v>
      </c>
      <c r="BJ2264" s="25" t="s">
        <v>42</v>
      </c>
      <c r="BK2264" s="217">
        <f>ROUND(I2264*H2264,2)</f>
        <v>0</v>
      </c>
      <c r="BL2264" s="25" t="s">
        <v>286</v>
      </c>
      <c r="BM2264" s="25" t="s">
        <v>2342</v>
      </c>
    </row>
    <row r="2265" spans="2:65" s="1" customFormat="1" ht="25.5" customHeight="1">
      <c r="B2265" s="43"/>
      <c r="C2265" s="264" t="s">
        <v>2343</v>
      </c>
      <c r="D2265" s="264" t="s">
        <v>306</v>
      </c>
      <c r="E2265" s="265" t="s">
        <v>2344</v>
      </c>
      <c r="F2265" s="266" t="s">
        <v>2345</v>
      </c>
      <c r="G2265" s="267" t="s">
        <v>370</v>
      </c>
      <c r="H2265" s="268">
        <v>1</v>
      </c>
      <c r="I2265" s="269"/>
      <c r="J2265" s="270">
        <f>ROUND(I2265*H2265,2)</f>
        <v>0</v>
      </c>
      <c r="K2265" s="266" t="s">
        <v>34</v>
      </c>
      <c r="L2265" s="271"/>
      <c r="M2265" s="272" t="s">
        <v>34</v>
      </c>
      <c r="N2265" s="273" t="s">
        <v>51</v>
      </c>
      <c r="O2265" s="44"/>
      <c r="P2265" s="215">
        <f>O2265*H2265</f>
        <v>0</v>
      </c>
      <c r="Q2265" s="215">
        <v>1.8749999999999999E-2</v>
      </c>
      <c r="R2265" s="215">
        <f>Q2265*H2265</f>
        <v>1.8749999999999999E-2</v>
      </c>
      <c r="S2265" s="215">
        <v>0</v>
      </c>
      <c r="T2265" s="216">
        <f>S2265*H2265</f>
        <v>0</v>
      </c>
      <c r="AR2265" s="25" t="s">
        <v>390</v>
      </c>
      <c r="AT2265" s="25" t="s">
        <v>306</v>
      </c>
      <c r="AU2265" s="25" t="s">
        <v>87</v>
      </c>
      <c r="AY2265" s="25" t="s">
        <v>201</v>
      </c>
      <c r="BE2265" s="217">
        <f>IF(N2265="základní",J2265,0)</f>
        <v>0</v>
      </c>
      <c r="BF2265" s="217">
        <f>IF(N2265="snížená",J2265,0)</f>
        <v>0</v>
      </c>
      <c r="BG2265" s="217">
        <f>IF(N2265="zákl. přenesená",J2265,0)</f>
        <v>0</v>
      </c>
      <c r="BH2265" s="217">
        <f>IF(N2265="sníž. přenesená",J2265,0)</f>
        <v>0</v>
      </c>
      <c r="BI2265" s="217">
        <f>IF(N2265="nulová",J2265,0)</f>
        <v>0</v>
      </c>
      <c r="BJ2265" s="25" t="s">
        <v>42</v>
      </c>
      <c r="BK2265" s="217">
        <f>ROUND(I2265*H2265,2)</f>
        <v>0</v>
      </c>
      <c r="BL2265" s="25" t="s">
        <v>286</v>
      </c>
      <c r="BM2265" s="25" t="s">
        <v>2346</v>
      </c>
    </row>
    <row r="2266" spans="2:65" s="1" customFormat="1" ht="25.5" customHeight="1">
      <c r="B2266" s="43"/>
      <c r="C2266" s="264" t="s">
        <v>2347</v>
      </c>
      <c r="D2266" s="264" t="s">
        <v>306</v>
      </c>
      <c r="E2266" s="265" t="s">
        <v>2348</v>
      </c>
      <c r="F2266" s="266" t="s">
        <v>2349</v>
      </c>
      <c r="G2266" s="267" t="s">
        <v>370</v>
      </c>
      <c r="H2266" s="268">
        <v>1</v>
      </c>
      <c r="I2266" s="269"/>
      <c r="J2266" s="270">
        <f>ROUND(I2266*H2266,2)</f>
        <v>0</v>
      </c>
      <c r="K2266" s="266" t="s">
        <v>34</v>
      </c>
      <c r="L2266" s="271"/>
      <c r="M2266" s="272" t="s">
        <v>34</v>
      </c>
      <c r="N2266" s="273" t="s">
        <v>51</v>
      </c>
      <c r="O2266" s="44"/>
      <c r="P2266" s="215">
        <f>O2266*H2266</f>
        <v>0</v>
      </c>
      <c r="Q2266" s="215">
        <v>1.7999999999999999E-2</v>
      </c>
      <c r="R2266" s="215">
        <f>Q2266*H2266</f>
        <v>1.7999999999999999E-2</v>
      </c>
      <c r="S2266" s="215">
        <v>0</v>
      </c>
      <c r="T2266" s="216">
        <f>S2266*H2266</f>
        <v>0</v>
      </c>
      <c r="AR2266" s="25" t="s">
        <v>390</v>
      </c>
      <c r="AT2266" s="25" t="s">
        <v>306</v>
      </c>
      <c r="AU2266" s="25" t="s">
        <v>87</v>
      </c>
      <c r="AY2266" s="25" t="s">
        <v>201</v>
      </c>
      <c r="BE2266" s="217">
        <f>IF(N2266="základní",J2266,0)</f>
        <v>0</v>
      </c>
      <c r="BF2266" s="217">
        <f>IF(N2266="snížená",J2266,0)</f>
        <v>0</v>
      </c>
      <c r="BG2266" s="217">
        <f>IF(N2266="zákl. přenesená",J2266,0)</f>
        <v>0</v>
      </c>
      <c r="BH2266" s="217">
        <f>IF(N2266="sníž. přenesená",J2266,0)</f>
        <v>0</v>
      </c>
      <c r="BI2266" s="217">
        <f>IF(N2266="nulová",J2266,0)</f>
        <v>0</v>
      </c>
      <c r="BJ2266" s="25" t="s">
        <v>42</v>
      </c>
      <c r="BK2266" s="217">
        <f>ROUND(I2266*H2266,2)</f>
        <v>0</v>
      </c>
      <c r="BL2266" s="25" t="s">
        <v>286</v>
      </c>
      <c r="BM2266" s="25" t="s">
        <v>2350</v>
      </c>
    </row>
    <row r="2267" spans="2:65" s="1" customFormat="1" ht="25.5" customHeight="1">
      <c r="B2267" s="43"/>
      <c r="C2267" s="206" t="s">
        <v>2351</v>
      </c>
      <c r="D2267" s="206" t="s">
        <v>203</v>
      </c>
      <c r="E2267" s="207" t="s">
        <v>2352</v>
      </c>
      <c r="F2267" s="208" t="s">
        <v>2353</v>
      </c>
      <c r="G2267" s="209" t="s">
        <v>137</v>
      </c>
      <c r="H2267" s="210">
        <v>18.625</v>
      </c>
      <c r="I2267" s="211"/>
      <c r="J2267" s="212">
        <f>ROUND(I2267*H2267,2)</f>
        <v>0</v>
      </c>
      <c r="K2267" s="208" t="s">
        <v>207</v>
      </c>
      <c r="L2267" s="63"/>
      <c r="M2267" s="213" t="s">
        <v>34</v>
      </c>
      <c r="N2267" s="214" t="s">
        <v>51</v>
      </c>
      <c r="O2267" s="44"/>
      <c r="P2267" s="215">
        <f>O2267*H2267</f>
        <v>0</v>
      </c>
      <c r="Q2267" s="215">
        <v>2.7E-4</v>
      </c>
      <c r="R2267" s="215">
        <f>Q2267*H2267</f>
        <v>5.0287500000000002E-3</v>
      </c>
      <c r="S2267" s="215">
        <v>0</v>
      </c>
      <c r="T2267" s="216">
        <f>S2267*H2267</f>
        <v>0</v>
      </c>
      <c r="AR2267" s="25" t="s">
        <v>286</v>
      </c>
      <c r="AT2267" s="25" t="s">
        <v>203</v>
      </c>
      <c r="AU2267" s="25" t="s">
        <v>87</v>
      </c>
      <c r="AY2267" s="25" t="s">
        <v>201</v>
      </c>
      <c r="BE2267" s="217">
        <f>IF(N2267="základní",J2267,0)</f>
        <v>0</v>
      </c>
      <c r="BF2267" s="217">
        <f>IF(N2267="snížená",J2267,0)</f>
        <v>0</v>
      </c>
      <c r="BG2267" s="217">
        <f>IF(N2267="zákl. přenesená",J2267,0)</f>
        <v>0</v>
      </c>
      <c r="BH2267" s="217">
        <f>IF(N2267="sníž. přenesená",J2267,0)</f>
        <v>0</v>
      </c>
      <c r="BI2267" s="217">
        <f>IF(N2267="nulová",J2267,0)</f>
        <v>0</v>
      </c>
      <c r="BJ2267" s="25" t="s">
        <v>42</v>
      </c>
      <c r="BK2267" s="217">
        <f>ROUND(I2267*H2267,2)</f>
        <v>0</v>
      </c>
      <c r="BL2267" s="25" t="s">
        <v>286</v>
      </c>
      <c r="BM2267" s="25" t="s">
        <v>2354</v>
      </c>
    </row>
    <row r="2268" spans="2:65" s="1" customFormat="1" ht="121.5">
      <c r="B2268" s="43"/>
      <c r="C2268" s="65"/>
      <c r="D2268" s="218" t="s">
        <v>209</v>
      </c>
      <c r="E2268" s="65"/>
      <c r="F2268" s="219" t="s">
        <v>2337</v>
      </c>
      <c r="G2268" s="65"/>
      <c r="H2268" s="65"/>
      <c r="I2268" s="175"/>
      <c r="J2268" s="65"/>
      <c r="K2268" s="65"/>
      <c r="L2268" s="63"/>
      <c r="M2268" s="220"/>
      <c r="N2268" s="44"/>
      <c r="O2268" s="44"/>
      <c r="P2268" s="44"/>
      <c r="Q2268" s="44"/>
      <c r="R2268" s="44"/>
      <c r="S2268" s="44"/>
      <c r="T2268" s="80"/>
      <c r="AT2268" s="25" t="s">
        <v>209</v>
      </c>
      <c r="AU2268" s="25" t="s">
        <v>87</v>
      </c>
    </row>
    <row r="2269" spans="2:65" s="12" customFormat="1">
      <c r="B2269" s="221"/>
      <c r="C2269" s="222"/>
      <c r="D2269" s="218" t="s">
        <v>211</v>
      </c>
      <c r="E2269" s="223" t="s">
        <v>34</v>
      </c>
      <c r="F2269" s="224" t="s">
        <v>1109</v>
      </c>
      <c r="G2269" s="222"/>
      <c r="H2269" s="223" t="s">
        <v>34</v>
      </c>
      <c r="I2269" s="225"/>
      <c r="J2269" s="222"/>
      <c r="K2269" s="222"/>
      <c r="L2269" s="226"/>
      <c r="M2269" s="227"/>
      <c r="N2269" s="228"/>
      <c r="O2269" s="228"/>
      <c r="P2269" s="228"/>
      <c r="Q2269" s="228"/>
      <c r="R2269" s="228"/>
      <c r="S2269" s="228"/>
      <c r="T2269" s="229"/>
      <c r="AT2269" s="230" t="s">
        <v>211</v>
      </c>
      <c r="AU2269" s="230" t="s">
        <v>87</v>
      </c>
      <c r="AV2269" s="12" t="s">
        <v>42</v>
      </c>
      <c r="AW2269" s="12" t="s">
        <v>40</v>
      </c>
      <c r="AX2269" s="12" t="s">
        <v>80</v>
      </c>
      <c r="AY2269" s="230" t="s">
        <v>201</v>
      </c>
    </row>
    <row r="2270" spans="2:65" s="13" customFormat="1">
      <c r="B2270" s="231"/>
      <c r="C2270" s="232"/>
      <c r="D2270" s="218" t="s">
        <v>211</v>
      </c>
      <c r="E2270" s="233" t="s">
        <v>34</v>
      </c>
      <c r="F2270" s="234" t="s">
        <v>912</v>
      </c>
      <c r="G2270" s="232"/>
      <c r="H2270" s="235">
        <v>2.5</v>
      </c>
      <c r="I2270" s="236"/>
      <c r="J2270" s="232"/>
      <c r="K2270" s="232"/>
      <c r="L2270" s="237"/>
      <c r="M2270" s="238"/>
      <c r="N2270" s="239"/>
      <c r="O2270" s="239"/>
      <c r="P2270" s="239"/>
      <c r="Q2270" s="239"/>
      <c r="R2270" s="239"/>
      <c r="S2270" s="239"/>
      <c r="T2270" s="240"/>
      <c r="AT2270" s="241" t="s">
        <v>211</v>
      </c>
      <c r="AU2270" s="241" t="s">
        <v>87</v>
      </c>
      <c r="AV2270" s="13" t="s">
        <v>87</v>
      </c>
      <c r="AW2270" s="13" t="s">
        <v>40</v>
      </c>
      <c r="AX2270" s="13" t="s">
        <v>80</v>
      </c>
      <c r="AY2270" s="241" t="s">
        <v>201</v>
      </c>
    </row>
    <row r="2271" spans="2:65" s="13" customFormat="1">
      <c r="B2271" s="231"/>
      <c r="C2271" s="232"/>
      <c r="D2271" s="218" t="s">
        <v>211</v>
      </c>
      <c r="E2271" s="233" t="s">
        <v>34</v>
      </c>
      <c r="F2271" s="234" t="s">
        <v>913</v>
      </c>
      <c r="G2271" s="232"/>
      <c r="H2271" s="235">
        <v>5.625</v>
      </c>
      <c r="I2271" s="236"/>
      <c r="J2271" s="232"/>
      <c r="K2271" s="232"/>
      <c r="L2271" s="237"/>
      <c r="M2271" s="238"/>
      <c r="N2271" s="239"/>
      <c r="O2271" s="239"/>
      <c r="P2271" s="239"/>
      <c r="Q2271" s="239"/>
      <c r="R2271" s="239"/>
      <c r="S2271" s="239"/>
      <c r="T2271" s="240"/>
      <c r="AT2271" s="241" t="s">
        <v>211</v>
      </c>
      <c r="AU2271" s="241" t="s">
        <v>87</v>
      </c>
      <c r="AV2271" s="13" t="s">
        <v>87</v>
      </c>
      <c r="AW2271" s="13" t="s">
        <v>40</v>
      </c>
      <c r="AX2271" s="13" t="s">
        <v>80</v>
      </c>
      <c r="AY2271" s="241" t="s">
        <v>201</v>
      </c>
    </row>
    <row r="2272" spans="2:65" s="13" customFormat="1">
      <c r="B2272" s="231"/>
      <c r="C2272" s="232"/>
      <c r="D2272" s="218" t="s">
        <v>211</v>
      </c>
      <c r="E2272" s="233" t="s">
        <v>34</v>
      </c>
      <c r="F2272" s="234" t="s">
        <v>914</v>
      </c>
      <c r="G2272" s="232"/>
      <c r="H2272" s="235">
        <v>4.5</v>
      </c>
      <c r="I2272" s="236"/>
      <c r="J2272" s="232"/>
      <c r="K2272" s="232"/>
      <c r="L2272" s="237"/>
      <c r="M2272" s="238"/>
      <c r="N2272" s="239"/>
      <c r="O2272" s="239"/>
      <c r="P2272" s="239"/>
      <c r="Q2272" s="239"/>
      <c r="R2272" s="239"/>
      <c r="S2272" s="239"/>
      <c r="T2272" s="240"/>
      <c r="AT2272" s="241" t="s">
        <v>211</v>
      </c>
      <c r="AU2272" s="241" t="s">
        <v>87</v>
      </c>
      <c r="AV2272" s="13" t="s">
        <v>87</v>
      </c>
      <c r="AW2272" s="13" t="s">
        <v>40</v>
      </c>
      <c r="AX2272" s="13" t="s">
        <v>80</v>
      </c>
      <c r="AY2272" s="241" t="s">
        <v>201</v>
      </c>
    </row>
    <row r="2273" spans="2:65" s="13" customFormat="1">
      <c r="B2273" s="231"/>
      <c r="C2273" s="232"/>
      <c r="D2273" s="218" t="s">
        <v>211</v>
      </c>
      <c r="E2273" s="233" t="s">
        <v>34</v>
      </c>
      <c r="F2273" s="234" t="s">
        <v>916</v>
      </c>
      <c r="G2273" s="232"/>
      <c r="H2273" s="235">
        <v>2.25</v>
      </c>
      <c r="I2273" s="236"/>
      <c r="J2273" s="232"/>
      <c r="K2273" s="232"/>
      <c r="L2273" s="237"/>
      <c r="M2273" s="238"/>
      <c r="N2273" s="239"/>
      <c r="O2273" s="239"/>
      <c r="P2273" s="239"/>
      <c r="Q2273" s="239"/>
      <c r="R2273" s="239"/>
      <c r="S2273" s="239"/>
      <c r="T2273" s="240"/>
      <c r="AT2273" s="241" t="s">
        <v>211</v>
      </c>
      <c r="AU2273" s="241" t="s">
        <v>87</v>
      </c>
      <c r="AV2273" s="13" t="s">
        <v>87</v>
      </c>
      <c r="AW2273" s="13" t="s">
        <v>40</v>
      </c>
      <c r="AX2273" s="13" t="s">
        <v>80</v>
      </c>
      <c r="AY2273" s="241" t="s">
        <v>201</v>
      </c>
    </row>
    <row r="2274" spans="2:65" s="13" customFormat="1">
      <c r="B2274" s="231"/>
      <c r="C2274" s="232"/>
      <c r="D2274" s="218" t="s">
        <v>211</v>
      </c>
      <c r="E2274" s="233" t="s">
        <v>34</v>
      </c>
      <c r="F2274" s="234" t="s">
        <v>917</v>
      </c>
      <c r="G2274" s="232"/>
      <c r="H2274" s="235">
        <v>3.75</v>
      </c>
      <c r="I2274" s="236"/>
      <c r="J2274" s="232"/>
      <c r="K2274" s="232"/>
      <c r="L2274" s="237"/>
      <c r="M2274" s="238"/>
      <c r="N2274" s="239"/>
      <c r="O2274" s="239"/>
      <c r="P2274" s="239"/>
      <c r="Q2274" s="239"/>
      <c r="R2274" s="239"/>
      <c r="S2274" s="239"/>
      <c r="T2274" s="240"/>
      <c r="AT2274" s="241" t="s">
        <v>211</v>
      </c>
      <c r="AU2274" s="241" t="s">
        <v>87</v>
      </c>
      <c r="AV2274" s="13" t="s">
        <v>87</v>
      </c>
      <c r="AW2274" s="13" t="s">
        <v>40</v>
      </c>
      <c r="AX2274" s="13" t="s">
        <v>80</v>
      </c>
      <c r="AY2274" s="241" t="s">
        <v>201</v>
      </c>
    </row>
    <row r="2275" spans="2:65" s="14" customFormat="1">
      <c r="B2275" s="242"/>
      <c r="C2275" s="243"/>
      <c r="D2275" s="218" t="s">
        <v>211</v>
      </c>
      <c r="E2275" s="244" t="s">
        <v>34</v>
      </c>
      <c r="F2275" s="245" t="s">
        <v>215</v>
      </c>
      <c r="G2275" s="243"/>
      <c r="H2275" s="246">
        <v>18.625</v>
      </c>
      <c r="I2275" s="247"/>
      <c r="J2275" s="243"/>
      <c r="K2275" s="243"/>
      <c r="L2275" s="248"/>
      <c r="M2275" s="249"/>
      <c r="N2275" s="250"/>
      <c r="O2275" s="250"/>
      <c r="P2275" s="250"/>
      <c r="Q2275" s="250"/>
      <c r="R2275" s="250"/>
      <c r="S2275" s="250"/>
      <c r="T2275" s="251"/>
      <c r="AT2275" s="252" t="s">
        <v>211</v>
      </c>
      <c r="AU2275" s="252" t="s">
        <v>87</v>
      </c>
      <c r="AV2275" s="14" t="s">
        <v>111</v>
      </c>
      <c r="AW2275" s="14" t="s">
        <v>40</v>
      </c>
      <c r="AX2275" s="14" t="s">
        <v>42</v>
      </c>
      <c r="AY2275" s="252" t="s">
        <v>201</v>
      </c>
    </row>
    <row r="2276" spans="2:65" s="1" customFormat="1" ht="25.5" customHeight="1">
      <c r="B2276" s="43"/>
      <c r="C2276" s="264" t="s">
        <v>2355</v>
      </c>
      <c r="D2276" s="264" t="s">
        <v>306</v>
      </c>
      <c r="E2276" s="265" t="s">
        <v>2356</v>
      </c>
      <c r="F2276" s="266" t="s">
        <v>2357</v>
      </c>
      <c r="G2276" s="267" t="s">
        <v>370</v>
      </c>
      <c r="H2276" s="268">
        <v>1</v>
      </c>
      <c r="I2276" s="269"/>
      <c r="J2276" s="270">
        <f t="shared" ref="J2276:J2281" si="30">ROUND(I2276*H2276,2)</f>
        <v>0</v>
      </c>
      <c r="K2276" s="266" t="s">
        <v>34</v>
      </c>
      <c r="L2276" s="271"/>
      <c r="M2276" s="272" t="s">
        <v>34</v>
      </c>
      <c r="N2276" s="273" t="s">
        <v>51</v>
      </c>
      <c r="O2276" s="44"/>
      <c r="P2276" s="215">
        <f t="shared" ref="P2276:P2281" si="31">O2276*H2276</f>
        <v>0</v>
      </c>
      <c r="Q2276" s="215">
        <v>6.25E-2</v>
      </c>
      <c r="R2276" s="215">
        <f t="shared" ref="R2276:R2281" si="32">Q2276*H2276</f>
        <v>6.25E-2</v>
      </c>
      <c r="S2276" s="215">
        <v>0</v>
      </c>
      <c r="T2276" s="216">
        <f t="shared" ref="T2276:T2281" si="33">S2276*H2276</f>
        <v>0</v>
      </c>
      <c r="AR2276" s="25" t="s">
        <v>390</v>
      </c>
      <c r="AT2276" s="25" t="s">
        <v>306</v>
      </c>
      <c r="AU2276" s="25" t="s">
        <v>87</v>
      </c>
      <c r="AY2276" s="25" t="s">
        <v>201</v>
      </c>
      <c r="BE2276" s="217">
        <f t="shared" ref="BE2276:BE2281" si="34">IF(N2276="základní",J2276,0)</f>
        <v>0</v>
      </c>
      <c r="BF2276" s="217">
        <f t="shared" ref="BF2276:BF2281" si="35">IF(N2276="snížená",J2276,0)</f>
        <v>0</v>
      </c>
      <c r="BG2276" s="217">
        <f t="shared" ref="BG2276:BG2281" si="36">IF(N2276="zákl. přenesená",J2276,0)</f>
        <v>0</v>
      </c>
      <c r="BH2276" s="217">
        <f t="shared" ref="BH2276:BH2281" si="37">IF(N2276="sníž. přenesená",J2276,0)</f>
        <v>0</v>
      </c>
      <c r="BI2276" s="217">
        <f t="shared" ref="BI2276:BI2281" si="38">IF(N2276="nulová",J2276,0)</f>
        <v>0</v>
      </c>
      <c r="BJ2276" s="25" t="s">
        <v>42</v>
      </c>
      <c r="BK2276" s="217">
        <f t="shared" ref="BK2276:BK2281" si="39">ROUND(I2276*H2276,2)</f>
        <v>0</v>
      </c>
      <c r="BL2276" s="25" t="s">
        <v>286</v>
      </c>
      <c r="BM2276" s="25" t="s">
        <v>2358</v>
      </c>
    </row>
    <row r="2277" spans="2:65" s="1" customFormat="1" ht="25.5" customHeight="1">
      <c r="B2277" s="43"/>
      <c r="C2277" s="264" t="s">
        <v>2359</v>
      </c>
      <c r="D2277" s="264" t="s">
        <v>306</v>
      </c>
      <c r="E2277" s="265" t="s">
        <v>2360</v>
      </c>
      <c r="F2277" s="266" t="s">
        <v>2361</v>
      </c>
      <c r="G2277" s="267" t="s">
        <v>370</v>
      </c>
      <c r="H2277" s="268">
        <v>3</v>
      </c>
      <c r="I2277" s="269"/>
      <c r="J2277" s="270">
        <f t="shared" si="30"/>
        <v>0</v>
      </c>
      <c r="K2277" s="266" t="s">
        <v>34</v>
      </c>
      <c r="L2277" s="271"/>
      <c r="M2277" s="272" t="s">
        <v>34</v>
      </c>
      <c r="N2277" s="273" t="s">
        <v>51</v>
      </c>
      <c r="O2277" s="44"/>
      <c r="P2277" s="215">
        <f t="shared" si="31"/>
        <v>0</v>
      </c>
      <c r="Q2277" s="215">
        <v>4.6879999999999998E-2</v>
      </c>
      <c r="R2277" s="215">
        <f t="shared" si="32"/>
        <v>0.14063999999999999</v>
      </c>
      <c r="S2277" s="215">
        <v>0</v>
      </c>
      <c r="T2277" s="216">
        <f t="shared" si="33"/>
        <v>0</v>
      </c>
      <c r="AR2277" s="25" t="s">
        <v>390</v>
      </c>
      <c r="AT2277" s="25" t="s">
        <v>306</v>
      </c>
      <c r="AU2277" s="25" t="s">
        <v>87</v>
      </c>
      <c r="AY2277" s="25" t="s">
        <v>201</v>
      </c>
      <c r="BE2277" s="217">
        <f t="shared" si="34"/>
        <v>0</v>
      </c>
      <c r="BF2277" s="217">
        <f t="shared" si="35"/>
        <v>0</v>
      </c>
      <c r="BG2277" s="217">
        <f t="shared" si="36"/>
        <v>0</v>
      </c>
      <c r="BH2277" s="217">
        <f t="shared" si="37"/>
        <v>0</v>
      </c>
      <c r="BI2277" s="217">
        <f t="shared" si="38"/>
        <v>0</v>
      </c>
      <c r="BJ2277" s="25" t="s">
        <v>42</v>
      </c>
      <c r="BK2277" s="217">
        <f t="shared" si="39"/>
        <v>0</v>
      </c>
      <c r="BL2277" s="25" t="s">
        <v>286</v>
      </c>
      <c r="BM2277" s="25" t="s">
        <v>2362</v>
      </c>
    </row>
    <row r="2278" spans="2:65" s="1" customFormat="1" ht="25.5" customHeight="1">
      <c r="B2278" s="43"/>
      <c r="C2278" s="264" t="s">
        <v>2363</v>
      </c>
      <c r="D2278" s="264" t="s">
        <v>306</v>
      </c>
      <c r="E2278" s="265" t="s">
        <v>2364</v>
      </c>
      <c r="F2278" s="266" t="s">
        <v>2365</v>
      </c>
      <c r="G2278" s="267" t="s">
        <v>370</v>
      </c>
      <c r="H2278" s="268">
        <v>2</v>
      </c>
      <c r="I2278" s="269"/>
      <c r="J2278" s="270">
        <f t="shared" si="30"/>
        <v>0</v>
      </c>
      <c r="K2278" s="266" t="s">
        <v>34</v>
      </c>
      <c r="L2278" s="271"/>
      <c r="M2278" s="272" t="s">
        <v>34</v>
      </c>
      <c r="N2278" s="273" t="s">
        <v>51</v>
      </c>
      <c r="O2278" s="44"/>
      <c r="P2278" s="215">
        <f t="shared" si="31"/>
        <v>0</v>
      </c>
      <c r="Q2278" s="215">
        <v>5.6250000000000001E-2</v>
      </c>
      <c r="R2278" s="215">
        <f t="shared" si="32"/>
        <v>0.1125</v>
      </c>
      <c r="S2278" s="215">
        <v>0</v>
      </c>
      <c r="T2278" s="216">
        <f t="shared" si="33"/>
        <v>0</v>
      </c>
      <c r="AR2278" s="25" t="s">
        <v>390</v>
      </c>
      <c r="AT2278" s="25" t="s">
        <v>306</v>
      </c>
      <c r="AU2278" s="25" t="s">
        <v>87</v>
      </c>
      <c r="AY2278" s="25" t="s">
        <v>201</v>
      </c>
      <c r="BE2278" s="217">
        <f t="shared" si="34"/>
        <v>0</v>
      </c>
      <c r="BF2278" s="217">
        <f t="shared" si="35"/>
        <v>0</v>
      </c>
      <c r="BG2278" s="217">
        <f t="shared" si="36"/>
        <v>0</v>
      </c>
      <c r="BH2278" s="217">
        <f t="shared" si="37"/>
        <v>0</v>
      </c>
      <c r="BI2278" s="217">
        <f t="shared" si="38"/>
        <v>0</v>
      </c>
      <c r="BJ2278" s="25" t="s">
        <v>42</v>
      </c>
      <c r="BK2278" s="217">
        <f t="shared" si="39"/>
        <v>0</v>
      </c>
      <c r="BL2278" s="25" t="s">
        <v>286</v>
      </c>
      <c r="BM2278" s="25" t="s">
        <v>2366</v>
      </c>
    </row>
    <row r="2279" spans="2:65" s="1" customFormat="1" ht="25.5" customHeight="1">
      <c r="B2279" s="43"/>
      <c r="C2279" s="264" t="s">
        <v>2367</v>
      </c>
      <c r="D2279" s="264" t="s">
        <v>306</v>
      </c>
      <c r="E2279" s="265" t="s">
        <v>2368</v>
      </c>
      <c r="F2279" s="266" t="s">
        <v>2369</v>
      </c>
      <c r="G2279" s="267" t="s">
        <v>370</v>
      </c>
      <c r="H2279" s="268">
        <v>1</v>
      </c>
      <c r="I2279" s="269"/>
      <c r="J2279" s="270">
        <f t="shared" si="30"/>
        <v>0</v>
      </c>
      <c r="K2279" s="266" t="s">
        <v>34</v>
      </c>
      <c r="L2279" s="271"/>
      <c r="M2279" s="272" t="s">
        <v>34</v>
      </c>
      <c r="N2279" s="273" t="s">
        <v>51</v>
      </c>
      <c r="O2279" s="44"/>
      <c r="P2279" s="215">
        <f t="shared" si="31"/>
        <v>0</v>
      </c>
      <c r="Q2279" s="215">
        <v>5.6250000000000001E-2</v>
      </c>
      <c r="R2279" s="215">
        <f t="shared" si="32"/>
        <v>5.6250000000000001E-2</v>
      </c>
      <c r="S2279" s="215">
        <v>0</v>
      </c>
      <c r="T2279" s="216">
        <f t="shared" si="33"/>
        <v>0</v>
      </c>
      <c r="AR2279" s="25" t="s">
        <v>390</v>
      </c>
      <c r="AT2279" s="25" t="s">
        <v>306</v>
      </c>
      <c r="AU2279" s="25" t="s">
        <v>87</v>
      </c>
      <c r="AY2279" s="25" t="s">
        <v>201</v>
      </c>
      <c r="BE2279" s="217">
        <f t="shared" si="34"/>
        <v>0</v>
      </c>
      <c r="BF2279" s="217">
        <f t="shared" si="35"/>
        <v>0</v>
      </c>
      <c r="BG2279" s="217">
        <f t="shared" si="36"/>
        <v>0</v>
      </c>
      <c r="BH2279" s="217">
        <f t="shared" si="37"/>
        <v>0</v>
      </c>
      <c r="BI2279" s="217">
        <f t="shared" si="38"/>
        <v>0</v>
      </c>
      <c r="BJ2279" s="25" t="s">
        <v>42</v>
      </c>
      <c r="BK2279" s="217">
        <f t="shared" si="39"/>
        <v>0</v>
      </c>
      <c r="BL2279" s="25" t="s">
        <v>286</v>
      </c>
      <c r="BM2279" s="25" t="s">
        <v>2370</v>
      </c>
    </row>
    <row r="2280" spans="2:65" s="1" customFormat="1" ht="25.5" customHeight="1">
      <c r="B2280" s="43"/>
      <c r="C2280" s="264" t="s">
        <v>2371</v>
      </c>
      <c r="D2280" s="264" t="s">
        <v>306</v>
      </c>
      <c r="E2280" s="265" t="s">
        <v>2372</v>
      </c>
      <c r="F2280" s="266" t="s">
        <v>2373</v>
      </c>
      <c r="G2280" s="267" t="s">
        <v>370</v>
      </c>
      <c r="H2280" s="268">
        <v>2</v>
      </c>
      <c r="I2280" s="269"/>
      <c r="J2280" s="270">
        <f t="shared" si="30"/>
        <v>0</v>
      </c>
      <c r="K2280" s="266" t="s">
        <v>34</v>
      </c>
      <c r="L2280" s="271"/>
      <c r="M2280" s="272" t="s">
        <v>34</v>
      </c>
      <c r="N2280" s="273" t="s">
        <v>51</v>
      </c>
      <c r="O2280" s="44"/>
      <c r="P2280" s="215">
        <f t="shared" si="31"/>
        <v>0</v>
      </c>
      <c r="Q2280" s="215">
        <v>4.6870000000000002E-2</v>
      </c>
      <c r="R2280" s="215">
        <f t="shared" si="32"/>
        <v>9.3740000000000004E-2</v>
      </c>
      <c r="S2280" s="215">
        <v>0</v>
      </c>
      <c r="T2280" s="216">
        <f t="shared" si="33"/>
        <v>0</v>
      </c>
      <c r="AR2280" s="25" t="s">
        <v>390</v>
      </c>
      <c r="AT2280" s="25" t="s">
        <v>306</v>
      </c>
      <c r="AU2280" s="25" t="s">
        <v>87</v>
      </c>
      <c r="AY2280" s="25" t="s">
        <v>201</v>
      </c>
      <c r="BE2280" s="217">
        <f t="shared" si="34"/>
        <v>0</v>
      </c>
      <c r="BF2280" s="217">
        <f t="shared" si="35"/>
        <v>0</v>
      </c>
      <c r="BG2280" s="217">
        <f t="shared" si="36"/>
        <v>0</v>
      </c>
      <c r="BH2280" s="217">
        <f t="shared" si="37"/>
        <v>0</v>
      </c>
      <c r="BI2280" s="217">
        <f t="shared" si="38"/>
        <v>0</v>
      </c>
      <c r="BJ2280" s="25" t="s">
        <v>42</v>
      </c>
      <c r="BK2280" s="217">
        <f t="shared" si="39"/>
        <v>0</v>
      </c>
      <c r="BL2280" s="25" t="s">
        <v>286</v>
      </c>
      <c r="BM2280" s="25" t="s">
        <v>2374</v>
      </c>
    </row>
    <row r="2281" spans="2:65" s="1" customFormat="1" ht="25.5" customHeight="1">
      <c r="B2281" s="43"/>
      <c r="C2281" s="206" t="s">
        <v>2375</v>
      </c>
      <c r="D2281" s="206" t="s">
        <v>203</v>
      </c>
      <c r="E2281" s="207" t="s">
        <v>2376</v>
      </c>
      <c r="F2281" s="208" t="s">
        <v>2377</v>
      </c>
      <c r="G2281" s="209" t="s">
        <v>137</v>
      </c>
      <c r="H2281" s="210">
        <v>7</v>
      </c>
      <c r="I2281" s="211"/>
      <c r="J2281" s="212">
        <f t="shared" si="30"/>
        <v>0</v>
      </c>
      <c r="K2281" s="208" t="s">
        <v>207</v>
      </c>
      <c r="L2281" s="63"/>
      <c r="M2281" s="213" t="s">
        <v>34</v>
      </c>
      <c r="N2281" s="214" t="s">
        <v>51</v>
      </c>
      <c r="O2281" s="44"/>
      <c r="P2281" s="215">
        <f t="shared" si="31"/>
        <v>0</v>
      </c>
      <c r="Q2281" s="215">
        <v>2.7E-4</v>
      </c>
      <c r="R2281" s="215">
        <f t="shared" si="32"/>
        <v>1.89E-3</v>
      </c>
      <c r="S2281" s="215">
        <v>0</v>
      </c>
      <c r="T2281" s="216">
        <f t="shared" si="33"/>
        <v>0</v>
      </c>
      <c r="AR2281" s="25" t="s">
        <v>286</v>
      </c>
      <c r="AT2281" s="25" t="s">
        <v>203</v>
      </c>
      <c r="AU2281" s="25" t="s">
        <v>87</v>
      </c>
      <c r="AY2281" s="25" t="s">
        <v>201</v>
      </c>
      <c r="BE2281" s="217">
        <f t="shared" si="34"/>
        <v>0</v>
      </c>
      <c r="BF2281" s="217">
        <f t="shared" si="35"/>
        <v>0</v>
      </c>
      <c r="BG2281" s="217">
        <f t="shared" si="36"/>
        <v>0</v>
      </c>
      <c r="BH2281" s="217">
        <f t="shared" si="37"/>
        <v>0</v>
      </c>
      <c r="BI2281" s="217">
        <f t="shared" si="38"/>
        <v>0</v>
      </c>
      <c r="BJ2281" s="25" t="s">
        <v>42</v>
      </c>
      <c r="BK2281" s="217">
        <f t="shared" si="39"/>
        <v>0</v>
      </c>
      <c r="BL2281" s="25" t="s">
        <v>286</v>
      </c>
      <c r="BM2281" s="25" t="s">
        <v>2378</v>
      </c>
    </row>
    <row r="2282" spans="2:65" s="1" customFormat="1" ht="121.5">
      <c r="B2282" s="43"/>
      <c r="C2282" s="65"/>
      <c r="D2282" s="218" t="s">
        <v>209</v>
      </c>
      <c r="E2282" s="65"/>
      <c r="F2282" s="219" t="s">
        <v>2337</v>
      </c>
      <c r="G2282" s="65"/>
      <c r="H2282" s="65"/>
      <c r="I2282" s="175"/>
      <c r="J2282" s="65"/>
      <c r="K2282" s="65"/>
      <c r="L2282" s="63"/>
      <c r="M2282" s="220"/>
      <c r="N2282" s="44"/>
      <c r="O2282" s="44"/>
      <c r="P2282" s="44"/>
      <c r="Q2282" s="44"/>
      <c r="R2282" s="44"/>
      <c r="S2282" s="44"/>
      <c r="T2282" s="80"/>
      <c r="AT2282" s="25" t="s">
        <v>209</v>
      </c>
      <c r="AU2282" s="25" t="s">
        <v>87</v>
      </c>
    </row>
    <row r="2283" spans="2:65" s="12" customFormat="1">
      <c r="B2283" s="221"/>
      <c r="C2283" s="222"/>
      <c r="D2283" s="218" t="s">
        <v>211</v>
      </c>
      <c r="E2283" s="223" t="s">
        <v>34</v>
      </c>
      <c r="F2283" s="224" t="s">
        <v>1109</v>
      </c>
      <c r="G2283" s="222"/>
      <c r="H2283" s="223" t="s">
        <v>34</v>
      </c>
      <c r="I2283" s="225"/>
      <c r="J2283" s="222"/>
      <c r="K2283" s="222"/>
      <c r="L2283" s="226"/>
      <c r="M2283" s="227"/>
      <c r="N2283" s="228"/>
      <c r="O2283" s="228"/>
      <c r="P2283" s="228"/>
      <c r="Q2283" s="228"/>
      <c r="R2283" s="228"/>
      <c r="S2283" s="228"/>
      <c r="T2283" s="229"/>
      <c r="AT2283" s="230" t="s">
        <v>211</v>
      </c>
      <c r="AU2283" s="230" t="s">
        <v>87</v>
      </c>
      <c r="AV2283" s="12" t="s">
        <v>42</v>
      </c>
      <c r="AW2283" s="12" t="s">
        <v>40</v>
      </c>
      <c r="AX2283" s="12" t="s">
        <v>80</v>
      </c>
      <c r="AY2283" s="230" t="s">
        <v>201</v>
      </c>
    </row>
    <row r="2284" spans="2:65" s="13" customFormat="1">
      <c r="B2284" s="231"/>
      <c r="C2284" s="232"/>
      <c r="D2284" s="218" t="s">
        <v>211</v>
      </c>
      <c r="E2284" s="233" t="s">
        <v>34</v>
      </c>
      <c r="F2284" s="234" t="s">
        <v>910</v>
      </c>
      <c r="G2284" s="232"/>
      <c r="H2284" s="235">
        <v>4</v>
      </c>
      <c r="I2284" s="236"/>
      <c r="J2284" s="232"/>
      <c r="K2284" s="232"/>
      <c r="L2284" s="237"/>
      <c r="M2284" s="238"/>
      <c r="N2284" s="239"/>
      <c r="O2284" s="239"/>
      <c r="P2284" s="239"/>
      <c r="Q2284" s="239"/>
      <c r="R2284" s="239"/>
      <c r="S2284" s="239"/>
      <c r="T2284" s="240"/>
      <c r="AT2284" s="241" t="s">
        <v>211</v>
      </c>
      <c r="AU2284" s="241" t="s">
        <v>87</v>
      </c>
      <c r="AV2284" s="13" t="s">
        <v>87</v>
      </c>
      <c r="AW2284" s="13" t="s">
        <v>40</v>
      </c>
      <c r="AX2284" s="13" t="s">
        <v>80</v>
      </c>
      <c r="AY2284" s="241" t="s">
        <v>201</v>
      </c>
    </row>
    <row r="2285" spans="2:65" s="13" customFormat="1">
      <c r="B2285" s="231"/>
      <c r="C2285" s="232"/>
      <c r="D2285" s="218" t="s">
        <v>211</v>
      </c>
      <c r="E2285" s="233" t="s">
        <v>34</v>
      </c>
      <c r="F2285" s="234" t="s">
        <v>915</v>
      </c>
      <c r="G2285" s="232"/>
      <c r="H2285" s="235">
        <v>3</v>
      </c>
      <c r="I2285" s="236"/>
      <c r="J2285" s="232"/>
      <c r="K2285" s="232"/>
      <c r="L2285" s="237"/>
      <c r="M2285" s="238"/>
      <c r="N2285" s="239"/>
      <c r="O2285" s="239"/>
      <c r="P2285" s="239"/>
      <c r="Q2285" s="239"/>
      <c r="R2285" s="239"/>
      <c r="S2285" s="239"/>
      <c r="T2285" s="240"/>
      <c r="AT2285" s="241" t="s">
        <v>211</v>
      </c>
      <c r="AU2285" s="241" t="s">
        <v>87</v>
      </c>
      <c r="AV2285" s="13" t="s">
        <v>87</v>
      </c>
      <c r="AW2285" s="13" t="s">
        <v>40</v>
      </c>
      <c r="AX2285" s="13" t="s">
        <v>80</v>
      </c>
      <c r="AY2285" s="241" t="s">
        <v>201</v>
      </c>
    </row>
    <row r="2286" spans="2:65" s="14" customFormat="1">
      <c r="B2286" s="242"/>
      <c r="C2286" s="243"/>
      <c r="D2286" s="218" t="s">
        <v>211</v>
      </c>
      <c r="E2286" s="244" t="s">
        <v>34</v>
      </c>
      <c r="F2286" s="245" t="s">
        <v>215</v>
      </c>
      <c r="G2286" s="243"/>
      <c r="H2286" s="246">
        <v>7</v>
      </c>
      <c r="I2286" s="247"/>
      <c r="J2286" s="243"/>
      <c r="K2286" s="243"/>
      <c r="L2286" s="248"/>
      <c r="M2286" s="249"/>
      <c r="N2286" s="250"/>
      <c r="O2286" s="250"/>
      <c r="P2286" s="250"/>
      <c r="Q2286" s="250"/>
      <c r="R2286" s="250"/>
      <c r="S2286" s="250"/>
      <c r="T2286" s="251"/>
      <c r="AT2286" s="252" t="s">
        <v>211</v>
      </c>
      <c r="AU2286" s="252" t="s">
        <v>87</v>
      </c>
      <c r="AV2286" s="14" t="s">
        <v>111</v>
      </c>
      <c r="AW2286" s="14" t="s">
        <v>40</v>
      </c>
      <c r="AX2286" s="14" t="s">
        <v>42</v>
      </c>
      <c r="AY2286" s="252" t="s">
        <v>201</v>
      </c>
    </row>
    <row r="2287" spans="2:65" s="1" customFormat="1" ht="25.5" customHeight="1">
      <c r="B2287" s="43"/>
      <c r="C2287" s="264" t="s">
        <v>2379</v>
      </c>
      <c r="D2287" s="264" t="s">
        <v>306</v>
      </c>
      <c r="E2287" s="265" t="s">
        <v>2380</v>
      </c>
      <c r="F2287" s="266" t="s">
        <v>2381</v>
      </c>
      <c r="G2287" s="267" t="s">
        <v>370</v>
      </c>
      <c r="H2287" s="268">
        <v>1</v>
      </c>
      <c r="I2287" s="269"/>
      <c r="J2287" s="270">
        <f>ROUND(I2287*H2287,2)</f>
        <v>0</v>
      </c>
      <c r="K2287" s="266" t="s">
        <v>34</v>
      </c>
      <c r="L2287" s="271"/>
      <c r="M2287" s="272" t="s">
        <v>34</v>
      </c>
      <c r="N2287" s="273" t="s">
        <v>51</v>
      </c>
      <c r="O2287" s="44"/>
      <c r="P2287" s="215">
        <f>O2287*H2287</f>
        <v>0</v>
      </c>
      <c r="Q2287" s="215">
        <v>0.1</v>
      </c>
      <c r="R2287" s="215">
        <f>Q2287*H2287</f>
        <v>0.1</v>
      </c>
      <c r="S2287" s="215">
        <v>0</v>
      </c>
      <c r="T2287" s="216">
        <f>S2287*H2287</f>
        <v>0</v>
      </c>
      <c r="AR2287" s="25" t="s">
        <v>390</v>
      </c>
      <c r="AT2287" s="25" t="s">
        <v>306</v>
      </c>
      <c r="AU2287" s="25" t="s">
        <v>87</v>
      </c>
      <c r="AY2287" s="25" t="s">
        <v>201</v>
      </c>
      <c r="BE2287" s="217">
        <f>IF(N2287="základní",J2287,0)</f>
        <v>0</v>
      </c>
      <c r="BF2287" s="217">
        <f>IF(N2287="snížená",J2287,0)</f>
        <v>0</v>
      </c>
      <c r="BG2287" s="217">
        <f>IF(N2287="zákl. přenesená",J2287,0)</f>
        <v>0</v>
      </c>
      <c r="BH2287" s="217">
        <f>IF(N2287="sníž. přenesená",J2287,0)</f>
        <v>0</v>
      </c>
      <c r="BI2287" s="217">
        <f>IF(N2287="nulová",J2287,0)</f>
        <v>0</v>
      </c>
      <c r="BJ2287" s="25" t="s">
        <v>42</v>
      </c>
      <c r="BK2287" s="217">
        <f>ROUND(I2287*H2287,2)</f>
        <v>0</v>
      </c>
      <c r="BL2287" s="25" t="s">
        <v>286</v>
      </c>
      <c r="BM2287" s="25" t="s">
        <v>2382</v>
      </c>
    </row>
    <row r="2288" spans="2:65" s="1" customFormat="1" ht="25.5" customHeight="1">
      <c r="B2288" s="43"/>
      <c r="C2288" s="264" t="s">
        <v>2383</v>
      </c>
      <c r="D2288" s="264" t="s">
        <v>306</v>
      </c>
      <c r="E2288" s="265" t="s">
        <v>2384</v>
      </c>
      <c r="F2288" s="266" t="s">
        <v>2385</v>
      </c>
      <c r="G2288" s="267" t="s">
        <v>370</v>
      </c>
      <c r="H2288" s="268">
        <v>1</v>
      </c>
      <c r="I2288" s="269"/>
      <c r="J2288" s="270">
        <f>ROUND(I2288*H2288,2)</f>
        <v>0</v>
      </c>
      <c r="K2288" s="266" t="s">
        <v>34</v>
      </c>
      <c r="L2288" s="271"/>
      <c r="M2288" s="272" t="s">
        <v>34</v>
      </c>
      <c r="N2288" s="273" t="s">
        <v>51</v>
      </c>
      <c r="O2288" s="44"/>
      <c r="P2288" s="215">
        <f>O2288*H2288</f>
        <v>0</v>
      </c>
      <c r="Q2288" s="215">
        <v>7.4999999999999997E-2</v>
      </c>
      <c r="R2288" s="215">
        <f>Q2288*H2288</f>
        <v>7.4999999999999997E-2</v>
      </c>
      <c r="S2288" s="215">
        <v>0</v>
      </c>
      <c r="T2288" s="216">
        <f>S2288*H2288</f>
        <v>0</v>
      </c>
      <c r="AR2288" s="25" t="s">
        <v>390</v>
      </c>
      <c r="AT2288" s="25" t="s">
        <v>306</v>
      </c>
      <c r="AU2288" s="25" t="s">
        <v>87</v>
      </c>
      <c r="AY2288" s="25" t="s">
        <v>201</v>
      </c>
      <c r="BE2288" s="217">
        <f>IF(N2288="základní",J2288,0)</f>
        <v>0</v>
      </c>
      <c r="BF2288" s="217">
        <f>IF(N2288="snížená",J2288,0)</f>
        <v>0</v>
      </c>
      <c r="BG2288" s="217">
        <f>IF(N2288="zákl. přenesená",J2288,0)</f>
        <v>0</v>
      </c>
      <c r="BH2288" s="217">
        <f>IF(N2288="sníž. přenesená",J2288,0)</f>
        <v>0</v>
      </c>
      <c r="BI2288" s="217">
        <f>IF(N2288="nulová",J2288,0)</f>
        <v>0</v>
      </c>
      <c r="BJ2288" s="25" t="s">
        <v>42</v>
      </c>
      <c r="BK2288" s="217">
        <f>ROUND(I2288*H2288,2)</f>
        <v>0</v>
      </c>
      <c r="BL2288" s="25" t="s">
        <v>286</v>
      </c>
      <c r="BM2288" s="25" t="s">
        <v>2386</v>
      </c>
    </row>
    <row r="2289" spans="2:65" s="1" customFormat="1" ht="16.5" customHeight="1">
      <c r="B2289" s="43"/>
      <c r="C2289" s="206" t="s">
        <v>2387</v>
      </c>
      <c r="D2289" s="206" t="s">
        <v>203</v>
      </c>
      <c r="E2289" s="207" t="s">
        <v>2388</v>
      </c>
      <c r="F2289" s="208" t="s">
        <v>2389</v>
      </c>
      <c r="G2289" s="209" t="s">
        <v>540</v>
      </c>
      <c r="H2289" s="210">
        <v>233.196</v>
      </c>
      <c r="I2289" s="211"/>
      <c r="J2289" s="212">
        <f>ROUND(I2289*H2289,2)</f>
        <v>0</v>
      </c>
      <c r="K2289" s="208" t="s">
        <v>207</v>
      </c>
      <c r="L2289" s="63"/>
      <c r="M2289" s="213" t="s">
        <v>34</v>
      </c>
      <c r="N2289" s="214" t="s">
        <v>51</v>
      </c>
      <c r="O2289" s="44"/>
      <c r="P2289" s="215">
        <f>O2289*H2289</f>
        <v>0</v>
      </c>
      <c r="Q2289" s="215">
        <v>0</v>
      </c>
      <c r="R2289" s="215">
        <f>Q2289*H2289</f>
        <v>0</v>
      </c>
      <c r="S2289" s="215">
        <v>0</v>
      </c>
      <c r="T2289" s="216">
        <f>S2289*H2289</f>
        <v>0</v>
      </c>
      <c r="AR2289" s="25" t="s">
        <v>286</v>
      </c>
      <c r="AT2289" s="25" t="s">
        <v>203</v>
      </c>
      <c r="AU2289" s="25" t="s">
        <v>87</v>
      </c>
      <c r="AY2289" s="25" t="s">
        <v>201</v>
      </c>
      <c r="BE2289" s="217">
        <f>IF(N2289="základní",J2289,0)</f>
        <v>0</v>
      </c>
      <c r="BF2289" s="217">
        <f>IF(N2289="snížená",J2289,0)</f>
        <v>0</v>
      </c>
      <c r="BG2289" s="217">
        <f>IF(N2289="zákl. přenesená",J2289,0)</f>
        <v>0</v>
      </c>
      <c r="BH2289" s="217">
        <f>IF(N2289="sníž. přenesená",J2289,0)</f>
        <v>0</v>
      </c>
      <c r="BI2289" s="217">
        <f>IF(N2289="nulová",J2289,0)</f>
        <v>0</v>
      </c>
      <c r="BJ2289" s="25" t="s">
        <v>42</v>
      </c>
      <c r="BK2289" s="217">
        <f>ROUND(I2289*H2289,2)</f>
        <v>0</v>
      </c>
      <c r="BL2289" s="25" t="s">
        <v>286</v>
      </c>
      <c r="BM2289" s="25" t="s">
        <v>2390</v>
      </c>
    </row>
    <row r="2290" spans="2:65" s="1" customFormat="1" ht="121.5">
      <c r="B2290" s="43"/>
      <c r="C2290" s="65"/>
      <c r="D2290" s="218" t="s">
        <v>209</v>
      </c>
      <c r="E2290" s="65"/>
      <c r="F2290" s="219" t="s">
        <v>2337</v>
      </c>
      <c r="G2290" s="65"/>
      <c r="H2290" s="65"/>
      <c r="I2290" s="175"/>
      <c r="J2290" s="65"/>
      <c r="K2290" s="65"/>
      <c r="L2290" s="63"/>
      <c r="M2290" s="220"/>
      <c r="N2290" s="44"/>
      <c r="O2290" s="44"/>
      <c r="P2290" s="44"/>
      <c r="Q2290" s="44"/>
      <c r="R2290" s="44"/>
      <c r="S2290" s="44"/>
      <c r="T2290" s="80"/>
      <c r="AT2290" s="25" t="s">
        <v>209</v>
      </c>
      <c r="AU2290" s="25" t="s">
        <v>87</v>
      </c>
    </row>
    <row r="2291" spans="2:65" s="1" customFormat="1" ht="27">
      <c r="B2291" s="43"/>
      <c r="C2291" s="65"/>
      <c r="D2291" s="218" t="s">
        <v>710</v>
      </c>
      <c r="E2291" s="65"/>
      <c r="F2291" s="219" t="s">
        <v>2391</v>
      </c>
      <c r="G2291" s="65"/>
      <c r="H2291" s="65"/>
      <c r="I2291" s="175"/>
      <c r="J2291" s="65"/>
      <c r="K2291" s="65"/>
      <c r="L2291" s="63"/>
      <c r="M2291" s="220"/>
      <c r="N2291" s="44"/>
      <c r="O2291" s="44"/>
      <c r="P2291" s="44"/>
      <c r="Q2291" s="44"/>
      <c r="R2291" s="44"/>
      <c r="S2291" s="44"/>
      <c r="T2291" s="80"/>
      <c r="AT2291" s="25" t="s">
        <v>710</v>
      </c>
      <c r="AU2291" s="25" t="s">
        <v>87</v>
      </c>
    </row>
    <row r="2292" spans="2:65" s="12" customFormat="1">
      <c r="B2292" s="221"/>
      <c r="C2292" s="222"/>
      <c r="D2292" s="218" t="s">
        <v>211</v>
      </c>
      <c r="E2292" s="223" t="s">
        <v>34</v>
      </c>
      <c r="F2292" s="224" t="s">
        <v>2276</v>
      </c>
      <c r="G2292" s="222"/>
      <c r="H2292" s="223" t="s">
        <v>34</v>
      </c>
      <c r="I2292" s="225"/>
      <c r="J2292" s="222"/>
      <c r="K2292" s="222"/>
      <c r="L2292" s="226"/>
      <c r="M2292" s="227"/>
      <c r="N2292" s="228"/>
      <c r="O2292" s="228"/>
      <c r="P2292" s="228"/>
      <c r="Q2292" s="228"/>
      <c r="R2292" s="228"/>
      <c r="S2292" s="228"/>
      <c r="T2292" s="229"/>
      <c r="AT2292" s="230" t="s">
        <v>211</v>
      </c>
      <c r="AU2292" s="230" t="s">
        <v>87</v>
      </c>
      <c r="AV2292" s="12" t="s">
        <v>42</v>
      </c>
      <c r="AW2292" s="12" t="s">
        <v>40</v>
      </c>
      <c r="AX2292" s="12" t="s">
        <v>80</v>
      </c>
      <c r="AY2292" s="230" t="s">
        <v>201</v>
      </c>
    </row>
    <row r="2293" spans="2:65" s="13" customFormat="1" ht="27">
      <c r="B2293" s="231"/>
      <c r="C2293" s="232"/>
      <c r="D2293" s="218" t="s">
        <v>211</v>
      </c>
      <c r="E2293" s="233" t="s">
        <v>34</v>
      </c>
      <c r="F2293" s="234" t="s">
        <v>2392</v>
      </c>
      <c r="G2293" s="232"/>
      <c r="H2293" s="235">
        <v>205.39599999999999</v>
      </c>
      <c r="I2293" s="236"/>
      <c r="J2293" s="232"/>
      <c r="K2293" s="232"/>
      <c r="L2293" s="237"/>
      <c r="M2293" s="238"/>
      <c r="N2293" s="239"/>
      <c r="O2293" s="239"/>
      <c r="P2293" s="239"/>
      <c r="Q2293" s="239"/>
      <c r="R2293" s="239"/>
      <c r="S2293" s="239"/>
      <c r="T2293" s="240"/>
      <c r="AT2293" s="241" t="s">
        <v>211</v>
      </c>
      <c r="AU2293" s="241" t="s">
        <v>87</v>
      </c>
      <c r="AV2293" s="13" t="s">
        <v>87</v>
      </c>
      <c r="AW2293" s="13" t="s">
        <v>40</v>
      </c>
      <c r="AX2293" s="13" t="s">
        <v>80</v>
      </c>
      <c r="AY2293" s="241" t="s">
        <v>201</v>
      </c>
    </row>
    <row r="2294" spans="2:65" s="13" customFormat="1">
      <c r="B2294" s="231"/>
      <c r="C2294" s="232"/>
      <c r="D2294" s="218" t="s">
        <v>211</v>
      </c>
      <c r="E2294" s="233" t="s">
        <v>34</v>
      </c>
      <c r="F2294" s="234" t="s">
        <v>2393</v>
      </c>
      <c r="G2294" s="232"/>
      <c r="H2294" s="235">
        <v>27.8</v>
      </c>
      <c r="I2294" s="236"/>
      <c r="J2294" s="232"/>
      <c r="K2294" s="232"/>
      <c r="L2294" s="237"/>
      <c r="M2294" s="238"/>
      <c r="N2294" s="239"/>
      <c r="O2294" s="239"/>
      <c r="P2294" s="239"/>
      <c r="Q2294" s="239"/>
      <c r="R2294" s="239"/>
      <c r="S2294" s="239"/>
      <c r="T2294" s="240"/>
      <c r="AT2294" s="241" t="s">
        <v>211</v>
      </c>
      <c r="AU2294" s="241" t="s">
        <v>87</v>
      </c>
      <c r="AV2294" s="13" t="s">
        <v>87</v>
      </c>
      <c r="AW2294" s="13" t="s">
        <v>40</v>
      </c>
      <c r="AX2294" s="13" t="s">
        <v>80</v>
      </c>
      <c r="AY2294" s="241" t="s">
        <v>201</v>
      </c>
    </row>
    <row r="2295" spans="2:65" s="14" customFormat="1">
      <c r="B2295" s="242"/>
      <c r="C2295" s="243"/>
      <c r="D2295" s="218" t="s">
        <v>211</v>
      </c>
      <c r="E2295" s="244" t="s">
        <v>34</v>
      </c>
      <c r="F2295" s="245" t="s">
        <v>215</v>
      </c>
      <c r="G2295" s="243"/>
      <c r="H2295" s="246">
        <v>233.196</v>
      </c>
      <c r="I2295" s="247"/>
      <c r="J2295" s="243"/>
      <c r="K2295" s="243"/>
      <c r="L2295" s="248"/>
      <c r="M2295" s="249"/>
      <c r="N2295" s="250"/>
      <c r="O2295" s="250"/>
      <c r="P2295" s="250"/>
      <c r="Q2295" s="250"/>
      <c r="R2295" s="250"/>
      <c r="S2295" s="250"/>
      <c r="T2295" s="251"/>
      <c r="AT2295" s="252" t="s">
        <v>211</v>
      </c>
      <c r="AU2295" s="252" t="s">
        <v>87</v>
      </c>
      <c r="AV2295" s="14" t="s">
        <v>111</v>
      </c>
      <c r="AW2295" s="14" t="s">
        <v>40</v>
      </c>
      <c r="AX2295" s="14" t="s">
        <v>42</v>
      </c>
      <c r="AY2295" s="252" t="s">
        <v>201</v>
      </c>
    </row>
    <row r="2296" spans="2:65" s="1" customFormat="1" ht="16.5" customHeight="1">
      <c r="B2296" s="43"/>
      <c r="C2296" s="206" t="s">
        <v>2394</v>
      </c>
      <c r="D2296" s="206" t="s">
        <v>203</v>
      </c>
      <c r="E2296" s="207" t="s">
        <v>2395</v>
      </c>
      <c r="F2296" s="208" t="s">
        <v>2396</v>
      </c>
      <c r="G2296" s="209" t="s">
        <v>370</v>
      </c>
      <c r="H2296" s="210">
        <v>2</v>
      </c>
      <c r="I2296" s="211"/>
      <c r="J2296" s="212">
        <f>ROUND(I2296*H2296,2)</f>
        <v>0</v>
      </c>
      <c r="K2296" s="208" t="s">
        <v>207</v>
      </c>
      <c r="L2296" s="63"/>
      <c r="M2296" s="213" t="s">
        <v>34</v>
      </c>
      <c r="N2296" s="214" t="s">
        <v>51</v>
      </c>
      <c r="O2296" s="44"/>
      <c r="P2296" s="215">
        <f>O2296*H2296</f>
        <v>0</v>
      </c>
      <c r="Q2296" s="215">
        <v>0</v>
      </c>
      <c r="R2296" s="215">
        <f>Q2296*H2296</f>
        <v>0</v>
      </c>
      <c r="S2296" s="215">
        <v>0</v>
      </c>
      <c r="T2296" s="216">
        <f>S2296*H2296</f>
        <v>0</v>
      </c>
      <c r="AR2296" s="25" t="s">
        <v>286</v>
      </c>
      <c r="AT2296" s="25" t="s">
        <v>203</v>
      </c>
      <c r="AU2296" s="25" t="s">
        <v>87</v>
      </c>
      <c r="AY2296" s="25" t="s">
        <v>201</v>
      </c>
      <c r="BE2296" s="217">
        <f>IF(N2296="základní",J2296,0)</f>
        <v>0</v>
      </c>
      <c r="BF2296" s="217">
        <f>IF(N2296="snížená",J2296,0)</f>
        <v>0</v>
      </c>
      <c r="BG2296" s="217">
        <f>IF(N2296="zákl. přenesená",J2296,0)</f>
        <v>0</v>
      </c>
      <c r="BH2296" s="217">
        <f>IF(N2296="sníž. přenesená",J2296,0)</f>
        <v>0</v>
      </c>
      <c r="BI2296" s="217">
        <f>IF(N2296="nulová",J2296,0)</f>
        <v>0</v>
      </c>
      <c r="BJ2296" s="25" t="s">
        <v>42</v>
      </c>
      <c r="BK2296" s="217">
        <f>ROUND(I2296*H2296,2)</f>
        <v>0</v>
      </c>
      <c r="BL2296" s="25" t="s">
        <v>286</v>
      </c>
      <c r="BM2296" s="25" t="s">
        <v>2397</v>
      </c>
    </row>
    <row r="2297" spans="2:65" s="12" customFormat="1">
      <c r="B2297" s="221"/>
      <c r="C2297" s="222"/>
      <c r="D2297" s="218" t="s">
        <v>211</v>
      </c>
      <c r="E2297" s="223" t="s">
        <v>34</v>
      </c>
      <c r="F2297" s="224" t="s">
        <v>1182</v>
      </c>
      <c r="G2297" s="222"/>
      <c r="H2297" s="223" t="s">
        <v>34</v>
      </c>
      <c r="I2297" s="225"/>
      <c r="J2297" s="222"/>
      <c r="K2297" s="222"/>
      <c r="L2297" s="226"/>
      <c r="M2297" s="227"/>
      <c r="N2297" s="228"/>
      <c r="O2297" s="228"/>
      <c r="P2297" s="228"/>
      <c r="Q2297" s="228"/>
      <c r="R2297" s="228"/>
      <c r="S2297" s="228"/>
      <c r="T2297" s="229"/>
      <c r="AT2297" s="230" t="s">
        <v>211</v>
      </c>
      <c r="AU2297" s="230" t="s">
        <v>87</v>
      </c>
      <c r="AV2297" s="12" t="s">
        <v>42</v>
      </c>
      <c r="AW2297" s="12" t="s">
        <v>40</v>
      </c>
      <c r="AX2297" s="12" t="s">
        <v>80</v>
      </c>
      <c r="AY2297" s="230" t="s">
        <v>201</v>
      </c>
    </row>
    <row r="2298" spans="2:65" s="13" customFormat="1">
      <c r="B2298" s="231"/>
      <c r="C2298" s="232"/>
      <c r="D2298" s="218" t="s">
        <v>211</v>
      </c>
      <c r="E2298" s="233" t="s">
        <v>34</v>
      </c>
      <c r="F2298" s="234" t="s">
        <v>2398</v>
      </c>
      <c r="G2298" s="232"/>
      <c r="H2298" s="235">
        <v>1</v>
      </c>
      <c r="I2298" s="236"/>
      <c r="J2298" s="232"/>
      <c r="K2298" s="232"/>
      <c r="L2298" s="237"/>
      <c r="M2298" s="238"/>
      <c r="N2298" s="239"/>
      <c r="O2298" s="239"/>
      <c r="P2298" s="239"/>
      <c r="Q2298" s="239"/>
      <c r="R2298" s="239"/>
      <c r="S2298" s="239"/>
      <c r="T2298" s="240"/>
      <c r="AT2298" s="241" t="s">
        <v>211</v>
      </c>
      <c r="AU2298" s="241" t="s">
        <v>87</v>
      </c>
      <c r="AV2298" s="13" t="s">
        <v>87</v>
      </c>
      <c r="AW2298" s="13" t="s">
        <v>40</v>
      </c>
      <c r="AX2298" s="13" t="s">
        <v>80</v>
      </c>
      <c r="AY2298" s="241" t="s">
        <v>201</v>
      </c>
    </row>
    <row r="2299" spans="2:65" s="13" customFormat="1">
      <c r="B2299" s="231"/>
      <c r="C2299" s="232"/>
      <c r="D2299" s="218" t="s">
        <v>211</v>
      </c>
      <c r="E2299" s="233" t="s">
        <v>34</v>
      </c>
      <c r="F2299" s="234" t="s">
        <v>2399</v>
      </c>
      <c r="G2299" s="232"/>
      <c r="H2299" s="235">
        <v>1</v>
      </c>
      <c r="I2299" s="236"/>
      <c r="J2299" s="232"/>
      <c r="K2299" s="232"/>
      <c r="L2299" s="237"/>
      <c r="M2299" s="238"/>
      <c r="N2299" s="239"/>
      <c r="O2299" s="239"/>
      <c r="P2299" s="239"/>
      <c r="Q2299" s="239"/>
      <c r="R2299" s="239"/>
      <c r="S2299" s="239"/>
      <c r="T2299" s="240"/>
      <c r="AT2299" s="241" t="s">
        <v>211</v>
      </c>
      <c r="AU2299" s="241" t="s">
        <v>87</v>
      </c>
      <c r="AV2299" s="13" t="s">
        <v>87</v>
      </c>
      <c r="AW2299" s="13" t="s">
        <v>40</v>
      </c>
      <c r="AX2299" s="13" t="s">
        <v>80</v>
      </c>
      <c r="AY2299" s="241" t="s">
        <v>201</v>
      </c>
    </row>
    <row r="2300" spans="2:65" s="14" customFormat="1">
      <c r="B2300" s="242"/>
      <c r="C2300" s="243"/>
      <c r="D2300" s="218" t="s">
        <v>211</v>
      </c>
      <c r="E2300" s="244" t="s">
        <v>34</v>
      </c>
      <c r="F2300" s="245" t="s">
        <v>215</v>
      </c>
      <c r="G2300" s="243"/>
      <c r="H2300" s="246">
        <v>2</v>
      </c>
      <c r="I2300" s="247"/>
      <c r="J2300" s="243"/>
      <c r="K2300" s="243"/>
      <c r="L2300" s="248"/>
      <c r="M2300" s="249"/>
      <c r="N2300" s="250"/>
      <c r="O2300" s="250"/>
      <c r="P2300" s="250"/>
      <c r="Q2300" s="250"/>
      <c r="R2300" s="250"/>
      <c r="S2300" s="250"/>
      <c r="T2300" s="251"/>
      <c r="AT2300" s="252" t="s">
        <v>211</v>
      </c>
      <c r="AU2300" s="252" t="s">
        <v>87</v>
      </c>
      <c r="AV2300" s="14" t="s">
        <v>111</v>
      </c>
      <c r="AW2300" s="14" t="s">
        <v>40</v>
      </c>
      <c r="AX2300" s="14" t="s">
        <v>42</v>
      </c>
      <c r="AY2300" s="252" t="s">
        <v>201</v>
      </c>
    </row>
    <row r="2301" spans="2:65" s="1" customFormat="1" ht="25.5" customHeight="1">
      <c r="B2301" s="43"/>
      <c r="C2301" s="264" t="s">
        <v>2400</v>
      </c>
      <c r="D2301" s="264" t="s">
        <v>306</v>
      </c>
      <c r="E2301" s="265" t="s">
        <v>2401</v>
      </c>
      <c r="F2301" s="266" t="s">
        <v>2402</v>
      </c>
      <c r="G2301" s="267" t="s">
        <v>370</v>
      </c>
      <c r="H2301" s="268">
        <v>1</v>
      </c>
      <c r="I2301" s="269"/>
      <c r="J2301" s="270">
        <f>ROUND(I2301*H2301,2)</f>
        <v>0</v>
      </c>
      <c r="K2301" s="266" t="s">
        <v>34</v>
      </c>
      <c r="L2301" s="271"/>
      <c r="M2301" s="272" t="s">
        <v>34</v>
      </c>
      <c r="N2301" s="273" t="s">
        <v>51</v>
      </c>
      <c r="O2301" s="44"/>
      <c r="P2301" s="215">
        <f>O2301*H2301</f>
        <v>0</v>
      </c>
      <c r="Q2301" s="215">
        <v>6.9599999999999995E-2</v>
      </c>
      <c r="R2301" s="215">
        <f>Q2301*H2301</f>
        <v>6.9599999999999995E-2</v>
      </c>
      <c r="S2301" s="215">
        <v>0</v>
      </c>
      <c r="T2301" s="216">
        <f>S2301*H2301</f>
        <v>0</v>
      </c>
      <c r="AR2301" s="25" t="s">
        <v>390</v>
      </c>
      <c r="AT2301" s="25" t="s">
        <v>306</v>
      </c>
      <c r="AU2301" s="25" t="s">
        <v>87</v>
      </c>
      <c r="AY2301" s="25" t="s">
        <v>201</v>
      </c>
      <c r="BE2301" s="217">
        <f>IF(N2301="základní",J2301,0)</f>
        <v>0</v>
      </c>
      <c r="BF2301" s="217">
        <f>IF(N2301="snížená",J2301,0)</f>
        <v>0</v>
      </c>
      <c r="BG2301" s="217">
        <f>IF(N2301="zákl. přenesená",J2301,0)</f>
        <v>0</v>
      </c>
      <c r="BH2301" s="217">
        <f>IF(N2301="sníž. přenesená",J2301,0)</f>
        <v>0</v>
      </c>
      <c r="BI2301" s="217">
        <f>IF(N2301="nulová",J2301,0)</f>
        <v>0</v>
      </c>
      <c r="BJ2301" s="25" t="s">
        <v>42</v>
      </c>
      <c r="BK2301" s="217">
        <f>ROUND(I2301*H2301,2)</f>
        <v>0</v>
      </c>
      <c r="BL2301" s="25" t="s">
        <v>286</v>
      </c>
      <c r="BM2301" s="25" t="s">
        <v>2403</v>
      </c>
    </row>
    <row r="2302" spans="2:65" s="1" customFormat="1" ht="25.5" customHeight="1">
      <c r="B2302" s="43"/>
      <c r="C2302" s="264" t="s">
        <v>2404</v>
      </c>
      <c r="D2302" s="264" t="s">
        <v>306</v>
      </c>
      <c r="E2302" s="265" t="s">
        <v>2405</v>
      </c>
      <c r="F2302" s="266" t="s">
        <v>2406</v>
      </c>
      <c r="G2302" s="267" t="s">
        <v>370</v>
      </c>
      <c r="H2302" s="268">
        <v>1</v>
      </c>
      <c r="I2302" s="269"/>
      <c r="J2302" s="270">
        <f>ROUND(I2302*H2302,2)</f>
        <v>0</v>
      </c>
      <c r="K2302" s="266" t="s">
        <v>34</v>
      </c>
      <c r="L2302" s="271"/>
      <c r="M2302" s="272" t="s">
        <v>34</v>
      </c>
      <c r="N2302" s="273" t="s">
        <v>51</v>
      </c>
      <c r="O2302" s="44"/>
      <c r="P2302" s="215">
        <f>O2302*H2302</f>
        <v>0</v>
      </c>
      <c r="Q2302" s="215">
        <v>6.3600000000000004E-2</v>
      </c>
      <c r="R2302" s="215">
        <f>Q2302*H2302</f>
        <v>6.3600000000000004E-2</v>
      </c>
      <c r="S2302" s="215">
        <v>0</v>
      </c>
      <c r="T2302" s="216">
        <f>S2302*H2302</f>
        <v>0</v>
      </c>
      <c r="AR2302" s="25" t="s">
        <v>390</v>
      </c>
      <c r="AT2302" s="25" t="s">
        <v>306</v>
      </c>
      <c r="AU2302" s="25" t="s">
        <v>87</v>
      </c>
      <c r="AY2302" s="25" t="s">
        <v>201</v>
      </c>
      <c r="BE2302" s="217">
        <f>IF(N2302="základní",J2302,0)</f>
        <v>0</v>
      </c>
      <c r="BF2302" s="217">
        <f>IF(N2302="snížená",J2302,0)</f>
        <v>0</v>
      </c>
      <c r="BG2302" s="217">
        <f>IF(N2302="zákl. přenesená",J2302,0)</f>
        <v>0</v>
      </c>
      <c r="BH2302" s="217">
        <f>IF(N2302="sníž. přenesená",J2302,0)</f>
        <v>0</v>
      </c>
      <c r="BI2302" s="217">
        <f>IF(N2302="nulová",J2302,0)</f>
        <v>0</v>
      </c>
      <c r="BJ2302" s="25" t="s">
        <v>42</v>
      </c>
      <c r="BK2302" s="217">
        <f>ROUND(I2302*H2302,2)</f>
        <v>0</v>
      </c>
      <c r="BL2302" s="25" t="s">
        <v>286</v>
      </c>
      <c r="BM2302" s="25" t="s">
        <v>2407</v>
      </c>
    </row>
    <row r="2303" spans="2:65" s="1" customFormat="1" ht="16.5" customHeight="1">
      <c r="B2303" s="43"/>
      <c r="C2303" s="206" t="s">
        <v>2408</v>
      </c>
      <c r="D2303" s="206" t="s">
        <v>203</v>
      </c>
      <c r="E2303" s="207" t="s">
        <v>2409</v>
      </c>
      <c r="F2303" s="208" t="s">
        <v>2410</v>
      </c>
      <c r="G2303" s="209" t="s">
        <v>370</v>
      </c>
      <c r="H2303" s="210">
        <v>2</v>
      </c>
      <c r="I2303" s="211"/>
      <c r="J2303" s="212">
        <f>ROUND(I2303*H2303,2)</f>
        <v>0</v>
      </c>
      <c r="K2303" s="208" t="s">
        <v>207</v>
      </c>
      <c r="L2303" s="63"/>
      <c r="M2303" s="213" t="s">
        <v>34</v>
      </c>
      <c r="N2303" s="214" t="s">
        <v>51</v>
      </c>
      <c r="O2303" s="44"/>
      <c r="P2303" s="215">
        <f>O2303*H2303</f>
        <v>0</v>
      </c>
      <c r="Q2303" s="215">
        <v>0</v>
      </c>
      <c r="R2303" s="215">
        <f>Q2303*H2303</f>
        <v>0</v>
      </c>
      <c r="S2303" s="215">
        <v>0</v>
      </c>
      <c r="T2303" s="216">
        <f>S2303*H2303</f>
        <v>0</v>
      </c>
      <c r="AR2303" s="25" t="s">
        <v>286</v>
      </c>
      <c r="AT2303" s="25" t="s">
        <v>203</v>
      </c>
      <c r="AU2303" s="25" t="s">
        <v>87</v>
      </c>
      <c r="AY2303" s="25" t="s">
        <v>201</v>
      </c>
      <c r="BE2303" s="217">
        <f>IF(N2303="základní",J2303,0)</f>
        <v>0</v>
      </c>
      <c r="BF2303" s="217">
        <f>IF(N2303="snížená",J2303,0)</f>
        <v>0</v>
      </c>
      <c r="BG2303" s="217">
        <f>IF(N2303="zákl. přenesená",J2303,0)</f>
        <v>0</v>
      </c>
      <c r="BH2303" s="217">
        <f>IF(N2303="sníž. přenesená",J2303,0)</f>
        <v>0</v>
      </c>
      <c r="BI2303" s="217">
        <f>IF(N2303="nulová",J2303,0)</f>
        <v>0</v>
      </c>
      <c r="BJ2303" s="25" t="s">
        <v>42</v>
      </c>
      <c r="BK2303" s="217">
        <f>ROUND(I2303*H2303,2)</f>
        <v>0</v>
      </c>
      <c r="BL2303" s="25" t="s">
        <v>286</v>
      </c>
      <c r="BM2303" s="25" t="s">
        <v>2411</v>
      </c>
    </row>
    <row r="2304" spans="2:65" s="12" customFormat="1">
      <c r="B2304" s="221"/>
      <c r="C2304" s="222"/>
      <c r="D2304" s="218" t="s">
        <v>211</v>
      </c>
      <c r="E2304" s="223" t="s">
        <v>34</v>
      </c>
      <c r="F2304" s="224" t="s">
        <v>1182</v>
      </c>
      <c r="G2304" s="222"/>
      <c r="H2304" s="223" t="s">
        <v>34</v>
      </c>
      <c r="I2304" s="225"/>
      <c r="J2304" s="222"/>
      <c r="K2304" s="222"/>
      <c r="L2304" s="226"/>
      <c r="M2304" s="227"/>
      <c r="N2304" s="228"/>
      <c r="O2304" s="228"/>
      <c r="P2304" s="228"/>
      <c r="Q2304" s="228"/>
      <c r="R2304" s="228"/>
      <c r="S2304" s="228"/>
      <c r="T2304" s="229"/>
      <c r="AT2304" s="230" t="s">
        <v>211</v>
      </c>
      <c r="AU2304" s="230" t="s">
        <v>87</v>
      </c>
      <c r="AV2304" s="12" t="s">
        <v>42</v>
      </c>
      <c r="AW2304" s="12" t="s">
        <v>40</v>
      </c>
      <c r="AX2304" s="12" t="s">
        <v>80</v>
      </c>
      <c r="AY2304" s="230" t="s">
        <v>201</v>
      </c>
    </row>
    <row r="2305" spans="2:65" s="13" customFormat="1">
      <c r="B2305" s="231"/>
      <c r="C2305" s="232"/>
      <c r="D2305" s="218" t="s">
        <v>211</v>
      </c>
      <c r="E2305" s="233" t="s">
        <v>34</v>
      </c>
      <c r="F2305" s="234" t="s">
        <v>2412</v>
      </c>
      <c r="G2305" s="232"/>
      <c r="H2305" s="235">
        <v>1</v>
      </c>
      <c r="I2305" s="236"/>
      <c r="J2305" s="232"/>
      <c r="K2305" s="232"/>
      <c r="L2305" s="237"/>
      <c r="M2305" s="238"/>
      <c r="N2305" s="239"/>
      <c r="O2305" s="239"/>
      <c r="P2305" s="239"/>
      <c r="Q2305" s="239"/>
      <c r="R2305" s="239"/>
      <c r="S2305" s="239"/>
      <c r="T2305" s="240"/>
      <c r="AT2305" s="241" t="s">
        <v>211</v>
      </c>
      <c r="AU2305" s="241" t="s">
        <v>87</v>
      </c>
      <c r="AV2305" s="13" t="s">
        <v>87</v>
      </c>
      <c r="AW2305" s="13" t="s">
        <v>40</v>
      </c>
      <c r="AX2305" s="13" t="s">
        <v>80</v>
      </c>
      <c r="AY2305" s="241" t="s">
        <v>201</v>
      </c>
    </row>
    <row r="2306" spans="2:65" s="13" customFormat="1">
      <c r="B2306" s="231"/>
      <c r="C2306" s="232"/>
      <c r="D2306" s="218" t="s">
        <v>211</v>
      </c>
      <c r="E2306" s="233" t="s">
        <v>34</v>
      </c>
      <c r="F2306" s="234" t="s">
        <v>2413</v>
      </c>
      <c r="G2306" s="232"/>
      <c r="H2306" s="235">
        <v>1</v>
      </c>
      <c r="I2306" s="236"/>
      <c r="J2306" s="232"/>
      <c r="K2306" s="232"/>
      <c r="L2306" s="237"/>
      <c r="M2306" s="238"/>
      <c r="N2306" s="239"/>
      <c r="O2306" s="239"/>
      <c r="P2306" s="239"/>
      <c r="Q2306" s="239"/>
      <c r="R2306" s="239"/>
      <c r="S2306" s="239"/>
      <c r="T2306" s="240"/>
      <c r="AT2306" s="241" t="s">
        <v>211</v>
      </c>
      <c r="AU2306" s="241" t="s">
        <v>87</v>
      </c>
      <c r="AV2306" s="13" t="s">
        <v>87</v>
      </c>
      <c r="AW2306" s="13" t="s">
        <v>40</v>
      </c>
      <c r="AX2306" s="13" t="s">
        <v>80</v>
      </c>
      <c r="AY2306" s="241" t="s">
        <v>201</v>
      </c>
    </row>
    <row r="2307" spans="2:65" s="14" customFormat="1">
      <c r="B2307" s="242"/>
      <c r="C2307" s="243"/>
      <c r="D2307" s="218" t="s">
        <v>211</v>
      </c>
      <c r="E2307" s="244" t="s">
        <v>34</v>
      </c>
      <c r="F2307" s="245" t="s">
        <v>215</v>
      </c>
      <c r="G2307" s="243"/>
      <c r="H2307" s="246">
        <v>2</v>
      </c>
      <c r="I2307" s="247"/>
      <c r="J2307" s="243"/>
      <c r="K2307" s="243"/>
      <c r="L2307" s="248"/>
      <c r="M2307" s="249"/>
      <c r="N2307" s="250"/>
      <c r="O2307" s="250"/>
      <c r="P2307" s="250"/>
      <c r="Q2307" s="250"/>
      <c r="R2307" s="250"/>
      <c r="S2307" s="250"/>
      <c r="T2307" s="251"/>
      <c r="AT2307" s="252" t="s">
        <v>211</v>
      </c>
      <c r="AU2307" s="252" t="s">
        <v>87</v>
      </c>
      <c r="AV2307" s="14" t="s">
        <v>111</v>
      </c>
      <c r="AW2307" s="14" t="s">
        <v>40</v>
      </c>
      <c r="AX2307" s="14" t="s">
        <v>42</v>
      </c>
      <c r="AY2307" s="252" t="s">
        <v>201</v>
      </c>
    </row>
    <row r="2308" spans="2:65" s="1" customFormat="1" ht="38.25" customHeight="1">
      <c r="B2308" s="43"/>
      <c r="C2308" s="264" t="s">
        <v>2414</v>
      </c>
      <c r="D2308" s="264" t="s">
        <v>306</v>
      </c>
      <c r="E2308" s="265" t="s">
        <v>2415</v>
      </c>
      <c r="F2308" s="266" t="s">
        <v>2416</v>
      </c>
      <c r="G2308" s="267" t="s">
        <v>370</v>
      </c>
      <c r="H2308" s="268">
        <v>1</v>
      </c>
      <c r="I2308" s="269"/>
      <c r="J2308" s="270">
        <f>ROUND(I2308*H2308,2)</f>
        <v>0</v>
      </c>
      <c r="K2308" s="266" t="s">
        <v>34</v>
      </c>
      <c r="L2308" s="271"/>
      <c r="M2308" s="272" t="s">
        <v>34</v>
      </c>
      <c r="N2308" s="273" t="s">
        <v>51</v>
      </c>
      <c r="O2308" s="44"/>
      <c r="P2308" s="215">
        <f>O2308*H2308</f>
        <v>0</v>
      </c>
      <c r="Q2308" s="215">
        <v>0.13</v>
      </c>
      <c r="R2308" s="215">
        <f>Q2308*H2308</f>
        <v>0.13</v>
      </c>
      <c r="S2308" s="215">
        <v>0</v>
      </c>
      <c r="T2308" s="216">
        <f>S2308*H2308</f>
        <v>0</v>
      </c>
      <c r="AR2308" s="25" t="s">
        <v>390</v>
      </c>
      <c r="AT2308" s="25" t="s">
        <v>306</v>
      </c>
      <c r="AU2308" s="25" t="s">
        <v>87</v>
      </c>
      <c r="AY2308" s="25" t="s">
        <v>201</v>
      </c>
      <c r="BE2308" s="217">
        <f>IF(N2308="základní",J2308,0)</f>
        <v>0</v>
      </c>
      <c r="BF2308" s="217">
        <f>IF(N2308="snížená",J2308,0)</f>
        <v>0</v>
      </c>
      <c r="BG2308" s="217">
        <f>IF(N2308="zákl. přenesená",J2308,0)</f>
        <v>0</v>
      </c>
      <c r="BH2308" s="217">
        <f>IF(N2308="sníž. přenesená",J2308,0)</f>
        <v>0</v>
      </c>
      <c r="BI2308" s="217">
        <f>IF(N2308="nulová",J2308,0)</f>
        <v>0</v>
      </c>
      <c r="BJ2308" s="25" t="s">
        <v>42</v>
      </c>
      <c r="BK2308" s="217">
        <f>ROUND(I2308*H2308,2)</f>
        <v>0</v>
      </c>
      <c r="BL2308" s="25" t="s">
        <v>286</v>
      </c>
      <c r="BM2308" s="25" t="s">
        <v>2417</v>
      </c>
    </row>
    <row r="2309" spans="2:65" s="1" customFormat="1" ht="25.5" customHeight="1">
      <c r="B2309" s="43"/>
      <c r="C2309" s="264" t="s">
        <v>2418</v>
      </c>
      <c r="D2309" s="264" t="s">
        <v>306</v>
      </c>
      <c r="E2309" s="265" t="s">
        <v>2419</v>
      </c>
      <c r="F2309" s="266" t="s">
        <v>2420</v>
      </c>
      <c r="G2309" s="267" t="s">
        <v>370</v>
      </c>
      <c r="H2309" s="268">
        <v>1</v>
      </c>
      <c r="I2309" s="269"/>
      <c r="J2309" s="270">
        <f>ROUND(I2309*H2309,2)</f>
        <v>0</v>
      </c>
      <c r="K2309" s="266" t="s">
        <v>34</v>
      </c>
      <c r="L2309" s="271"/>
      <c r="M2309" s="272" t="s">
        <v>34</v>
      </c>
      <c r="N2309" s="273" t="s">
        <v>51</v>
      </c>
      <c r="O2309" s="44"/>
      <c r="P2309" s="215">
        <f>O2309*H2309</f>
        <v>0</v>
      </c>
      <c r="Q2309" s="215">
        <v>8.1600000000000006E-2</v>
      </c>
      <c r="R2309" s="215">
        <f>Q2309*H2309</f>
        <v>8.1600000000000006E-2</v>
      </c>
      <c r="S2309" s="215">
        <v>0</v>
      </c>
      <c r="T2309" s="216">
        <f>S2309*H2309</f>
        <v>0</v>
      </c>
      <c r="AR2309" s="25" t="s">
        <v>390</v>
      </c>
      <c r="AT2309" s="25" t="s">
        <v>306</v>
      </c>
      <c r="AU2309" s="25" t="s">
        <v>87</v>
      </c>
      <c r="AY2309" s="25" t="s">
        <v>201</v>
      </c>
      <c r="BE2309" s="217">
        <f>IF(N2309="základní",J2309,0)</f>
        <v>0</v>
      </c>
      <c r="BF2309" s="217">
        <f>IF(N2309="snížená",J2309,0)</f>
        <v>0</v>
      </c>
      <c r="BG2309" s="217">
        <f>IF(N2309="zákl. přenesená",J2309,0)</f>
        <v>0</v>
      </c>
      <c r="BH2309" s="217">
        <f>IF(N2309="sníž. přenesená",J2309,0)</f>
        <v>0</v>
      </c>
      <c r="BI2309" s="217">
        <f>IF(N2309="nulová",J2309,0)</f>
        <v>0</v>
      </c>
      <c r="BJ2309" s="25" t="s">
        <v>42</v>
      </c>
      <c r="BK2309" s="217">
        <f>ROUND(I2309*H2309,2)</f>
        <v>0</v>
      </c>
      <c r="BL2309" s="25" t="s">
        <v>286</v>
      </c>
      <c r="BM2309" s="25" t="s">
        <v>2421</v>
      </c>
    </row>
    <row r="2310" spans="2:65" s="1" customFormat="1" ht="16.5" customHeight="1">
      <c r="B2310" s="43"/>
      <c r="C2310" s="206" t="s">
        <v>2422</v>
      </c>
      <c r="D2310" s="206" t="s">
        <v>203</v>
      </c>
      <c r="E2310" s="207" t="s">
        <v>2423</v>
      </c>
      <c r="F2310" s="208" t="s">
        <v>2424</v>
      </c>
      <c r="G2310" s="209" t="s">
        <v>540</v>
      </c>
      <c r="H2310" s="210">
        <v>97.81</v>
      </c>
      <c r="I2310" s="211"/>
      <c r="J2310" s="212">
        <f>ROUND(I2310*H2310,2)</f>
        <v>0</v>
      </c>
      <c r="K2310" s="208" t="s">
        <v>207</v>
      </c>
      <c r="L2310" s="63"/>
      <c r="M2310" s="213" t="s">
        <v>34</v>
      </c>
      <c r="N2310" s="214" t="s">
        <v>51</v>
      </c>
      <c r="O2310" s="44"/>
      <c r="P2310" s="215">
        <f>O2310*H2310</f>
        <v>0</v>
      </c>
      <c r="Q2310" s="215">
        <v>5.0000000000000002E-5</v>
      </c>
      <c r="R2310" s="215">
        <f>Q2310*H2310</f>
        <v>4.8905000000000007E-3</v>
      </c>
      <c r="S2310" s="215">
        <v>0</v>
      </c>
      <c r="T2310" s="216">
        <f>S2310*H2310</f>
        <v>0</v>
      </c>
      <c r="AR2310" s="25" t="s">
        <v>286</v>
      </c>
      <c r="AT2310" s="25" t="s">
        <v>203</v>
      </c>
      <c r="AU2310" s="25" t="s">
        <v>87</v>
      </c>
      <c r="AY2310" s="25" t="s">
        <v>201</v>
      </c>
      <c r="BE2310" s="217">
        <f>IF(N2310="základní",J2310,0)</f>
        <v>0</v>
      </c>
      <c r="BF2310" s="217">
        <f>IF(N2310="snížená",J2310,0)</f>
        <v>0</v>
      </c>
      <c r="BG2310" s="217">
        <f>IF(N2310="zákl. přenesená",J2310,0)</f>
        <v>0</v>
      </c>
      <c r="BH2310" s="217">
        <f>IF(N2310="sníž. přenesená",J2310,0)</f>
        <v>0</v>
      </c>
      <c r="BI2310" s="217">
        <f>IF(N2310="nulová",J2310,0)</f>
        <v>0</v>
      </c>
      <c r="BJ2310" s="25" t="s">
        <v>42</v>
      </c>
      <c r="BK2310" s="217">
        <f>ROUND(I2310*H2310,2)</f>
        <v>0</v>
      </c>
      <c r="BL2310" s="25" t="s">
        <v>286</v>
      </c>
      <c r="BM2310" s="25" t="s">
        <v>2425</v>
      </c>
    </row>
    <row r="2311" spans="2:65" s="1" customFormat="1" ht="148.5">
      <c r="B2311" s="43"/>
      <c r="C2311" s="65"/>
      <c r="D2311" s="218" t="s">
        <v>209</v>
      </c>
      <c r="E2311" s="65"/>
      <c r="F2311" s="219" t="s">
        <v>2426</v>
      </c>
      <c r="G2311" s="65"/>
      <c r="H2311" s="65"/>
      <c r="I2311" s="175"/>
      <c r="J2311" s="65"/>
      <c r="K2311" s="65"/>
      <c r="L2311" s="63"/>
      <c r="M2311" s="220"/>
      <c r="N2311" s="44"/>
      <c r="O2311" s="44"/>
      <c r="P2311" s="44"/>
      <c r="Q2311" s="44"/>
      <c r="R2311" s="44"/>
      <c r="S2311" s="44"/>
      <c r="T2311" s="80"/>
      <c r="AT2311" s="25" t="s">
        <v>209</v>
      </c>
      <c r="AU2311" s="25" t="s">
        <v>87</v>
      </c>
    </row>
    <row r="2312" spans="2:65" s="12" customFormat="1">
      <c r="B2312" s="221"/>
      <c r="C2312" s="222"/>
      <c r="D2312" s="218" t="s">
        <v>211</v>
      </c>
      <c r="E2312" s="223" t="s">
        <v>34</v>
      </c>
      <c r="F2312" s="224" t="s">
        <v>2276</v>
      </c>
      <c r="G2312" s="222"/>
      <c r="H2312" s="223" t="s">
        <v>34</v>
      </c>
      <c r="I2312" s="225"/>
      <c r="J2312" s="222"/>
      <c r="K2312" s="222"/>
      <c r="L2312" s="226"/>
      <c r="M2312" s="227"/>
      <c r="N2312" s="228"/>
      <c r="O2312" s="228"/>
      <c r="P2312" s="228"/>
      <c r="Q2312" s="228"/>
      <c r="R2312" s="228"/>
      <c r="S2312" s="228"/>
      <c r="T2312" s="229"/>
      <c r="AT2312" s="230" t="s">
        <v>211</v>
      </c>
      <c r="AU2312" s="230" t="s">
        <v>87</v>
      </c>
      <c r="AV2312" s="12" t="s">
        <v>42</v>
      </c>
      <c r="AW2312" s="12" t="s">
        <v>40</v>
      </c>
      <c r="AX2312" s="12" t="s">
        <v>80</v>
      </c>
      <c r="AY2312" s="230" t="s">
        <v>201</v>
      </c>
    </row>
    <row r="2313" spans="2:65" s="13" customFormat="1">
      <c r="B2313" s="231"/>
      <c r="C2313" s="232"/>
      <c r="D2313" s="218" t="s">
        <v>211</v>
      </c>
      <c r="E2313" s="233" t="s">
        <v>34</v>
      </c>
      <c r="F2313" s="234" t="s">
        <v>2427</v>
      </c>
      <c r="G2313" s="232"/>
      <c r="H2313" s="235">
        <v>61.85</v>
      </c>
      <c r="I2313" s="236"/>
      <c r="J2313" s="232"/>
      <c r="K2313" s="232"/>
      <c r="L2313" s="237"/>
      <c r="M2313" s="238"/>
      <c r="N2313" s="239"/>
      <c r="O2313" s="239"/>
      <c r="P2313" s="239"/>
      <c r="Q2313" s="239"/>
      <c r="R2313" s="239"/>
      <c r="S2313" s="239"/>
      <c r="T2313" s="240"/>
      <c r="AT2313" s="241" t="s">
        <v>211</v>
      </c>
      <c r="AU2313" s="241" t="s">
        <v>87</v>
      </c>
      <c r="AV2313" s="13" t="s">
        <v>87</v>
      </c>
      <c r="AW2313" s="13" t="s">
        <v>40</v>
      </c>
      <c r="AX2313" s="13" t="s">
        <v>80</v>
      </c>
      <c r="AY2313" s="241" t="s">
        <v>201</v>
      </c>
    </row>
    <row r="2314" spans="2:65" s="13" customFormat="1">
      <c r="B2314" s="231"/>
      <c r="C2314" s="232"/>
      <c r="D2314" s="218" t="s">
        <v>211</v>
      </c>
      <c r="E2314" s="233" t="s">
        <v>34</v>
      </c>
      <c r="F2314" s="234" t="s">
        <v>2428</v>
      </c>
      <c r="G2314" s="232"/>
      <c r="H2314" s="235">
        <v>5.2</v>
      </c>
      <c r="I2314" s="236"/>
      <c r="J2314" s="232"/>
      <c r="K2314" s="232"/>
      <c r="L2314" s="237"/>
      <c r="M2314" s="238"/>
      <c r="N2314" s="239"/>
      <c r="O2314" s="239"/>
      <c r="P2314" s="239"/>
      <c r="Q2314" s="239"/>
      <c r="R2314" s="239"/>
      <c r="S2314" s="239"/>
      <c r="T2314" s="240"/>
      <c r="AT2314" s="241" t="s">
        <v>211</v>
      </c>
      <c r="AU2314" s="241" t="s">
        <v>87</v>
      </c>
      <c r="AV2314" s="13" t="s">
        <v>87</v>
      </c>
      <c r="AW2314" s="13" t="s">
        <v>40</v>
      </c>
      <c r="AX2314" s="13" t="s">
        <v>80</v>
      </c>
      <c r="AY2314" s="241" t="s">
        <v>201</v>
      </c>
    </row>
    <row r="2315" spans="2:65" s="15" customFormat="1">
      <c r="B2315" s="253"/>
      <c r="C2315" s="254"/>
      <c r="D2315" s="218" t="s">
        <v>211</v>
      </c>
      <c r="E2315" s="255" t="s">
        <v>34</v>
      </c>
      <c r="F2315" s="256" t="s">
        <v>2429</v>
      </c>
      <c r="G2315" s="254"/>
      <c r="H2315" s="257">
        <v>67.05</v>
      </c>
      <c r="I2315" s="258"/>
      <c r="J2315" s="254"/>
      <c r="K2315" s="254"/>
      <c r="L2315" s="259"/>
      <c r="M2315" s="260"/>
      <c r="N2315" s="261"/>
      <c r="O2315" s="261"/>
      <c r="P2315" s="261"/>
      <c r="Q2315" s="261"/>
      <c r="R2315" s="261"/>
      <c r="S2315" s="261"/>
      <c r="T2315" s="262"/>
      <c r="AT2315" s="263" t="s">
        <v>211</v>
      </c>
      <c r="AU2315" s="263" t="s">
        <v>87</v>
      </c>
      <c r="AV2315" s="15" t="s">
        <v>108</v>
      </c>
      <c r="AW2315" s="15" t="s">
        <v>40</v>
      </c>
      <c r="AX2315" s="15" t="s">
        <v>80</v>
      </c>
      <c r="AY2315" s="263" t="s">
        <v>201</v>
      </c>
    </row>
    <row r="2316" spans="2:65" s="12" customFormat="1">
      <c r="B2316" s="221"/>
      <c r="C2316" s="222"/>
      <c r="D2316" s="218" t="s">
        <v>211</v>
      </c>
      <c r="E2316" s="223" t="s">
        <v>34</v>
      </c>
      <c r="F2316" s="224" t="s">
        <v>1182</v>
      </c>
      <c r="G2316" s="222"/>
      <c r="H2316" s="223" t="s">
        <v>34</v>
      </c>
      <c r="I2316" s="225"/>
      <c r="J2316" s="222"/>
      <c r="K2316" s="222"/>
      <c r="L2316" s="226"/>
      <c r="M2316" s="227"/>
      <c r="N2316" s="228"/>
      <c r="O2316" s="228"/>
      <c r="P2316" s="228"/>
      <c r="Q2316" s="228"/>
      <c r="R2316" s="228"/>
      <c r="S2316" s="228"/>
      <c r="T2316" s="229"/>
      <c r="AT2316" s="230" t="s">
        <v>211</v>
      </c>
      <c r="AU2316" s="230" t="s">
        <v>87</v>
      </c>
      <c r="AV2316" s="12" t="s">
        <v>42</v>
      </c>
      <c r="AW2316" s="12" t="s">
        <v>40</v>
      </c>
      <c r="AX2316" s="12" t="s">
        <v>80</v>
      </c>
      <c r="AY2316" s="230" t="s">
        <v>201</v>
      </c>
    </row>
    <row r="2317" spans="2:65" s="13" customFormat="1">
      <c r="B2317" s="231"/>
      <c r="C2317" s="232"/>
      <c r="D2317" s="218" t="s">
        <v>211</v>
      </c>
      <c r="E2317" s="233" t="s">
        <v>34</v>
      </c>
      <c r="F2317" s="234" t="s">
        <v>2430</v>
      </c>
      <c r="G2317" s="232"/>
      <c r="H2317" s="235">
        <v>9.1999999999999993</v>
      </c>
      <c r="I2317" s="236"/>
      <c r="J2317" s="232"/>
      <c r="K2317" s="232"/>
      <c r="L2317" s="237"/>
      <c r="M2317" s="238"/>
      <c r="N2317" s="239"/>
      <c r="O2317" s="239"/>
      <c r="P2317" s="239"/>
      <c r="Q2317" s="239"/>
      <c r="R2317" s="239"/>
      <c r="S2317" s="239"/>
      <c r="T2317" s="240"/>
      <c r="AT2317" s="241" t="s">
        <v>211</v>
      </c>
      <c r="AU2317" s="241" t="s">
        <v>87</v>
      </c>
      <c r="AV2317" s="13" t="s">
        <v>87</v>
      </c>
      <c r="AW2317" s="13" t="s">
        <v>40</v>
      </c>
      <c r="AX2317" s="13" t="s">
        <v>80</v>
      </c>
      <c r="AY2317" s="241" t="s">
        <v>201</v>
      </c>
    </row>
    <row r="2318" spans="2:65" s="13" customFormat="1">
      <c r="B2318" s="231"/>
      <c r="C2318" s="232"/>
      <c r="D2318" s="218" t="s">
        <v>211</v>
      </c>
      <c r="E2318" s="233" t="s">
        <v>34</v>
      </c>
      <c r="F2318" s="234" t="s">
        <v>2431</v>
      </c>
      <c r="G2318" s="232"/>
      <c r="H2318" s="235">
        <v>7.12</v>
      </c>
      <c r="I2318" s="236"/>
      <c r="J2318" s="232"/>
      <c r="K2318" s="232"/>
      <c r="L2318" s="237"/>
      <c r="M2318" s="238"/>
      <c r="N2318" s="239"/>
      <c r="O2318" s="239"/>
      <c r="P2318" s="239"/>
      <c r="Q2318" s="239"/>
      <c r="R2318" s="239"/>
      <c r="S2318" s="239"/>
      <c r="T2318" s="240"/>
      <c r="AT2318" s="241" t="s">
        <v>211</v>
      </c>
      <c r="AU2318" s="241" t="s">
        <v>87</v>
      </c>
      <c r="AV2318" s="13" t="s">
        <v>87</v>
      </c>
      <c r="AW2318" s="13" t="s">
        <v>40</v>
      </c>
      <c r="AX2318" s="13" t="s">
        <v>80</v>
      </c>
      <c r="AY2318" s="241" t="s">
        <v>201</v>
      </c>
    </row>
    <row r="2319" spans="2:65" s="13" customFormat="1">
      <c r="B2319" s="231"/>
      <c r="C2319" s="232"/>
      <c r="D2319" s="218" t="s">
        <v>211</v>
      </c>
      <c r="E2319" s="233" t="s">
        <v>34</v>
      </c>
      <c r="F2319" s="234" t="s">
        <v>2432</v>
      </c>
      <c r="G2319" s="232"/>
      <c r="H2319" s="235">
        <v>6.92</v>
      </c>
      <c r="I2319" s="236"/>
      <c r="J2319" s="232"/>
      <c r="K2319" s="232"/>
      <c r="L2319" s="237"/>
      <c r="M2319" s="238"/>
      <c r="N2319" s="239"/>
      <c r="O2319" s="239"/>
      <c r="P2319" s="239"/>
      <c r="Q2319" s="239"/>
      <c r="R2319" s="239"/>
      <c r="S2319" s="239"/>
      <c r="T2319" s="240"/>
      <c r="AT2319" s="241" t="s">
        <v>211</v>
      </c>
      <c r="AU2319" s="241" t="s">
        <v>87</v>
      </c>
      <c r="AV2319" s="13" t="s">
        <v>87</v>
      </c>
      <c r="AW2319" s="13" t="s">
        <v>40</v>
      </c>
      <c r="AX2319" s="13" t="s">
        <v>80</v>
      </c>
      <c r="AY2319" s="241" t="s">
        <v>201</v>
      </c>
    </row>
    <row r="2320" spans="2:65" s="13" customFormat="1">
      <c r="B2320" s="231"/>
      <c r="C2320" s="232"/>
      <c r="D2320" s="218" t="s">
        <v>211</v>
      </c>
      <c r="E2320" s="233" t="s">
        <v>34</v>
      </c>
      <c r="F2320" s="234" t="s">
        <v>2433</v>
      </c>
      <c r="G2320" s="232"/>
      <c r="H2320" s="235">
        <v>7.52</v>
      </c>
      <c r="I2320" s="236"/>
      <c r="J2320" s="232"/>
      <c r="K2320" s="232"/>
      <c r="L2320" s="237"/>
      <c r="M2320" s="238"/>
      <c r="N2320" s="239"/>
      <c r="O2320" s="239"/>
      <c r="P2320" s="239"/>
      <c r="Q2320" s="239"/>
      <c r="R2320" s="239"/>
      <c r="S2320" s="239"/>
      <c r="T2320" s="240"/>
      <c r="AT2320" s="241" t="s">
        <v>211</v>
      </c>
      <c r="AU2320" s="241" t="s">
        <v>87</v>
      </c>
      <c r="AV2320" s="13" t="s">
        <v>87</v>
      </c>
      <c r="AW2320" s="13" t="s">
        <v>40</v>
      </c>
      <c r="AX2320" s="13" t="s">
        <v>80</v>
      </c>
      <c r="AY2320" s="241" t="s">
        <v>201</v>
      </c>
    </row>
    <row r="2321" spans="2:65" s="15" customFormat="1">
      <c r="B2321" s="253"/>
      <c r="C2321" s="254"/>
      <c r="D2321" s="218" t="s">
        <v>211</v>
      </c>
      <c r="E2321" s="255" t="s">
        <v>34</v>
      </c>
      <c r="F2321" s="256" t="s">
        <v>2429</v>
      </c>
      <c r="G2321" s="254"/>
      <c r="H2321" s="257">
        <v>30.76</v>
      </c>
      <c r="I2321" s="258"/>
      <c r="J2321" s="254"/>
      <c r="K2321" s="254"/>
      <c r="L2321" s="259"/>
      <c r="M2321" s="260"/>
      <c r="N2321" s="261"/>
      <c r="O2321" s="261"/>
      <c r="P2321" s="261"/>
      <c r="Q2321" s="261"/>
      <c r="R2321" s="261"/>
      <c r="S2321" s="261"/>
      <c r="T2321" s="262"/>
      <c r="AT2321" s="263" t="s">
        <v>211</v>
      </c>
      <c r="AU2321" s="263" t="s">
        <v>87</v>
      </c>
      <c r="AV2321" s="15" t="s">
        <v>108</v>
      </c>
      <c r="AW2321" s="15" t="s">
        <v>40</v>
      </c>
      <c r="AX2321" s="15" t="s">
        <v>80</v>
      </c>
      <c r="AY2321" s="263" t="s">
        <v>201</v>
      </c>
    </row>
    <row r="2322" spans="2:65" s="14" customFormat="1">
      <c r="B2322" s="242"/>
      <c r="C2322" s="243"/>
      <c r="D2322" s="218" t="s">
        <v>211</v>
      </c>
      <c r="E2322" s="244" t="s">
        <v>34</v>
      </c>
      <c r="F2322" s="245" t="s">
        <v>215</v>
      </c>
      <c r="G2322" s="243"/>
      <c r="H2322" s="246">
        <v>97.81</v>
      </c>
      <c r="I2322" s="247"/>
      <c r="J2322" s="243"/>
      <c r="K2322" s="243"/>
      <c r="L2322" s="248"/>
      <c r="M2322" s="249"/>
      <c r="N2322" s="250"/>
      <c r="O2322" s="250"/>
      <c r="P2322" s="250"/>
      <c r="Q2322" s="250"/>
      <c r="R2322" s="250"/>
      <c r="S2322" s="250"/>
      <c r="T2322" s="251"/>
      <c r="AT2322" s="252" t="s">
        <v>211</v>
      </c>
      <c r="AU2322" s="252" t="s">
        <v>87</v>
      </c>
      <c r="AV2322" s="14" t="s">
        <v>111</v>
      </c>
      <c r="AW2322" s="14" t="s">
        <v>40</v>
      </c>
      <c r="AX2322" s="14" t="s">
        <v>42</v>
      </c>
      <c r="AY2322" s="252" t="s">
        <v>201</v>
      </c>
    </row>
    <row r="2323" spans="2:65" s="1" customFormat="1" ht="16.5" customHeight="1">
      <c r="B2323" s="43"/>
      <c r="C2323" s="206" t="s">
        <v>2434</v>
      </c>
      <c r="D2323" s="206" t="s">
        <v>203</v>
      </c>
      <c r="E2323" s="207" t="s">
        <v>2435</v>
      </c>
      <c r="F2323" s="208" t="s">
        <v>2436</v>
      </c>
      <c r="G2323" s="209" t="s">
        <v>137</v>
      </c>
      <c r="H2323" s="210">
        <v>13.6</v>
      </c>
      <c r="I2323" s="211"/>
      <c r="J2323" s="212">
        <f>ROUND(I2323*H2323,2)</f>
        <v>0</v>
      </c>
      <c r="K2323" s="208" t="s">
        <v>34</v>
      </c>
      <c r="L2323" s="63"/>
      <c r="M2323" s="213" t="s">
        <v>34</v>
      </c>
      <c r="N2323" s="214" t="s">
        <v>51</v>
      </c>
      <c r="O2323" s="44"/>
      <c r="P2323" s="215">
        <f>O2323*H2323</f>
        <v>0</v>
      </c>
      <c r="Q2323" s="215">
        <v>0</v>
      </c>
      <c r="R2323" s="215">
        <f>Q2323*H2323</f>
        <v>0</v>
      </c>
      <c r="S2323" s="215">
        <v>0</v>
      </c>
      <c r="T2323" s="216">
        <f>S2323*H2323</f>
        <v>0</v>
      </c>
      <c r="AR2323" s="25" t="s">
        <v>111</v>
      </c>
      <c r="AT2323" s="25" t="s">
        <v>203</v>
      </c>
      <c r="AU2323" s="25" t="s">
        <v>87</v>
      </c>
      <c r="AY2323" s="25" t="s">
        <v>201</v>
      </c>
      <c r="BE2323" s="217">
        <f>IF(N2323="základní",J2323,0)</f>
        <v>0</v>
      </c>
      <c r="BF2323" s="217">
        <f>IF(N2323="snížená",J2323,0)</f>
        <v>0</v>
      </c>
      <c r="BG2323" s="217">
        <f>IF(N2323="zákl. přenesená",J2323,0)</f>
        <v>0</v>
      </c>
      <c r="BH2323" s="217">
        <f>IF(N2323="sníž. přenesená",J2323,0)</f>
        <v>0</v>
      </c>
      <c r="BI2323" s="217">
        <f>IF(N2323="nulová",J2323,0)</f>
        <v>0</v>
      </c>
      <c r="BJ2323" s="25" t="s">
        <v>42</v>
      </c>
      <c r="BK2323" s="217">
        <f>ROUND(I2323*H2323,2)</f>
        <v>0</v>
      </c>
      <c r="BL2323" s="25" t="s">
        <v>111</v>
      </c>
      <c r="BM2323" s="25" t="s">
        <v>2437</v>
      </c>
    </row>
    <row r="2324" spans="2:65" s="12" customFormat="1">
      <c r="B2324" s="221"/>
      <c r="C2324" s="222"/>
      <c r="D2324" s="218" t="s">
        <v>211</v>
      </c>
      <c r="E2324" s="223" t="s">
        <v>34</v>
      </c>
      <c r="F2324" s="224" t="s">
        <v>1878</v>
      </c>
      <c r="G2324" s="222"/>
      <c r="H2324" s="223" t="s">
        <v>34</v>
      </c>
      <c r="I2324" s="225"/>
      <c r="J2324" s="222"/>
      <c r="K2324" s="222"/>
      <c r="L2324" s="226"/>
      <c r="M2324" s="227"/>
      <c r="N2324" s="228"/>
      <c r="O2324" s="228"/>
      <c r="P2324" s="228"/>
      <c r="Q2324" s="228"/>
      <c r="R2324" s="228"/>
      <c r="S2324" s="228"/>
      <c r="T2324" s="229"/>
      <c r="AT2324" s="230" t="s">
        <v>211</v>
      </c>
      <c r="AU2324" s="230" t="s">
        <v>87</v>
      </c>
      <c r="AV2324" s="12" t="s">
        <v>42</v>
      </c>
      <c r="AW2324" s="12" t="s">
        <v>40</v>
      </c>
      <c r="AX2324" s="12" t="s">
        <v>80</v>
      </c>
      <c r="AY2324" s="230" t="s">
        <v>201</v>
      </c>
    </row>
    <row r="2325" spans="2:65" s="13" customFormat="1">
      <c r="B2325" s="231"/>
      <c r="C2325" s="232"/>
      <c r="D2325" s="218" t="s">
        <v>211</v>
      </c>
      <c r="E2325" s="233" t="s">
        <v>34</v>
      </c>
      <c r="F2325" s="234" t="s">
        <v>2438</v>
      </c>
      <c r="G2325" s="232"/>
      <c r="H2325" s="235">
        <v>7.6</v>
      </c>
      <c r="I2325" s="236"/>
      <c r="J2325" s="232"/>
      <c r="K2325" s="232"/>
      <c r="L2325" s="237"/>
      <c r="M2325" s="238"/>
      <c r="N2325" s="239"/>
      <c r="O2325" s="239"/>
      <c r="P2325" s="239"/>
      <c r="Q2325" s="239"/>
      <c r="R2325" s="239"/>
      <c r="S2325" s="239"/>
      <c r="T2325" s="240"/>
      <c r="AT2325" s="241" t="s">
        <v>211</v>
      </c>
      <c r="AU2325" s="241" t="s">
        <v>87</v>
      </c>
      <c r="AV2325" s="13" t="s">
        <v>87</v>
      </c>
      <c r="AW2325" s="13" t="s">
        <v>40</v>
      </c>
      <c r="AX2325" s="13" t="s">
        <v>80</v>
      </c>
      <c r="AY2325" s="241" t="s">
        <v>201</v>
      </c>
    </row>
    <row r="2326" spans="2:65" s="13" customFormat="1">
      <c r="B2326" s="231"/>
      <c r="C2326" s="232"/>
      <c r="D2326" s="218" t="s">
        <v>211</v>
      </c>
      <c r="E2326" s="233" t="s">
        <v>34</v>
      </c>
      <c r="F2326" s="234" t="s">
        <v>2439</v>
      </c>
      <c r="G2326" s="232"/>
      <c r="H2326" s="235">
        <v>2.5</v>
      </c>
      <c r="I2326" s="236"/>
      <c r="J2326" s="232"/>
      <c r="K2326" s="232"/>
      <c r="L2326" s="237"/>
      <c r="M2326" s="238"/>
      <c r="N2326" s="239"/>
      <c r="O2326" s="239"/>
      <c r="P2326" s="239"/>
      <c r="Q2326" s="239"/>
      <c r="R2326" s="239"/>
      <c r="S2326" s="239"/>
      <c r="T2326" s="240"/>
      <c r="AT2326" s="241" t="s">
        <v>211</v>
      </c>
      <c r="AU2326" s="241" t="s">
        <v>87</v>
      </c>
      <c r="AV2326" s="13" t="s">
        <v>87</v>
      </c>
      <c r="AW2326" s="13" t="s">
        <v>40</v>
      </c>
      <c r="AX2326" s="13" t="s">
        <v>80</v>
      </c>
      <c r="AY2326" s="241" t="s">
        <v>201</v>
      </c>
    </row>
    <row r="2327" spans="2:65" s="13" customFormat="1">
      <c r="B2327" s="231"/>
      <c r="C2327" s="232"/>
      <c r="D2327" s="218" t="s">
        <v>211</v>
      </c>
      <c r="E2327" s="233" t="s">
        <v>34</v>
      </c>
      <c r="F2327" s="234" t="s">
        <v>2440</v>
      </c>
      <c r="G2327" s="232"/>
      <c r="H2327" s="235">
        <v>3.5</v>
      </c>
      <c r="I2327" s="236"/>
      <c r="J2327" s="232"/>
      <c r="K2327" s="232"/>
      <c r="L2327" s="237"/>
      <c r="M2327" s="238"/>
      <c r="N2327" s="239"/>
      <c r="O2327" s="239"/>
      <c r="P2327" s="239"/>
      <c r="Q2327" s="239"/>
      <c r="R2327" s="239"/>
      <c r="S2327" s="239"/>
      <c r="T2327" s="240"/>
      <c r="AT2327" s="241" t="s">
        <v>211</v>
      </c>
      <c r="AU2327" s="241" t="s">
        <v>87</v>
      </c>
      <c r="AV2327" s="13" t="s">
        <v>87</v>
      </c>
      <c r="AW2327" s="13" t="s">
        <v>40</v>
      </c>
      <c r="AX2327" s="13" t="s">
        <v>80</v>
      </c>
      <c r="AY2327" s="241" t="s">
        <v>201</v>
      </c>
    </row>
    <row r="2328" spans="2:65" s="14" customFormat="1">
      <c r="B2328" s="242"/>
      <c r="C2328" s="243"/>
      <c r="D2328" s="218" t="s">
        <v>211</v>
      </c>
      <c r="E2328" s="244" t="s">
        <v>34</v>
      </c>
      <c r="F2328" s="245" t="s">
        <v>215</v>
      </c>
      <c r="G2328" s="243"/>
      <c r="H2328" s="246">
        <v>13.6</v>
      </c>
      <c r="I2328" s="247"/>
      <c r="J2328" s="243"/>
      <c r="K2328" s="243"/>
      <c r="L2328" s="248"/>
      <c r="M2328" s="249"/>
      <c r="N2328" s="250"/>
      <c r="O2328" s="250"/>
      <c r="P2328" s="250"/>
      <c r="Q2328" s="250"/>
      <c r="R2328" s="250"/>
      <c r="S2328" s="250"/>
      <c r="T2328" s="251"/>
      <c r="AT2328" s="252" t="s">
        <v>211</v>
      </c>
      <c r="AU2328" s="252" t="s">
        <v>87</v>
      </c>
      <c r="AV2328" s="14" t="s">
        <v>111</v>
      </c>
      <c r="AW2328" s="14" t="s">
        <v>40</v>
      </c>
      <c r="AX2328" s="14" t="s">
        <v>42</v>
      </c>
      <c r="AY2328" s="252" t="s">
        <v>201</v>
      </c>
    </row>
    <row r="2329" spans="2:65" s="1" customFormat="1" ht="25.5" customHeight="1">
      <c r="B2329" s="43"/>
      <c r="C2329" s="264" t="s">
        <v>2441</v>
      </c>
      <c r="D2329" s="264" t="s">
        <v>306</v>
      </c>
      <c r="E2329" s="265" t="s">
        <v>2442</v>
      </c>
      <c r="F2329" s="266" t="s">
        <v>2443</v>
      </c>
      <c r="G2329" s="267" t="s">
        <v>370</v>
      </c>
      <c r="H2329" s="268">
        <v>1</v>
      </c>
      <c r="I2329" s="269"/>
      <c r="J2329" s="270">
        <f>ROUND(I2329*H2329,2)</f>
        <v>0</v>
      </c>
      <c r="K2329" s="266" t="s">
        <v>34</v>
      </c>
      <c r="L2329" s="271"/>
      <c r="M2329" s="272" t="s">
        <v>34</v>
      </c>
      <c r="N2329" s="273" t="s">
        <v>51</v>
      </c>
      <c r="O2329" s="44"/>
      <c r="P2329" s="215">
        <f>O2329*H2329</f>
        <v>0</v>
      </c>
      <c r="Q2329" s="215">
        <v>0.03</v>
      </c>
      <c r="R2329" s="215">
        <f>Q2329*H2329</f>
        <v>0.03</v>
      </c>
      <c r="S2329" s="215">
        <v>0</v>
      </c>
      <c r="T2329" s="216">
        <f>S2329*H2329</f>
        <v>0</v>
      </c>
      <c r="AR2329" s="25" t="s">
        <v>390</v>
      </c>
      <c r="AT2329" s="25" t="s">
        <v>306</v>
      </c>
      <c r="AU2329" s="25" t="s">
        <v>87</v>
      </c>
      <c r="AY2329" s="25" t="s">
        <v>201</v>
      </c>
      <c r="BE2329" s="217">
        <f>IF(N2329="základní",J2329,0)</f>
        <v>0</v>
      </c>
      <c r="BF2329" s="217">
        <f>IF(N2329="snížená",J2329,0)</f>
        <v>0</v>
      </c>
      <c r="BG2329" s="217">
        <f>IF(N2329="zákl. přenesená",J2329,0)</f>
        <v>0</v>
      </c>
      <c r="BH2329" s="217">
        <f>IF(N2329="sníž. přenesená",J2329,0)</f>
        <v>0</v>
      </c>
      <c r="BI2329" s="217">
        <f>IF(N2329="nulová",J2329,0)</f>
        <v>0</v>
      </c>
      <c r="BJ2329" s="25" t="s">
        <v>42</v>
      </c>
      <c r="BK2329" s="217">
        <f>ROUND(I2329*H2329,2)</f>
        <v>0</v>
      </c>
      <c r="BL2329" s="25" t="s">
        <v>286</v>
      </c>
      <c r="BM2329" s="25" t="s">
        <v>2444</v>
      </c>
    </row>
    <row r="2330" spans="2:65" s="1" customFormat="1" ht="25.5" customHeight="1">
      <c r="B2330" s="43"/>
      <c r="C2330" s="264" t="s">
        <v>2445</v>
      </c>
      <c r="D2330" s="264" t="s">
        <v>306</v>
      </c>
      <c r="E2330" s="265" t="s">
        <v>2446</v>
      </c>
      <c r="F2330" s="266" t="s">
        <v>2447</v>
      </c>
      <c r="G2330" s="267" t="s">
        <v>370</v>
      </c>
      <c r="H2330" s="268">
        <v>1</v>
      </c>
      <c r="I2330" s="269"/>
      <c r="J2330" s="270">
        <f>ROUND(I2330*H2330,2)</f>
        <v>0</v>
      </c>
      <c r="K2330" s="266" t="s">
        <v>34</v>
      </c>
      <c r="L2330" s="271"/>
      <c r="M2330" s="272" t="s">
        <v>34</v>
      </c>
      <c r="N2330" s="273" t="s">
        <v>51</v>
      </c>
      <c r="O2330" s="44"/>
      <c r="P2330" s="215">
        <f>O2330*H2330</f>
        <v>0</v>
      </c>
      <c r="Q2330" s="215">
        <v>0.01</v>
      </c>
      <c r="R2330" s="215">
        <f>Q2330*H2330</f>
        <v>0.01</v>
      </c>
      <c r="S2330" s="215">
        <v>0</v>
      </c>
      <c r="T2330" s="216">
        <f>S2330*H2330</f>
        <v>0</v>
      </c>
      <c r="AR2330" s="25" t="s">
        <v>390</v>
      </c>
      <c r="AT2330" s="25" t="s">
        <v>306</v>
      </c>
      <c r="AU2330" s="25" t="s">
        <v>87</v>
      </c>
      <c r="AY2330" s="25" t="s">
        <v>201</v>
      </c>
      <c r="BE2330" s="217">
        <f>IF(N2330="základní",J2330,0)</f>
        <v>0</v>
      </c>
      <c r="BF2330" s="217">
        <f>IF(N2330="snížená",J2330,0)</f>
        <v>0</v>
      </c>
      <c r="BG2330" s="217">
        <f>IF(N2330="zákl. přenesená",J2330,0)</f>
        <v>0</v>
      </c>
      <c r="BH2330" s="217">
        <f>IF(N2330="sníž. přenesená",J2330,0)</f>
        <v>0</v>
      </c>
      <c r="BI2330" s="217">
        <f>IF(N2330="nulová",J2330,0)</f>
        <v>0</v>
      </c>
      <c r="BJ2330" s="25" t="s">
        <v>42</v>
      </c>
      <c r="BK2330" s="217">
        <f>ROUND(I2330*H2330,2)</f>
        <v>0</v>
      </c>
      <c r="BL2330" s="25" t="s">
        <v>286</v>
      </c>
      <c r="BM2330" s="25" t="s">
        <v>2448</v>
      </c>
    </row>
    <row r="2331" spans="2:65" s="1" customFormat="1" ht="25.5" customHeight="1">
      <c r="B2331" s="43"/>
      <c r="C2331" s="264" t="s">
        <v>2449</v>
      </c>
      <c r="D2331" s="264" t="s">
        <v>306</v>
      </c>
      <c r="E2331" s="265" t="s">
        <v>2450</v>
      </c>
      <c r="F2331" s="266" t="s">
        <v>2451</v>
      </c>
      <c r="G2331" s="267" t="s">
        <v>370</v>
      </c>
      <c r="H2331" s="268">
        <v>1</v>
      </c>
      <c r="I2331" s="269"/>
      <c r="J2331" s="270">
        <f>ROUND(I2331*H2331,2)</f>
        <v>0</v>
      </c>
      <c r="K2331" s="266" t="s">
        <v>34</v>
      </c>
      <c r="L2331" s="271"/>
      <c r="M2331" s="272" t="s">
        <v>34</v>
      </c>
      <c r="N2331" s="273" t="s">
        <v>51</v>
      </c>
      <c r="O2331" s="44"/>
      <c r="P2331" s="215">
        <f>O2331*H2331</f>
        <v>0</v>
      </c>
      <c r="Q2331" s="215">
        <v>1.4E-2</v>
      </c>
      <c r="R2331" s="215">
        <f>Q2331*H2331</f>
        <v>1.4E-2</v>
      </c>
      <c r="S2331" s="215">
        <v>0</v>
      </c>
      <c r="T2331" s="216">
        <f>S2331*H2331</f>
        <v>0</v>
      </c>
      <c r="AR2331" s="25" t="s">
        <v>390</v>
      </c>
      <c r="AT2331" s="25" t="s">
        <v>306</v>
      </c>
      <c r="AU2331" s="25" t="s">
        <v>87</v>
      </c>
      <c r="AY2331" s="25" t="s">
        <v>201</v>
      </c>
      <c r="BE2331" s="217">
        <f>IF(N2331="základní",J2331,0)</f>
        <v>0</v>
      </c>
      <c r="BF2331" s="217">
        <f>IF(N2331="snížená",J2331,0)</f>
        <v>0</v>
      </c>
      <c r="BG2331" s="217">
        <f>IF(N2331="zákl. přenesená",J2331,0)</f>
        <v>0</v>
      </c>
      <c r="BH2331" s="217">
        <f>IF(N2331="sníž. přenesená",J2331,0)</f>
        <v>0</v>
      </c>
      <c r="BI2331" s="217">
        <f>IF(N2331="nulová",J2331,0)</f>
        <v>0</v>
      </c>
      <c r="BJ2331" s="25" t="s">
        <v>42</v>
      </c>
      <c r="BK2331" s="217">
        <f>ROUND(I2331*H2331,2)</f>
        <v>0</v>
      </c>
      <c r="BL2331" s="25" t="s">
        <v>286</v>
      </c>
      <c r="BM2331" s="25" t="s">
        <v>2452</v>
      </c>
    </row>
    <row r="2332" spans="2:65" s="1" customFormat="1" ht="16.5" customHeight="1">
      <c r="B2332" s="43"/>
      <c r="C2332" s="206" t="s">
        <v>2453</v>
      </c>
      <c r="D2332" s="206" t="s">
        <v>203</v>
      </c>
      <c r="E2332" s="207" t="s">
        <v>2454</v>
      </c>
      <c r="F2332" s="208" t="s">
        <v>2455</v>
      </c>
      <c r="G2332" s="209" t="s">
        <v>540</v>
      </c>
      <c r="H2332" s="210">
        <v>5.9</v>
      </c>
      <c r="I2332" s="211"/>
      <c r="J2332" s="212">
        <f>ROUND(I2332*H2332,2)</f>
        <v>0</v>
      </c>
      <c r="K2332" s="208" t="s">
        <v>207</v>
      </c>
      <c r="L2332" s="63"/>
      <c r="M2332" s="213" t="s">
        <v>34</v>
      </c>
      <c r="N2332" s="214" t="s">
        <v>51</v>
      </c>
      <c r="O2332" s="44"/>
      <c r="P2332" s="215">
        <f>O2332*H2332</f>
        <v>0</v>
      </c>
      <c r="Q2332" s="215">
        <v>0</v>
      </c>
      <c r="R2332" s="215">
        <f>Q2332*H2332</f>
        <v>0</v>
      </c>
      <c r="S2332" s="215">
        <v>0</v>
      </c>
      <c r="T2332" s="216">
        <f>S2332*H2332</f>
        <v>0</v>
      </c>
      <c r="AR2332" s="25" t="s">
        <v>286</v>
      </c>
      <c r="AT2332" s="25" t="s">
        <v>203</v>
      </c>
      <c r="AU2332" s="25" t="s">
        <v>87</v>
      </c>
      <c r="AY2332" s="25" t="s">
        <v>201</v>
      </c>
      <c r="BE2332" s="217">
        <f>IF(N2332="základní",J2332,0)</f>
        <v>0</v>
      </c>
      <c r="BF2332" s="217">
        <f>IF(N2332="snížená",J2332,0)</f>
        <v>0</v>
      </c>
      <c r="BG2332" s="217">
        <f>IF(N2332="zákl. přenesená",J2332,0)</f>
        <v>0</v>
      </c>
      <c r="BH2332" s="217">
        <f>IF(N2332="sníž. přenesená",J2332,0)</f>
        <v>0</v>
      </c>
      <c r="BI2332" s="217">
        <f>IF(N2332="nulová",J2332,0)</f>
        <v>0</v>
      </c>
      <c r="BJ2332" s="25" t="s">
        <v>42</v>
      </c>
      <c r="BK2332" s="217">
        <f>ROUND(I2332*H2332,2)</f>
        <v>0</v>
      </c>
      <c r="BL2332" s="25" t="s">
        <v>286</v>
      </c>
      <c r="BM2332" s="25" t="s">
        <v>2456</v>
      </c>
    </row>
    <row r="2333" spans="2:65" s="12" customFormat="1">
      <c r="B2333" s="221"/>
      <c r="C2333" s="222"/>
      <c r="D2333" s="218" t="s">
        <v>211</v>
      </c>
      <c r="E2333" s="223" t="s">
        <v>34</v>
      </c>
      <c r="F2333" s="224" t="s">
        <v>1399</v>
      </c>
      <c r="G2333" s="222"/>
      <c r="H2333" s="223" t="s">
        <v>34</v>
      </c>
      <c r="I2333" s="225"/>
      <c r="J2333" s="222"/>
      <c r="K2333" s="222"/>
      <c r="L2333" s="226"/>
      <c r="M2333" s="227"/>
      <c r="N2333" s="228"/>
      <c r="O2333" s="228"/>
      <c r="P2333" s="228"/>
      <c r="Q2333" s="228"/>
      <c r="R2333" s="228"/>
      <c r="S2333" s="228"/>
      <c r="T2333" s="229"/>
      <c r="AT2333" s="230" t="s">
        <v>211</v>
      </c>
      <c r="AU2333" s="230" t="s">
        <v>87</v>
      </c>
      <c r="AV2333" s="12" t="s">
        <v>42</v>
      </c>
      <c r="AW2333" s="12" t="s">
        <v>40</v>
      </c>
      <c r="AX2333" s="12" t="s">
        <v>80</v>
      </c>
      <c r="AY2333" s="230" t="s">
        <v>201</v>
      </c>
    </row>
    <row r="2334" spans="2:65" s="13" customFormat="1">
      <c r="B2334" s="231"/>
      <c r="C2334" s="232"/>
      <c r="D2334" s="218" t="s">
        <v>211</v>
      </c>
      <c r="E2334" s="233" t="s">
        <v>34</v>
      </c>
      <c r="F2334" s="234" t="s">
        <v>2457</v>
      </c>
      <c r="G2334" s="232"/>
      <c r="H2334" s="235">
        <v>5.9</v>
      </c>
      <c r="I2334" s="236"/>
      <c r="J2334" s="232"/>
      <c r="K2334" s="232"/>
      <c r="L2334" s="237"/>
      <c r="M2334" s="238"/>
      <c r="N2334" s="239"/>
      <c r="O2334" s="239"/>
      <c r="P2334" s="239"/>
      <c r="Q2334" s="239"/>
      <c r="R2334" s="239"/>
      <c r="S2334" s="239"/>
      <c r="T2334" s="240"/>
      <c r="AT2334" s="241" t="s">
        <v>211</v>
      </c>
      <c r="AU2334" s="241" t="s">
        <v>87</v>
      </c>
      <c r="AV2334" s="13" t="s">
        <v>87</v>
      </c>
      <c r="AW2334" s="13" t="s">
        <v>40</v>
      </c>
      <c r="AX2334" s="13" t="s">
        <v>80</v>
      </c>
      <c r="AY2334" s="241" t="s">
        <v>201</v>
      </c>
    </row>
    <row r="2335" spans="2:65" s="14" customFormat="1">
      <c r="B2335" s="242"/>
      <c r="C2335" s="243"/>
      <c r="D2335" s="218" t="s">
        <v>211</v>
      </c>
      <c r="E2335" s="244" t="s">
        <v>34</v>
      </c>
      <c r="F2335" s="245" t="s">
        <v>215</v>
      </c>
      <c r="G2335" s="243"/>
      <c r="H2335" s="246">
        <v>5.9</v>
      </c>
      <c r="I2335" s="247"/>
      <c r="J2335" s="243"/>
      <c r="K2335" s="243"/>
      <c r="L2335" s="248"/>
      <c r="M2335" s="249"/>
      <c r="N2335" s="250"/>
      <c r="O2335" s="250"/>
      <c r="P2335" s="250"/>
      <c r="Q2335" s="250"/>
      <c r="R2335" s="250"/>
      <c r="S2335" s="250"/>
      <c r="T2335" s="251"/>
      <c r="AT2335" s="252" t="s">
        <v>211</v>
      </c>
      <c r="AU2335" s="252" t="s">
        <v>87</v>
      </c>
      <c r="AV2335" s="14" t="s">
        <v>111</v>
      </c>
      <c r="AW2335" s="14" t="s">
        <v>40</v>
      </c>
      <c r="AX2335" s="14" t="s">
        <v>42</v>
      </c>
      <c r="AY2335" s="252" t="s">
        <v>201</v>
      </c>
    </row>
    <row r="2336" spans="2:65" s="1" customFormat="1" ht="16.5" customHeight="1">
      <c r="B2336" s="43"/>
      <c r="C2336" s="264" t="s">
        <v>2458</v>
      </c>
      <c r="D2336" s="264" t="s">
        <v>306</v>
      </c>
      <c r="E2336" s="265" t="s">
        <v>2459</v>
      </c>
      <c r="F2336" s="266" t="s">
        <v>2460</v>
      </c>
      <c r="G2336" s="267" t="s">
        <v>540</v>
      </c>
      <c r="H2336" s="268">
        <v>5.9</v>
      </c>
      <c r="I2336" s="269"/>
      <c r="J2336" s="270">
        <f>ROUND(I2336*H2336,2)</f>
        <v>0</v>
      </c>
      <c r="K2336" s="266" t="s">
        <v>207</v>
      </c>
      <c r="L2336" s="271"/>
      <c r="M2336" s="272" t="s">
        <v>34</v>
      </c>
      <c r="N2336" s="273" t="s">
        <v>51</v>
      </c>
      <c r="O2336" s="44"/>
      <c r="P2336" s="215">
        <f>O2336*H2336</f>
        <v>0</v>
      </c>
      <c r="Q2336" s="215">
        <v>2.8999999999999998E-3</v>
      </c>
      <c r="R2336" s="215">
        <f>Q2336*H2336</f>
        <v>1.711E-2</v>
      </c>
      <c r="S2336" s="215">
        <v>0</v>
      </c>
      <c r="T2336" s="216">
        <f>S2336*H2336</f>
        <v>0</v>
      </c>
      <c r="AR2336" s="25" t="s">
        <v>390</v>
      </c>
      <c r="AT2336" s="25" t="s">
        <v>306</v>
      </c>
      <c r="AU2336" s="25" t="s">
        <v>87</v>
      </c>
      <c r="AY2336" s="25" t="s">
        <v>201</v>
      </c>
      <c r="BE2336" s="217">
        <f>IF(N2336="základní",J2336,0)</f>
        <v>0</v>
      </c>
      <c r="BF2336" s="217">
        <f>IF(N2336="snížená",J2336,0)</f>
        <v>0</v>
      </c>
      <c r="BG2336" s="217">
        <f>IF(N2336="zákl. přenesená",J2336,0)</f>
        <v>0</v>
      </c>
      <c r="BH2336" s="217">
        <f>IF(N2336="sníž. přenesená",J2336,0)</f>
        <v>0</v>
      </c>
      <c r="BI2336" s="217">
        <f>IF(N2336="nulová",J2336,0)</f>
        <v>0</v>
      </c>
      <c r="BJ2336" s="25" t="s">
        <v>42</v>
      </c>
      <c r="BK2336" s="217">
        <f>ROUND(I2336*H2336,2)</f>
        <v>0</v>
      </c>
      <c r="BL2336" s="25" t="s">
        <v>286</v>
      </c>
      <c r="BM2336" s="25" t="s">
        <v>2461</v>
      </c>
    </row>
    <row r="2337" spans="2:65" s="1" customFormat="1" ht="40.5">
      <c r="B2337" s="43"/>
      <c r="C2337" s="65"/>
      <c r="D2337" s="218" t="s">
        <v>710</v>
      </c>
      <c r="E2337" s="65"/>
      <c r="F2337" s="219" t="s">
        <v>2462</v>
      </c>
      <c r="G2337" s="65"/>
      <c r="H2337" s="65"/>
      <c r="I2337" s="175"/>
      <c r="J2337" s="65"/>
      <c r="K2337" s="65"/>
      <c r="L2337" s="63"/>
      <c r="M2337" s="220"/>
      <c r="N2337" s="44"/>
      <c r="O2337" s="44"/>
      <c r="P2337" s="44"/>
      <c r="Q2337" s="44"/>
      <c r="R2337" s="44"/>
      <c r="S2337" s="44"/>
      <c r="T2337" s="80"/>
      <c r="AT2337" s="25" t="s">
        <v>710</v>
      </c>
      <c r="AU2337" s="25" t="s">
        <v>87</v>
      </c>
    </row>
    <row r="2338" spans="2:65" s="1" customFormat="1" ht="25.5" customHeight="1">
      <c r="B2338" s="43"/>
      <c r="C2338" s="206" t="s">
        <v>2463</v>
      </c>
      <c r="D2338" s="206" t="s">
        <v>203</v>
      </c>
      <c r="E2338" s="207" t="s">
        <v>2464</v>
      </c>
      <c r="F2338" s="208" t="s">
        <v>2465</v>
      </c>
      <c r="G2338" s="209" t="s">
        <v>1540</v>
      </c>
      <c r="H2338" s="210">
        <v>189.16800000000001</v>
      </c>
      <c r="I2338" s="211"/>
      <c r="J2338" s="212">
        <f>ROUND(I2338*H2338,2)</f>
        <v>0</v>
      </c>
      <c r="K2338" s="208" t="s">
        <v>207</v>
      </c>
      <c r="L2338" s="63"/>
      <c r="M2338" s="213" t="s">
        <v>34</v>
      </c>
      <c r="N2338" s="214" t="s">
        <v>51</v>
      </c>
      <c r="O2338" s="44"/>
      <c r="P2338" s="215">
        <f>O2338*H2338</f>
        <v>0</v>
      </c>
      <c r="Q2338" s="215">
        <v>5.0000000000000002E-5</v>
      </c>
      <c r="R2338" s="215">
        <f>Q2338*H2338</f>
        <v>9.4584000000000005E-3</v>
      </c>
      <c r="S2338" s="215">
        <v>0</v>
      </c>
      <c r="T2338" s="216">
        <f>S2338*H2338</f>
        <v>0</v>
      </c>
      <c r="AR2338" s="25" t="s">
        <v>286</v>
      </c>
      <c r="AT2338" s="25" t="s">
        <v>203</v>
      </c>
      <c r="AU2338" s="25" t="s">
        <v>87</v>
      </c>
      <c r="AY2338" s="25" t="s">
        <v>201</v>
      </c>
      <c r="BE2338" s="217">
        <f>IF(N2338="základní",J2338,0)</f>
        <v>0</v>
      </c>
      <c r="BF2338" s="217">
        <f>IF(N2338="snížená",J2338,0)</f>
        <v>0</v>
      </c>
      <c r="BG2338" s="217">
        <f>IF(N2338="zákl. přenesená",J2338,0)</f>
        <v>0</v>
      </c>
      <c r="BH2338" s="217">
        <f>IF(N2338="sníž. přenesená",J2338,0)</f>
        <v>0</v>
      </c>
      <c r="BI2338" s="217">
        <f>IF(N2338="nulová",J2338,0)</f>
        <v>0</v>
      </c>
      <c r="BJ2338" s="25" t="s">
        <v>42</v>
      </c>
      <c r="BK2338" s="217">
        <f>ROUND(I2338*H2338,2)</f>
        <v>0</v>
      </c>
      <c r="BL2338" s="25" t="s">
        <v>286</v>
      </c>
      <c r="BM2338" s="25" t="s">
        <v>2466</v>
      </c>
    </row>
    <row r="2339" spans="2:65" s="12" customFormat="1">
      <c r="B2339" s="221"/>
      <c r="C2339" s="222"/>
      <c r="D2339" s="218" t="s">
        <v>211</v>
      </c>
      <c r="E2339" s="223" t="s">
        <v>34</v>
      </c>
      <c r="F2339" s="224" t="s">
        <v>2467</v>
      </c>
      <c r="G2339" s="222"/>
      <c r="H2339" s="223" t="s">
        <v>34</v>
      </c>
      <c r="I2339" s="225"/>
      <c r="J2339" s="222"/>
      <c r="K2339" s="222"/>
      <c r="L2339" s="226"/>
      <c r="M2339" s="227"/>
      <c r="N2339" s="228"/>
      <c r="O2339" s="228"/>
      <c r="P2339" s="228"/>
      <c r="Q2339" s="228"/>
      <c r="R2339" s="228"/>
      <c r="S2339" s="228"/>
      <c r="T2339" s="229"/>
      <c r="AT2339" s="230" t="s">
        <v>211</v>
      </c>
      <c r="AU2339" s="230" t="s">
        <v>87</v>
      </c>
      <c r="AV2339" s="12" t="s">
        <v>42</v>
      </c>
      <c r="AW2339" s="12" t="s">
        <v>40</v>
      </c>
      <c r="AX2339" s="12" t="s">
        <v>80</v>
      </c>
      <c r="AY2339" s="230" t="s">
        <v>201</v>
      </c>
    </row>
    <row r="2340" spans="2:65" s="13" customFormat="1">
      <c r="B2340" s="231"/>
      <c r="C2340" s="232"/>
      <c r="D2340" s="218" t="s">
        <v>211</v>
      </c>
      <c r="E2340" s="233" t="s">
        <v>34</v>
      </c>
      <c r="F2340" s="234" t="s">
        <v>2468</v>
      </c>
      <c r="G2340" s="232"/>
      <c r="H2340" s="235">
        <v>105.21599999999999</v>
      </c>
      <c r="I2340" s="236"/>
      <c r="J2340" s="232"/>
      <c r="K2340" s="232"/>
      <c r="L2340" s="237"/>
      <c r="M2340" s="238"/>
      <c r="N2340" s="239"/>
      <c r="O2340" s="239"/>
      <c r="P2340" s="239"/>
      <c r="Q2340" s="239"/>
      <c r="R2340" s="239"/>
      <c r="S2340" s="239"/>
      <c r="T2340" s="240"/>
      <c r="AT2340" s="241" t="s">
        <v>211</v>
      </c>
      <c r="AU2340" s="241" t="s">
        <v>87</v>
      </c>
      <c r="AV2340" s="13" t="s">
        <v>87</v>
      </c>
      <c r="AW2340" s="13" t="s">
        <v>40</v>
      </c>
      <c r="AX2340" s="13" t="s">
        <v>80</v>
      </c>
      <c r="AY2340" s="241" t="s">
        <v>201</v>
      </c>
    </row>
    <row r="2341" spans="2:65" s="13" customFormat="1">
      <c r="B2341" s="231"/>
      <c r="C2341" s="232"/>
      <c r="D2341" s="218" t="s">
        <v>211</v>
      </c>
      <c r="E2341" s="233" t="s">
        <v>34</v>
      </c>
      <c r="F2341" s="234" t="s">
        <v>2469</v>
      </c>
      <c r="G2341" s="232"/>
      <c r="H2341" s="235">
        <v>83.951999999999998</v>
      </c>
      <c r="I2341" s="236"/>
      <c r="J2341" s="232"/>
      <c r="K2341" s="232"/>
      <c r="L2341" s="237"/>
      <c r="M2341" s="238"/>
      <c r="N2341" s="239"/>
      <c r="O2341" s="239"/>
      <c r="P2341" s="239"/>
      <c r="Q2341" s="239"/>
      <c r="R2341" s="239"/>
      <c r="S2341" s="239"/>
      <c r="T2341" s="240"/>
      <c r="AT2341" s="241" t="s">
        <v>211</v>
      </c>
      <c r="AU2341" s="241" t="s">
        <v>87</v>
      </c>
      <c r="AV2341" s="13" t="s">
        <v>87</v>
      </c>
      <c r="AW2341" s="13" t="s">
        <v>40</v>
      </c>
      <c r="AX2341" s="13" t="s">
        <v>80</v>
      </c>
      <c r="AY2341" s="241" t="s">
        <v>201</v>
      </c>
    </row>
    <row r="2342" spans="2:65" s="14" customFormat="1">
      <c r="B2342" s="242"/>
      <c r="C2342" s="243"/>
      <c r="D2342" s="218" t="s">
        <v>211</v>
      </c>
      <c r="E2342" s="244" t="s">
        <v>34</v>
      </c>
      <c r="F2342" s="245" t="s">
        <v>215</v>
      </c>
      <c r="G2342" s="243"/>
      <c r="H2342" s="246">
        <v>189.16800000000001</v>
      </c>
      <c r="I2342" s="247"/>
      <c r="J2342" s="243"/>
      <c r="K2342" s="243"/>
      <c r="L2342" s="248"/>
      <c r="M2342" s="249"/>
      <c r="N2342" s="250"/>
      <c r="O2342" s="250"/>
      <c r="P2342" s="250"/>
      <c r="Q2342" s="250"/>
      <c r="R2342" s="250"/>
      <c r="S2342" s="250"/>
      <c r="T2342" s="251"/>
      <c r="AT2342" s="252" t="s">
        <v>211</v>
      </c>
      <c r="AU2342" s="252" t="s">
        <v>87</v>
      </c>
      <c r="AV2342" s="14" t="s">
        <v>111</v>
      </c>
      <c r="AW2342" s="14" t="s">
        <v>40</v>
      </c>
      <c r="AX2342" s="14" t="s">
        <v>42</v>
      </c>
      <c r="AY2342" s="252" t="s">
        <v>201</v>
      </c>
    </row>
    <row r="2343" spans="2:65" s="1" customFormat="1" ht="25.5" customHeight="1">
      <c r="B2343" s="43"/>
      <c r="C2343" s="264" t="s">
        <v>2470</v>
      </c>
      <c r="D2343" s="264" t="s">
        <v>306</v>
      </c>
      <c r="E2343" s="265" t="s">
        <v>2471</v>
      </c>
      <c r="F2343" s="266" t="s">
        <v>2472</v>
      </c>
      <c r="G2343" s="267" t="s">
        <v>370</v>
      </c>
      <c r="H2343" s="268">
        <v>1</v>
      </c>
      <c r="I2343" s="269"/>
      <c r="J2343" s="270">
        <f>ROUND(I2343*H2343,2)</f>
        <v>0</v>
      </c>
      <c r="K2343" s="266" t="s">
        <v>34</v>
      </c>
      <c r="L2343" s="271"/>
      <c r="M2343" s="272" t="s">
        <v>34</v>
      </c>
      <c r="N2343" s="273" t="s">
        <v>51</v>
      </c>
      <c r="O2343" s="44"/>
      <c r="P2343" s="215">
        <f>O2343*H2343</f>
        <v>0</v>
      </c>
      <c r="Q2343" s="215">
        <v>0.10521999999999999</v>
      </c>
      <c r="R2343" s="215">
        <f>Q2343*H2343</f>
        <v>0.10521999999999999</v>
      </c>
      <c r="S2343" s="215">
        <v>0</v>
      </c>
      <c r="T2343" s="216">
        <f>S2343*H2343</f>
        <v>0</v>
      </c>
      <c r="AR2343" s="25" t="s">
        <v>390</v>
      </c>
      <c r="AT2343" s="25" t="s">
        <v>306</v>
      </c>
      <c r="AU2343" s="25" t="s">
        <v>87</v>
      </c>
      <c r="AY2343" s="25" t="s">
        <v>201</v>
      </c>
      <c r="BE2343" s="217">
        <f>IF(N2343="základní",J2343,0)</f>
        <v>0</v>
      </c>
      <c r="BF2343" s="217">
        <f>IF(N2343="snížená",J2343,0)</f>
        <v>0</v>
      </c>
      <c r="BG2343" s="217">
        <f>IF(N2343="zákl. přenesená",J2343,0)</f>
        <v>0</v>
      </c>
      <c r="BH2343" s="217">
        <f>IF(N2343="sníž. přenesená",J2343,0)</f>
        <v>0</v>
      </c>
      <c r="BI2343" s="217">
        <f>IF(N2343="nulová",J2343,0)</f>
        <v>0</v>
      </c>
      <c r="BJ2343" s="25" t="s">
        <v>42</v>
      </c>
      <c r="BK2343" s="217">
        <f>ROUND(I2343*H2343,2)</f>
        <v>0</v>
      </c>
      <c r="BL2343" s="25" t="s">
        <v>286</v>
      </c>
      <c r="BM2343" s="25" t="s">
        <v>2473</v>
      </c>
    </row>
    <row r="2344" spans="2:65" s="1" customFormat="1" ht="25.5" customHeight="1">
      <c r="B2344" s="43"/>
      <c r="C2344" s="264" t="s">
        <v>2474</v>
      </c>
      <c r="D2344" s="264" t="s">
        <v>306</v>
      </c>
      <c r="E2344" s="265" t="s">
        <v>2475</v>
      </c>
      <c r="F2344" s="266" t="s">
        <v>2476</v>
      </c>
      <c r="G2344" s="267" t="s">
        <v>370</v>
      </c>
      <c r="H2344" s="268">
        <v>1</v>
      </c>
      <c r="I2344" s="269"/>
      <c r="J2344" s="270">
        <f>ROUND(I2344*H2344,2)</f>
        <v>0</v>
      </c>
      <c r="K2344" s="266" t="s">
        <v>34</v>
      </c>
      <c r="L2344" s="271"/>
      <c r="M2344" s="272" t="s">
        <v>34</v>
      </c>
      <c r="N2344" s="273" t="s">
        <v>51</v>
      </c>
      <c r="O2344" s="44"/>
      <c r="P2344" s="215">
        <f>O2344*H2344</f>
        <v>0</v>
      </c>
      <c r="Q2344" s="215">
        <v>8.3949999999999997E-2</v>
      </c>
      <c r="R2344" s="215">
        <f>Q2344*H2344</f>
        <v>8.3949999999999997E-2</v>
      </c>
      <c r="S2344" s="215">
        <v>0</v>
      </c>
      <c r="T2344" s="216">
        <f>S2344*H2344</f>
        <v>0</v>
      </c>
      <c r="AR2344" s="25" t="s">
        <v>390</v>
      </c>
      <c r="AT2344" s="25" t="s">
        <v>306</v>
      </c>
      <c r="AU2344" s="25" t="s">
        <v>87</v>
      </c>
      <c r="AY2344" s="25" t="s">
        <v>201</v>
      </c>
      <c r="BE2344" s="217">
        <f>IF(N2344="základní",J2344,0)</f>
        <v>0</v>
      </c>
      <c r="BF2344" s="217">
        <f>IF(N2344="snížená",J2344,0)</f>
        <v>0</v>
      </c>
      <c r="BG2344" s="217">
        <f>IF(N2344="zákl. přenesená",J2344,0)</f>
        <v>0</v>
      </c>
      <c r="BH2344" s="217">
        <f>IF(N2344="sníž. přenesená",J2344,0)</f>
        <v>0</v>
      </c>
      <c r="BI2344" s="217">
        <f>IF(N2344="nulová",J2344,0)</f>
        <v>0</v>
      </c>
      <c r="BJ2344" s="25" t="s">
        <v>42</v>
      </c>
      <c r="BK2344" s="217">
        <f>ROUND(I2344*H2344,2)</f>
        <v>0</v>
      </c>
      <c r="BL2344" s="25" t="s">
        <v>286</v>
      </c>
      <c r="BM2344" s="25" t="s">
        <v>2477</v>
      </c>
    </row>
    <row r="2345" spans="2:65" s="1" customFormat="1" ht="38.25" customHeight="1">
      <c r="B2345" s="43"/>
      <c r="C2345" s="206" t="s">
        <v>2478</v>
      </c>
      <c r="D2345" s="206" t="s">
        <v>203</v>
      </c>
      <c r="E2345" s="207" t="s">
        <v>2479</v>
      </c>
      <c r="F2345" s="208" t="s">
        <v>2480</v>
      </c>
      <c r="G2345" s="209" t="s">
        <v>355</v>
      </c>
      <c r="H2345" s="210">
        <v>3.96</v>
      </c>
      <c r="I2345" s="211"/>
      <c r="J2345" s="212">
        <f>ROUND(I2345*H2345,2)</f>
        <v>0</v>
      </c>
      <c r="K2345" s="208" t="s">
        <v>207</v>
      </c>
      <c r="L2345" s="63"/>
      <c r="M2345" s="213" t="s">
        <v>34</v>
      </c>
      <c r="N2345" s="214" t="s">
        <v>51</v>
      </c>
      <c r="O2345" s="44"/>
      <c r="P2345" s="215">
        <f>O2345*H2345</f>
        <v>0</v>
      </c>
      <c r="Q2345" s="215">
        <v>0</v>
      </c>
      <c r="R2345" s="215">
        <f>Q2345*H2345</f>
        <v>0</v>
      </c>
      <c r="S2345" s="215">
        <v>0</v>
      </c>
      <c r="T2345" s="216">
        <f>S2345*H2345</f>
        <v>0</v>
      </c>
      <c r="AR2345" s="25" t="s">
        <v>286</v>
      </c>
      <c r="AT2345" s="25" t="s">
        <v>203</v>
      </c>
      <c r="AU2345" s="25" t="s">
        <v>87</v>
      </c>
      <c r="AY2345" s="25" t="s">
        <v>201</v>
      </c>
      <c r="BE2345" s="217">
        <f>IF(N2345="základní",J2345,0)</f>
        <v>0</v>
      </c>
      <c r="BF2345" s="217">
        <f>IF(N2345="snížená",J2345,0)</f>
        <v>0</v>
      </c>
      <c r="BG2345" s="217">
        <f>IF(N2345="zákl. přenesená",J2345,0)</f>
        <v>0</v>
      </c>
      <c r="BH2345" s="217">
        <f>IF(N2345="sníž. přenesená",J2345,0)</f>
        <v>0</v>
      </c>
      <c r="BI2345" s="217">
        <f>IF(N2345="nulová",J2345,0)</f>
        <v>0</v>
      </c>
      <c r="BJ2345" s="25" t="s">
        <v>42</v>
      </c>
      <c r="BK2345" s="217">
        <f>ROUND(I2345*H2345,2)</f>
        <v>0</v>
      </c>
      <c r="BL2345" s="25" t="s">
        <v>286</v>
      </c>
      <c r="BM2345" s="25" t="s">
        <v>2481</v>
      </c>
    </row>
    <row r="2346" spans="2:65" s="1" customFormat="1" ht="121.5">
      <c r="B2346" s="43"/>
      <c r="C2346" s="65"/>
      <c r="D2346" s="218" t="s">
        <v>209</v>
      </c>
      <c r="E2346" s="65"/>
      <c r="F2346" s="219" t="s">
        <v>2482</v>
      </c>
      <c r="G2346" s="65"/>
      <c r="H2346" s="65"/>
      <c r="I2346" s="175"/>
      <c r="J2346" s="65"/>
      <c r="K2346" s="65"/>
      <c r="L2346" s="63"/>
      <c r="M2346" s="220"/>
      <c r="N2346" s="44"/>
      <c r="O2346" s="44"/>
      <c r="P2346" s="44"/>
      <c r="Q2346" s="44"/>
      <c r="R2346" s="44"/>
      <c r="S2346" s="44"/>
      <c r="T2346" s="80"/>
      <c r="AT2346" s="25" t="s">
        <v>209</v>
      </c>
      <c r="AU2346" s="25" t="s">
        <v>87</v>
      </c>
    </row>
    <row r="2347" spans="2:65" s="11" customFormat="1" ht="29.85" customHeight="1">
      <c r="B2347" s="190"/>
      <c r="C2347" s="191"/>
      <c r="D2347" s="192" t="s">
        <v>79</v>
      </c>
      <c r="E2347" s="204" t="s">
        <v>2483</v>
      </c>
      <c r="F2347" s="204" t="s">
        <v>2484</v>
      </c>
      <c r="G2347" s="191"/>
      <c r="H2347" s="191"/>
      <c r="I2347" s="194"/>
      <c r="J2347" s="205">
        <f>BK2347</f>
        <v>0</v>
      </c>
      <c r="K2347" s="191"/>
      <c r="L2347" s="196"/>
      <c r="M2347" s="197"/>
      <c r="N2347" s="198"/>
      <c r="O2347" s="198"/>
      <c r="P2347" s="199">
        <f>SUM(P2348:P2413)</f>
        <v>0</v>
      </c>
      <c r="Q2347" s="198"/>
      <c r="R2347" s="199">
        <f>SUM(R2348:R2413)</f>
        <v>4.22806192</v>
      </c>
      <c r="S2347" s="198"/>
      <c r="T2347" s="200">
        <f>SUM(T2348:T2413)</f>
        <v>0</v>
      </c>
      <c r="AR2347" s="201" t="s">
        <v>87</v>
      </c>
      <c r="AT2347" s="202" t="s">
        <v>79</v>
      </c>
      <c r="AU2347" s="202" t="s">
        <v>42</v>
      </c>
      <c r="AY2347" s="201" t="s">
        <v>201</v>
      </c>
      <c r="BK2347" s="203">
        <f>SUM(BK2348:BK2413)</f>
        <v>0</v>
      </c>
    </row>
    <row r="2348" spans="2:65" s="1" customFormat="1" ht="25.5" customHeight="1">
      <c r="B2348" s="43"/>
      <c r="C2348" s="206" t="s">
        <v>2485</v>
      </c>
      <c r="D2348" s="206" t="s">
        <v>203</v>
      </c>
      <c r="E2348" s="207" t="s">
        <v>2486</v>
      </c>
      <c r="F2348" s="208" t="s">
        <v>2487</v>
      </c>
      <c r="G2348" s="209" t="s">
        <v>540</v>
      </c>
      <c r="H2348" s="210">
        <v>22.797999999999998</v>
      </c>
      <c r="I2348" s="211"/>
      <c r="J2348" s="212">
        <f>ROUND(I2348*H2348,2)</f>
        <v>0</v>
      </c>
      <c r="K2348" s="208" t="s">
        <v>207</v>
      </c>
      <c r="L2348" s="63"/>
      <c r="M2348" s="213" t="s">
        <v>34</v>
      </c>
      <c r="N2348" s="214" t="s">
        <v>51</v>
      </c>
      <c r="O2348" s="44"/>
      <c r="P2348" s="215">
        <f>O2348*H2348</f>
        <v>0</v>
      </c>
      <c r="Q2348" s="215">
        <v>4.6000000000000001E-4</v>
      </c>
      <c r="R2348" s="215">
        <f>Q2348*H2348</f>
        <v>1.0487079999999999E-2</v>
      </c>
      <c r="S2348" s="215">
        <v>0</v>
      </c>
      <c r="T2348" s="216">
        <f>S2348*H2348</f>
        <v>0</v>
      </c>
      <c r="AR2348" s="25" t="s">
        <v>286</v>
      </c>
      <c r="AT2348" s="25" t="s">
        <v>203</v>
      </c>
      <c r="AU2348" s="25" t="s">
        <v>87</v>
      </c>
      <c r="AY2348" s="25" t="s">
        <v>201</v>
      </c>
      <c r="BE2348" s="217">
        <f>IF(N2348="základní",J2348,0)</f>
        <v>0</v>
      </c>
      <c r="BF2348" s="217">
        <f>IF(N2348="snížená",J2348,0)</f>
        <v>0</v>
      </c>
      <c r="BG2348" s="217">
        <f>IF(N2348="zákl. přenesená",J2348,0)</f>
        <v>0</v>
      </c>
      <c r="BH2348" s="217">
        <f>IF(N2348="sníž. přenesená",J2348,0)</f>
        <v>0</v>
      </c>
      <c r="BI2348" s="217">
        <f>IF(N2348="nulová",J2348,0)</f>
        <v>0</v>
      </c>
      <c r="BJ2348" s="25" t="s">
        <v>42</v>
      </c>
      <c r="BK2348" s="217">
        <f>ROUND(I2348*H2348,2)</f>
        <v>0</v>
      </c>
      <c r="BL2348" s="25" t="s">
        <v>286</v>
      </c>
      <c r="BM2348" s="25" t="s">
        <v>2488</v>
      </c>
    </row>
    <row r="2349" spans="2:65" s="12" customFormat="1">
      <c r="B2349" s="221"/>
      <c r="C2349" s="222"/>
      <c r="D2349" s="218" t="s">
        <v>211</v>
      </c>
      <c r="E2349" s="223" t="s">
        <v>34</v>
      </c>
      <c r="F2349" s="224" t="s">
        <v>418</v>
      </c>
      <c r="G2349" s="222"/>
      <c r="H2349" s="223" t="s">
        <v>34</v>
      </c>
      <c r="I2349" s="225"/>
      <c r="J2349" s="222"/>
      <c r="K2349" s="222"/>
      <c r="L2349" s="226"/>
      <c r="M2349" s="227"/>
      <c r="N2349" s="228"/>
      <c r="O2349" s="228"/>
      <c r="P2349" s="228"/>
      <c r="Q2349" s="228"/>
      <c r="R2349" s="228"/>
      <c r="S2349" s="228"/>
      <c r="T2349" s="229"/>
      <c r="AT2349" s="230" t="s">
        <v>211</v>
      </c>
      <c r="AU2349" s="230" t="s">
        <v>87</v>
      </c>
      <c r="AV2349" s="12" t="s">
        <v>42</v>
      </c>
      <c r="AW2349" s="12" t="s">
        <v>40</v>
      </c>
      <c r="AX2349" s="12" t="s">
        <v>80</v>
      </c>
      <c r="AY2349" s="230" t="s">
        <v>201</v>
      </c>
    </row>
    <row r="2350" spans="2:65" s="12" customFormat="1">
      <c r="B2350" s="221"/>
      <c r="C2350" s="222"/>
      <c r="D2350" s="218" t="s">
        <v>211</v>
      </c>
      <c r="E2350" s="223" t="s">
        <v>34</v>
      </c>
      <c r="F2350" s="224" t="s">
        <v>2489</v>
      </c>
      <c r="G2350" s="222"/>
      <c r="H2350" s="223" t="s">
        <v>34</v>
      </c>
      <c r="I2350" s="225"/>
      <c r="J2350" s="222"/>
      <c r="K2350" s="222"/>
      <c r="L2350" s="226"/>
      <c r="M2350" s="227"/>
      <c r="N2350" s="228"/>
      <c r="O2350" s="228"/>
      <c r="P2350" s="228"/>
      <c r="Q2350" s="228"/>
      <c r="R2350" s="228"/>
      <c r="S2350" s="228"/>
      <c r="T2350" s="229"/>
      <c r="AT2350" s="230" t="s">
        <v>211</v>
      </c>
      <c r="AU2350" s="230" t="s">
        <v>87</v>
      </c>
      <c r="AV2350" s="12" t="s">
        <v>42</v>
      </c>
      <c r="AW2350" s="12" t="s">
        <v>40</v>
      </c>
      <c r="AX2350" s="12" t="s">
        <v>80</v>
      </c>
      <c r="AY2350" s="230" t="s">
        <v>201</v>
      </c>
    </row>
    <row r="2351" spans="2:65" s="13" customFormat="1" ht="27">
      <c r="B2351" s="231"/>
      <c r="C2351" s="232"/>
      <c r="D2351" s="218" t="s">
        <v>211</v>
      </c>
      <c r="E2351" s="233" t="s">
        <v>34</v>
      </c>
      <c r="F2351" s="234" t="s">
        <v>2490</v>
      </c>
      <c r="G2351" s="232"/>
      <c r="H2351" s="235">
        <v>31.297999999999998</v>
      </c>
      <c r="I2351" s="236"/>
      <c r="J2351" s="232"/>
      <c r="K2351" s="232"/>
      <c r="L2351" s="237"/>
      <c r="M2351" s="238"/>
      <c r="N2351" s="239"/>
      <c r="O2351" s="239"/>
      <c r="P2351" s="239"/>
      <c r="Q2351" s="239"/>
      <c r="R2351" s="239"/>
      <c r="S2351" s="239"/>
      <c r="T2351" s="240"/>
      <c r="AT2351" s="241" t="s">
        <v>211</v>
      </c>
      <c r="AU2351" s="241" t="s">
        <v>87</v>
      </c>
      <c r="AV2351" s="13" t="s">
        <v>87</v>
      </c>
      <c r="AW2351" s="13" t="s">
        <v>40</v>
      </c>
      <c r="AX2351" s="13" t="s">
        <v>80</v>
      </c>
      <c r="AY2351" s="241" t="s">
        <v>201</v>
      </c>
    </row>
    <row r="2352" spans="2:65" s="12" customFormat="1">
      <c r="B2352" s="221"/>
      <c r="C2352" s="222"/>
      <c r="D2352" s="218" t="s">
        <v>211</v>
      </c>
      <c r="E2352" s="223" t="s">
        <v>34</v>
      </c>
      <c r="F2352" s="224" t="s">
        <v>441</v>
      </c>
      <c r="G2352" s="222"/>
      <c r="H2352" s="223" t="s">
        <v>34</v>
      </c>
      <c r="I2352" s="225"/>
      <c r="J2352" s="222"/>
      <c r="K2352" s="222"/>
      <c r="L2352" s="226"/>
      <c r="M2352" s="227"/>
      <c r="N2352" s="228"/>
      <c r="O2352" s="228"/>
      <c r="P2352" s="228"/>
      <c r="Q2352" s="228"/>
      <c r="R2352" s="228"/>
      <c r="S2352" s="228"/>
      <c r="T2352" s="229"/>
      <c r="AT2352" s="230" t="s">
        <v>211</v>
      </c>
      <c r="AU2352" s="230" t="s">
        <v>87</v>
      </c>
      <c r="AV2352" s="12" t="s">
        <v>42</v>
      </c>
      <c r="AW2352" s="12" t="s">
        <v>40</v>
      </c>
      <c r="AX2352" s="12" t="s">
        <v>80</v>
      </c>
      <c r="AY2352" s="230" t="s">
        <v>201</v>
      </c>
    </row>
    <row r="2353" spans="2:65" s="13" customFormat="1">
      <c r="B2353" s="231"/>
      <c r="C2353" s="232"/>
      <c r="D2353" s="218" t="s">
        <v>211</v>
      </c>
      <c r="E2353" s="233" t="s">
        <v>34</v>
      </c>
      <c r="F2353" s="234" t="s">
        <v>2491</v>
      </c>
      <c r="G2353" s="232"/>
      <c r="H2353" s="235">
        <v>-8.5</v>
      </c>
      <c r="I2353" s="236"/>
      <c r="J2353" s="232"/>
      <c r="K2353" s="232"/>
      <c r="L2353" s="237"/>
      <c r="M2353" s="238"/>
      <c r="N2353" s="239"/>
      <c r="O2353" s="239"/>
      <c r="P2353" s="239"/>
      <c r="Q2353" s="239"/>
      <c r="R2353" s="239"/>
      <c r="S2353" s="239"/>
      <c r="T2353" s="240"/>
      <c r="AT2353" s="241" t="s">
        <v>211</v>
      </c>
      <c r="AU2353" s="241" t="s">
        <v>87</v>
      </c>
      <c r="AV2353" s="13" t="s">
        <v>87</v>
      </c>
      <c r="AW2353" s="13" t="s">
        <v>40</v>
      </c>
      <c r="AX2353" s="13" t="s">
        <v>80</v>
      </c>
      <c r="AY2353" s="241" t="s">
        <v>201</v>
      </c>
    </row>
    <row r="2354" spans="2:65" s="14" customFormat="1">
      <c r="B2354" s="242"/>
      <c r="C2354" s="243"/>
      <c r="D2354" s="218" t="s">
        <v>211</v>
      </c>
      <c r="E2354" s="244" t="s">
        <v>34</v>
      </c>
      <c r="F2354" s="245" t="s">
        <v>215</v>
      </c>
      <c r="G2354" s="243"/>
      <c r="H2354" s="246">
        <v>22.797999999999998</v>
      </c>
      <c r="I2354" s="247"/>
      <c r="J2354" s="243"/>
      <c r="K2354" s="243"/>
      <c r="L2354" s="248"/>
      <c r="M2354" s="249"/>
      <c r="N2354" s="250"/>
      <c r="O2354" s="250"/>
      <c r="P2354" s="250"/>
      <c r="Q2354" s="250"/>
      <c r="R2354" s="250"/>
      <c r="S2354" s="250"/>
      <c r="T2354" s="251"/>
      <c r="AT2354" s="252" t="s">
        <v>211</v>
      </c>
      <c r="AU2354" s="252" t="s">
        <v>87</v>
      </c>
      <c r="AV2354" s="14" t="s">
        <v>111</v>
      </c>
      <c r="AW2354" s="14" t="s">
        <v>40</v>
      </c>
      <c r="AX2354" s="14" t="s">
        <v>42</v>
      </c>
      <c r="AY2354" s="252" t="s">
        <v>201</v>
      </c>
    </row>
    <row r="2355" spans="2:65" s="1" customFormat="1" ht="25.5" customHeight="1">
      <c r="B2355" s="43"/>
      <c r="C2355" s="264" t="s">
        <v>2492</v>
      </c>
      <c r="D2355" s="264" t="s">
        <v>306</v>
      </c>
      <c r="E2355" s="265" t="s">
        <v>2493</v>
      </c>
      <c r="F2355" s="266" t="s">
        <v>2494</v>
      </c>
      <c r="G2355" s="267" t="s">
        <v>370</v>
      </c>
      <c r="H2355" s="268">
        <v>84</v>
      </c>
      <c r="I2355" s="269"/>
      <c r="J2355" s="270">
        <f>ROUND(I2355*H2355,2)</f>
        <v>0</v>
      </c>
      <c r="K2355" s="266" t="s">
        <v>207</v>
      </c>
      <c r="L2355" s="271"/>
      <c r="M2355" s="272" t="s">
        <v>34</v>
      </c>
      <c r="N2355" s="273" t="s">
        <v>51</v>
      </c>
      <c r="O2355" s="44"/>
      <c r="P2355" s="215">
        <f>O2355*H2355</f>
        <v>0</v>
      </c>
      <c r="Q2355" s="215">
        <v>4.4999999999999999E-4</v>
      </c>
      <c r="R2355" s="215">
        <f>Q2355*H2355</f>
        <v>3.78E-2</v>
      </c>
      <c r="S2355" s="215">
        <v>0</v>
      </c>
      <c r="T2355" s="216">
        <f>S2355*H2355</f>
        <v>0</v>
      </c>
      <c r="AR2355" s="25" t="s">
        <v>390</v>
      </c>
      <c r="AT2355" s="25" t="s">
        <v>306</v>
      </c>
      <c r="AU2355" s="25" t="s">
        <v>87</v>
      </c>
      <c r="AY2355" s="25" t="s">
        <v>201</v>
      </c>
      <c r="BE2355" s="217">
        <f>IF(N2355="základní",J2355,0)</f>
        <v>0</v>
      </c>
      <c r="BF2355" s="217">
        <f>IF(N2355="snížená",J2355,0)</f>
        <v>0</v>
      </c>
      <c r="BG2355" s="217">
        <f>IF(N2355="zákl. přenesená",J2355,0)</f>
        <v>0</v>
      </c>
      <c r="BH2355" s="217">
        <f>IF(N2355="sníž. přenesená",J2355,0)</f>
        <v>0</v>
      </c>
      <c r="BI2355" s="217">
        <f>IF(N2355="nulová",J2355,0)</f>
        <v>0</v>
      </c>
      <c r="BJ2355" s="25" t="s">
        <v>42</v>
      </c>
      <c r="BK2355" s="217">
        <f>ROUND(I2355*H2355,2)</f>
        <v>0</v>
      </c>
      <c r="BL2355" s="25" t="s">
        <v>286</v>
      </c>
      <c r="BM2355" s="25" t="s">
        <v>2495</v>
      </c>
    </row>
    <row r="2356" spans="2:65" s="1" customFormat="1" ht="38.25" customHeight="1">
      <c r="B2356" s="43"/>
      <c r="C2356" s="206" t="s">
        <v>2496</v>
      </c>
      <c r="D2356" s="206" t="s">
        <v>203</v>
      </c>
      <c r="E2356" s="207" t="s">
        <v>2497</v>
      </c>
      <c r="F2356" s="208" t="s">
        <v>2498</v>
      </c>
      <c r="G2356" s="209" t="s">
        <v>137</v>
      </c>
      <c r="H2356" s="210">
        <v>122.79</v>
      </c>
      <c r="I2356" s="211"/>
      <c r="J2356" s="212">
        <f>ROUND(I2356*H2356,2)</f>
        <v>0</v>
      </c>
      <c r="K2356" s="208" t="s">
        <v>207</v>
      </c>
      <c r="L2356" s="63"/>
      <c r="M2356" s="213" t="s">
        <v>34</v>
      </c>
      <c r="N2356" s="214" t="s">
        <v>51</v>
      </c>
      <c r="O2356" s="44"/>
      <c r="P2356" s="215">
        <f>O2356*H2356</f>
        <v>0</v>
      </c>
      <c r="Q2356" s="215">
        <v>3.6700000000000001E-3</v>
      </c>
      <c r="R2356" s="215">
        <f>Q2356*H2356</f>
        <v>0.45063930000000002</v>
      </c>
      <c r="S2356" s="215">
        <v>0</v>
      </c>
      <c r="T2356" s="216">
        <f>S2356*H2356</f>
        <v>0</v>
      </c>
      <c r="AR2356" s="25" t="s">
        <v>286</v>
      </c>
      <c r="AT2356" s="25" t="s">
        <v>203</v>
      </c>
      <c r="AU2356" s="25" t="s">
        <v>87</v>
      </c>
      <c r="AY2356" s="25" t="s">
        <v>201</v>
      </c>
      <c r="BE2356" s="217">
        <f>IF(N2356="základní",J2356,0)</f>
        <v>0</v>
      </c>
      <c r="BF2356" s="217">
        <f>IF(N2356="snížená",J2356,0)</f>
        <v>0</v>
      </c>
      <c r="BG2356" s="217">
        <f>IF(N2356="zákl. přenesená",J2356,0)</f>
        <v>0</v>
      </c>
      <c r="BH2356" s="217">
        <f>IF(N2356="sníž. přenesená",J2356,0)</f>
        <v>0</v>
      </c>
      <c r="BI2356" s="217">
        <f>IF(N2356="nulová",J2356,0)</f>
        <v>0</v>
      </c>
      <c r="BJ2356" s="25" t="s">
        <v>42</v>
      </c>
      <c r="BK2356" s="217">
        <f>ROUND(I2356*H2356,2)</f>
        <v>0</v>
      </c>
      <c r="BL2356" s="25" t="s">
        <v>286</v>
      </c>
      <c r="BM2356" s="25" t="s">
        <v>2499</v>
      </c>
    </row>
    <row r="2357" spans="2:65" s="12" customFormat="1">
      <c r="B2357" s="221"/>
      <c r="C2357" s="222"/>
      <c r="D2357" s="218" t="s">
        <v>211</v>
      </c>
      <c r="E2357" s="223" t="s">
        <v>34</v>
      </c>
      <c r="F2357" s="224" t="s">
        <v>418</v>
      </c>
      <c r="G2357" s="222"/>
      <c r="H2357" s="223" t="s">
        <v>34</v>
      </c>
      <c r="I2357" s="225"/>
      <c r="J2357" s="222"/>
      <c r="K2357" s="222"/>
      <c r="L2357" s="226"/>
      <c r="M2357" s="227"/>
      <c r="N2357" s="228"/>
      <c r="O2357" s="228"/>
      <c r="P2357" s="228"/>
      <c r="Q2357" s="228"/>
      <c r="R2357" s="228"/>
      <c r="S2357" s="228"/>
      <c r="T2357" s="229"/>
      <c r="AT2357" s="230" t="s">
        <v>211</v>
      </c>
      <c r="AU2357" s="230" t="s">
        <v>87</v>
      </c>
      <c r="AV2357" s="12" t="s">
        <v>42</v>
      </c>
      <c r="AW2357" s="12" t="s">
        <v>40</v>
      </c>
      <c r="AX2357" s="12" t="s">
        <v>80</v>
      </c>
      <c r="AY2357" s="230" t="s">
        <v>201</v>
      </c>
    </row>
    <row r="2358" spans="2:65" s="12" customFormat="1">
      <c r="B2358" s="221"/>
      <c r="C2358" s="222"/>
      <c r="D2358" s="218" t="s">
        <v>211</v>
      </c>
      <c r="E2358" s="223" t="s">
        <v>34</v>
      </c>
      <c r="F2358" s="224" t="s">
        <v>2062</v>
      </c>
      <c r="G2358" s="222"/>
      <c r="H2358" s="223" t="s">
        <v>34</v>
      </c>
      <c r="I2358" s="225"/>
      <c r="J2358" s="222"/>
      <c r="K2358" s="222"/>
      <c r="L2358" s="226"/>
      <c r="M2358" s="227"/>
      <c r="N2358" s="228"/>
      <c r="O2358" s="228"/>
      <c r="P2358" s="228"/>
      <c r="Q2358" s="228"/>
      <c r="R2358" s="228"/>
      <c r="S2358" s="228"/>
      <c r="T2358" s="229"/>
      <c r="AT2358" s="230" t="s">
        <v>211</v>
      </c>
      <c r="AU2358" s="230" t="s">
        <v>87</v>
      </c>
      <c r="AV2358" s="12" t="s">
        <v>42</v>
      </c>
      <c r="AW2358" s="12" t="s">
        <v>40</v>
      </c>
      <c r="AX2358" s="12" t="s">
        <v>80</v>
      </c>
      <c r="AY2358" s="230" t="s">
        <v>201</v>
      </c>
    </row>
    <row r="2359" spans="2:65" s="13" customFormat="1">
      <c r="B2359" s="231"/>
      <c r="C2359" s="232"/>
      <c r="D2359" s="218" t="s">
        <v>211</v>
      </c>
      <c r="E2359" s="233" t="s">
        <v>34</v>
      </c>
      <c r="F2359" s="234" t="s">
        <v>135</v>
      </c>
      <c r="G2359" s="232"/>
      <c r="H2359" s="235">
        <v>122.79</v>
      </c>
      <c r="I2359" s="236"/>
      <c r="J2359" s="232"/>
      <c r="K2359" s="232"/>
      <c r="L2359" s="237"/>
      <c r="M2359" s="238"/>
      <c r="N2359" s="239"/>
      <c r="O2359" s="239"/>
      <c r="P2359" s="239"/>
      <c r="Q2359" s="239"/>
      <c r="R2359" s="239"/>
      <c r="S2359" s="239"/>
      <c r="T2359" s="240"/>
      <c r="AT2359" s="241" t="s">
        <v>211</v>
      </c>
      <c r="AU2359" s="241" t="s">
        <v>87</v>
      </c>
      <c r="AV2359" s="13" t="s">
        <v>87</v>
      </c>
      <c r="AW2359" s="13" t="s">
        <v>40</v>
      </c>
      <c r="AX2359" s="13" t="s">
        <v>80</v>
      </c>
      <c r="AY2359" s="241" t="s">
        <v>201</v>
      </c>
    </row>
    <row r="2360" spans="2:65" s="13" customFormat="1">
      <c r="B2360" s="231"/>
      <c r="C2360" s="232"/>
      <c r="D2360" s="218" t="s">
        <v>211</v>
      </c>
      <c r="E2360" s="233" t="s">
        <v>34</v>
      </c>
      <c r="F2360" s="234" t="s">
        <v>2500</v>
      </c>
      <c r="G2360" s="232"/>
      <c r="H2360" s="235">
        <v>-97.4</v>
      </c>
      <c r="I2360" s="236"/>
      <c r="J2360" s="232"/>
      <c r="K2360" s="232"/>
      <c r="L2360" s="237"/>
      <c r="M2360" s="238"/>
      <c r="N2360" s="239"/>
      <c r="O2360" s="239"/>
      <c r="P2360" s="239"/>
      <c r="Q2360" s="239"/>
      <c r="R2360" s="239"/>
      <c r="S2360" s="239"/>
      <c r="T2360" s="240"/>
      <c r="AT2360" s="241" t="s">
        <v>211</v>
      </c>
      <c r="AU2360" s="241" t="s">
        <v>87</v>
      </c>
      <c r="AV2360" s="13" t="s">
        <v>87</v>
      </c>
      <c r="AW2360" s="13" t="s">
        <v>40</v>
      </c>
      <c r="AX2360" s="13" t="s">
        <v>80</v>
      </c>
      <c r="AY2360" s="241" t="s">
        <v>201</v>
      </c>
    </row>
    <row r="2361" spans="2:65" s="15" customFormat="1">
      <c r="B2361" s="253"/>
      <c r="C2361" s="254"/>
      <c r="D2361" s="218" t="s">
        <v>211</v>
      </c>
      <c r="E2361" s="255" t="s">
        <v>34</v>
      </c>
      <c r="F2361" s="256" t="s">
        <v>2429</v>
      </c>
      <c r="G2361" s="254"/>
      <c r="H2361" s="257">
        <v>25.39</v>
      </c>
      <c r="I2361" s="258"/>
      <c r="J2361" s="254"/>
      <c r="K2361" s="254"/>
      <c r="L2361" s="259"/>
      <c r="M2361" s="260"/>
      <c r="N2361" s="261"/>
      <c r="O2361" s="261"/>
      <c r="P2361" s="261"/>
      <c r="Q2361" s="261"/>
      <c r="R2361" s="261"/>
      <c r="S2361" s="261"/>
      <c r="T2361" s="262"/>
      <c r="AT2361" s="263" t="s">
        <v>211</v>
      </c>
      <c r="AU2361" s="263" t="s">
        <v>87</v>
      </c>
      <c r="AV2361" s="15" t="s">
        <v>108</v>
      </c>
      <c r="AW2361" s="15" t="s">
        <v>40</v>
      </c>
      <c r="AX2361" s="15" t="s">
        <v>80</v>
      </c>
      <c r="AY2361" s="263" t="s">
        <v>201</v>
      </c>
    </row>
    <row r="2362" spans="2:65" s="12" customFormat="1">
      <c r="B2362" s="221"/>
      <c r="C2362" s="222"/>
      <c r="D2362" s="218" t="s">
        <v>211</v>
      </c>
      <c r="E2362" s="223" t="s">
        <v>34</v>
      </c>
      <c r="F2362" s="224" t="s">
        <v>418</v>
      </c>
      <c r="G2362" s="222"/>
      <c r="H2362" s="223" t="s">
        <v>34</v>
      </c>
      <c r="I2362" s="225"/>
      <c r="J2362" s="222"/>
      <c r="K2362" s="222"/>
      <c r="L2362" s="226"/>
      <c r="M2362" s="227"/>
      <c r="N2362" s="228"/>
      <c r="O2362" s="228"/>
      <c r="P2362" s="228"/>
      <c r="Q2362" s="228"/>
      <c r="R2362" s="228"/>
      <c r="S2362" s="228"/>
      <c r="T2362" s="229"/>
      <c r="AT2362" s="230" t="s">
        <v>211</v>
      </c>
      <c r="AU2362" s="230" t="s">
        <v>87</v>
      </c>
      <c r="AV2362" s="12" t="s">
        <v>42</v>
      </c>
      <c r="AW2362" s="12" t="s">
        <v>40</v>
      </c>
      <c r="AX2362" s="12" t="s">
        <v>80</v>
      </c>
      <c r="AY2362" s="230" t="s">
        <v>201</v>
      </c>
    </row>
    <row r="2363" spans="2:65" s="12" customFormat="1">
      <c r="B2363" s="221"/>
      <c r="C2363" s="222"/>
      <c r="D2363" s="218" t="s">
        <v>211</v>
      </c>
      <c r="E2363" s="223" t="s">
        <v>34</v>
      </c>
      <c r="F2363" s="224" t="s">
        <v>2062</v>
      </c>
      <c r="G2363" s="222"/>
      <c r="H2363" s="223" t="s">
        <v>34</v>
      </c>
      <c r="I2363" s="225"/>
      <c r="J2363" s="222"/>
      <c r="K2363" s="222"/>
      <c r="L2363" s="226"/>
      <c r="M2363" s="227"/>
      <c r="N2363" s="228"/>
      <c r="O2363" s="228"/>
      <c r="P2363" s="228"/>
      <c r="Q2363" s="228"/>
      <c r="R2363" s="228"/>
      <c r="S2363" s="228"/>
      <c r="T2363" s="229"/>
      <c r="AT2363" s="230" t="s">
        <v>211</v>
      </c>
      <c r="AU2363" s="230" t="s">
        <v>87</v>
      </c>
      <c r="AV2363" s="12" t="s">
        <v>42</v>
      </c>
      <c r="AW2363" s="12" t="s">
        <v>40</v>
      </c>
      <c r="AX2363" s="12" t="s">
        <v>80</v>
      </c>
      <c r="AY2363" s="230" t="s">
        <v>201</v>
      </c>
    </row>
    <row r="2364" spans="2:65" s="13" customFormat="1">
      <c r="B2364" s="231"/>
      <c r="C2364" s="232"/>
      <c r="D2364" s="218" t="s">
        <v>211</v>
      </c>
      <c r="E2364" s="233" t="s">
        <v>34</v>
      </c>
      <c r="F2364" s="234" t="s">
        <v>1528</v>
      </c>
      <c r="G2364" s="232"/>
      <c r="H2364" s="235">
        <v>7.5</v>
      </c>
      <c r="I2364" s="236"/>
      <c r="J2364" s="232"/>
      <c r="K2364" s="232"/>
      <c r="L2364" s="237"/>
      <c r="M2364" s="238"/>
      <c r="N2364" s="239"/>
      <c r="O2364" s="239"/>
      <c r="P2364" s="239"/>
      <c r="Q2364" s="239"/>
      <c r="R2364" s="239"/>
      <c r="S2364" s="239"/>
      <c r="T2364" s="240"/>
      <c r="AT2364" s="241" t="s">
        <v>211</v>
      </c>
      <c r="AU2364" s="241" t="s">
        <v>87</v>
      </c>
      <c r="AV2364" s="13" t="s">
        <v>87</v>
      </c>
      <c r="AW2364" s="13" t="s">
        <v>40</v>
      </c>
      <c r="AX2364" s="13" t="s">
        <v>80</v>
      </c>
      <c r="AY2364" s="241" t="s">
        <v>201</v>
      </c>
    </row>
    <row r="2365" spans="2:65" s="13" customFormat="1">
      <c r="B2365" s="231"/>
      <c r="C2365" s="232"/>
      <c r="D2365" s="218" t="s">
        <v>211</v>
      </c>
      <c r="E2365" s="233" t="s">
        <v>34</v>
      </c>
      <c r="F2365" s="234" t="s">
        <v>1529</v>
      </c>
      <c r="G2365" s="232"/>
      <c r="H2365" s="235">
        <v>6</v>
      </c>
      <c r="I2365" s="236"/>
      <c r="J2365" s="232"/>
      <c r="K2365" s="232"/>
      <c r="L2365" s="237"/>
      <c r="M2365" s="238"/>
      <c r="N2365" s="239"/>
      <c r="O2365" s="239"/>
      <c r="P2365" s="239"/>
      <c r="Q2365" s="239"/>
      <c r="R2365" s="239"/>
      <c r="S2365" s="239"/>
      <c r="T2365" s="240"/>
      <c r="AT2365" s="241" t="s">
        <v>211</v>
      </c>
      <c r="AU2365" s="241" t="s">
        <v>87</v>
      </c>
      <c r="AV2365" s="13" t="s">
        <v>87</v>
      </c>
      <c r="AW2365" s="13" t="s">
        <v>40</v>
      </c>
      <c r="AX2365" s="13" t="s">
        <v>80</v>
      </c>
      <c r="AY2365" s="241" t="s">
        <v>201</v>
      </c>
    </row>
    <row r="2366" spans="2:65" s="13" customFormat="1">
      <c r="B2366" s="231"/>
      <c r="C2366" s="232"/>
      <c r="D2366" s="218" t="s">
        <v>211</v>
      </c>
      <c r="E2366" s="233" t="s">
        <v>34</v>
      </c>
      <c r="F2366" s="234" t="s">
        <v>1530</v>
      </c>
      <c r="G2366" s="232"/>
      <c r="H2366" s="235">
        <v>38.630000000000003</v>
      </c>
      <c r="I2366" s="236"/>
      <c r="J2366" s="232"/>
      <c r="K2366" s="232"/>
      <c r="L2366" s="237"/>
      <c r="M2366" s="238"/>
      <c r="N2366" s="239"/>
      <c r="O2366" s="239"/>
      <c r="P2366" s="239"/>
      <c r="Q2366" s="239"/>
      <c r="R2366" s="239"/>
      <c r="S2366" s="239"/>
      <c r="T2366" s="240"/>
      <c r="AT2366" s="241" t="s">
        <v>211</v>
      </c>
      <c r="AU2366" s="241" t="s">
        <v>87</v>
      </c>
      <c r="AV2366" s="13" t="s">
        <v>87</v>
      </c>
      <c r="AW2366" s="13" t="s">
        <v>40</v>
      </c>
      <c r="AX2366" s="13" t="s">
        <v>80</v>
      </c>
      <c r="AY2366" s="241" t="s">
        <v>201</v>
      </c>
    </row>
    <row r="2367" spans="2:65" s="13" customFormat="1">
      <c r="B2367" s="231"/>
      <c r="C2367" s="232"/>
      <c r="D2367" s="218" t="s">
        <v>211</v>
      </c>
      <c r="E2367" s="233" t="s">
        <v>34</v>
      </c>
      <c r="F2367" s="234" t="s">
        <v>2066</v>
      </c>
      <c r="G2367" s="232"/>
      <c r="H2367" s="235">
        <v>16.88</v>
      </c>
      <c r="I2367" s="236"/>
      <c r="J2367" s="232"/>
      <c r="K2367" s="232"/>
      <c r="L2367" s="237"/>
      <c r="M2367" s="238"/>
      <c r="N2367" s="239"/>
      <c r="O2367" s="239"/>
      <c r="P2367" s="239"/>
      <c r="Q2367" s="239"/>
      <c r="R2367" s="239"/>
      <c r="S2367" s="239"/>
      <c r="T2367" s="240"/>
      <c r="AT2367" s="241" t="s">
        <v>211</v>
      </c>
      <c r="AU2367" s="241" t="s">
        <v>87</v>
      </c>
      <c r="AV2367" s="13" t="s">
        <v>87</v>
      </c>
      <c r="AW2367" s="13" t="s">
        <v>40</v>
      </c>
      <c r="AX2367" s="13" t="s">
        <v>80</v>
      </c>
      <c r="AY2367" s="241" t="s">
        <v>201</v>
      </c>
    </row>
    <row r="2368" spans="2:65" s="13" customFormat="1">
      <c r="B2368" s="231"/>
      <c r="C2368" s="232"/>
      <c r="D2368" s="218" t="s">
        <v>211</v>
      </c>
      <c r="E2368" s="233" t="s">
        <v>34</v>
      </c>
      <c r="F2368" s="234" t="s">
        <v>1531</v>
      </c>
      <c r="G2368" s="232"/>
      <c r="H2368" s="235">
        <v>5.97</v>
      </c>
      <c r="I2368" s="236"/>
      <c r="J2368" s="232"/>
      <c r="K2368" s="232"/>
      <c r="L2368" s="237"/>
      <c r="M2368" s="238"/>
      <c r="N2368" s="239"/>
      <c r="O2368" s="239"/>
      <c r="P2368" s="239"/>
      <c r="Q2368" s="239"/>
      <c r="R2368" s="239"/>
      <c r="S2368" s="239"/>
      <c r="T2368" s="240"/>
      <c r="AT2368" s="241" t="s">
        <v>211</v>
      </c>
      <c r="AU2368" s="241" t="s">
        <v>87</v>
      </c>
      <c r="AV2368" s="13" t="s">
        <v>87</v>
      </c>
      <c r="AW2368" s="13" t="s">
        <v>40</v>
      </c>
      <c r="AX2368" s="13" t="s">
        <v>80</v>
      </c>
      <c r="AY2368" s="241" t="s">
        <v>201</v>
      </c>
    </row>
    <row r="2369" spans="2:65" s="13" customFormat="1">
      <c r="B2369" s="231"/>
      <c r="C2369" s="232"/>
      <c r="D2369" s="218" t="s">
        <v>211</v>
      </c>
      <c r="E2369" s="233" t="s">
        <v>34</v>
      </c>
      <c r="F2369" s="234" t="s">
        <v>1532</v>
      </c>
      <c r="G2369" s="232"/>
      <c r="H2369" s="235">
        <v>4.04</v>
      </c>
      <c r="I2369" s="236"/>
      <c r="J2369" s="232"/>
      <c r="K2369" s="232"/>
      <c r="L2369" s="237"/>
      <c r="M2369" s="238"/>
      <c r="N2369" s="239"/>
      <c r="O2369" s="239"/>
      <c r="P2369" s="239"/>
      <c r="Q2369" s="239"/>
      <c r="R2369" s="239"/>
      <c r="S2369" s="239"/>
      <c r="T2369" s="240"/>
      <c r="AT2369" s="241" t="s">
        <v>211</v>
      </c>
      <c r="AU2369" s="241" t="s">
        <v>87</v>
      </c>
      <c r="AV2369" s="13" t="s">
        <v>87</v>
      </c>
      <c r="AW2369" s="13" t="s">
        <v>40</v>
      </c>
      <c r="AX2369" s="13" t="s">
        <v>80</v>
      </c>
      <c r="AY2369" s="241" t="s">
        <v>201</v>
      </c>
    </row>
    <row r="2370" spans="2:65" s="13" customFormat="1">
      <c r="B2370" s="231"/>
      <c r="C2370" s="232"/>
      <c r="D2370" s="218" t="s">
        <v>211</v>
      </c>
      <c r="E2370" s="233" t="s">
        <v>34</v>
      </c>
      <c r="F2370" s="234" t="s">
        <v>1533</v>
      </c>
      <c r="G2370" s="232"/>
      <c r="H2370" s="235">
        <v>4.2300000000000004</v>
      </c>
      <c r="I2370" s="236"/>
      <c r="J2370" s="232"/>
      <c r="K2370" s="232"/>
      <c r="L2370" s="237"/>
      <c r="M2370" s="238"/>
      <c r="N2370" s="239"/>
      <c r="O2370" s="239"/>
      <c r="P2370" s="239"/>
      <c r="Q2370" s="239"/>
      <c r="R2370" s="239"/>
      <c r="S2370" s="239"/>
      <c r="T2370" s="240"/>
      <c r="AT2370" s="241" t="s">
        <v>211</v>
      </c>
      <c r="AU2370" s="241" t="s">
        <v>87</v>
      </c>
      <c r="AV2370" s="13" t="s">
        <v>87</v>
      </c>
      <c r="AW2370" s="13" t="s">
        <v>40</v>
      </c>
      <c r="AX2370" s="13" t="s">
        <v>80</v>
      </c>
      <c r="AY2370" s="241" t="s">
        <v>201</v>
      </c>
    </row>
    <row r="2371" spans="2:65" s="13" customFormat="1">
      <c r="B2371" s="231"/>
      <c r="C2371" s="232"/>
      <c r="D2371" s="218" t="s">
        <v>211</v>
      </c>
      <c r="E2371" s="233" t="s">
        <v>34</v>
      </c>
      <c r="F2371" s="234" t="s">
        <v>2067</v>
      </c>
      <c r="G2371" s="232"/>
      <c r="H2371" s="235">
        <v>3.18</v>
      </c>
      <c r="I2371" s="236"/>
      <c r="J2371" s="232"/>
      <c r="K2371" s="232"/>
      <c r="L2371" s="237"/>
      <c r="M2371" s="238"/>
      <c r="N2371" s="239"/>
      <c r="O2371" s="239"/>
      <c r="P2371" s="239"/>
      <c r="Q2371" s="239"/>
      <c r="R2371" s="239"/>
      <c r="S2371" s="239"/>
      <c r="T2371" s="240"/>
      <c r="AT2371" s="241" t="s">
        <v>211</v>
      </c>
      <c r="AU2371" s="241" t="s">
        <v>87</v>
      </c>
      <c r="AV2371" s="13" t="s">
        <v>87</v>
      </c>
      <c r="AW2371" s="13" t="s">
        <v>40</v>
      </c>
      <c r="AX2371" s="13" t="s">
        <v>80</v>
      </c>
      <c r="AY2371" s="241" t="s">
        <v>201</v>
      </c>
    </row>
    <row r="2372" spans="2:65" s="13" customFormat="1">
      <c r="B2372" s="231"/>
      <c r="C2372" s="232"/>
      <c r="D2372" s="218" t="s">
        <v>211</v>
      </c>
      <c r="E2372" s="233" t="s">
        <v>34</v>
      </c>
      <c r="F2372" s="234" t="s">
        <v>2068</v>
      </c>
      <c r="G2372" s="232"/>
      <c r="H2372" s="235">
        <v>8.2899999999999991</v>
      </c>
      <c r="I2372" s="236"/>
      <c r="J2372" s="232"/>
      <c r="K2372" s="232"/>
      <c r="L2372" s="237"/>
      <c r="M2372" s="238"/>
      <c r="N2372" s="239"/>
      <c r="O2372" s="239"/>
      <c r="P2372" s="239"/>
      <c r="Q2372" s="239"/>
      <c r="R2372" s="239"/>
      <c r="S2372" s="239"/>
      <c r="T2372" s="240"/>
      <c r="AT2372" s="241" t="s">
        <v>211</v>
      </c>
      <c r="AU2372" s="241" t="s">
        <v>87</v>
      </c>
      <c r="AV2372" s="13" t="s">
        <v>87</v>
      </c>
      <c r="AW2372" s="13" t="s">
        <v>40</v>
      </c>
      <c r="AX2372" s="13" t="s">
        <v>80</v>
      </c>
      <c r="AY2372" s="241" t="s">
        <v>201</v>
      </c>
    </row>
    <row r="2373" spans="2:65" s="13" customFormat="1">
      <c r="B2373" s="231"/>
      <c r="C2373" s="232"/>
      <c r="D2373" s="218" t="s">
        <v>211</v>
      </c>
      <c r="E2373" s="233" t="s">
        <v>34</v>
      </c>
      <c r="F2373" s="234" t="s">
        <v>2075</v>
      </c>
      <c r="G2373" s="232"/>
      <c r="H2373" s="235">
        <v>2.68</v>
      </c>
      <c r="I2373" s="236"/>
      <c r="J2373" s="232"/>
      <c r="K2373" s="232"/>
      <c r="L2373" s="237"/>
      <c r="M2373" s="238"/>
      <c r="N2373" s="239"/>
      <c r="O2373" s="239"/>
      <c r="P2373" s="239"/>
      <c r="Q2373" s="239"/>
      <c r="R2373" s="239"/>
      <c r="S2373" s="239"/>
      <c r="T2373" s="240"/>
      <c r="AT2373" s="241" t="s">
        <v>211</v>
      </c>
      <c r="AU2373" s="241" t="s">
        <v>87</v>
      </c>
      <c r="AV2373" s="13" t="s">
        <v>87</v>
      </c>
      <c r="AW2373" s="13" t="s">
        <v>40</v>
      </c>
      <c r="AX2373" s="13" t="s">
        <v>80</v>
      </c>
      <c r="AY2373" s="241" t="s">
        <v>201</v>
      </c>
    </row>
    <row r="2374" spans="2:65" s="15" customFormat="1">
      <c r="B2374" s="253"/>
      <c r="C2374" s="254"/>
      <c r="D2374" s="218" t="s">
        <v>211</v>
      </c>
      <c r="E2374" s="255" t="s">
        <v>34</v>
      </c>
      <c r="F2374" s="256" t="s">
        <v>2429</v>
      </c>
      <c r="G2374" s="254"/>
      <c r="H2374" s="257">
        <v>97.4</v>
      </c>
      <c r="I2374" s="258"/>
      <c r="J2374" s="254"/>
      <c r="K2374" s="254"/>
      <c r="L2374" s="259"/>
      <c r="M2374" s="260"/>
      <c r="N2374" s="261"/>
      <c r="O2374" s="261"/>
      <c r="P2374" s="261"/>
      <c r="Q2374" s="261"/>
      <c r="R2374" s="261"/>
      <c r="S2374" s="261"/>
      <c r="T2374" s="262"/>
      <c r="AT2374" s="263" t="s">
        <v>211</v>
      </c>
      <c r="AU2374" s="263" t="s">
        <v>87</v>
      </c>
      <c r="AV2374" s="15" t="s">
        <v>108</v>
      </c>
      <c r="AW2374" s="15" t="s">
        <v>40</v>
      </c>
      <c r="AX2374" s="15" t="s">
        <v>80</v>
      </c>
      <c r="AY2374" s="263" t="s">
        <v>201</v>
      </c>
    </row>
    <row r="2375" spans="2:65" s="14" customFormat="1">
      <c r="B2375" s="242"/>
      <c r="C2375" s="243"/>
      <c r="D2375" s="218" t="s">
        <v>211</v>
      </c>
      <c r="E2375" s="244" t="s">
        <v>34</v>
      </c>
      <c r="F2375" s="245" t="s">
        <v>215</v>
      </c>
      <c r="G2375" s="243"/>
      <c r="H2375" s="246">
        <v>122.79</v>
      </c>
      <c r="I2375" s="247"/>
      <c r="J2375" s="243"/>
      <c r="K2375" s="243"/>
      <c r="L2375" s="248"/>
      <c r="M2375" s="249"/>
      <c r="N2375" s="250"/>
      <c r="O2375" s="250"/>
      <c r="P2375" s="250"/>
      <c r="Q2375" s="250"/>
      <c r="R2375" s="250"/>
      <c r="S2375" s="250"/>
      <c r="T2375" s="251"/>
      <c r="AT2375" s="252" t="s">
        <v>211</v>
      </c>
      <c r="AU2375" s="252" t="s">
        <v>87</v>
      </c>
      <c r="AV2375" s="14" t="s">
        <v>111</v>
      </c>
      <c r="AW2375" s="14" t="s">
        <v>40</v>
      </c>
      <c r="AX2375" s="14" t="s">
        <v>42</v>
      </c>
      <c r="AY2375" s="252" t="s">
        <v>201</v>
      </c>
    </row>
    <row r="2376" spans="2:65" s="1" customFormat="1" ht="25.5" customHeight="1">
      <c r="B2376" s="43"/>
      <c r="C2376" s="264" t="s">
        <v>2501</v>
      </c>
      <c r="D2376" s="264" t="s">
        <v>306</v>
      </c>
      <c r="E2376" s="265" t="s">
        <v>2502</v>
      </c>
      <c r="F2376" s="266" t="s">
        <v>2503</v>
      </c>
      <c r="G2376" s="267" t="s">
        <v>137</v>
      </c>
      <c r="H2376" s="268">
        <v>27.928999999999998</v>
      </c>
      <c r="I2376" s="269"/>
      <c r="J2376" s="270">
        <f>ROUND(I2376*H2376,2)</f>
        <v>0</v>
      </c>
      <c r="K2376" s="266" t="s">
        <v>207</v>
      </c>
      <c r="L2376" s="271"/>
      <c r="M2376" s="272" t="s">
        <v>34</v>
      </c>
      <c r="N2376" s="273" t="s">
        <v>51</v>
      </c>
      <c r="O2376" s="44"/>
      <c r="P2376" s="215">
        <f>O2376*H2376</f>
        <v>0</v>
      </c>
      <c r="Q2376" s="215">
        <v>1.9199999999999998E-2</v>
      </c>
      <c r="R2376" s="215">
        <f>Q2376*H2376</f>
        <v>0.53623679999999996</v>
      </c>
      <c r="S2376" s="215">
        <v>0</v>
      </c>
      <c r="T2376" s="216">
        <f>S2376*H2376</f>
        <v>0</v>
      </c>
      <c r="AR2376" s="25" t="s">
        <v>390</v>
      </c>
      <c r="AT2376" s="25" t="s">
        <v>306</v>
      </c>
      <c r="AU2376" s="25" t="s">
        <v>87</v>
      </c>
      <c r="AY2376" s="25" t="s">
        <v>201</v>
      </c>
      <c r="BE2376" s="217">
        <f>IF(N2376="základní",J2376,0)</f>
        <v>0</v>
      </c>
      <c r="BF2376" s="217">
        <f>IF(N2376="snížená",J2376,0)</f>
        <v>0</v>
      </c>
      <c r="BG2376" s="217">
        <f>IF(N2376="zákl. přenesená",J2376,0)</f>
        <v>0</v>
      </c>
      <c r="BH2376" s="217">
        <f>IF(N2376="sníž. přenesená",J2376,0)</f>
        <v>0</v>
      </c>
      <c r="BI2376" s="217">
        <f>IF(N2376="nulová",J2376,0)</f>
        <v>0</v>
      </c>
      <c r="BJ2376" s="25" t="s">
        <v>42</v>
      </c>
      <c r="BK2376" s="217">
        <f>ROUND(I2376*H2376,2)</f>
        <v>0</v>
      </c>
      <c r="BL2376" s="25" t="s">
        <v>286</v>
      </c>
      <c r="BM2376" s="25" t="s">
        <v>2504</v>
      </c>
    </row>
    <row r="2377" spans="2:65" s="13" customFormat="1">
      <c r="B2377" s="231"/>
      <c r="C2377" s="232"/>
      <c r="D2377" s="218" t="s">
        <v>211</v>
      </c>
      <c r="E2377" s="232"/>
      <c r="F2377" s="234" t="s">
        <v>2505</v>
      </c>
      <c r="G2377" s="232"/>
      <c r="H2377" s="235">
        <v>27.928999999999998</v>
      </c>
      <c r="I2377" s="236"/>
      <c r="J2377" s="232"/>
      <c r="K2377" s="232"/>
      <c r="L2377" s="237"/>
      <c r="M2377" s="238"/>
      <c r="N2377" s="239"/>
      <c r="O2377" s="239"/>
      <c r="P2377" s="239"/>
      <c r="Q2377" s="239"/>
      <c r="R2377" s="239"/>
      <c r="S2377" s="239"/>
      <c r="T2377" s="240"/>
      <c r="AT2377" s="241" t="s">
        <v>211</v>
      </c>
      <c r="AU2377" s="241" t="s">
        <v>87</v>
      </c>
      <c r="AV2377" s="13" t="s">
        <v>87</v>
      </c>
      <c r="AW2377" s="13" t="s">
        <v>6</v>
      </c>
      <c r="AX2377" s="13" t="s">
        <v>42</v>
      </c>
      <c r="AY2377" s="241" t="s">
        <v>201</v>
      </c>
    </row>
    <row r="2378" spans="2:65" s="1" customFormat="1" ht="25.5" customHeight="1">
      <c r="B2378" s="43"/>
      <c r="C2378" s="264" t="s">
        <v>2506</v>
      </c>
      <c r="D2378" s="264" t="s">
        <v>306</v>
      </c>
      <c r="E2378" s="265" t="s">
        <v>2507</v>
      </c>
      <c r="F2378" s="266" t="s">
        <v>2508</v>
      </c>
      <c r="G2378" s="267" t="s">
        <v>137</v>
      </c>
      <c r="H2378" s="268">
        <v>107.14</v>
      </c>
      <c r="I2378" s="269"/>
      <c r="J2378" s="270">
        <f>ROUND(I2378*H2378,2)</f>
        <v>0</v>
      </c>
      <c r="K2378" s="266" t="s">
        <v>207</v>
      </c>
      <c r="L2378" s="271"/>
      <c r="M2378" s="272" t="s">
        <v>34</v>
      </c>
      <c r="N2378" s="273" t="s">
        <v>51</v>
      </c>
      <c r="O2378" s="44"/>
      <c r="P2378" s="215">
        <f>O2378*H2378</f>
        <v>0</v>
      </c>
      <c r="Q2378" s="215">
        <v>1.9199999999999998E-2</v>
      </c>
      <c r="R2378" s="215">
        <f>Q2378*H2378</f>
        <v>2.0570879999999998</v>
      </c>
      <c r="S2378" s="215">
        <v>0</v>
      </c>
      <c r="T2378" s="216">
        <f>S2378*H2378</f>
        <v>0</v>
      </c>
      <c r="AR2378" s="25" t="s">
        <v>390</v>
      </c>
      <c r="AT2378" s="25" t="s">
        <v>306</v>
      </c>
      <c r="AU2378" s="25" t="s">
        <v>87</v>
      </c>
      <c r="AY2378" s="25" t="s">
        <v>201</v>
      </c>
      <c r="BE2378" s="217">
        <f>IF(N2378="základní",J2378,0)</f>
        <v>0</v>
      </c>
      <c r="BF2378" s="217">
        <f>IF(N2378="snížená",J2378,0)</f>
        <v>0</v>
      </c>
      <c r="BG2378" s="217">
        <f>IF(N2378="zákl. přenesená",J2378,0)</f>
        <v>0</v>
      </c>
      <c r="BH2378" s="217">
        <f>IF(N2378="sníž. přenesená",J2378,0)</f>
        <v>0</v>
      </c>
      <c r="BI2378" s="217">
        <f>IF(N2378="nulová",J2378,0)</f>
        <v>0</v>
      </c>
      <c r="BJ2378" s="25" t="s">
        <v>42</v>
      </c>
      <c r="BK2378" s="217">
        <f>ROUND(I2378*H2378,2)</f>
        <v>0</v>
      </c>
      <c r="BL2378" s="25" t="s">
        <v>286</v>
      </c>
      <c r="BM2378" s="25" t="s">
        <v>2509</v>
      </c>
    </row>
    <row r="2379" spans="2:65" s="13" customFormat="1">
      <c r="B2379" s="231"/>
      <c r="C2379" s="232"/>
      <c r="D2379" s="218" t="s">
        <v>211</v>
      </c>
      <c r="E2379" s="232"/>
      <c r="F2379" s="234" t="s">
        <v>2510</v>
      </c>
      <c r="G2379" s="232"/>
      <c r="H2379" s="235">
        <v>107.14</v>
      </c>
      <c r="I2379" s="236"/>
      <c r="J2379" s="232"/>
      <c r="K2379" s="232"/>
      <c r="L2379" s="237"/>
      <c r="M2379" s="238"/>
      <c r="N2379" s="239"/>
      <c r="O2379" s="239"/>
      <c r="P2379" s="239"/>
      <c r="Q2379" s="239"/>
      <c r="R2379" s="239"/>
      <c r="S2379" s="239"/>
      <c r="T2379" s="240"/>
      <c r="AT2379" s="241" t="s">
        <v>211</v>
      </c>
      <c r="AU2379" s="241" t="s">
        <v>87</v>
      </c>
      <c r="AV2379" s="13" t="s">
        <v>87</v>
      </c>
      <c r="AW2379" s="13" t="s">
        <v>6</v>
      </c>
      <c r="AX2379" s="13" t="s">
        <v>42</v>
      </c>
      <c r="AY2379" s="241" t="s">
        <v>201</v>
      </c>
    </row>
    <row r="2380" spans="2:65" s="1" customFormat="1" ht="25.5" customHeight="1">
      <c r="B2380" s="43"/>
      <c r="C2380" s="206" t="s">
        <v>2511</v>
      </c>
      <c r="D2380" s="206" t="s">
        <v>203</v>
      </c>
      <c r="E2380" s="207" t="s">
        <v>2512</v>
      </c>
      <c r="F2380" s="208" t="s">
        <v>2513</v>
      </c>
      <c r="G2380" s="209" t="s">
        <v>137</v>
      </c>
      <c r="H2380" s="210">
        <v>26.7</v>
      </c>
      <c r="I2380" s="211"/>
      <c r="J2380" s="212">
        <f>ROUND(I2380*H2380,2)</f>
        <v>0</v>
      </c>
      <c r="K2380" s="208" t="s">
        <v>207</v>
      </c>
      <c r="L2380" s="63"/>
      <c r="M2380" s="213" t="s">
        <v>34</v>
      </c>
      <c r="N2380" s="214" t="s">
        <v>51</v>
      </c>
      <c r="O2380" s="44"/>
      <c r="P2380" s="215">
        <f>O2380*H2380</f>
        <v>0</v>
      </c>
      <c r="Q2380" s="215">
        <v>0</v>
      </c>
      <c r="R2380" s="215">
        <f>Q2380*H2380</f>
        <v>0</v>
      </c>
      <c r="S2380" s="215">
        <v>0</v>
      </c>
      <c r="T2380" s="216">
        <f>S2380*H2380</f>
        <v>0</v>
      </c>
      <c r="AR2380" s="25" t="s">
        <v>286</v>
      </c>
      <c r="AT2380" s="25" t="s">
        <v>203</v>
      </c>
      <c r="AU2380" s="25" t="s">
        <v>87</v>
      </c>
      <c r="AY2380" s="25" t="s">
        <v>201</v>
      </c>
      <c r="BE2380" s="217">
        <f>IF(N2380="základní",J2380,0)</f>
        <v>0</v>
      </c>
      <c r="BF2380" s="217">
        <f>IF(N2380="snížená",J2380,0)</f>
        <v>0</v>
      </c>
      <c r="BG2380" s="217">
        <f>IF(N2380="zákl. přenesená",J2380,0)</f>
        <v>0</v>
      </c>
      <c r="BH2380" s="217">
        <f>IF(N2380="sníž. přenesená",J2380,0)</f>
        <v>0</v>
      </c>
      <c r="BI2380" s="217">
        <f>IF(N2380="nulová",J2380,0)</f>
        <v>0</v>
      </c>
      <c r="BJ2380" s="25" t="s">
        <v>42</v>
      </c>
      <c r="BK2380" s="217">
        <f>ROUND(I2380*H2380,2)</f>
        <v>0</v>
      </c>
      <c r="BL2380" s="25" t="s">
        <v>286</v>
      </c>
      <c r="BM2380" s="25" t="s">
        <v>2514</v>
      </c>
    </row>
    <row r="2381" spans="2:65" s="12" customFormat="1">
      <c r="B2381" s="221"/>
      <c r="C2381" s="222"/>
      <c r="D2381" s="218" t="s">
        <v>211</v>
      </c>
      <c r="E2381" s="223" t="s">
        <v>34</v>
      </c>
      <c r="F2381" s="224" t="s">
        <v>418</v>
      </c>
      <c r="G2381" s="222"/>
      <c r="H2381" s="223" t="s">
        <v>34</v>
      </c>
      <c r="I2381" s="225"/>
      <c r="J2381" s="222"/>
      <c r="K2381" s="222"/>
      <c r="L2381" s="226"/>
      <c r="M2381" s="227"/>
      <c r="N2381" s="228"/>
      <c r="O2381" s="228"/>
      <c r="P2381" s="228"/>
      <c r="Q2381" s="228"/>
      <c r="R2381" s="228"/>
      <c r="S2381" s="228"/>
      <c r="T2381" s="229"/>
      <c r="AT2381" s="230" t="s">
        <v>211</v>
      </c>
      <c r="AU2381" s="230" t="s">
        <v>87</v>
      </c>
      <c r="AV2381" s="12" t="s">
        <v>42</v>
      </c>
      <c r="AW2381" s="12" t="s">
        <v>40</v>
      </c>
      <c r="AX2381" s="12" t="s">
        <v>80</v>
      </c>
      <c r="AY2381" s="230" t="s">
        <v>201</v>
      </c>
    </row>
    <row r="2382" spans="2:65" s="12" customFormat="1">
      <c r="B2382" s="221"/>
      <c r="C2382" s="222"/>
      <c r="D2382" s="218" t="s">
        <v>211</v>
      </c>
      <c r="E2382" s="223" t="s">
        <v>34</v>
      </c>
      <c r="F2382" s="224" t="s">
        <v>2062</v>
      </c>
      <c r="G2382" s="222"/>
      <c r="H2382" s="223" t="s">
        <v>34</v>
      </c>
      <c r="I2382" s="225"/>
      <c r="J2382" s="222"/>
      <c r="K2382" s="222"/>
      <c r="L2382" s="226"/>
      <c r="M2382" s="227"/>
      <c r="N2382" s="228"/>
      <c r="O2382" s="228"/>
      <c r="P2382" s="228"/>
      <c r="Q2382" s="228"/>
      <c r="R2382" s="228"/>
      <c r="S2382" s="228"/>
      <c r="T2382" s="229"/>
      <c r="AT2382" s="230" t="s">
        <v>211</v>
      </c>
      <c r="AU2382" s="230" t="s">
        <v>87</v>
      </c>
      <c r="AV2382" s="12" t="s">
        <v>42</v>
      </c>
      <c r="AW2382" s="12" t="s">
        <v>40</v>
      </c>
      <c r="AX2382" s="12" t="s">
        <v>80</v>
      </c>
      <c r="AY2382" s="230" t="s">
        <v>201</v>
      </c>
    </row>
    <row r="2383" spans="2:65" s="13" customFormat="1">
      <c r="B2383" s="231"/>
      <c r="C2383" s="232"/>
      <c r="D2383" s="218" t="s">
        <v>211</v>
      </c>
      <c r="E2383" s="233" t="s">
        <v>34</v>
      </c>
      <c r="F2383" s="234" t="s">
        <v>2515</v>
      </c>
      <c r="G2383" s="232"/>
      <c r="H2383" s="235">
        <v>26.7</v>
      </c>
      <c r="I2383" s="236"/>
      <c r="J2383" s="232"/>
      <c r="K2383" s="232"/>
      <c r="L2383" s="237"/>
      <c r="M2383" s="238"/>
      <c r="N2383" s="239"/>
      <c r="O2383" s="239"/>
      <c r="P2383" s="239"/>
      <c r="Q2383" s="239"/>
      <c r="R2383" s="239"/>
      <c r="S2383" s="239"/>
      <c r="T2383" s="240"/>
      <c r="AT2383" s="241" t="s">
        <v>211</v>
      </c>
      <c r="AU2383" s="241" t="s">
        <v>87</v>
      </c>
      <c r="AV2383" s="13" t="s">
        <v>87</v>
      </c>
      <c r="AW2383" s="13" t="s">
        <v>40</v>
      </c>
      <c r="AX2383" s="13" t="s">
        <v>80</v>
      </c>
      <c r="AY2383" s="241" t="s">
        <v>201</v>
      </c>
    </row>
    <row r="2384" spans="2:65" s="14" customFormat="1">
      <c r="B2384" s="242"/>
      <c r="C2384" s="243"/>
      <c r="D2384" s="218" t="s">
        <v>211</v>
      </c>
      <c r="E2384" s="244" t="s">
        <v>34</v>
      </c>
      <c r="F2384" s="245" t="s">
        <v>215</v>
      </c>
      <c r="G2384" s="243"/>
      <c r="H2384" s="246">
        <v>26.7</v>
      </c>
      <c r="I2384" s="247"/>
      <c r="J2384" s="243"/>
      <c r="K2384" s="243"/>
      <c r="L2384" s="248"/>
      <c r="M2384" s="249"/>
      <c r="N2384" s="250"/>
      <c r="O2384" s="250"/>
      <c r="P2384" s="250"/>
      <c r="Q2384" s="250"/>
      <c r="R2384" s="250"/>
      <c r="S2384" s="250"/>
      <c r="T2384" s="251"/>
      <c r="AT2384" s="252" t="s">
        <v>211</v>
      </c>
      <c r="AU2384" s="252" t="s">
        <v>87</v>
      </c>
      <c r="AV2384" s="14" t="s">
        <v>111</v>
      </c>
      <c r="AW2384" s="14" t="s">
        <v>40</v>
      </c>
      <c r="AX2384" s="14" t="s">
        <v>42</v>
      </c>
      <c r="AY2384" s="252" t="s">
        <v>201</v>
      </c>
    </row>
    <row r="2385" spans="2:65" s="1" customFormat="1" ht="25.5" customHeight="1">
      <c r="B2385" s="43"/>
      <c r="C2385" s="206" t="s">
        <v>2516</v>
      </c>
      <c r="D2385" s="206" t="s">
        <v>203</v>
      </c>
      <c r="E2385" s="207" t="s">
        <v>2517</v>
      </c>
      <c r="F2385" s="208" t="s">
        <v>2518</v>
      </c>
      <c r="G2385" s="209" t="s">
        <v>137</v>
      </c>
      <c r="H2385" s="210">
        <v>124.614</v>
      </c>
      <c r="I2385" s="211"/>
      <c r="J2385" s="212">
        <f>ROUND(I2385*H2385,2)</f>
        <v>0</v>
      </c>
      <c r="K2385" s="208" t="s">
        <v>207</v>
      </c>
      <c r="L2385" s="63"/>
      <c r="M2385" s="213" t="s">
        <v>34</v>
      </c>
      <c r="N2385" s="214" t="s">
        <v>51</v>
      </c>
      <c r="O2385" s="44"/>
      <c r="P2385" s="215">
        <f>O2385*H2385</f>
        <v>0</v>
      </c>
      <c r="Q2385" s="215">
        <v>0</v>
      </c>
      <c r="R2385" s="215">
        <f>Q2385*H2385</f>
        <v>0</v>
      </c>
      <c r="S2385" s="215">
        <v>0</v>
      </c>
      <c r="T2385" s="216">
        <f>S2385*H2385</f>
        <v>0</v>
      </c>
      <c r="AR2385" s="25" t="s">
        <v>286</v>
      </c>
      <c r="AT2385" s="25" t="s">
        <v>203</v>
      </c>
      <c r="AU2385" s="25" t="s">
        <v>87</v>
      </c>
      <c r="AY2385" s="25" t="s">
        <v>201</v>
      </c>
      <c r="BE2385" s="217">
        <f>IF(N2385="základní",J2385,0)</f>
        <v>0</v>
      </c>
      <c r="BF2385" s="217">
        <f>IF(N2385="snížená",J2385,0)</f>
        <v>0</v>
      </c>
      <c r="BG2385" s="217">
        <f>IF(N2385="zákl. přenesená",J2385,0)</f>
        <v>0</v>
      </c>
      <c r="BH2385" s="217">
        <f>IF(N2385="sníž. přenesená",J2385,0)</f>
        <v>0</v>
      </c>
      <c r="BI2385" s="217">
        <f>IF(N2385="nulová",J2385,0)</f>
        <v>0</v>
      </c>
      <c r="BJ2385" s="25" t="s">
        <v>42</v>
      </c>
      <c r="BK2385" s="217">
        <f>ROUND(I2385*H2385,2)</f>
        <v>0</v>
      </c>
      <c r="BL2385" s="25" t="s">
        <v>286</v>
      </c>
      <c r="BM2385" s="25" t="s">
        <v>2519</v>
      </c>
    </row>
    <row r="2386" spans="2:65" s="13" customFormat="1">
      <c r="B2386" s="231"/>
      <c r="C2386" s="232"/>
      <c r="D2386" s="218" t="s">
        <v>211</v>
      </c>
      <c r="E2386" s="233" t="s">
        <v>34</v>
      </c>
      <c r="F2386" s="234" t="s">
        <v>2520</v>
      </c>
      <c r="G2386" s="232"/>
      <c r="H2386" s="235">
        <v>1.8240000000000001</v>
      </c>
      <c r="I2386" s="236"/>
      <c r="J2386" s="232"/>
      <c r="K2386" s="232"/>
      <c r="L2386" s="237"/>
      <c r="M2386" s="238"/>
      <c r="N2386" s="239"/>
      <c r="O2386" s="239"/>
      <c r="P2386" s="239"/>
      <c r="Q2386" s="239"/>
      <c r="R2386" s="239"/>
      <c r="S2386" s="239"/>
      <c r="T2386" s="240"/>
      <c r="AT2386" s="241" t="s">
        <v>211</v>
      </c>
      <c r="AU2386" s="241" t="s">
        <v>87</v>
      </c>
      <c r="AV2386" s="13" t="s">
        <v>87</v>
      </c>
      <c r="AW2386" s="13" t="s">
        <v>40</v>
      </c>
      <c r="AX2386" s="13" t="s">
        <v>80</v>
      </c>
      <c r="AY2386" s="241" t="s">
        <v>201</v>
      </c>
    </row>
    <row r="2387" spans="2:65" s="13" customFormat="1">
      <c r="B2387" s="231"/>
      <c r="C2387" s="232"/>
      <c r="D2387" s="218" t="s">
        <v>211</v>
      </c>
      <c r="E2387" s="233" t="s">
        <v>34</v>
      </c>
      <c r="F2387" s="234" t="s">
        <v>2521</v>
      </c>
      <c r="G2387" s="232"/>
      <c r="H2387" s="235">
        <v>122.79</v>
      </c>
      <c r="I2387" s="236"/>
      <c r="J2387" s="232"/>
      <c r="K2387" s="232"/>
      <c r="L2387" s="237"/>
      <c r="M2387" s="238"/>
      <c r="N2387" s="239"/>
      <c r="O2387" s="239"/>
      <c r="P2387" s="239"/>
      <c r="Q2387" s="239"/>
      <c r="R2387" s="239"/>
      <c r="S2387" s="239"/>
      <c r="T2387" s="240"/>
      <c r="AT2387" s="241" t="s">
        <v>211</v>
      </c>
      <c r="AU2387" s="241" t="s">
        <v>87</v>
      </c>
      <c r="AV2387" s="13" t="s">
        <v>87</v>
      </c>
      <c r="AW2387" s="13" t="s">
        <v>40</v>
      </c>
      <c r="AX2387" s="13" t="s">
        <v>80</v>
      </c>
      <c r="AY2387" s="241" t="s">
        <v>201</v>
      </c>
    </row>
    <row r="2388" spans="2:65" s="14" customFormat="1">
      <c r="B2388" s="242"/>
      <c r="C2388" s="243"/>
      <c r="D2388" s="218" t="s">
        <v>211</v>
      </c>
      <c r="E2388" s="244" t="s">
        <v>34</v>
      </c>
      <c r="F2388" s="245" t="s">
        <v>215</v>
      </c>
      <c r="G2388" s="243"/>
      <c r="H2388" s="246">
        <v>124.614</v>
      </c>
      <c r="I2388" s="247"/>
      <c r="J2388" s="243"/>
      <c r="K2388" s="243"/>
      <c r="L2388" s="248"/>
      <c r="M2388" s="249"/>
      <c r="N2388" s="250"/>
      <c r="O2388" s="250"/>
      <c r="P2388" s="250"/>
      <c r="Q2388" s="250"/>
      <c r="R2388" s="250"/>
      <c r="S2388" s="250"/>
      <c r="T2388" s="251"/>
      <c r="AT2388" s="252" t="s">
        <v>211</v>
      </c>
      <c r="AU2388" s="252" t="s">
        <v>87</v>
      </c>
      <c r="AV2388" s="14" t="s">
        <v>111</v>
      </c>
      <c r="AW2388" s="14" t="s">
        <v>40</v>
      </c>
      <c r="AX2388" s="14" t="s">
        <v>42</v>
      </c>
      <c r="AY2388" s="252" t="s">
        <v>201</v>
      </c>
    </row>
    <row r="2389" spans="2:65" s="1" customFormat="1" ht="16.5" customHeight="1">
      <c r="B2389" s="43"/>
      <c r="C2389" s="206" t="s">
        <v>2522</v>
      </c>
      <c r="D2389" s="206" t="s">
        <v>203</v>
      </c>
      <c r="E2389" s="207" t="s">
        <v>2523</v>
      </c>
      <c r="F2389" s="208" t="s">
        <v>2524</v>
      </c>
      <c r="G2389" s="209" t="s">
        <v>137</v>
      </c>
      <c r="H2389" s="210">
        <v>124.614</v>
      </c>
      <c r="I2389" s="211"/>
      <c r="J2389" s="212">
        <f>ROUND(I2389*H2389,2)</f>
        <v>0</v>
      </c>
      <c r="K2389" s="208" t="s">
        <v>207</v>
      </c>
      <c r="L2389" s="63"/>
      <c r="M2389" s="213" t="s">
        <v>34</v>
      </c>
      <c r="N2389" s="214" t="s">
        <v>51</v>
      </c>
      <c r="O2389" s="44"/>
      <c r="P2389" s="215">
        <f>O2389*H2389</f>
        <v>0</v>
      </c>
      <c r="Q2389" s="215">
        <v>2.9999999999999997E-4</v>
      </c>
      <c r="R2389" s="215">
        <f>Q2389*H2389</f>
        <v>3.7384199999999999E-2</v>
      </c>
      <c r="S2389" s="215">
        <v>0</v>
      </c>
      <c r="T2389" s="216">
        <f>S2389*H2389</f>
        <v>0</v>
      </c>
      <c r="AR2389" s="25" t="s">
        <v>286</v>
      </c>
      <c r="AT2389" s="25" t="s">
        <v>203</v>
      </c>
      <c r="AU2389" s="25" t="s">
        <v>87</v>
      </c>
      <c r="AY2389" s="25" t="s">
        <v>201</v>
      </c>
      <c r="BE2389" s="217">
        <f>IF(N2389="základní",J2389,0)</f>
        <v>0</v>
      </c>
      <c r="BF2389" s="217">
        <f>IF(N2389="snížená",J2389,0)</f>
        <v>0</v>
      </c>
      <c r="BG2389" s="217">
        <f>IF(N2389="zákl. přenesená",J2389,0)</f>
        <v>0</v>
      </c>
      <c r="BH2389" s="217">
        <f>IF(N2389="sníž. přenesená",J2389,0)</f>
        <v>0</v>
      </c>
      <c r="BI2389" s="217">
        <f>IF(N2389="nulová",J2389,0)</f>
        <v>0</v>
      </c>
      <c r="BJ2389" s="25" t="s">
        <v>42</v>
      </c>
      <c r="BK2389" s="217">
        <f>ROUND(I2389*H2389,2)</f>
        <v>0</v>
      </c>
      <c r="BL2389" s="25" t="s">
        <v>286</v>
      </c>
      <c r="BM2389" s="25" t="s">
        <v>2525</v>
      </c>
    </row>
    <row r="2390" spans="2:65" s="1" customFormat="1" ht="40.5">
      <c r="B2390" s="43"/>
      <c r="C2390" s="65"/>
      <c r="D2390" s="218" t="s">
        <v>209</v>
      </c>
      <c r="E2390" s="65"/>
      <c r="F2390" s="219" t="s">
        <v>2526</v>
      </c>
      <c r="G2390" s="65"/>
      <c r="H2390" s="65"/>
      <c r="I2390" s="175"/>
      <c r="J2390" s="65"/>
      <c r="K2390" s="65"/>
      <c r="L2390" s="63"/>
      <c r="M2390" s="220"/>
      <c r="N2390" s="44"/>
      <c r="O2390" s="44"/>
      <c r="P2390" s="44"/>
      <c r="Q2390" s="44"/>
      <c r="R2390" s="44"/>
      <c r="S2390" s="44"/>
      <c r="T2390" s="80"/>
      <c r="AT2390" s="25" t="s">
        <v>209</v>
      </c>
      <c r="AU2390" s="25" t="s">
        <v>87</v>
      </c>
    </row>
    <row r="2391" spans="2:65" s="1" customFormat="1" ht="16.5" customHeight="1">
      <c r="B2391" s="43"/>
      <c r="C2391" s="206" t="s">
        <v>2527</v>
      </c>
      <c r="D2391" s="206" t="s">
        <v>203</v>
      </c>
      <c r="E2391" s="207" t="s">
        <v>2528</v>
      </c>
      <c r="F2391" s="208" t="s">
        <v>2529</v>
      </c>
      <c r="G2391" s="209" t="s">
        <v>540</v>
      </c>
      <c r="H2391" s="210">
        <v>22.797999999999998</v>
      </c>
      <c r="I2391" s="211"/>
      <c r="J2391" s="212">
        <f>ROUND(I2391*H2391,2)</f>
        <v>0</v>
      </c>
      <c r="K2391" s="208" t="s">
        <v>207</v>
      </c>
      <c r="L2391" s="63"/>
      <c r="M2391" s="213" t="s">
        <v>34</v>
      </c>
      <c r="N2391" s="214" t="s">
        <v>51</v>
      </c>
      <c r="O2391" s="44"/>
      <c r="P2391" s="215">
        <f>O2391*H2391</f>
        <v>0</v>
      </c>
      <c r="Q2391" s="215">
        <v>3.0000000000000001E-5</v>
      </c>
      <c r="R2391" s="215">
        <f>Q2391*H2391</f>
        <v>6.8393999999999996E-4</v>
      </c>
      <c r="S2391" s="215">
        <v>0</v>
      </c>
      <c r="T2391" s="216">
        <f>S2391*H2391</f>
        <v>0</v>
      </c>
      <c r="AR2391" s="25" t="s">
        <v>286</v>
      </c>
      <c r="AT2391" s="25" t="s">
        <v>203</v>
      </c>
      <c r="AU2391" s="25" t="s">
        <v>87</v>
      </c>
      <c r="AY2391" s="25" t="s">
        <v>201</v>
      </c>
      <c r="BE2391" s="217">
        <f>IF(N2391="základní",J2391,0)</f>
        <v>0</v>
      </c>
      <c r="BF2391" s="217">
        <f>IF(N2391="snížená",J2391,0)</f>
        <v>0</v>
      </c>
      <c r="BG2391" s="217">
        <f>IF(N2391="zákl. přenesená",J2391,0)</f>
        <v>0</v>
      </c>
      <c r="BH2391" s="217">
        <f>IF(N2391="sníž. přenesená",J2391,0)</f>
        <v>0</v>
      </c>
      <c r="BI2391" s="217">
        <f>IF(N2391="nulová",J2391,0)</f>
        <v>0</v>
      </c>
      <c r="BJ2391" s="25" t="s">
        <v>42</v>
      </c>
      <c r="BK2391" s="217">
        <f>ROUND(I2391*H2391,2)</f>
        <v>0</v>
      </c>
      <c r="BL2391" s="25" t="s">
        <v>286</v>
      </c>
      <c r="BM2391" s="25" t="s">
        <v>2530</v>
      </c>
    </row>
    <row r="2392" spans="2:65" s="1" customFormat="1" ht="40.5">
      <c r="B2392" s="43"/>
      <c r="C2392" s="65"/>
      <c r="D2392" s="218" t="s">
        <v>209</v>
      </c>
      <c r="E2392" s="65"/>
      <c r="F2392" s="219" t="s">
        <v>2526</v>
      </c>
      <c r="G2392" s="65"/>
      <c r="H2392" s="65"/>
      <c r="I2392" s="175"/>
      <c r="J2392" s="65"/>
      <c r="K2392" s="65"/>
      <c r="L2392" s="63"/>
      <c r="M2392" s="220"/>
      <c r="N2392" s="44"/>
      <c r="O2392" s="44"/>
      <c r="P2392" s="44"/>
      <c r="Q2392" s="44"/>
      <c r="R2392" s="44"/>
      <c r="S2392" s="44"/>
      <c r="T2392" s="80"/>
      <c r="AT2392" s="25" t="s">
        <v>209</v>
      </c>
      <c r="AU2392" s="25" t="s">
        <v>87</v>
      </c>
    </row>
    <row r="2393" spans="2:65" s="12" customFormat="1">
      <c r="B2393" s="221"/>
      <c r="C2393" s="222"/>
      <c r="D2393" s="218" t="s">
        <v>211</v>
      </c>
      <c r="E2393" s="223" t="s">
        <v>34</v>
      </c>
      <c r="F2393" s="224" t="s">
        <v>418</v>
      </c>
      <c r="G2393" s="222"/>
      <c r="H2393" s="223" t="s">
        <v>34</v>
      </c>
      <c r="I2393" s="225"/>
      <c r="J2393" s="222"/>
      <c r="K2393" s="222"/>
      <c r="L2393" s="226"/>
      <c r="M2393" s="227"/>
      <c r="N2393" s="228"/>
      <c r="O2393" s="228"/>
      <c r="P2393" s="228"/>
      <c r="Q2393" s="228"/>
      <c r="R2393" s="228"/>
      <c r="S2393" s="228"/>
      <c r="T2393" s="229"/>
      <c r="AT2393" s="230" t="s">
        <v>211</v>
      </c>
      <c r="AU2393" s="230" t="s">
        <v>87</v>
      </c>
      <c r="AV2393" s="12" t="s">
        <v>42</v>
      </c>
      <c r="AW2393" s="12" t="s">
        <v>40</v>
      </c>
      <c r="AX2393" s="12" t="s">
        <v>80</v>
      </c>
      <c r="AY2393" s="230" t="s">
        <v>201</v>
      </c>
    </row>
    <row r="2394" spans="2:65" s="12" customFormat="1">
      <c r="B2394" s="221"/>
      <c r="C2394" s="222"/>
      <c r="D2394" s="218" t="s">
        <v>211</v>
      </c>
      <c r="E2394" s="223" t="s">
        <v>34</v>
      </c>
      <c r="F2394" s="224" t="s">
        <v>2531</v>
      </c>
      <c r="G2394" s="222"/>
      <c r="H2394" s="223" t="s">
        <v>34</v>
      </c>
      <c r="I2394" s="225"/>
      <c r="J2394" s="222"/>
      <c r="K2394" s="222"/>
      <c r="L2394" s="226"/>
      <c r="M2394" s="227"/>
      <c r="N2394" s="228"/>
      <c r="O2394" s="228"/>
      <c r="P2394" s="228"/>
      <c r="Q2394" s="228"/>
      <c r="R2394" s="228"/>
      <c r="S2394" s="228"/>
      <c r="T2394" s="229"/>
      <c r="AT2394" s="230" t="s">
        <v>211</v>
      </c>
      <c r="AU2394" s="230" t="s">
        <v>87</v>
      </c>
      <c r="AV2394" s="12" t="s">
        <v>42</v>
      </c>
      <c r="AW2394" s="12" t="s">
        <v>40</v>
      </c>
      <c r="AX2394" s="12" t="s">
        <v>80</v>
      </c>
      <c r="AY2394" s="230" t="s">
        <v>201</v>
      </c>
    </row>
    <row r="2395" spans="2:65" s="13" customFormat="1" ht="27">
      <c r="B2395" s="231"/>
      <c r="C2395" s="232"/>
      <c r="D2395" s="218" t="s">
        <v>211</v>
      </c>
      <c r="E2395" s="233" t="s">
        <v>34</v>
      </c>
      <c r="F2395" s="234" t="s">
        <v>2490</v>
      </c>
      <c r="G2395" s="232"/>
      <c r="H2395" s="235">
        <v>31.297999999999998</v>
      </c>
      <c r="I2395" s="236"/>
      <c r="J2395" s="232"/>
      <c r="K2395" s="232"/>
      <c r="L2395" s="237"/>
      <c r="M2395" s="238"/>
      <c r="N2395" s="239"/>
      <c r="O2395" s="239"/>
      <c r="P2395" s="239"/>
      <c r="Q2395" s="239"/>
      <c r="R2395" s="239"/>
      <c r="S2395" s="239"/>
      <c r="T2395" s="240"/>
      <c r="AT2395" s="241" t="s">
        <v>211</v>
      </c>
      <c r="AU2395" s="241" t="s">
        <v>87</v>
      </c>
      <c r="AV2395" s="13" t="s">
        <v>87</v>
      </c>
      <c r="AW2395" s="13" t="s">
        <v>40</v>
      </c>
      <c r="AX2395" s="13" t="s">
        <v>80</v>
      </c>
      <c r="AY2395" s="241" t="s">
        <v>201</v>
      </c>
    </row>
    <row r="2396" spans="2:65" s="12" customFormat="1">
      <c r="B2396" s="221"/>
      <c r="C2396" s="222"/>
      <c r="D2396" s="218" t="s">
        <v>211</v>
      </c>
      <c r="E2396" s="223" t="s">
        <v>34</v>
      </c>
      <c r="F2396" s="224" t="s">
        <v>441</v>
      </c>
      <c r="G2396" s="222"/>
      <c r="H2396" s="223" t="s">
        <v>34</v>
      </c>
      <c r="I2396" s="225"/>
      <c r="J2396" s="222"/>
      <c r="K2396" s="222"/>
      <c r="L2396" s="226"/>
      <c r="M2396" s="227"/>
      <c r="N2396" s="228"/>
      <c r="O2396" s="228"/>
      <c r="P2396" s="228"/>
      <c r="Q2396" s="228"/>
      <c r="R2396" s="228"/>
      <c r="S2396" s="228"/>
      <c r="T2396" s="229"/>
      <c r="AT2396" s="230" t="s">
        <v>211</v>
      </c>
      <c r="AU2396" s="230" t="s">
        <v>87</v>
      </c>
      <c r="AV2396" s="12" t="s">
        <v>42</v>
      </c>
      <c r="AW2396" s="12" t="s">
        <v>40</v>
      </c>
      <c r="AX2396" s="12" t="s">
        <v>80</v>
      </c>
      <c r="AY2396" s="230" t="s">
        <v>201</v>
      </c>
    </row>
    <row r="2397" spans="2:65" s="13" customFormat="1">
      <c r="B2397" s="231"/>
      <c r="C2397" s="232"/>
      <c r="D2397" s="218" t="s">
        <v>211</v>
      </c>
      <c r="E2397" s="233" t="s">
        <v>34</v>
      </c>
      <c r="F2397" s="234" t="s">
        <v>2491</v>
      </c>
      <c r="G2397" s="232"/>
      <c r="H2397" s="235">
        <v>-8.5</v>
      </c>
      <c r="I2397" s="236"/>
      <c r="J2397" s="232"/>
      <c r="K2397" s="232"/>
      <c r="L2397" s="237"/>
      <c r="M2397" s="238"/>
      <c r="N2397" s="239"/>
      <c r="O2397" s="239"/>
      <c r="P2397" s="239"/>
      <c r="Q2397" s="239"/>
      <c r="R2397" s="239"/>
      <c r="S2397" s="239"/>
      <c r="T2397" s="240"/>
      <c r="AT2397" s="241" t="s">
        <v>211</v>
      </c>
      <c r="AU2397" s="241" t="s">
        <v>87</v>
      </c>
      <c r="AV2397" s="13" t="s">
        <v>87</v>
      </c>
      <c r="AW2397" s="13" t="s">
        <v>40</v>
      </c>
      <c r="AX2397" s="13" t="s">
        <v>80</v>
      </c>
      <c r="AY2397" s="241" t="s">
        <v>201</v>
      </c>
    </row>
    <row r="2398" spans="2:65" s="14" customFormat="1">
      <c r="B2398" s="242"/>
      <c r="C2398" s="243"/>
      <c r="D2398" s="218" t="s">
        <v>211</v>
      </c>
      <c r="E2398" s="244" t="s">
        <v>34</v>
      </c>
      <c r="F2398" s="245" t="s">
        <v>215</v>
      </c>
      <c r="G2398" s="243"/>
      <c r="H2398" s="246">
        <v>22.797999999999998</v>
      </c>
      <c r="I2398" s="247"/>
      <c r="J2398" s="243"/>
      <c r="K2398" s="243"/>
      <c r="L2398" s="248"/>
      <c r="M2398" s="249"/>
      <c r="N2398" s="250"/>
      <c r="O2398" s="250"/>
      <c r="P2398" s="250"/>
      <c r="Q2398" s="250"/>
      <c r="R2398" s="250"/>
      <c r="S2398" s="250"/>
      <c r="T2398" s="251"/>
      <c r="AT2398" s="252" t="s">
        <v>211</v>
      </c>
      <c r="AU2398" s="252" t="s">
        <v>87</v>
      </c>
      <c r="AV2398" s="14" t="s">
        <v>111</v>
      </c>
      <c r="AW2398" s="14" t="s">
        <v>40</v>
      </c>
      <c r="AX2398" s="14" t="s">
        <v>42</v>
      </c>
      <c r="AY2398" s="252" t="s">
        <v>201</v>
      </c>
    </row>
    <row r="2399" spans="2:65" s="1" customFormat="1" ht="16.5" customHeight="1">
      <c r="B2399" s="43"/>
      <c r="C2399" s="206" t="s">
        <v>2532</v>
      </c>
      <c r="D2399" s="206" t="s">
        <v>203</v>
      </c>
      <c r="E2399" s="207" t="s">
        <v>2533</v>
      </c>
      <c r="F2399" s="208" t="s">
        <v>2534</v>
      </c>
      <c r="G2399" s="209" t="s">
        <v>370</v>
      </c>
      <c r="H2399" s="210">
        <v>434</v>
      </c>
      <c r="I2399" s="211"/>
      <c r="J2399" s="212">
        <f>ROUND(I2399*H2399,2)</f>
        <v>0</v>
      </c>
      <c r="K2399" s="208" t="s">
        <v>207</v>
      </c>
      <c r="L2399" s="63"/>
      <c r="M2399" s="213" t="s">
        <v>34</v>
      </c>
      <c r="N2399" s="214" t="s">
        <v>51</v>
      </c>
      <c r="O2399" s="44"/>
      <c r="P2399" s="215">
        <f>O2399*H2399</f>
        <v>0</v>
      </c>
      <c r="Q2399" s="215">
        <v>0</v>
      </c>
      <c r="R2399" s="215">
        <f>Q2399*H2399</f>
        <v>0</v>
      </c>
      <c r="S2399" s="215">
        <v>0</v>
      </c>
      <c r="T2399" s="216">
        <f>S2399*H2399</f>
        <v>0</v>
      </c>
      <c r="AR2399" s="25" t="s">
        <v>286</v>
      </c>
      <c r="AT2399" s="25" t="s">
        <v>203</v>
      </c>
      <c r="AU2399" s="25" t="s">
        <v>87</v>
      </c>
      <c r="AY2399" s="25" t="s">
        <v>201</v>
      </c>
      <c r="BE2399" s="217">
        <f>IF(N2399="základní",J2399,0)</f>
        <v>0</v>
      </c>
      <c r="BF2399" s="217">
        <f>IF(N2399="snížená",J2399,0)</f>
        <v>0</v>
      </c>
      <c r="BG2399" s="217">
        <f>IF(N2399="zákl. přenesená",J2399,0)</f>
        <v>0</v>
      </c>
      <c r="BH2399" s="217">
        <f>IF(N2399="sníž. přenesená",J2399,0)</f>
        <v>0</v>
      </c>
      <c r="BI2399" s="217">
        <f>IF(N2399="nulová",J2399,0)</f>
        <v>0</v>
      </c>
      <c r="BJ2399" s="25" t="s">
        <v>42</v>
      </c>
      <c r="BK2399" s="217">
        <f>ROUND(I2399*H2399,2)</f>
        <v>0</v>
      </c>
      <c r="BL2399" s="25" t="s">
        <v>286</v>
      </c>
      <c r="BM2399" s="25" t="s">
        <v>2535</v>
      </c>
    </row>
    <row r="2400" spans="2:65" s="1" customFormat="1" ht="40.5">
      <c r="B2400" s="43"/>
      <c r="C2400" s="65"/>
      <c r="D2400" s="218" t="s">
        <v>209</v>
      </c>
      <c r="E2400" s="65"/>
      <c r="F2400" s="219" t="s">
        <v>2526</v>
      </c>
      <c r="G2400" s="65"/>
      <c r="H2400" s="65"/>
      <c r="I2400" s="175"/>
      <c r="J2400" s="65"/>
      <c r="K2400" s="65"/>
      <c r="L2400" s="63"/>
      <c r="M2400" s="220"/>
      <c r="N2400" s="44"/>
      <c r="O2400" s="44"/>
      <c r="P2400" s="44"/>
      <c r="Q2400" s="44"/>
      <c r="R2400" s="44"/>
      <c r="S2400" s="44"/>
      <c r="T2400" s="80"/>
      <c r="AT2400" s="25" t="s">
        <v>209</v>
      </c>
      <c r="AU2400" s="25" t="s">
        <v>87</v>
      </c>
    </row>
    <row r="2401" spans="2:65" s="13" customFormat="1">
      <c r="B2401" s="231"/>
      <c r="C2401" s="232"/>
      <c r="D2401" s="218" t="s">
        <v>211</v>
      </c>
      <c r="E2401" s="233" t="s">
        <v>34</v>
      </c>
      <c r="F2401" s="234" t="s">
        <v>2536</v>
      </c>
      <c r="G2401" s="232"/>
      <c r="H2401" s="235">
        <v>25</v>
      </c>
      <c r="I2401" s="236"/>
      <c r="J2401" s="232"/>
      <c r="K2401" s="232"/>
      <c r="L2401" s="237"/>
      <c r="M2401" s="238"/>
      <c r="N2401" s="239"/>
      <c r="O2401" s="239"/>
      <c r="P2401" s="239"/>
      <c r="Q2401" s="239"/>
      <c r="R2401" s="239"/>
      <c r="S2401" s="239"/>
      <c r="T2401" s="240"/>
      <c r="AT2401" s="241" t="s">
        <v>211</v>
      </c>
      <c r="AU2401" s="241" t="s">
        <v>87</v>
      </c>
      <c r="AV2401" s="13" t="s">
        <v>87</v>
      </c>
      <c r="AW2401" s="13" t="s">
        <v>40</v>
      </c>
      <c r="AX2401" s="13" t="s">
        <v>80</v>
      </c>
      <c r="AY2401" s="241" t="s">
        <v>201</v>
      </c>
    </row>
    <row r="2402" spans="2:65" s="13" customFormat="1">
      <c r="B2402" s="231"/>
      <c r="C2402" s="232"/>
      <c r="D2402" s="218" t="s">
        <v>211</v>
      </c>
      <c r="E2402" s="233" t="s">
        <v>34</v>
      </c>
      <c r="F2402" s="234" t="s">
        <v>2537</v>
      </c>
      <c r="G2402" s="232"/>
      <c r="H2402" s="235">
        <v>409</v>
      </c>
      <c r="I2402" s="236"/>
      <c r="J2402" s="232"/>
      <c r="K2402" s="232"/>
      <c r="L2402" s="237"/>
      <c r="M2402" s="238"/>
      <c r="N2402" s="239"/>
      <c r="O2402" s="239"/>
      <c r="P2402" s="239"/>
      <c r="Q2402" s="239"/>
      <c r="R2402" s="239"/>
      <c r="S2402" s="239"/>
      <c r="T2402" s="240"/>
      <c r="AT2402" s="241" t="s">
        <v>211</v>
      </c>
      <c r="AU2402" s="241" t="s">
        <v>87</v>
      </c>
      <c r="AV2402" s="13" t="s">
        <v>87</v>
      </c>
      <c r="AW2402" s="13" t="s">
        <v>40</v>
      </c>
      <c r="AX2402" s="13" t="s">
        <v>80</v>
      </c>
      <c r="AY2402" s="241" t="s">
        <v>201</v>
      </c>
    </row>
    <row r="2403" spans="2:65" s="14" customFormat="1">
      <c r="B2403" s="242"/>
      <c r="C2403" s="243"/>
      <c r="D2403" s="218" t="s">
        <v>211</v>
      </c>
      <c r="E2403" s="244" t="s">
        <v>34</v>
      </c>
      <c r="F2403" s="245" t="s">
        <v>215</v>
      </c>
      <c r="G2403" s="243"/>
      <c r="H2403" s="246">
        <v>434</v>
      </c>
      <c r="I2403" s="247"/>
      <c r="J2403" s="243"/>
      <c r="K2403" s="243"/>
      <c r="L2403" s="248"/>
      <c r="M2403" s="249"/>
      <c r="N2403" s="250"/>
      <c r="O2403" s="250"/>
      <c r="P2403" s="250"/>
      <c r="Q2403" s="250"/>
      <c r="R2403" s="250"/>
      <c r="S2403" s="250"/>
      <c r="T2403" s="251"/>
      <c r="AT2403" s="252" t="s">
        <v>211</v>
      </c>
      <c r="AU2403" s="252" t="s">
        <v>87</v>
      </c>
      <c r="AV2403" s="14" t="s">
        <v>111</v>
      </c>
      <c r="AW2403" s="14" t="s">
        <v>40</v>
      </c>
      <c r="AX2403" s="14" t="s">
        <v>42</v>
      </c>
      <c r="AY2403" s="252" t="s">
        <v>201</v>
      </c>
    </row>
    <row r="2404" spans="2:65" s="1" customFormat="1" ht="25.5" customHeight="1">
      <c r="B2404" s="43"/>
      <c r="C2404" s="206" t="s">
        <v>2538</v>
      </c>
      <c r="D2404" s="206" t="s">
        <v>203</v>
      </c>
      <c r="E2404" s="207" t="s">
        <v>2539</v>
      </c>
      <c r="F2404" s="208" t="s">
        <v>2540</v>
      </c>
      <c r="G2404" s="209" t="s">
        <v>137</v>
      </c>
      <c r="H2404" s="210">
        <v>122.79</v>
      </c>
      <c r="I2404" s="211"/>
      <c r="J2404" s="212">
        <f>ROUND(I2404*H2404,2)</f>
        <v>0</v>
      </c>
      <c r="K2404" s="208" t="s">
        <v>207</v>
      </c>
      <c r="L2404" s="63"/>
      <c r="M2404" s="213" t="s">
        <v>34</v>
      </c>
      <c r="N2404" s="214" t="s">
        <v>51</v>
      </c>
      <c r="O2404" s="44"/>
      <c r="P2404" s="215">
        <f>O2404*H2404</f>
        <v>0</v>
      </c>
      <c r="Q2404" s="215">
        <v>7.1500000000000001E-3</v>
      </c>
      <c r="R2404" s="215">
        <f>Q2404*H2404</f>
        <v>0.87794850000000002</v>
      </c>
      <c r="S2404" s="215">
        <v>0</v>
      </c>
      <c r="T2404" s="216">
        <f>S2404*H2404</f>
        <v>0</v>
      </c>
      <c r="AR2404" s="25" t="s">
        <v>286</v>
      </c>
      <c r="AT2404" s="25" t="s">
        <v>203</v>
      </c>
      <c r="AU2404" s="25" t="s">
        <v>87</v>
      </c>
      <c r="AY2404" s="25" t="s">
        <v>201</v>
      </c>
      <c r="BE2404" s="217">
        <f>IF(N2404="základní",J2404,0)</f>
        <v>0</v>
      </c>
      <c r="BF2404" s="217">
        <f>IF(N2404="snížená",J2404,0)</f>
        <v>0</v>
      </c>
      <c r="BG2404" s="217">
        <f>IF(N2404="zákl. přenesená",J2404,0)</f>
        <v>0</v>
      </c>
      <c r="BH2404" s="217">
        <f>IF(N2404="sníž. přenesená",J2404,0)</f>
        <v>0</v>
      </c>
      <c r="BI2404" s="217">
        <f>IF(N2404="nulová",J2404,0)</f>
        <v>0</v>
      </c>
      <c r="BJ2404" s="25" t="s">
        <v>42</v>
      </c>
      <c r="BK2404" s="217">
        <f>ROUND(I2404*H2404,2)</f>
        <v>0</v>
      </c>
      <c r="BL2404" s="25" t="s">
        <v>286</v>
      </c>
      <c r="BM2404" s="25" t="s">
        <v>2541</v>
      </c>
    </row>
    <row r="2405" spans="2:65" s="1" customFormat="1" ht="27">
      <c r="B2405" s="43"/>
      <c r="C2405" s="65"/>
      <c r="D2405" s="218" t="s">
        <v>209</v>
      </c>
      <c r="E2405" s="65"/>
      <c r="F2405" s="219" t="s">
        <v>2542</v>
      </c>
      <c r="G2405" s="65"/>
      <c r="H2405" s="65"/>
      <c r="I2405" s="175"/>
      <c r="J2405" s="65"/>
      <c r="K2405" s="65"/>
      <c r="L2405" s="63"/>
      <c r="M2405" s="220"/>
      <c r="N2405" s="44"/>
      <c r="O2405" s="44"/>
      <c r="P2405" s="44"/>
      <c r="Q2405" s="44"/>
      <c r="R2405" s="44"/>
      <c r="S2405" s="44"/>
      <c r="T2405" s="80"/>
      <c r="AT2405" s="25" t="s">
        <v>209</v>
      </c>
      <c r="AU2405" s="25" t="s">
        <v>87</v>
      </c>
    </row>
    <row r="2406" spans="2:65" s="12" customFormat="1">
      <c r="B2406" s="221"/>
      <c r="C2406" s="222"/>
      <c r="D2406" s="218" t="s">
        <v>211</v>
      </c>
      <c r="E2406" s="223" t="s">
        <v>34</v>
      </c>
      <c r="F2406" s="224" t="s">
        <v>418</v>
      </c>
      <c r="G2406" s="222"/>
      <c r="H2406" s="223" t="s">
        <v>34</v>
      </c>
      <c r="I2406" s="225"/>
      <c r="J2406" s="222"/>
      <c r="K2406" s="222"/>
      <c r="L2406" s="226"/>
      <c r="M2406" s="227"/>
      <c r="N2406" s="228"/>
      <c r="O2406" s="228"/>
      <c r="P2406" s="228"/>
      <c r="Q2406" s="228"/>
      <c r="R2406" s="228"/>
      <c r="S2406" s="228"/>
      <c r="T2406" s="229"/>
      <c r="AT2406" s="230" t="s">
        <v>211</v>
      </c>
      <c r="AU2406" s="230" t="s">
        <v>87</v>
      </c>
      <c r="AV2406" s="12" t="s">
        <v>42</v>
      </c>
      <c r="AW2406" s="12" t="s">
        <v>40</v>
      </c>
      <c r="AX2406" s="12" t="s">
        <v>80</v>
      </c>
      <c r="AY2406" s="230" t="s">
        <v>201</v>
      </c>
    </row>
    <row r="2407" spans="2:65" s="12" customFormat="1">
      <c r="B2407" s="221"/>
      <c r="C2407" s="222"/>
      <c r="D2407" s="218" t="s">
        <v>211</v>
      </c>
      <c r="E2407" s="223" t="s">
        <v>34</v>
      </c>
      <c r="F2407" s="224" t="s">
        <v>2062</v>
      </c>
      <c r="G2407" s="222"/>
      <c r="H2407" s="223" t="s">
        <v>34</v>
      </c>
      <c r="I2407" s="225"/>
      <c r="J2407" s="222"/>
      <c r="K2407" s="222"/>
      <c r="L2407" s="226"/>
      <c r="M2407" s="227"/>
      <c r="N2407" s="228"/>
      <c r="O2407" s="228"/>
      <c r="P2407" s="228"/>
      <c r="Q2407" s="228"/>
      <c r="R2407" s="228"/>
      <c r="S2407" s="228"/>
      <c r="T2407" s="229"/>
      <c r="AT2407" s="230" t="s">
        <v>211</v>
      </c>
      <c r="AU2407" s="230" t="s">
        <v>87</v>
      </c>
      <c r="AV2407" s="12" t="s">
        <v>42</v>
      </c>
      <c r="AW2407" s="12" t="s">
        <v>40</v>
      </c>
      <c r="AX2407" s="12" t="s">
        <v>80</v>
      </c>
      <c r="AY2407" s="230" t="s">
        <v>201</v>
      </c>
    </row>
    <row r="2408" spans="2:65" s="13" customFormat="1">
      <c r="B2408" s="231"/>
      <c r="C2408" s="232"/>
      <c r="D2408" s="218" t="s">
        <v>211</v>
      </c>
      <c r="E2408" s="233" t="s">
        <v>34</v>
      </c>
      <c r="F2408" s="234" t="s">
        <v>135</v>
      </c>
      <c r="G2408" s="232"/>
      <c r="H2408" s="235">
        <v>122.79</v>
      </c>
      <c r="I2408" s="236"/>
      <c r="J2408" s="232"/>
      <c r="K2408" s="232"/>
      <c r="L2408" s="237"/>
      <c r="M2408" s="238"/>
      <c r="N2408" s="239"/>
      <c r="O2408" s="239"/>
      <c r="P2408" s="239"/>
      <c r="Q2408" s="239"/>
      <c r="R2408" s="239"/>
      <c r="S2408" s="239"/>
      <c r="T2408" s="240"/>
      <c r="AT2408" s="241" t="s">
        <v>211</v>
      </c>
      <c r="AU2408" s="241" t="s">
        <v>87</v>
      </c>
      <c r="AV2408" s="13" t="s">
        <v>87</v>
      </c>
      <c r="AW2408" s="13" t="s">
        <v>40</v>
      </c>
      <c r="AX2408" s="13" t="s">
        <v>80</v>
      </c>
      <c r="AY2408" s="241" t="s">
        <v>201</v>
      </c>
    </row>
    <row r="2409" spans="2:65" s="14" customFormat="1">
      <c r="B2409" s="242"/>
      <c r="C2409" s="243"/>
      <c r="D2409" s="218" t="s">
        <v>211</v>
      </c>
      <c r="E2409" s="244" t="s">
        <v>34</v>
      </c>
      <c r="F2409" s="245" t="s">
        <v>215</v>
      </c>
      <c r="G2409" s="243"/>
      <c r="H2409" s="246">
        <v>122.79</v>
      </c>
      <c r="I2409" s="247"/>
      <c r="J2409" s="243"/>
      <c r="K2409" s="243"/>
      <c r="L2409" s="248"/>
      <c r="M2409" s="249"/>
      <c r="N2409" s="250"/>
      <c r="O2409" s="250"/>
      <c r="P2409" s="250"/>
      <c r="Q2409" s="250"/>
      <c r="R2409" s="250"/>
      <c r="S2409" s="250"/>
      <c r="T2409" s="251"/>
      <c r="AT2409" s="252" t="s">
        <v>211</v>
      </c>
      <c r="AU2409" s="252" t="s">
        <v>87</v>
      </c>
      <c r="AV2409" s="14" t="s">
        <v>111</v>
      </c>
      <c r="AW2409" s="14" t="s">
        <v>40</v>
      </c>
      <c r="AX2409" s="14" t="s">
        <v>42</v>
      </c>
      <c r="AY2409" s="252" t="s">
        <v>201</v>
      </c>
    </row>
    <row r="2410" spans="2:65" s="1" customFormat="1" ht="38.25" customHeight="1">
      <c r="B2410" s="43"/>
      <c r="C2410" s="206" t="s">
        <v>2543</v>
      </c>
      <c r="D2410" s="206" t="s">
        <v>203</v>
      </c>
      <c r="E2410" s="207" t="s">
        <v>2544</v>
      </c>
      <c r="F2410" s="208" t="s">
        <v>2545</v>
      </c>
      <c r="G2410" s="209" t="s">
        <v>137</v>
      </c>
      <c r="H2410" s="210">
        <v>122.79</v>
      </c>
      <c r="I2410" s="211"/>
      <c r="J2410" s="212">
        <f>ROUND(I2410*H2410,2)</f>
        <v>0</v>
      </c>
      <c r="K2410" s="208" t="s">
        <v>207</v>
      </c>
      <c r="L2410" s="63"/>
      <c r="M2410" s="213" t="s">
        <v>34</v>
      </c>
      <c r="N2410" s="214" t="s">
        <v>51</v>
      </c>
      <c r="O2410" s="44"/>
      <c r="P2410" s="215">
        <f>O2410*H2410</f>
        <v>0</v>
      </c>
      <c r="Q2410" s="215">
        <v>1.7899999999999999E-3</v>
      </c>
      <c r="R2410" s="215">
        <f>Q2410*H2410</f>
        <v>0.21979409999999999</v>
      </c>
      <c r="S2410" s="215">
        <v>0</v>
      </c>
      <c r="T2410" s="216">
        <f>S2410*H2410</f>
        <v>0</v>
      </c>
      <c r="AR2410" s="25" t="s">
        <v>286</v>
      </c>
      <c r="AT2410" s="25" t="s">
        <v>203</v>
      </c>
      <c r="AU2410" s="25" t="s">
        <v>87</v>
      </c>
      <c r="AY2410" s="25" t="s">
        <v>201</v>
      </c>
      <c r="BE2410" s="217">
        <f>IF(N2410="základní",J2410,0)</f>
        <v>0</v>
      </c>
      <c r="BF2410" s="217">
        <f>IF(N2410="snížená",J2410,0)</f>
        <v>0</v>
      </c>
      <c r="BG2410" s="217">
        <f>IF(N2410="zákl. přenesená",J2410,0)</f>
        <v>0</v>
      </c>
      <c r="BH2410" s="217">
        <f>IF(N2410="sníž. přenesená",J2410,0)</f>
        <v>0</v>
      </c>
      <c r="BI2410" s="217">
        <f>IF(N2410="nulová",J2410,0)</f>
        <v>0</v>
      </c>
      <c r="BJ2410" s="25" t="s">
        <v>42</v>
      </c>
      <c r="BK2410" s="217">
        <f>ROUND(I2410*H2410,2)</f>
        <v>0</v>
      </c>
      <c r="BL2410" s="25" t="s">
        <v>286</v>
      </c>
      <c r="BM2410" s="25" t="s">
        <v>2546</v>
      </c>
    </row>
    <row r="2411" spans="2:65" s="1" customFormat="1" ht="27">
      <c r="B2411" s="43"/>
      <c r="C2411" s="65"/>
      <c r="D2411" s="218" t="s">
        <v>209</v>
      </c>
      <c r="E2411" s="65"/>
      <c r="F2411" s="219" t="s">
        <v>2542</v>
      </c>
      <c r="G2411" s="65"/>
      <c r="H2411" s="65"/>
      <c r="I2411" s="175"/>
      <c r="J2411" s="65"/>
      <c r="K2411" s="65"/>
      <c r="L2411" s="63"/>
      <c r="M2411" s="220"/>
      <c r="N2411" s="44"/>
      <c r="O2411" s="44"/>
      <c r="P2411" s="44"/>
      <c r="Q2411" s="44"/>
      <c r="R2411" s="44"/>
      <c r="S2411" s="44"/>
      <c r="T2411" s="80"/>
      <c r="AT2411" s="25" t="s">
        <v>209</v>
      </c>
      <c r="AU2411" s="25" t="s">
        <v>87</v>
      </c>
    </row>
    <row r="2412" spans="2:65" s="1" customFormat="1" ht="38.25" customHeight="1">
      <c r="B2412" s="43"/>
      <c r="C2412" s="206" t="s">
        <v>2547</v>
      </c>
      <c r="D2412" s="206" t="s">
        <v>203</v>
      </c>
      <c r="E2412" s="207" t="s">
        <v>2548</v>
      </c>
      <c r="F2412" s="208" t="s">
        <v>2549</v>
      </c>
      <c r="G2412" s="209" t="s">
        <v>355</v>
      </c>
      <c r="H2412" s="210">
        <v>4.2279999999999998</v>
      </c>
      <c r="I2412" s="211"/>
      <c r="J2412" s="212">
        <f>ROUND(I2412*H2412,2)</f>
        <v>0</v>
      </c>
      <c r="K2412" s="208" t="s">
        <v>207</v>
      </c>
      <c r="L2412" s="63"/>
      <c r="M2412" s="213" t="s">
        <v>34</v>
      </c>
      <c r="N2412" s="214" t="s">
        <v>51</v>
      </c>
      <c r="O2412" s="44"/>
      <c r="P2412" s="215">
        <f>O2412*H2412</f>
        <v>0</v>
      </c>
      <c r="Q2412" s="215">
        <v>0</v>
      </c>
      <c r="R2412" s="215">
        <f>Q2412*H2412</f>
        <v>0</v>
      </c>
      <c r="S2412" s="215">
        <v>0</v>
      </c>
      <c r="T2412" s="216">
        <f>S2412*H2412</f>
        <v>0</v>
      </c>
      <c r="AR2412" s="25" t="s">
        <v>286</v>
      </c>
      <c r="AT2412" s="25" t="s">
        <v>203</v>
      </c>
      <c r="AU2412" s="25" t="s">
        <v>87</v>
      </c>
      <c r="AY2412" s="25" t="s">
        <v>201</v>
      </c>
      <c r="BE2412" s="217">
        <f>IF(N2412="základní",J2412,0)</f>
        <v>0</v>
      </c>
      <c r="BF2412" s="217">
        <f>IF(N2412="snížená",J2412,0)</f>
        <v>0</v>
      </c>
      <c r="BG2412" s="217">
        <f>IF(N2412="zákl. přenesená",J2412,0)</f>
        <v>0</v>
      </c>
      <c r="BH2412" s="217">
        <f>IF(N2412="sníž. přenesená",J2412,0)</f>
        <v>0</v>
      </c>
      <c r="BI2412" s="217">
        <f>IF(N2412="nulová",J2412,0)</f>
        <v>0</v>
      </c>
      <c r="BJ2412" s="25" t="s">
        <v>42</v>
      </c>
      <c r="BK2412" s="217">
        <f>ROUND(I2412*H2412,2)</f>
        <v>0</v>
      </c>
      <c r="BL2412" s="25" t="s">
        <v>286</v>
      </c>
      <c r="BM2412" s="25" t="s">
        <v>2550</v>
      </c>
    </row>
    <row r="2413" spans="2:65" s="1" customFormat="1" ht="121.5">
      <c r="B2413" s="43"/>
      <c r="C2413" s="65"/>
      <c r="D2413" s="218" t="s">
        <v>209</v>
      </c>
      <c r="E2413" s="65"/>
      <c r="F2413" s="219" t="s">
        <v>1601</v>
      </c>
      <c r="G2413" s="65"/>
      <c r="H2413" s="65"/>
      <c r="I2413" s="175"/>
      <c r="J2413" s="65"/>
      <c r="K2413" s="65"/>
      <c r="L2413" s="63"/>
      <c r="M2413" s="220"/>
      <c r="N2413" s="44"/>
      <c r="O2413" s="44"/>
      <c r="P2413" s="44"/>
      <c r="Q2413" s="44"/>
      <c r="R2413" s="44"/>
      <c r="S2413" s="44"/>
      <c r="T2413" s="80"/>
      <c r="AT2413" s="25" t="s">
        <v>209</v>
      </c>
      <c r="AU2413" s="25" t="s">
        <v>87</v>
      </c>
    </row>
    <row r="2414" spans="2:65" s="11" customFormat="1" ht="29.85" customHeight="1">
      <c r="B2414" s="190"/>
      <c r="C2414" s="191"/>
      <c r="D2414" s="192" t="s">
        <v>79</v>
      </c>
      <c r="E2414" s="204" t="s">
        <v>2551</v>
      </c>
      <c r="F2414" s="204" t="s">
        <v>2552</v>
      </c>
      <c r="G2414" s="191"/>
      <c r="H2414" s="191"/>
      <c r="I2414" s="194"/>
      <c r="J2414" s="205">
        <f>BK2414</f>
        <v>0</v>
      </c>
      <c r="K2414" s="191"/>
      <c r="L2414" s="196"/>
      <c r="M2414" s="197"/>
      <c r="N2414" s="198"/>
      <c r="O2414" s="198"/>
      <c r="P2414" s="199">
        <f>SUM(P2415:P2490)</f>
        <v>0</v>
      </c>
      <c r="Q2414" s="198"/>
      <c r="R2414" s="199">
        <f>SUM(R2415:R2490)</f>
        <v>4.1987145999999997</v>
      </c>
      <c r="S2414" s="198"/>
      <c r="T2414" s="200">
        <f>SUM(T2415:T2490)</f>
        <v>0</v>
      </c>
      <c r="AR2414" s="201" t="s">
        <v>87</v>
      </c>
      <c r="AT2414" s="202" t="s">
        <v>79</v>
      </c>
      <c r="AU2414" s="202" t="s">
        <v>42</v>
      </c>
      <c r="AY2414" s="201" t="s">
        <v>201</v>
      </c>
      <c r="BK2414" s="203">
        <f>SUM(BK2415:BK2490)</f>
        <v>0</v>
      </c>
    </row>
    <row r="2415" spans="2:65" s="1" customFormat="1" ht="16.5" customHeight="1">
      <c r="B2415" s="43"/>
      <c r="C2415" s="206" t="s">
        <v>2553</v>
      </c>
      <c r="D2415" s="206" t="s">
        <v>203</v>
      </c>
      <c r="E2415" s="207" t="s">
        <v>2554</v>
      </c>
      <c r="F2415" s="208" t="s">
        <v>2555</v>
      </c>
      <c r="G2415" s="209" t="s">
        <v>137</v>
      </c>
      <c r="H2415" s="210">
        <v>214</v>
      </c>
      <c r="I2415" s="211"/>
      <c r="J2415" s="212">
        <f>ROUND(I2415*H2415,2)</f>
        <v>0</v>
      </c>
      <c r="K2415" s="208" t="s">
        <v>207</v>
      </c>
      <c r="L2415" s="63"/>
      <c r="M2415" s="213" t="s">
        <v>34</v>
      </c>
      <c r="N2415" s="214" t="s">
        <v>51</v>
      </c>
      <c r="O2415" s="44"/>
      <c r="P2415" s="215">
        <f>O2415*H2415</f>
        <v>0</v>
      </c>
      <c r="Q2415" s="215">
        <v>0</v>
      </c>
      <c r="R2415" s="215">
        <f>Q2415*H2415</f>
        <v>0</v>
      </c>
      <c r="S2415" s="215">
        <v>0</v>
      </c>
      <c r="T2415" s="216">
        <f>S2415*H2415</f>
        <v>0</v>
      </c>
      <c r="AR2415" s="25" t="s">
        <v>286</v>
      </c>
      <c r="AT2415" s="25" t="s">
        <v>203</v>
      </c>
      <c r="AU2415" s="25" t="s">
        <v>87</v>
      </c>
      <c r="AY2415" s="25" t="s">
        <v>201</v>
      </c>
      <c r="BE2415" s="217">
        <f>IF(N2415="základní",J2415,0)</f>
        <v>0</v>
      </c>
      <c r="BF2415" s="217">
        <f>IF(N2415="snížená",J2415,0)</f>
        <v>0</v>
      </c>
      <c r="BG2415" s="217">
        <f>IF(N2415="zákl. přenesená",J2415,0)</f>
        <v>0</v>
      </c>
      <c r="BH2415" s="217">
        <f>IF(N2415="sníž. přenesená",J2415,0)</f>
        <v>0</v>
      </c>
      <c r="BI2415" s="217">
        <f>IF(N2415="nulová",J2415,0)</f>
        <v>0</v>
      </c>
      <c r="BJ2415" s="25" t="s">
        <v>42</v>
      </c>
      <c r="BK2415" s="217">
        <f>ROUND(I2415*H2415,2)</f>
        <v>0</v>
      </c>
      <c r="BL2415" s="25" t="s">
        <v>286</v>
      </c>
      <c r="BM2415" s="25" t="s">
        <v>2556</v>
      </c>
    </row>
    <row r="2416" spans="2:65" s="1" customFormat="1" ht="67.5">
      <c r="B2416" s="43"/>
      <c r="C2416" s="65"/>
      <c r="D2416" s="218" t="s">
        <v>209</v>
      </c>
      <c r="E2416" s="65"/>
      <c r="F2416" s="219" t="s">
        <v>2557</v>
      </c>
      <c r="G2416" s="65"/>
      <c r="H2416" s="65"/>
      <c r="I2416" s="175"/>
      <c r="J2416" s="65"/>
      <c r="K2416" s="65"/>
      <c r="L2416" s="63"/>
      <c r="M2416" s="220"/>
      <c r="N2416" s="44"/>
      <c r="O2416" s="44"/>
      <c r="P2416" s="44"/>
      <c r="Q2416" s="44"/>
      <c r="R2416" s="44"/>
      <c r="S2416" s="44"/>
      <c r="T2416" s="80"/>
      <c r="AT2416" s="25" t="s">
        <v>209</v>
      </c>
      <c r="AU2416" s="25" t="s">
        <v>87</v>
      </c>
    </row>
    <row r="2417" spans="2:65" s="12" customFormat="1">
      <c r="B2417" s="221"/>
      <c r="C2417" s="222"/>
      <c r="D2417" s="218" t="s">
        <v>211</v>
      </c>
      <c r="E2417" s="223" t="s">
        <v>34</v>
      </c>
      <c r="F2417" s="224" t="s">
        <v>418</v>
      </c>
      <c r="G2417" s="222"/>
      <c r="H2417" s="223" t="s">
        <v>34</v>
      </c>
      <c r="I2417" s="225"/>
      <c r="J2417" s="222"/>
      <c r="K2417" s="222"/>
      <c r="L2417" s="226"/>
      <c r="M2417" s="227"/>
      <c r="N2417" s="228"/>
      <c r="O2417" s="228"/>
      <c r="P2417" s="228"/>
      <c r="Q2417" s="228"/>
      <c r="R2417" s="228"/>
      <c r="S2417" s="228"/>
      <c r="T2417" s="229"/>
      <c r="AT2417" s="230" t="s">
        <v>211</v>
      </c>
      <c r="AU2417" s="230" t="s">
        <v>87</v>
      </c>
      <c r="AV2417" s="12" t="s">
        <v>42</v>
      </c>
      <c r="AW2417" s="12" t="s">
        <v>40</v>
      </c>
      <c r="AX2417" s="12" t="s">
        <v>80</v>
      </c>
      <c r="AY2417" s="230" t="s">
        <v>201</v>
      </c>
    </row>
    <row r="2418" spans="2:65" s="12" customFormat="1">
      <c r="B2418" s="221"/>
      <c r="C2418" s="222"/>
      <c r="D2418" s="218" t="s">
        <v>211</v>
      </c>
      <c r="E2418" s="223" t="s">
        <v>34</v>
      </c>
      <c r="F2418" s="224" t="s">
        <v>2062</v>
      </c>
      <c r="G2418" s="222"/>
      <c r="H2418" s="223" t="s">
        <v>34</v>
      </c>
      <c r="I2418" s="225"/>
      <c r="J2418" s="222"/>
      <c r="K2418" s="222"/>
      <c r="L2418" s="226"/>
      <c r="M2418" s="227"/>
      <c r="N2418" s="228"/>
      <c r="O2418" s="228"/>
      <c r="P2418" s="228"/>
      <c r="Q2418" s="228"/>
      <c r="R2418" s="228"/>
      <c r="S2418" s="228"/>
      <c r="T2418" s="229"/>
      <c r="AT2418" s="230" t="s">
        <v>211</v>
      </c>
      <c r="AU2418" s="230" t="s">
        <v>87</v>
      </c>
      <c r="AV2418" s="12" t="s">
        <v>42</v>
      </c>
      <c r="AW2418" s="12" t="s">
        <v>40</v>
      </c>
      <c r="AX2418" s="12" t="s">
        <v>80</v>
      </c>
      <c r="AY2418" s="230" t="s">
        <v>201</v>
      </c>
    </row>
    <row r="2419" spans="2:65" s="13" customFormat="1">
      <c r="B2419" s="231"/>
      <c r="C2419" s="232"/>
      <c r="D2419" s="218" t="s">
        <v>211</v>
      </c>
      <c r="E2419" s="233" t="s">
        <v>34</v>
      </c>
      <c r="F2419" s="234" t="s">
        <v>2558</v>
      </c>
      <c r="G2419" s="232"/>
      <c r="H2419" s="235">
        <v>214</v>
      </c>
      <c r="I2419" s="236"/>
      <c r="J2419" s="232"/>
      <c r="K2419" s="232"/>
      <c r="L2419" s="237"/>
      <c r="M2419" s="238"/>
      <c r="N2419" s="239"/>
      <c r="O2419" s="239"/>
      <c r="P2419" s="239"/>
      <c r="Q2419" s="239"/>
      <c r="R2419" s="239"/>
      <c r="S2419" s="239"/>
      <c r="T2419" s="240"/>
      <c r="AT2419" s="241" t="s">
        <v>211</v>
      </c>
      <c r="AU2419" s="241" t="s">
        <v>87</v>
      </c>
      <c r="AV2419" s="13" t="s">
        <v>87</v>
      </c>
      <c r="AW2419" s="13" t="s">
        <v>40</v>
      </c>
      <c r="AX2419" s="13" t="s">
        <v>80</v>
      </c>
      <c r="AY2419" s="241" t="s">
        <v>201</v>
      </c>
    </row>
    <row r="2420" spans="2:65" s="14" customFormat="1">
      <c r="B2420" s="242"/>
      <c r="C2420" s="243"/>
      <c r="D2420" s="218" t="s">
        <v>211</v>
      </c>
      <c r="E2420" s="244" t="s">
        <v>34</v>
      </c>
      <c r="F2420" s="245" t="s">
        <v>215</v>
      </c>
      <c r="G2420" s="243"/>
      <c r="H2420" s="246">
        <v>214</v>
      </c>
      <c r="I2420" s="247"/>
      <c r="J2420" s="243"/>
      <c r="K2420" s="243"/>
      <c r="L2420" s="248"/>
      <c r="M2420" s="249"/>
      <c r="N2420" s="250"/>
      <c r="O2420" s="250"/>
      <c r="P2420" s="250"/>
      <c r="Q2420" s="250"/>
      <c r="R2420" s="250"/>
      <c r="S2420" s="250"/>
      <c r="T2420" s="251"/>
      <c r="AT2420" s="252" t="s">
        <v>211</v>
      </c>
      <c r="AU2420" s="252" t="s">
        <v>87</v>
      </c>
      <c r="AV2420" s="14" t="s">
        <v>111</v>
      </c>
      <c r="AW2420" s="14" t="s">
        <v>40</v>
      </c>
      <c r="AX2420" s="14" t="s">
        <v>42</v>
      </c>
      <c r="AY2420" s="252" t="s">
        <v>201</v>
      </c>
    </row>
    <row r="2421" spans="2:65" s="1" customFormat="1" ht="16.5" customHeight="1">
      <c r="B2421" s="43"/>
      <c r="C2421" s="206" t="s">
        <v>2559</v>
      </c>
      <c r="D2421" s="206" t="s">
        <v>203</v>
      </c>
      <c r="E2421" s="207" t="s">
        <v>2560</v>
      </c>
      <c r="F2421" s="208" t="s">
        <v>2561</v>
      </c>
      <c r="G2421" s="209" t="s">
        <v>137</v>
      </c>
      <c r="H2421" s="210">
        <v>214</v>
      </c>
      <c r="I2421" s="211"/>
      <c r="J2421" s="212">
        <f>ROUND(I2421*H2421,2)</f>
        <v>0</v>
      </c>
      <c r="K2421" s="208" t="s">
        <v>207</v>
      </c>
      <c r="L2421" s="63"/>
      <c r="M2421" s="213" t="s">
        <v>34</v>
      </c>
      <c r="N2421" s="214" t="s">
        <v>51</v>
      </c>
      <c r="O2421" s="44"/>
      <c r="P2421" s="215">
        <f>O2421*H2421</f>
        <v>0</v>
      </c>
      <c r="Q2421" s="215">
        <v>0</v>
      </c>
      <c r="R2421" s="215">
        <f>Q2421*H2421</f>
        <v>0</v>
      </c>
      <c r="S2421" s="215">
        <v>0</v>
      </c>
      <c r="T2421" s="216">
        <f>S2421*H2421</f>
        <v>0</v>
      </c>
      <c r="AR2421" s="25" t="s">
        <v>286</v>
      </c>
      <c r="AT2421" s="25" t="s">
        <v>203</v>
      </c>
      <c r="AU2421" s="25" t="s">
        <v>87</v>
      </c>
      <c r="AY2421" s="25" t="s">
        <v>201</v>
      </c>
      <c r="BE2421" s="217">
        <f>IF(N2421="základní",J2421,0)</f>
        <v>0</v>
      </c>
      <c r="BF2421" s="217">
        <f>IF(N2421="snížená",J2421,0)</f>
        <v>0</v>
      </c>
      <c r="BG2421" s="217">
        <f>IF(N2421="zákl. přenesená",J2421,0)</f>
        <v>0</v>
      </c>
      <c r="BH2421" s="217">
        <f>IF(N2421="sníž. přenesená",J2421,0)</f>
        <v>0</v>
      </c>
      <c r="BI2421" s="217">
        <f>IF(N2421="nulová",J2421,0)</f>
        <v>0</v>
      </c>
      <c r="BJ2421" s="25" t="s">
        <v>42</v>
      </c>
      <c r="BK2421" s="217">
        <f>ROUND(I2421*H2421,2)</f>
        <v>0</v>
      </c>
      <c r="BL2421" s="25" t="s">
        <v>286</v>
      </c>
      <c r="BM2421" s="25" t="s">
        <v>2562</v>
      </c>
    </row>
    <row r="2422" spans="2:65" s="1" customFormat="1" ht="67.5">
      <c r="B2422" s="43"/>
      <c r="C2422" s="65"/>
      <c r="D2422" s="218" t="s">
        <v>209</v>
      </c>
      <c r="E2422" s="65"/>
      <c r="F2422" s="219" t="s">
        <v>2557</v>
      </c>
      <c r="G2422" s="65"/>
      <c r="H2422" s="65"/>
      <c r="I2422" s="175"/>
      <c r="J2422" s="65"/>
      <c r="K2422" s="65"/>
      <c r="L2422" s="63"/>
      <c r="M2422" s="220"/>
      <c r="N2422" s="44"/>
      <c r="O2422" s="44"/>
      <c r="P2422" s="44"/>
      <c r="Q2422" s="44"/>
      <c r="R2422" s="44"/>
      <c r="S2422" s="44"/>
      <c r="T2422" s="80"/>
      <c r="AT2422" s="25" t="s">
        <v>209</v>
      </c>
      <c r="AU2422" s="25" t="s">
        <v>87</v>
      </c>
    </row>
    <row r="2423" spans="2:65" s="1" customFormat="1" ht="25.5" customHeight="1">
      <c r="B2423" s="43"/>
      <c r="C2423" s="206" t="s">
        <v>2563</v>
      </c>
      <c r="D2423" s="206" t="s">
        <v>203</v>
      </c>
      <c r="E2423" s="207" t="s">
        <v>2564</v>
      </c>
      <c r="F2423" s="208" t="s">
        <v>2565</v>
      </c>
      <c r="G2423" s="209" t="s">
        <v>137</v>
      </c>
      <c r="H2423" s="210">
        <v>214</v>
      </c>
      <c r="I2423" s="211"/>
      <c r="J2423" s="212">
        <f>ROUND(I2423*H2423,2)</f>
        <v>0</v>
      </c>
      <c r="K2423" s="208" t="s">
        <v>207</v>
      </c>
      <c r="L2423" s="63"/>
      <c r="M2423" s="213" t="s">
        <v>34</v>
      </c>
      <c r="N2423" s="214" t="s">
        <v>51</v>
      </c>
      <c r="O2423" s="44"/>
      <c r="P2423" s="215">
        <f>O2423*H2423</f>
        <v>0</v>
      </c>
      <c r="Q2423" s="215">
        <v>3.0000000000000001E-5</v>
      </c>
      <c r="R2423" s="215">
        <f>Q2423*H2423</f>
        <v>6.4200000000000004E-3</v>
      </c>
      <c r="S2423" s="215">
        <v>0</v>
      </c>
      <c r="T2423" s="216">
        <f>S2423*H2423</f>
        <v>0</v>
      </c>
      <c r="AR2423" s="25" t="s">
        <v>286</v>
      </c>
      <c r="AT2423" s="25" t="s">
        <v>203</v>
      </c>
      <c r="AU2423" s="25" t="s">
        <v>87</v>
      </c>
      <c r="AY2423" s="25" t="s">
        <v>201</v>
      </c>
      <c r="BE2423" s="217">
        <f>IF(N2423="základní",J2423,0)</f>
        <v>0</v>
      </c>
      <c r="BF2423" s="217">
        <f>IF(N2423="snížená",J2423,0)</f>
        <v>0</v>
      </c>
      <c r="BG2423" s="217">
        <f>IF(N2423="zákl. přenesená",J2423,0)</f>
        <v>0</v>
      </c>
      <c r="BH2423" s="217">
        <f>IF(N2423="sníž. přenesená",J2423,0)</f>
        <v>0</v>
      </c>
      <c r="BI2423" s="217">
        <f>IF(N2423="nulová",J2423,0)</f>
        <v>0</v>
      </c>
      <c r="BJ2423" s="25" t="s">
        <v>42</v>
      </c>
      <c r="BK2423" s="217">
        <f>ROUND(I2423*H2423,2)</f>
        <v>0</v>
      </c>
      <c r="BL2423" s="25" t="s">
        <v>286</v>
      </c>
      <c r="BM2423" s="25" t="s">
        <v>2566</v>
      </c>
    </row>
    <row r="2424" spans="2:65" s="1" customFormat="1" ht="67.5">
      <c r="B2424" s="43"/>
      <c r="C2424" s="65"/>
      <c r="D2424" s="218" t="s">
        <v>209</v>
      </c>
      <c r="E2424" s="65"/>
      <c r="F2424" s="219" t="s">
        <v>2557</v>
      </c>
      <c r="G2424" s="65"/>
      <c r="H2424" s="65"/>
      <c r="I2424" s="175"/>
      <c r="J2424" s="65"/>
      <c r="K2424" s="65"/>
      <c r="L2424" s="63"/>
      <c r="M2424" s="220"/>
      <c r="N2424" s="44"/>
      <c r="O2424" s="44"/>
      <c r="P2424" s="44"/>
      <c r="Q2424" s="44"/>
      <c r="R2424" s="44"/>
      <c r="S2424" s="44"/>
      <c r="T2424" s="80"/>
      <c r="AT2424" s="25" t="s">
        <v>209</v>
      </c>
      <c r="AU2424" s="25" t="s">
        <v>87</v>
      </c>
    </row>
    <row r="2425" spans="2:65" s="1" customFormat="1" ht="25.5" customHeight="1">
      <c r="B2425" s="43"/>
      <c r="C2425" s="206" t="s">
        <v>2567</v>
      </c>
      <c r="D2425" s="206" t="s">
        <v>203</v>
      </c>
      <c r="E2425" s="207" t="s">
        <v>2568</v>
      </c>
      <c r="F2425" s="208" t="s">
        <v>2569</v>
      </c>
      <c r="G2425" s="209" t="s">
        <v>137</v>
      </c>
      <c r="H2425" s="210">
        <v>214</v>
      </c>
      <c r="I2425" s="211"/>
      <c r="J2425" s="212">
        <f>ROUND(I2425*H2425,2)</f>
        <v>0</v>
      </c>
      <c r="K2425" s="208" t="s">
        <v>207</v>
      </c>
      <c r="L2425" s="63"/>
      <c r="M2425" s="213" t="s">
        <v>34</v>
      </c>
      <c r="N2425" s="214" t="s">
        <v>51</v>
      </c>
      <c r="O2425" s="44"/>
      <c r="P2425" s="215">
        <f>O2425*H2425</f>
        <v>0</v>
      </c>
      <c r="Q2425" s="215">
        <v>1.4999999999999999E-2</v>
      </c>
      <c r="R2425" s="215">
        <f>Q2425*H2425</f>
        <v>3.21</v>
      </c>
      <c r="S2425" s="215">
        <v>0</v>
      </c>
      <c r="T2425" s="216">
        <f>S2425*H2425</f>
        <v>0</v>
      </c>
      <c r="AR2425" s="25" t="s">
        <v>286</v>
      </c>
      <c r="AT2425" s="25" t="s">
        <v>203</v>
      </c>
      <c r="AU2425" s="25" t="s">
        <v>87</v>
      </c>
      <c r="AY2425" s="25" t="s">
        <v>201</v>
      </c>
      <c r="BE2425" s="217">
        <f>IF(N2425="základní",J2425,0)</f>
        <v>0</v>
      </c>
      <c r="BF2425" s="217">
        <f>IF(N2425="snížená",J2425,0)</f>
        <v>0</v>
      </c>
      <c r="BG2425" s="217">
        <f>IF(N2425="zákl. přenesená",J2425,0)</f>
        <v>0</v>
      </c>
      <c r="BH2425" s="217">
        <f>IF(N2425="sníž. přenesená",J2425,0)</f>
        <v>0</v>
      </c>
      <c r="BI2425" s="217">
        <f>IF(N2425="nulová",J2425,0)</f>
        <v>0</v>
      </c>
      <c r="BJ2425" s="25" t="s">
        <v>42</v>
      </c>
      <c r="BK2425" s="217">
        <f>ROUND(I2425*H2425,2)</f>
        <v>0</v>
      </c>
      <c r="BL2425" s="25" t="s">
        <v>286</v>
      </c>
      <c r="BM2425" s="25" t="s">
        <v>2570</v>
      </c>
    </row>
    <row r="2426" spans="2:65" s="1" customFormat="1" ht="67.5">
      <c r="B2426" s="43"/>
      <c r="C2426" s="65"/>
      <c r="D2426" s="218" t="s">
        <v>209</v>
      </c>
      <c r="E2426" s="65"/>
      <c r="F2426" s="219" t="s">
        <v>2557</v>
      </c>
      <c r="G2426" s="65"/>
      <c r="H2426" s="65"/>
      <c r="I2426" s="175"/>
      <c r="J2426" s="65"/>
      <c r="K2426" s="65"/>
      <c r="L2426" s="63"/>
      <c r="M2426" s="220"/>
      <c r="N2426" s="44"/>
      <c r="O2426" s="44"/>
      <c r="P2426" s="44"/>
      <c r="Q2426" s="44"/>
      <c r="R2426" s="44"/>
      <c r="S2426" s="44"/>
      <c r="T2426" s="80"/>
      <c r="AT2426" s="25" t="s">
        <v>209</v>
      </c>
      <c r="AU2426" s="25" t="s">
        <v>87</v>
      </c>
    </row>
    <row r="2427" spans="2:65" s="1" customFormat="1" ht="25.5" customHeight="1">
      <c r="B2427" s="43"/>
      <c r="C2427" s="206" t="s">
        <v>2571</v>
      </c>
      <c r="D2427" s="206" t="s">
        <v>203</v>
      </c>
      <c r="E2427" s="207" t="s">
        <v>2572</v>
      </c>
      <c r="F2427" s="208" t="s">
        <v>2573</v>
      </c>
      <c r="G2427" s="209" t="s">
        <v>137</v>
      </c>
      <c r="H2427" s="210">
        <v>43.59</v>
      </c>
      <c r="I2427" s="211"/>
      <c r="J2427" s="212">
        <f>ROUND(I2427*H2427,2)</f>
        <v>0</v>
      </c>
      <c r="K2427" s="208" t="s">
        <v>207</v>
      </c>
      <c r="L2427" s="63"/>
      <c r="M2427" s="213" t="s">
        <v>34</v>
      </c>
      <c r="N2427" s="214" t="s">
        <v>51</v>
      </c>
      <c r="O2427" s="44"/>
      <c r="P2427" s="215">
        <f>O2427*H2427</f>
        <v>0</v>
      </c>
      <c r="Q2427" s="215">
        <v>2.9999999999999997E-4</v>
      </c>
      <c r="R2427" s="215">
        <f>Q2427*H2427</f>
        <v>1.3077E-2</v>
      </c>
      <c r="S2427" s="215">
        <v>0</v>
      </c>
      <c r="T2427" s="216">
        <f>S2427*H2427</f>
        <v>0</v>
      </c>
      <c r="AR2427" s="25" t="s">
        <v>286</v>
      </c>
      <c r="AT2427" s="25" t="s">
        <v>203</v>
      </c>
      <c r="AU2427" s="25" t="s">
        <v>87</v>
      </c>
      <c r="AY2427" s="25" t="s">
        <v>201</v>
      </c>
      <c r="BE2427" s="217">
        <f>IF(N2427="základní",J2427,0)</f>
        <v>0</v>
      </c>
      <c r="BF2427" s="217">
        <f>IF(N2427="snížená",J2427,0)</f>
        <v>0</v>
      </c>
      <c r="BG2427" s="217">
        <f>IF(N2427="zákl. přenesená",J2427,0)</f>
        <v>0</v>
      </c>
      <c r="BH2427" s="217">
        <f>IF(N2427="sníž. přenesená",J2427,0)</f>
        <v>0</v>
      </c>
      <c r="BI2427" s="217">
        <f>IF(N2427="nulová",J2427,0)</f>
        <v>0</v>
      </c>
      <c r="BJ2427" s="25" t="s">
        <v>42</v>
      </c>
      <c r="BK2427" s="217">
        <f>ROUND(I2427*H2427,2)</f>
        <v>0</v>
      </c>
      <c r="BL2427" s="25" t="s">
        <v>286</v>
      </c>
      <c r="BM2427" s="25" t="s">
        <v>2574</v>
      </c>
    </row>
    <row r="2428" spans="2:65" s="12" customFormat="1">
      <c r="B2428" s="221"/>
      <c r="C2428" s="222"/>
      <c r="D2428" s="218" t="s">
        <v>211</v>
      </c>
      <c r="E2428" s="223" t="s">
        <v>34</v>
      </c>
      <c r="F2428" s="224" t="s">
        <v>418</v>
      </c>
      <c r="G2428" s="222"/>
      <c r="H2428" s="223" t="s">
        <v>34</v>
      </c>
      <c r="I2428" s="225"/>
      <c r="J2428" s="222"/>
      <c r="K2428" s="222"/>
      <c r="L2428" s="226"/>
      <c r="M2428" s="227"/>
      <c r="N2428" s="228"/>
      <c r="O2428" s="228"/>
      <c r="P2428" s="228"/>
      <c r="Q2428" s="228"/>
      <c r="R2428" s="228"/>
      <c r="S2428" s="228"/>
      <c r="T2428" s="229"/>
      <c r="AT2428" s="230" t="s">
        <v>211</v>
      </c>
      <c r="AU2428" s="230" t="s">
        <v>87</v>
      </c>
      <c r="AV2428" s="12" t="s">
        <v>42</v>
      </c>
      <c r="AW2428" s="12" t="s">
        <v>40</v>
      </c>
      <c r="AX2428" s="12" t="s">
        <v>80</v>
      </c>
      <c r="AY2428" s="230" t="s">
        <v>201</v>
      </c>
    </row>
    <row r="2429" spans="2:65" s="12" customFormat="1">
      <c r="B2429" s="221"/>
      <c r="C2429" s="222"/>
      <c r="D2429" s="218" t="s">
        <v>211</v>
      </c>
      <c r="E2429" s="223" t="s">
        <v>34</v>
      </c>
      <c r="F2429" s="224" t="s">
        <v>2062</v>
      </c>
      <c r="G2429" s="222"/>
      <c r="H2429" s="223" t="s">
        <v>34</v>
      </c>
      <c r="I2429" s="225"/>
      <c r="J2429" s="222"/>
      <c r="K2429" s="222"/>
      <c r="L2429" s="226"/>
      <c r="M2429" s="227"/>
      <c r="N2429" s="228"/>
      <c r="O2429" s="228"/>
      <c r="P2429" s="228"/>
      <c r="Q2429" s="228"/>
      <c r="R2429" s="228"/>
      <c r="S2429" s="228"/>
      <c r="T2429" s="229"/>
      <c r="AT2429" s="230" t="s">
        <v>211</v>
      </c>
      <c r="AU2429" s="230" t="s">
        <v>87</v>
      </c>
      <c r="AV2429" s="12" t="s">
        <v>42</v>
      </c>
      <c r="AW2429" s="12" t="s">
        <v>40</v>
      </c>
      <c r="AX2429" s="12" t="s">
        <v>80</v>
      </c>
      <c r="AY2429" s="230" t="s">
        <v>201</v>
      </c>
    </row>
    <row r="2430" spans="2:65" s="13" customFormat="1">
      <c r="B2430" s="231"/>
      <c r="C2430" s="232"/>
      <c r="D2430" s="218" t="s">
        <v>211</v>
      </c>
      <c r="E2430" s="233" t="s">
        <v>34</v>
      </c>
      <c r="F2430" s="234" t="s">
        <v>139</v>
      </c>
      <c r="G2430" s="232"/>
      <c r="H2430" s="235">
        <v>43.59</v>
      </c>
      <c r="I2430" s="236"/>
      <c r="J2430" s="232"/>
      <c r="K2430" s="232"/>
      <c r="L2430" s="237"/>
      <c r="M2430" s="238"/>
      <c r="N2430" s="239"/>
      <c r="O2430" s="239"/>
      <c r="P2430" s="239"/>
      <c r="Q2430" s="239"/>
      <c r="R2430" s="239"/>
      <c r="S2430" s="239"/>
      <c r="T2430" s="240"/>
      <c r="AT2430" s="241" t="s">
        <v>211</v>
      </c>
      <c r="AU2430" s="241" t="s">
        <v>87</v>
      </c>
      <c r="AV2430" s="13" t="s">
        <v>87</v>
      </c>
      <c r="AW2430" s="13" t="s">
        <v>40</v>
      </c>
      <c r="AX2430" s="13" t="s">
        <v>80</v>
      </c>
      <c r="AY2430" s="241" t="s">
        <v>201</v>
      </c>
    </row>
    <row r="2431" spans="2:65" s="14" customFormat="1">
      <c r="B2431" s="242"/>
      <c r="C2431" s="243"/>
      <c r="D2431" s="218" t="s">
        <v>211</v>
      </c>
      <c r="E2431" s="244" t="s">
        <v>34</v>
      </c>
      <c r="F2431" s="245" t="s">
        <v>215</v>
      </c>
      <c r="G2431" s="243"/>
      <c r="H2431" s="246">
        <v>43.59</v>
      </c>
      <c r="I2431" s="247"/>
      <c r="J2431" s="243"/>
      <c r="K2431" s="243"/>
      <c r="L2431" s="248"/>
      <c r="M2431" s="249"/>
      <c r="N2431" s="250"/>
      <c r="O2431" s="250"/>
      <c r="P2431" s="250"/>
      <c r="Q2431" s="250"/>
      <c r="R2431" s="250"/>
      <c r="S2431" s="250"/>
      <c r="T2431" s="251"/>
      <c r="AT2431" s="252" t="s">
        <v>211</v>
      </c>
      <c r="AU2431" s="252" t="s">
        <v>87</v>
      </c>
      <c r="AV2431" s="14" t="s">
        <v>111</v>
      </c>
      <c r="AW2431" s="14" t="s">
        <v>40</v>
      </c>
      <c r="AX2431" s="14" t="s">
        <v>42</v>
      </c>
      <c r="AY2431" s="252" t="s">
        <v>201</v>
      </c>
    </row>
    <row r="2432" spans="2:65" s="1" customFormat="1" ht="25.5" customHeight="1">
      <c r="B2432" s="43"/>
      <c r="C2432" s="264" t="s">
        <v>2575</v>
      </c>
      <c r="D2432" s="264" t="s">
        <v>306</v>
      </c>
      <c r="E2432" s="265" t="s">
        <v>2576</v>
      </c>
      <c r="F2432" s="266" t="s">
        <v>2577</v>
      </c>
      <c r="G2432" s="267" t="s">
        <v>137</v>
      </c>
      <c r="H2432" s="268">
        <v>47.948999999999998</v>
      </c>
      <c r="I2432" s="269"/>
      <c r="J2432" s="270">
        <f>ROUND(I2432*H2432,2)</f>
        <v>0</v>
      </c>
      <c r="K2432" s="266" t="s">
        <v>207</v>
      </c>
      <c r="L2432" s="271"/>
      <c r="M2432" s="272" t="s">
        <v>34</v>
      </c>
      <c r="N2432" s="273" t="s">
        <v>51</v>
      </c>
      <c r="O2432" s="44"/>
      <c r="P2432" s="215">
        <f>O2432*H2432</f>
        <v>0</v>
      </c>
      <c r="Q2432" s="215">
        <v>4.0800000000000003E-3</v>
      </c>
      <c r="R2432" s="215">
        <f>Q2432*H2432</f>
        <v>0.19563192000000001</v>
      </c>
      <c r="S2432" s="215">
        <v>0</v>
      </c>
      <c r="T2432" s="216">
        <f>S2432*H2432</f>
        <v>0</v>
      </c>
      <c r="AR2432" s="25" t="s">
        <v>390</v>
      </c>
      <c r="AT2432" s="25" t="s">
        <v>306</v>
      </c>
      <c r="AU2432" s="25" t="s">
        <v>87</v>
      </c>
      <c r="AY2432" s="25" t="s">
        <v>201</v>
      </c>
      <c r="BE2432" s="217">
        <f>IF(N2432="základní",J2432,0)</f>
        <v>0</v>
      </c>
      <c r="BF2432" s="217">
        <f>IF(N2432="snížená",J2432,0)</f>
        <v>0</v>
      </c>
      <c r="BG2432" s="217">
        <f>IF(N2432="zákl. přenesená",J2432,0)</f>
        <v>0</v>
      </c>
      <c r="BH2432" s="217">
        <f>IF(N2432="sníž. přenesená",J2432,0)</f>
        <v>0</v>
      </c>
      <c r="BI2432" s="217">
        <f>IF(N2432="nulová",J2432,0)</f>
        <v>0</v>
      </c>
      <c r="BJ2432" s="25" t="s">
        <v>42</v>
      </c>
      <c r="BK2432" s="217">
        <f>ROUND(I2432*H2432,2)</f>
        <v>0</v>
      </c>
      <c r="BL2432" s="25" t="s">
        <v>286</v>
      </c>
      <c r="BM2432" s="25" t="s">
        <v>2578</v>
      </c>
    </row>
    <row r="2433" spans="2:65" s="13" customFormat="1">
      <c r="B2433" s="231"/>
      <c r="C2433" s="232"/>
      <c r="D2433" s="218" t="s">
        <v>211</v>
      </c>
      <c r="E2433" s="232"/>
      <c r="F2433" s="234" t="s">
        <v>2579</v>
      </c>
      <c r="G2433" s="232"/>
      <c r="H2433" s="235">
        <v>47.948999999999998</v>
      </c>
      <c r="I2433" s="236"/>
      <c r="J2433" s="232"/>
      <c r="K2433" s="232"/>
      <c r="L2433" s="237"/>
      <c r="M2433" s="238"/>
      <c r="N2433" s="239"/>
      <c r="O2433" s="239"/>
      <c r="P2433" s="239"/>
      <c r="Q2433" s="239"/>
      <c r="R2433" s="239"/>
      <c r="S2433" s="239"/>
      <c r="T2433" s="240"/>
      <c r="AT2433" s="241" t="s">
        <v>211</v>
      </c>
      <c r="AU2433" s="241" t="s">
        <v>87</v>
      </c>
      <c r="AV2433" s="13" t="s">
        <v>87</v>
      </c>
      <c r="AW2433" s="13" t="s">
        <v>6</v>
      </c>
      <c r="AX2433" s="13" t="s">
        <v>42</v>
      </c>
      <c r="AY2433" s="241" t="s">
        <v>201</v>
      </c>
    </row>
    <row r="2434" spans="2:65" s="1" customFormat="1" ht="25.5" customHeight="1">
      <c r="B2434" s="43"/>
      <c r="C2434" s="206" t="s">
        <v>2580</v>
      </c>
      <c r="D2434" s="206" t="s">
        <v>203</v>
      </c>
      <c r="E2434" s="207" t="s">
        <v>2581</v>
      </c>
      <c r="F2434" s="208" t="s">
        <v>2582</v>
      </c>
      <c r="G2434" s="209" t="s">
        <v>137</v>
      </c>
      <c r="H2434" s="210">
        <v>170.41</v>
      </c>
      <c r="I2434" s="211"/>
      <c r="J2434" s="212">
        <f>ROUND(I2434*H2434,2)</f>
        <v>0</v>
      </c>
      <c r="K2434" s="208" t="s">
        <v>207</v>
      </c>
      <c r="L2434" s="63"/>
      <c r="M2434" s="213" t="s">
        <v>34</v>
      </c>
      <c r="N2434" s="214" t="s">
        <v>51</v>
      </c>
      <c r="O2434" s="44"/>
      <c r="P2434" s="215">
        <f>O2434*H2434</f>
        <v>0</v>
      </c>
      <c r="Q2434" s="215">
        <v>4.0000000000000002E-4</v>
      </c>
      <c r="R2434" s="215">
        <f>Q2434*H2434</f>
        <v>6.8164000000000002E-2</v>
      </c>
      <c r="S2434" s="215">
        <v>0</v>
      </c>
      <c r="T2434" s="216">
        <f>S2434*H2434</f>
        <v>0</v>
      </c>
      <c r="AR2434" s="25" t="s">
        <v>286</v>
      </c>
      <c r="AT2434" s="25" t="s">
        <v>203</v>
      </c>
      <c r="AU2434" s="25" t="s">
        <v>87</v>
      </c>
      <c r="AY2434" s="25" t="s">
        <v>201</v>
      </c>
      <c r="BE2434" s="217">
        <f>IF(N2434="základní",J2434,0)</f>
        <v>0</v>
      </c>
      <c r="BF2434" s="217">
        <f>IF(N2434="snížená",J2434,0)</f>
        <v>0</v>
      </c>
      <c r="BG2434" s="217">
        <f>IF(N2434="zákl. přenesená",J2434,0)</f>
        <v>0</v>
      </c>
      <c r="BH2434" s="217">
        <f>IF(N2434="sníž. přenesená",J2434,0)</f>
        <v>0</v>
      </c>
      <c r="BI2434" s="217">
        <f>IF(N2434="nulová",J2434,0)</f>
        <v>0</v>
      </c>
      <c r="BJ2434" s="25" t="s">
        <v>42</v>
      </c>
      <c r="BK2434" s="217">
        <f>ROUND(I2434*H2434,2)</f>
        <v>0</v>
      </c>
      <c r="BL2434" s="25" t="s">
        <v>286</v>
      </c>
      <c r="BM2434" s="25" t="s">
        <v>2583</v>
      </c>
    </row>
    <row r="2435" spans="2:65" s="12" customFormat="1">
      <c r="B2435" s="221"/>
      <c r="C2435" s="222"/>
      <c r="D2435" s="218" t="s">
        <v>211</v>
      </c>
      <c r="E2435" s="223" t="s">
        <v>34</v>
      </c>
      <c r="F2435" s="224" t="s">
        <v>418</v>
      </c>
      <c r="G2435" s="222"/>
      <c r="H2435" s="223" t="s">
        <v>34</v>
      </c>
      <c r="I2435" s="225"/>
      <c r="J2435" s="222"/>
      <c r="K2435" s="222"/>
      <c r="L2435" s="226"/>
      <c r="M2435" s="227"/>
      <c r="N2435" s="228"/>
      <c r="O2435" s="228"/>
      <c r="P2435" s="228"/>
      <c r="Q2435" s="228"/>
      <c r="R2435" s="228"/>
      <c r="S2435" s="228"/>
      <c r="T2435" s="229"/>
      <c r="AT2435" s="230" t="s">
        <v>211</v>
      </c>
      <c r="AU2435" s="230" t="s">
        <v>87</v>
      </c>
      <c r="AV2435" s="12" t="s">
        <v>42</v>
      </c>
      <c r="AW2435" s="12" t="s">
        <v>40</v>
      </c>
      <c r="AX2435" s="12" t="s">
        <v>80</v>
      </c>
      <c r="AY2435" s="230" t="s">
        <v>201</v>
      </c>
    </row>
    <row r="2436" spans="2:65" s="12" customFormat="1">
      <c r="B2436" s="221"/>
      <c r="C2436" s="222"/>
      <c r="D2436" s="218" t="s">
        <v>211</v>
      </c>
      <c r="E2436" s="223" t="s">
        <v>34</v>
      </c>
      <c r="F2436" s="224" t="s">
        <v>2062</v>
      </c>
      <c r="G2436" s="222"/>
      <c r="H2436" s="223" t="s">
        <v>34</v>
      </c>
      <c r="I2436" s="225"/>
      <c r="J2436" s="222"/>
      <c r="K2436" s="222"/>
      <c r="L2436" s="226"/>
      <c r="M2436" s="227"/>
      <c r="N2436" s="228"/>
      <c r="O2436" s="228"/>
      <c r="P2436" s="228"/>
      <c r="Q2436" s="228"/>
      <c r="R2436" s="228"/>
      <c r="S2436" s="228"/>
      <c r="T2436" s="229"/>
      <c r="AT2436" s="230" t="s">
        <v>211</v>
      </c>
      <c r="AU2436" s="230" t="s">
        <v>87</v>
      </c>
      <c r="AV2436" s="12" t="s">
        <v>42</v>
      </c>
      <c r="AW2436" s="12" t="s">
        <v>40</v>
      </c>
      <c r="AX2436" s="12" t="s">
        <v>80</v>
      </c>
      <c r="AY2436" s="230" t="s">
        <v>201</v>
      </c>
    </row>
    <row r="2437" spans="2:65" s="13" customFormat="1">
      <c r="B2437" s="231"/>
      <c r="C2437" s="232"/>
      <c r="D2437" s="218" t="s">
        <v>211</v>
      </c>
      <c r="E2437" s="233" t="s">
        <v>34</v>
      </c>
      <c r="F2437" s="234" t="s">
        <v>146</v>
      </c>
      <c r="G2437" s="232"/>
      <c r="H2437" s="235">
        <v>170.41</v>
      </c>
      <c r="I2437" s="236"/>
      <c r="J2437" s="232"/>
      <c r="K2437" s="232"/>
      <c r="L2437" s="237"/>
      <c r="M2437" s="238"/>
      <c r="N2437" s="239"/>
      <c r="O2437" s="239"/>
      <c r="P2437" s="239"/>
      <c r="Q2437" s="239"/>
      <c r="R2437" s="239"/>
      <c r="S2437" s="239"/>
      <c r="T2437" s="240"/>
      <c r="AT2437" s="241" t="s">
        <v>211</v>
      </c>
      <c r="AU2437" s="241" t="s">
        <v>87</v>
      </c>
      <c r="AV2437" s="13" t="s">
        <v>87</v>
      </c>
      <c r="AW2437" s="13" t="s">
        <v>40</v>
      </c>
      <c r="AX2437" s="13" t="s">
        <v>80</v>
      </c>
      <c r="AY2437" s="241" t="s">
        <v>201</v>
      </c>
    </row>
    <row r="2438" spans="2:65" s="14" customFormat="1">
      <c r="B2438" s="242"/>
      <c r="C2438" s="243"/>
      <c r="D2438" s="218" t="s">
        <v>211</v>
      </c>
      <c r="E2438" s="244" t="s">
        <v>34</v>
      </c>
      <c r="F2438" s="245" t="s">
        <v>215</v>
      </c>
      <c r="G2438" s="243"/>
      <c r="H2438" s="246">
        <v>170.41</v>
      </c>
      <c r="I2438" s="247"/>
      <c r="J2438" s="243"/>
      <c r="K2438" s="243"/>
      <c r="L2438" s="248"/>
      <c r="M2438" s="249"/>
      <c r="N2438" s="250"/>
      <c r="O2438" s="250"/>
      <c r="P2438" s="250"/>
      <c r="Q2438" s="250"/>
      <c r="R2438" s="250"/>
      <c r="S2438" s="250"/>
      <c r="T2438" s="251"/>
      <c r="AT2438" s="252" t="s">
        <v>211</v>
      </c>
      <c r="AU2438" s="252" t="s">
        <v>87</v>
      </c>
      <c r="AV2438" s="14" t="s">
        <v>111</v>
      </c>
      <c r="AW2438" s="14" t="s">
        <v>40</v>
      </c>
      <c r="AX2438" s="14" t="s">
        <v>42</v>
      </c>
      <c r="AY2438" s="252" t="s">
        <v>201</v>
      </c>
    </row>
    <row r="2439" spans="2:65" s="1" customFormat="1" ht="25.5" customHeight="1">
      <c r="B2439" s="43"/>
      <c r="C2439" s="264" t="s">
        <v>2584</v>
      </c>
      <c r="D2439" s="264" t="s">
        <v>306</v>
      </c>
      <c r="E2439" s="265" t="s">
        <v>2585</v>
      </c>
      <c r="F2439" s="266" t="s">
        <v>2586</v>
      </c>
      <c r="G2439" s="267" t="s">
        <v>137</v>
      </c>
      <c r="H2439" s="268">
        <v>187.45099999999999</v>
      </c>
      <c r="I2439" s="269"/>
      <c r="J2439" s="270">
        <f>ROUND(I2439*H2439,2)</f>
        <v>0</v>
      </c>
      <c r="K2439" s="266" t="s">
        <v>207</v>
      </c>
      <c r="L2439" s="271"/>
      <c r="M2439" s="272" t="s">
        <v>34</v>
      </c>
      <c r="N2439" s="273" t="s">
        <v>51</v>
      </c>
      <c r="O2439" s="44"/>
      <c r="P2439" s="215">
        <f>O2439*H2439</f>
        <v>0</v>
      </c>
      <c r="Q2439" s="215">
        <v>3.3999999999999998E-3</v>
      </c>
      <c r="R2439" s="215">
        <f>Q2439*H2439</f>
        <v>0.63733339999999994</v>
      </c>
      <c r="S2439" s="215">
        <v>0</v>
      </c>
      <c r="T2439" s="216">
        <f>S2439*H2439</f>
        <v>0</v>
      </c>
      <c r="AR2439" s="25" t="s">
        <v>390</v>
      </c>
      <c r="AT2439" s="25" t="s">
        <v>306</v>
      </c>
      <c r="AU2439" s="25" t="s">
        <v>87</v>
      </c>
      <c r="AY2439" s="25" t="s">
        <v>201</v>
      </c>
      <c r="BE2439" s="217">
        <f>IF(N2439="základní",J2439,0)</f>
        <v>0</v>
      </c>
      <c r="BF2439" s="217">
        <f>IF(N2439="snížená",J2439,0)</f>
        <v>0</v>
      </c>
      <c r="BG2439" s="217">
        <f>IF(N2439="zákl. přenesená",J2439,0)</f>
        <v>0</v>
      </c>
      <c r="BH2439" s="217">
        <f>IF(N2439="sníž. přenesená",J2439,0)</f>
        <v>0</v>
      </c>
      <c r="BI2439" s="217">
        <f>IF(N2439="nulová",J2439,0)</f>
        <v>0</v>
      </c>
      <c r="BJ2439" s="25" t="s">
        <v>42</v>
      </c>
      <c r="BK2439" s="217">
        <f>ROUND(I2439*H2439,2)</f>
        <v>0</v>
      </c>
      <c r="BL2439" s="25" t="s">
        <v>286</v>
      </c>
      <c r="BM2439" s="25" t="s">
        <v>2587</v>
      </c>
    </row>
    <row r="2440" spans="2:65" s="13" customFormat="1">
      <c r="B2440" s="231"/>
      <c r="C2440" s="232"/>
      <c r="D2440" s="218" t="s">
        <v>211</v>
      </c>
      <c r="E2440" s="232"/>
      <c r="F2440" s="234" t="s">
        <v>2588</v>
      </c>
      <c r="G2440" s="232"/>
      <c r="H2440" s="235">
        <v>187.45099999999999</v>
      </c>
      <c r="I2440" s="236"/>
      <c r="J2440" s="232"/>
      <c r="K2440" s="232"/>
      <c r="L2440" s="237"/>
      <c r="M2440" s="238"/>
      <c r="N2440" s="239"/>
      <c r="O2440" s="239"/>
      <c r="P2440" s="239"/>
      <c r="Q2440" s="239"/>
      <c r="R2440" s="239"/>
      <c r="S2440" s="239"/>
      <c r="T2440" s="240"/>
      <c r="AT2440" s="241" t="s">
        <v>211</v>
      </c>
      <c r="AU2440" s="241" t="s">
        <v>87</v>
      </c>
      <c r="AV2440" s="13" t="s">
        <v>87</v>
      </c>
      <c r="AW2440" s="13" t="s">
        <v>6</v>
      </c>
      <c r="AX2440" s="13" t="s">
        <v>42</v>
      </c>
      <c r="AY2440" s="241" t="s">
        <v>201</v>
      </c>
    </row>
    <row r="2441" spans="2:65" s="1" customFormat="1" ht="16.5" customHeight="1">
      <c r="B2441" s="43"/>
      <c r="C2441" s="206" t="s">
        <v>2589</v>
      </c>
      <c r="D2441" s="206" t="s">
        <v>203</v>
      </c>
      <c r="E2441" s="207" t="s">
        <v>2590</v>
      </c>
      <c r="F2441" s="208" t="s">
        <v>2591</v>
      </c>
      <c r="G2441" s="209" t="s">
        <v>540</v>
      </c>
      <c r="H2441" s="210">
        <v>91.102000000000004</v>
      </c>
      <c r="I2441" s="211"/>
      <c r="J2441" s="212">
        <f>ROUND(I2441*H2441,2)</f>
        <v>0</v>
      </c>
      <c r="K2441" s="208" t="s">
        <v>207</v>
      </c>
      <c r="L2441" s="63"/>
      <c r="M2441" s="213" t="s">
        <v>34</v>
      </c>
      <c r="N2441" s="214" t="s">
        <v>51</v>
      </c>
      <c r="O2441" s="44"/>
      <c r="P2441" s="215">
        <f>O2441*H2441</f>
        <v>0</v>
      </c>
      <c r="Q2441" s="215">
        <v>1.0000000000000001E-5</v>
      </c>
      <c r="R2441" s="215">
        <f>Q2441*H2441</f>
        <v>9.1102000000000012E-4</v>
      </c>
      <c r="S2441" s="215">
        <v>0</v>
      </c>
      <c r="T2441" s="216">
        <f>S2441*H2441</f>
        <v>0</v>
      </c>
      <c r="AR2441" s="25" t="s">
        <v>286</v>
      </c>
      <c r="AT2441" s="25" t="s">
        <v>203</v>
      </c>
      <c r="AU2441" s="25" t="s">
        <v>87</v>
      </c>
      <c r="AY2441" s="25" t="s">
        <v>201</v>
      </c>
      <c r="BE2441" s="217">
        <f>IF(N2441="základní",J2441,0)</f>
        <v>0</v>
      </c>
      <c r="BF2441" s="217">
        <f>IF(N2441="snížená",J2441,0)</f>
        <v>0</v>
      </c>
      <c r="BG2441" s="217">
        <f>IF(N2441="zákl. přenesená",J2441,0)</f>
        <v>0</v>
      </c>
      <c r="BH2441" s="217">
        <f>IF(N2441="sníž. přenesená",J2441,0)</f>
        <v>0</v>
      </c>
      <c r="BI2441" s="217">
        <f>IF(N2441="nulová",J2441,0)</f>
        <v>0</v>
      </c>
      <c r="BJ2441" s="25" t="s">
        <v>42</v>
      </c>
      <c r="BK2441" s="217">
        <f>ROUND(I2441*H2441,2)</f>
        <v>0</v>
      </c>
      <c r="BL2441" s="25" t="s">
        <v>286</v>
      </c>
      <c r="BM2441" s="25" t="s">
        <v>2592</v>
      </c>
    </row>
    <row r="2442" spans="2:65" s="12" customFormat="1">
      <c r="B2442" s="221"/>
      <c r="C2442" s="222"/>
      <c r="D2442" s="218" t="s">
        <v>211</v>
      </c>
      <c r="E2442" s="223" t="s">
        <v>34</v>
      </c>
      <c r="F2442" s="224" t="s">
        <v>418</v>
      </c>
      <c r="G2442" s="222"/>
      <c r="H2442" s="223" t="s">
        <v>34</v>
      </c>
      <c r="I2442" s="225"/>
      <c r="J2442" s="222"/>
      <c r="K2442" s="222"/>
      <c r="L2442" s="226"/>
      <c r="M2442" s="227"/>
      <c r="N2442" s="228"/>
      <c r="O2442" s="228"/>
      <c r="P2442" s="228"/>
      <c r="Q2442" s="228"/>
      <c r="R2442" s="228"/>
      <c r="S2442" s="228"/>
      <c r="T2442" s="229"/>
      <c r="AT2442" s="230" t="s">
        <v>211</v>
      </c>
      <c r="AU2442" s="230" t="s">
        <v>87</v>
      </c>
      <c r="AV2442" s="12" t="s">
        <v>42</v>
      </c>
      <c r="AW2442" s="12" t="s">
        <v>40</v>
      </c>
      <c r="AX2442" s="12" t="s">
        <v>80</v>
      </c>
      <c r="AY2442" s="230" t="s">
        <v>201</v>
      </c>
    </row>
    <row r="2443" spans="2:65" s="13" customFormat="1" ht="27">
      <c r="B2443" s="231"/>
      <c r="C2443" s="232"/>
      <c r="D2443" s="218" t="s">
        <v>211</v>
      </c>
      <c r="E2443" s="233" t="s">
        <v>34</v>
      </c>
      <c r="F2443" s="234" t="s">
        <v>1146</v>
      </c>
      <c r="G2443" s="232"/>
      <c r="H2443" s="235">
        <v>30.213999999999999</v>
      </c>
      <c r="I2443" s="236"/>
      <c r="J2443" s="232"/>
      <c r="K2443" s="232"/>
      <c r="L2443" s="237"/>
      <c r="M2443" s="238"/>
      <c r="N2443" s="239"/>
      <c r="O2443" s="239"/>
      <c r="P2443" s="239"/>
      <c r="Q2443" s="239"/>
      <c r="R2443" s="239"/>
      <c r="S2443" s="239"/>
      <c r="T2443" s="240"/>
      <c r="AT2443" s="241" t="s">
        <v>211</v>
      </c>
      <c r="AU2443" s="241" t="s">
        <v>87</v>
      </c>
      <c r="AV2443" s="13" t="s">
        <v>87</v>
      </c>
      <c r="AW2443" s="13" t="s">
        <v>40</v>
      </c>
      <c r="AX2443" s="13" t="s">
        <v>80</v>
      </c>
      <c r="AY2443" s="241" t="s">
        <v>201</v>
      </c>
    </row>
    <row r="2444" spans="2:65" s="13" customFormat="1">
      <c r="B2444" s="231"/>
      <c r="C2444" s="232"/>
      <c r="D2444" s="218" t="s">
        <v>211</v>
      </c>
      <c r="E2444" s="233" t="s">
        <v>34</v>
      </c>
      <c r="F2444" s="234" t="s">
        <v>1151</v>
      </c>
      <c r="G2444" s="232"/>
      <c r="H2444" s="235">
        <v>9.98</v>
      </c>
      <c r="I2444" s="236"/>
      <c r="J2444" s="232"/>
      <c r="K2444" s="232"/>
      <c r="L2444" s="237"/>
      <c r="M2444" s="238"/>
      <c r="N2444" s="239"/>
      <c r="O2444" s="239"/>
      <c r="P2444" s="239"/>
      <c r="Q2444" s="239"/>
      <c r="R2444" s="239"/>
      <c r="S2444" s="239"/>
      <c r="T2444" s="240"/>
      <c r="AT2444" s="241" t="s">
        <v>211</v>
      </c>
      <c r="AU2444" s="241" t="s">
        <v>87</v>
      </c>
      <c r="AV2444" s="13" t="s">
        <v>87</v>
      </c>
      <c r="AW2444" s="13" t="s">
        <v>40</v>
      </c>
      <c r="AX2444" s="13" t="s">
        <v>80</v>
      </c>
      <c r="AY2444" s="241" t="s">
        <v>201</v>
      </c>
    </row>
    <row r="2445" spans="2:65" s="13" customFormat="1">
      <c r="B2445" s="231"/>
      <c r="C2445" s="232"/>
      <c r="D2445" s="218" t="s">
        <v>211</v>
      </c>
      <c r="E2445" s="233" t="s">
        <v>34</v>
      </c>
      <c r="F2445" s="234" t="s">
        <v>1161</v>
      </c>
      <c r="G2445" s="232"/>
      <c r="H2445" s="235">
        <v>11.494</v>
      </c>
      <c r="I2445" s="236"/>
      <c r="J2445" s="232"/>
      <c r="K2445" s="232"/>
      <c r="L2445" s="237"/>
      <c r="M2445" s="238"/>
      <c r="N2445" s="239"/>
      <c r="O2445" s="239"/>
      <c r="P2445" s="239"/>
      <c r="Q2445" s="239"/>
      <c r="R2445" s="239"/>
      <c r="S2445" s="239"/>
      <c r="T2445" s="240"/>
      <c r="AT2445" s="241" t="s">
        <v>211</v>
      </c>
      <c r="AU2445" s="241" t="s">
        <v>87</v>
      </c>
      <c r="AV2445" s="13" t="s">
        <v>87</v>
      </c>
      <c r="AW2445" s="13" t="s">
        <v>40</v>
      </c>
      <c r="AX2445" s="13" t="s">
        <v>80</v>
      </c>
      <c r="AY2445" s="241" t="s">
        <v>201</v>
      </c>
    </row>
    <row r="2446" spans="2:65" s="13" customFormat="1">
      <c r="B2446" s="231"/>
      <c r="C2446" s="232"/>
      <c r="D2446" s="218" t="s">
        <v>211</v>
      </c>
      <c r="E2446" s="233" t="s">
        <v>34</v>
      </c>
      <c r="F2446" s="234" t="s">
        <v>1166</v>
      </c>
      <c r="G2446" s="232"/>
      <c r="H2446" s="235">
        <v>57.744</v>
      </c>
      <c r="I2446" s="236"/>
      <c r="J2446" s="232"/>
      <c r="K2446" s="232"/>
      <c r="L2446" s="237"/>
      <c r="M2446" s="238"/>
      <c r="N2446" s="239"/>
      <c r="O2446" s="239"/>
      <c r="P2446" s="239"/>
      <c r="Q2446" s="239"/>
      <c r="R2446" s="239"/>
      <c r="S2446" s="239"/>
      <c r="T2446" s="240"/>
      <c r="AT2446" s="241" t="s">
        <v>211</v>
      </c>
      <c r="AU2446" s="241" t="s">
        <v>87</v>
      </c>
      <c r="AV2446" s="13" t="s">
        <v>87</v>
      </c>
      <c r="AW2446" s="13" t="s">
        <v>40</v>
      </c>
      <c r="AX2446" s="13" t="s">
        <v>80</v>
      </c>
      <c r="AY2446" s="241" t="s">
        <v>201</v>
      </c>
    </row>
    <row r="2447" spans="2:65" s="12" customFormat="1">
      <c r="B2447" s="221"/>
      <c r="C2447" s="222"/>
      <c r="D2447" s="218" t="s">
        <v>211</v>
      </c>
      <c r="E2447" s="223" t="s">
        <v>34</v>
      </c>
      <c r="F2447" s="224" t="s">
        <v>441</v>
      </c>
      <c r="G2447" s="222"/>
      <c r="H2447" s="223" t="s">
        <v>34</v>
      </c>
      <c r="I2447" s="225"/>
      <c r="J2447" s="222"/>
      <c r="K2447" s="222"/>
      <c r="L2447" s="226"/>
      <c r="M2447" s="227"/>
      <c r="N2447" s="228"/>
      <c r="O2447" s="228"/>
      <c r="P2447" s="228"/>
      <c r="Q2447" s="228"/>
      <c r="R2447" s="228"/>
      <c r="S2447" s="228"/>
      <c r="T2447" s="229"/>
      <c r="AT2447" s="230" t="s">
        <v>211</v>
      </c>
      <c r="AU2447" s="230" t="s">
        <v>87</v>
      </c>
      <c r="AV2447" s="12" t="s">
        <v>42</v>
      </c>
      <c r="AW2447" s="12" t="s">
        <v>40</v>
      </c>
      <c r="AX2447" s="12" t="s">
        <v>80</v>
      </c>
      <c r="AY2447" s="230" t="s">
        <v>201</v>
      </c>
    </row>
    <row r="2448" spans="2:65" s="13" customFormat="1">
      <c r="B2448" s="231"/>
      <c r="C2448" s="232"/>
      <c r="D2448" s="218" t="s">
        <v>211</v>
      </c>
      <c r="E2448" s="233" t="s">
        <v>34</v>
      </c>
      <c r="F2448" s="234" t="s">
        <v>2593</v>
      </c>
      <c r="G2448" s="232"/>
      <c r="H2448" s="235">
        <v>-2.1</v>
      </c>
      <c r="I2448" s="236"/>
      <c r="J2448" s="232"/>
      <c r="K2448" s="232"/>
      <c r="L2448" s="237"/>
      <c r="M2448" s="238"/>
      <c r="N2448" s="239"/>
      <c r="O2448" s="239"/>
      <c r="P2448" s="239"/>
      <c r="Q2448" s="239"/>
      <c r="R2448" s="239"/>
      <c r="S2448" s="239"/>
      <c r="T2448" s="240"/>
      <c r="AT2448" s="241" t="s">
        <v>211</v>
      </c>
      <c r="AU2448" s="241" t="s">
        <v>87</v>
      </c>
      <c r="AV2448" s="13" t="s">
        <v>87</v>
      </c>
      <c r="AW2448" s="13" t="s">
        <v>40</v>
      </c>
      <c r="AX2448" s="13" t="s">
        <v>80</v>
      </c>
      <c r="AY2448" s="241" t="s">
        <v>201</v>
      </c>
    </row>
    <row r="2449" spans="2:65" s="13" customFormat="1">
      <c r="B2449" s="231"/>
      <c r="C2449" s="232"/>
      <c r="D2449" s="218" t="s">
        <v>211</v>
      </c>
      <c r="E2449" s="233" t="s">
        <v>34</v>
      </c>
      <c r="F2449" s="234" t="s">
        <v>2594</v>
      </c>
      <c r="G2449" s="232"/>
      <c r="H2449" s="235">
        <v>-2.4</v>
      </c>
      <c r="I2449" s="236"/>
      <c r="J2449" s="232"/>
      <c r="K2449" s="232"/>
      <c r="L2449" s="237"/>
      <c r="M2449" s="238"/>
      <c r="N2449" s="239"/>
      <c r="O2449" s="239"/>
      <c r="P2449" s="239"/>
      <c r="Q2449" s="239"/>
      <c r="R2449" s="239"/>
      <c r="S2449" s="239"/>
      <c r="T2449" s="240"/>
      <c r="AT2449" s="241" t="s">
        <v>211</v>
      </c>
      <c r="AU2449" s="241" t="s">
        <v>87</v>
      </c>
      <c r="AV2449" s="13" t="s">
        <v>87</v>
      </c>
      <c r="AW2449" s="13" t="s">
        <v>40</v>
      </c>
      <c r="AX2449" s="13" t="s">
        <v>80</v>
      </c>
      <c r="AY2449" s="241" t="s">
        <v>201</v>
      </c>
    </row>
    <row r="2450" spans="2:65" s="13" customFormat="1">
      <c r="B2450" s="231"/>
      <c r="C2450" s="232"/>
      <c r="D2450" s="218" t="s">
        <v>211</v>
      </c>
      <c r="E2450" s="233" t="s">
        <v>34</v>
      </c>
      <c r="F2450" s="234" t="s">
        <v>2595</v>
      </c>
      <c r="G2450" s="232"/>
      <c r="H2450" s="235">
        <v>-0.9</v>
      </c>
      <c r="I2450" s="236"/>
      <c r="J2450" s="232"/>
      <c r="K2450" s="232"/>
      <c r="L2450" s="237"/>
      <c r="M2450" s="238"/>
      <c r="N2450" s="239"/>
      <c r="O2450" s="239"/>
      <c r="P2450" s="239"/>
      <c r="Q2450" s="239"/>
      <c r="R2450" s="239"/>
      <c r="S2450" s="239"/>
      <c r="T2450" s="240"/>
      <c r="AT2450" s="241" t="s">
        <v>211</v>
      </c>
      <c r="AU2450" s="241" t="s">
        <v>87</v>
      </c>
      <c r="AV2450" s="13" t="s">
        <v>87</v>
      </c>
      <c r="AW2450" s="13" t="s">
        <v>40</v>
      </c>
      <c r="AX2450" s="13" t="s">
        <v>80</v>
      </c>
      <c r="AY2450" s="241" t="s">
        <v>201</v>
      </c>
    </row>
    <row r="2451" spans="2:65" s="13" customFormat="1">
      <c r="B2451" s="231"/>
      <c r="C2451" s="232"/>
      <c r="D2451" s="218" t="s">
        <v>211</v>
      </c>
      <c r="E2451" s="233" t="s">
        <v>34</v>
      </c>
      <c r="F2451" s="234" t="s">
        <v>2596</v>
      </c>
      <c r="G2451" s="232"/>
      <c r="H2451" s="235">
        <v>-2</v>
      </c>
      <c r="I2451" s="236"/>
      <c r="J2451" s="232"/>
      <c r="K2451" s="232"/>
      <c r="L2451" s="237"/>
      <c r="M2451" s="238"/>
      <c r="N2451" s="239"/>
      <c r="O2451" s="239"/>
      <c r="P2451" s="239"/>
      <c r="Q2451" s="239"/>
      <c r="R2451" s="239"/>
      <c r="S2451" s="239"/>
      <c r="T2451" s="240"/>
      <c r="AT2451" s="241" t="s">
        <v>211</v>
      </c>
      <c r="AU2451" s="241" t="s">
        <v>87</v>
      </c>
      <c r="AV2451" s="13" t="s">
        <v>87</v>
      </c>
      <c r="AW2451" s="13" t="s">
        <v>40</v>
      </c>
      <c r="AX2451" s="13" t="s">
        <v>80</v>
      </c>
      <c r="AY2451" s="241" t="s">
        <v>201</v>
      </c>
    </row>
    <row r="2452" spans="2:65" s="13" customFormat="1">
      <c r="B2452" s="231"/>
      <c r="C2452" s="232"/>
      <c r="D2452" s="218" t="s">
        <v>211</v>
      </c>
      <c r="E2452" s="233" t="s">
        <v>34</v>
      </c>
      <c r="F2452" s="234" t="s">
        <v>2597</v>
      </c>
      <c r="G2452" s="232"/>
      <c r="H2452" s="235">
        <v>-7</v>
      </c>
      <c r="I2452" s="236"/>
      <c r="J2452" s="232"/>
      <c r="K2452" s="232"/>
      <c r="L2452" s="237"/>
      <c r="M2452" s="238"/>
      <c r="N2452" s="239"/>
      <c r="O2452" s="239"/>
      <c r="P2452" s="239"/>
      <c r="Q2452" s="239"/>
      <c r="R2452" s="239"/>
      <c r="S2452" s="239"/>
      <c r="T2452" s="240"/>
      <c r="AT2452" s="241" t="s">
        <v>211</v>
      </c>
      <c r="AU2452" s="241" t="s">
        <v>87</v>
      </c>
      <c r="AV2452" s="13" t="s">
        <v>87</v>
      </c>
      <c r="AW2452" s="13" t="s">
        <v>40</v>
      </c>
      <c r="AX2452" s="13" t="s">
        <v>80</v>
      </c>
      <c r="AY2452" s="241" t="s">
        <v>201</v>
      </c>
    </row>
    <row r="2453" spans="2:65" s="13" customFormat="1">
      <c r="B2453" s="231"/>
      <c r="C2453" s="232"/>
      <c r="D2453" s="218" t="s">
        <v>211</v>
      </c>
      <c r="E2453" s="233" t="s">
        <v>34</v>
      </c>
      <c r="F2453" s="234" t="s">
        <v>2598</v>
      </c>
      <c r="G2453" s="232"/>
      <c r="H2453" s="235">
        <v>-3.8</v>
      </c>
      <c r="I2453" s="236"/>
      <c r="J2453" s="232"/>
      <c r="K2453" s="232"/>
      <c r="L2453" s="237"/>
      <c r="M2453" s="238"/>
      <c r="N2453" s="239"/>
      <c r="O2453" s="239"/>
      <c r="P2453" s="239"/>
      <c r="Q2453" s="239"/>
      <c r="R2453" s="239"/>
      <c r="S2453" s="239"/>
      <c r="T2453" s="240"/>
      <c r="AT2453" s="241" t="s">
        <v>211</v>
      </c>
      <c r="AU2453" s="241" t="s">
        <v>87</v>
      </c>
      <c r="AV2453" s="13" t="s">
        <v>87</v>
      </c>
      <c r="AW2453" s="13" t="s">
        <v>40</v>
      </c>
      <c r="AX2453" s="13" t="s">
        <v>80</v>
      </c>
      <c r="AY2453" s="241" t="s">
        <v>201</v>
      </c>
    </row>
    <row r="2454" spans="2:65" s="13" customFormat="1">
      <c r="B2454" s="231"/>
      <c r="C2454" s="232"/>
      <c r="D2454" s="218" t="s">
        <v>211</v>
      </c>
      <c r="E2454" s="233" t="s">
        <v>34</v>
      </c>
      <c r="F2454" s="234" t="s">
        <v>2599</v>
      </c>
      <c r="G2454" s="232"/>
      <c r="H2454" s="235">
        <v>-1.25</v>
      </c>
      <c r="I2454" s="236"/>
      <c r="J2454" s="232"/>
      <c r="K2454" s="232"/>
      <c r="L2454" s="237"/>
      <c r="M2454" s="238"/>
      <c r="N2454" s="239"/>
      <c r="O2454" s="239"/>
      <c r="P2454" s="239"/>
      <c r="Q2454" s="239"/>
      <c r="R2454" s="239"/>
      <c r="S2454" s="239"/>
      <c r="T2454" s="240"/>
      <c r="AT2454" s="241" t="s">
        <v>211</v>
      </c>
      <c r="AU2454" s="241" t="s">
        <v>87</v>
      </c>
      <c r="AV2454" s="13" t="s">
        <v>87</v>
      </c>
      <c r="AW2454" s="13" t="s">
        <v>40</v>
      </c>
      <c r="AX2454" s="13" t="s">
        <v>80</v>
      </c>
      <c r="AY2454" s="241" t="s">
        <v>201</v>
      </c>
    </row>
    <row r="2455" spans="2:65" s="12" customFormat="1">
      <c r="B2455" s="221"/>
      <c r="C2455" s="222"/>
      <c r="D2455" s="218" t="s">
        <v>211</v>
      </c>
      <c r="E2455" s="223" t="s">
        <v>34</v>
      </c>
      <c r="F2455" s="224" t="s">
        <v>816</v>
      </c>
      <c r="G2455" s="222"/>
      <c r="H2455" s="223" t="s">
        <v>34</v>
      </c>
      <c r="I2455" s="225"/>
      <c r="J2455" s="222"/>
      <c r="K2455" s="222"/>
      <c r="L2455" s="226"/>
      <c r="M2455" s="227"/>
      <c r="N2455" s="228"/>
      <c r="O2455" s="228"/>
      <c r="P2455" s="228"/>
      <c r="Q2455" s="228"/>
      <c r="R2455" s="228"/>
      <c r="S2455" s="228"/>
      <c r="T2455" s="229"/>
      <c r="AT2455" s="230" t="s">
        <v>211</v>
      </c>
      <c r="AU2455" s="230" t="s">
        <v>87</v>
      </c>
      <c r="AV2455" s="12" t="s">
        <v>42</v>
      </c>
      <c r="AW2455" s="12" t="s">
        <v>40</v>
      </c>
      <c r="AX2455" s="12" t="s">
        <v>80</v>
      </c>
      <c r="AY2455" s="230" t="s">
        <v>201</v>
      </c>
    </row>
    <row r="2456" spans="2:65" s="13" customFormat="1">
      <c r="B2456" s="231"/>
      <c r="C2456" s="232"/>
      <c r="D2456" s="218" t="s">
        <v>211</v>
      </c>
      <c r="E2456" s="233" t="s">
        <v>34</v>
      </c>
      <c r="F2456" s="234" t="s">
        <v>2600</v>
      </c>
      <c r="G2456" s="232"/>
      <c r="H2456" s="235">
        <v>0.7</v>
      </c>
      <c r="I2456" s="236"/>
      <c r="J2456" s="232"/>
      <c r="K2456" s="232"/>
      <c r="L2456" s="237"/>
      <c r="M2456" s="238"/>
      <c r="N2456" s="239"/>
      <c r="O2456" s="239"/>
      <c r="P2456" s="239"/>
      <c r="Q2456" s="239"/>
      <c r="R2456" s="239"/>
      <c r="S2456" s="239"/>
      <c r="T2456" s="240"/>
      <c r="AT2456" s="241" t="s">
        <v>211</v>
      </c>
      <c r="AU2456" s="241" t="s">
        <v>87</v>
      </c>
      <c r="AV2456" s="13" t="s">
        <v>87</v>
      </c>
      <c r="AW2456" s="13" t="s">
        <v>40</v>
      </c>
      <c r="AX2456" s="13" t="s">
        <v>80</v>
      </c>
      <c r="AY2456" s="241" t="s">
        <v>201</v>
      </c>
    </row>
    <row r="2457" spans="2:65" s="13" customFormat="1">
      <c r="B2457" s="231"/>
      <c r="C2457" s="232"/>
      <c r="D2457" s="218" t="s">
        <v>211</v>
      </c>
      <c r="E2457" s="233" t="s">
        <v>34</v>
      </c>
      <c r="F2457" s="234" t="s">
        <v>2601</v>
      </c>
      <c r="G2457" s="232"/>
      <c r="H2457" s="235">
        <v>0.42</v>
      </c>
      <c r="I2457" s="236"/>
      <c r="J2457" s="232"/>
      <c r="K2457" s="232"/>
      <c r="L2457" s="237"/>
      <c r="M2457" s="238"/>
      <c r="N2457" s="239"/>
      <c r="O2457" s="239"/>
      <c r="P2457" s="239"/>
      <c r="Q2457" s="239"/>
      <c r="R2457" s="239"/>
      <c r="S2457" s="239"/>
      <c r="T2457" s="240"/>
      <c r="AT2457" s="241" t="s">
        <v>211</v>
      </c>
      <c r="AU2457" s="241" t="s">
        <v>87</v>
      </c>
      <c r="AV2457" s="13" t="s">
        <v>87</v>
      </c>
      <c r="AW2457" s="13" t="s">
        <v>40</v>
      </c>
      <c r="AX2457" s="13" t="s">
        <v>80</v>
      </c>
      <c r="AY2457" s="241" t="s">
        <v>201</v>
      </c>
    </row>
    <row r="2458" spans="2:65" s="14" customFormat="1">
      <c r="B2458" s="242"/>
      <c r="C2458" s="243"/>
      <c r="D2458" s="218" t="s">
        <v>211</v>
      </c>
      <c r="E2458" s="244" t="s">
        <v>34</v>
      </c>
      <c r="F2458" s="245" t="s">
        <v>215</v>
      </c>
      <c r="G2458" s="243"/>
      <c r="H2458" s="246">
        <v>91.102000000000004</v>
      </c>
      <c r="I2458" s="247"/>
      <c r="J2458" s="243"/>
      <c r="K2458" s="243"/>
      <c r="L2458" s="248"/>
      <c r="M2458" s="249"/>
      <c r="N2458" s="250"/>
      <c r="O2458" s="250"/>
      <c r="P2458" s="250"/>
      <c r="Q2458" s="250"/>
      <c r="R2458" s="250"/>
      <c r="S2458" s="250"/>
      <c r="T2458" s="251"/>
      <c r="AT2458" s="252" t="s">
        <v>211</v>
      </c>
      <c r="AU2458" s="252" t="s">
        <v>87</v>
      </c>
      <c r="AV2458" s="14" t="s">
        <v>111</v>
      </c>
      <c r="AW2458" s="14" t="s">
        <v>40</v>
      </c>
      <c r="AX2458" s="14" t="s">
        <v>42</v>
      </c>
      <c r="AY2458" s="252" t="s">
        <v>201</v>
      </c>
    </row>
    <row r="2459" spans="2:65" s="1" customFormat="1" ht="16.5" customHeight="1">
      <c r="B2459" s="43"/>
      <c r="C2459" s="264" t="s">
        <v>2602</v>
      </c>
      <c r="D2459" s="264" t="s">
        <v>306</v>
      </c>
      <c r="E2459" s="265" t="s">
        <v>2603</v>
      </c>
      <c r="F2459" s="266" t="s">
        <v>2604</v>
      </c>
      <c r="G2459" s="267" t="s">
        <v>540</v>
      </c>
      <c r="H2459" s="268">
        <v>92.924000000000007</v>
      </c>
      <c r="I2459" s="269"/>
      <c r="J2459" s="270">
        <f>ROUND(I2459*H2459,2)</f>
        <v>0</v>
      </c>
      <c r="K2459" s="266" t="s">
        <v>34</v>
      </c>
      <c r="L2459" s="271"/>
      <c r="M2459" s="272" t="s">
        <v>34</v>
      </c>
      <c r="N2459" s="273" t="s">
        <v>51</v>
      </c>
      <c r="O2459" s="44"/>
      <c r="P2459" s="215">
        <f>O2459*H2459</f>
        <v>0</v>
      </c>
      <c r="Q2459" s="215">
        <v>2.9999999999999997E-4</v>
      </c>
      <c r="R2459" s="215">
        <f>Q2459*H2459</f>
        <v>2.7877199999999998E-2</v>
      </c>
      <c r="S2459" s="215">
        <v>0</v>
      </c>
      <c r="T2459" s="216">
        <f>S2459*H2459</f>
        <v>0</v>
      </c>
      <c r="AR2459" s="25" t="s">
        <v>390</v>
      </c>
      <c r="AT2459" s="25" t="s">
        <v>306</v>
      </c>
      <c r="AU2459" s="25" t="s">
        <v>87</v>
      </c>
      <c r="AY2459" s="25" t="s">
        <v>201</v>
      </c>
      <c r="BE2459" s="217">
        <f>IF(N2459="základní",J2459,0)</f>
        <v>0</v>
      </c>
      <c r="BF2459" s="217">
        <f>IF(N2459="snížená",J2459,0)</f>
        <v>0</v>
      </c>
      <c r="BG2459" s="217">
        <f>IF(N2459="zákl. přenesená",J2459,0)</f>
        <v>0</v>
      </c>
      <c r="BH2459" s="217">
        <f>IF(N2459="sníž. přenesená",J2459,0)</f>
        <v>0</v>
      </c>
      <c r="BI2459" s="217">
        <f>IF(N2459="nulová",J2459,0)</f>
        <v>0</v>
      </c>
      <c r="BJ2459" s="25" t="s">
        <v>42</v>
      </c>
      <c r="BK2459" s="217">
        <f>ROUND(I2459*H2459,2)</f>
        <v>0</v>
      </c>
      <c r="BL2459" s="25" t="s">
        <v>286</v>
      </c>
      <c r="BM2459" s="25" t="s">
        <v>2605</v>
      </c>
    </row>
    <row r="2460" spans="2:65" s="13" customFormat="1">
      <c r="B2460" s="231"/>
      <c r="C2460" s="232"/>
      <c r="D2460" s="218" t="s">
        <v>211</v>
      </c>
      <c r="E2460" s="232"/>
      <c r="F2460" s="234" t="s">
        <v>2606</v>
      </c>
      <c r="G2460" s="232"/>
      <c r="H2460" s="235">
        <v>92.924000000000007</v>
      </c>
      <c r="I2460" s="236"/>
      <c r="J2460" s="232"/>
      <c r="K2460" s="232"/>
      <c r="L2460" s="237"/>
      <c r="M2460" s="238"/>
      <c r="N2460" s="239"/>
      <c r="O2460" s="239"/>
      <c r="P2460" s="239"/>
      <c r="Q2460" s="239"/>
      <c r="R2460" s="239"/>
      <c r="S2460" s="239"/>
      <c r="T2460" s="240"/>
      <c r="AT2460" s="241" t="s">
        <v>211</v>
      </c>
      <c r="AU2460" s="241" t="s">
        <v>87</v>
      </c>
      <c r="AV2460" s="13" t="s">
        <v>87</v>
      </c>
      <c r="AW2460" s="13" t="s">
        <v>6</v>
      </c>
      <c r="AX2460" s="13" t="s">
        <v>42</v>
      </c>
      <c r="AY2460" s="241" t="s">
        <v>201</v>
      </c>
    </row>
    <row r="2461" spans="2:65" s="1" customFormat="1" ht="16.5" customHeight="1">
      <c r="B2461" s="43"/>
      <c r="C2461" s="206" t="s">
        <v>2607</v>
      </c>
      <c r="D2461" s="206" t="s">
        <v>203</v>
      </c>
      <c r="E2461" s="207" t="s">
        <v>2608</v>
      </c>
      <c r="F2461" s="208" t="s">
        <v>2609</v>
      </c>
      <c r="G2461" s="209" t="s">
        <v>540</v>
      </c>
      <c r="H2461" s="210">
        <v>91.102000000000004</v>
      </c>
      <c r="I2461" s="211"/>
      <c r="J2461" s="212">
        <f>ROUND(I2461*H2461,2)</f>
        <v>0</v>
      </c>
      <c r="K2461" s="208" t="s">
        <v>207</v>
      </c>
      <c r="L2461" s="63"/>
      <c r="M2461" s="213" t="s">
        <v>34</v>
      </c>
      <c r="N2461" s="214" t="s">
        <v>51</v>
      </c>
      <c r="O2461" s="44"/>
      <c r="P2461" s="215">
        <f>O2461*H2461</f>
        <v>0</v>
      </c>
      <c r="Q2461" s="215">
        <v>0</v>
      </c>
      <c r="R2461" s="215">
        <f>Q2461*H2461</f>
        <v>0</v>
      </c>
      <c r="S2461" s="215">
        <v>0</v>
      </c>
      <c r="T2461" s="216">
        <f>S2461*H2461</f>
        <v>0</v>
      </c>
      <c r="AR2461" s="25" t="s">
        <v>286</v>
      </c>
      <c r="AT2461" s="25" t="s">
        <v>203</v>
      </c>
      <c r="AU2461" s="25" t="s">
        <v>87</v>
      </c>
      <c r="AY2461" s="25" t="s">
        <v>201</v>
      </c>
      <c r="BE2461" s="217">
        <f>IF(N2461="základní",J2461,0)</f>
        <v>0</v>
      </c>
      <c r="BF2461" s="217">
        <f>IF(N2461="snížená",J2461,0)</f>
        <v>0</v>
      </c>
      <c r="BG2461" s="217">
        <f>IF(N2461="zákl. přenesená",J2461,0)</f>
        <v>0</v>
      </c>
      <c r="BH2461" s="217">
        <f>IF(N2461="sníž. přenesená",J2461,0)</f>
        <v>0</v>
      </c>
      <c r="BI2461" s="217">
        <f>IF(N2461="nulová",J2461,0)</f>
        <v>0</v>
      </c>
      <c r="BJ2461" s="25" t="s">
        <v>42</v>
      </c>
      <c r="BK2461" s="217">
        <f>ROUND(I2461*H2461,2)</f>
        <v>0</v>
      </c>
      <c r="BL2461" s="25" t="s">
        <v>286</v>
      </c>
      <c r="BM2461" s="25" t="s">
        <v>2610</v>
      </c>
    </row>
    <row r="2462" spans="2:65" s="12" customFormat="1">
      <c r="B2462" s="221"/>
      <c r="C2462" s="222"/>
      <c r="D2462" s="218" t="s">
        <v>211</v>
      </c>
      <c r="E2462" s="223" t="s">
        <v>34</v>
      </c>
      <c r="F2462" s="224" t="s">
        <v>418</v>
      </c>
      <c r="G2462" s="222"/>
      <c r="H2462" s="223" t="s">
        <v>34</v>
      </c>
      <c r="I2462" s="225"/>
      <c r="J2462" s="222"/>
      <c r="K2462" s="222"/>
      <c r="L2462" s="226"/>
      <c r="M2462" s="227"/>
      <c r="N2462" s="228"/>
      <c r="O2462" s="228"/>
      <c r="P2462" s="228"/>
      <c r="Q2462" s="228"/>
      <c r="R2462" s="228"/>
      <c r="S2462" s="228"/>
      <c r="T2462" s="229"/>
      <c r="AT2462" s="230" t="s">
        <v>211</v>
      </c>
      <c r="AU2462" s="230" t="s">
        <v>87</v>
      </c>
      <c r="AV2462" s="12" t="s">
        <v>42</v>
      </c>
      <c r="AW2462" s="12" t="s">
        <v>40</v>
      </c>
      <c r="AX2462" s="12" t="s">
        <v>80</v>
      </c>
      <c r="AY2462" s="230" t="s">
        <v>201</v>
      </c>
    </row>
    <row r="2463" spans="2:65" s="13" customFormat="1" ht="27">
      <c r="B2463" s="231"/>
      <c r="C2463" s="232"/>
      <c r="D2463" s="218" t="s">
        <v>211</v>
      </c>
      <c r="E2463" s="233" t="s">
        <v>34</v>
      </c>
      <c r="F2463" s="234" t="s">
        <v>1146</v>
      </c>
      <c r="G2463" s="232"/>
      <c r="H2463" s="235">
        <v>30.213999999999999</v>
      </c>
      <c r="I2463" s="236"/>
      <c r="J2463" s="232"/>
      <c r="K2463" s="232"/>
      <c r="L2463" s="237"/>
      <c r="M2463" s="238"/>
      <c r="N2463" s="239"/>
      <c r="O2463" s="239"/>
      <c r="P2463" s="239"/>
      <c r="Q2463" s="239"/>
      <c r="R2463" s="239"/>
      <c r="S2463" s="239"/>
      <c r="T2463" s="240"/>
      <c r="AT2463" s="241" t="s">
        <v>211</v>
      </c>
      <c r="AU2463" s="241" t="s">
        <v>87</v>
      </c>
      <c r="AV2463" s="13" t="s">
        <v>87</v>
      </c>
      <c r="AW2463" s="13" t="s">
        <v>40</v>
      </c>
      <c r="AX2463" s="13" t="s">
        <v>80</v>
      </c>
      <c r="AY2463" s="241" t="s">
        <v>201</v>
      </c>
    </row>
    <row r="2464" spans="2:65" s="13" customFormat="1">
      <c r="B2464" s="231"/>
      <c r="C2464" s="232"/>
      <c r="D2464" s="218" t="s">
        <v>211</v>
      </c>
      <c r="E2464" s="233" t="s">
        <v>34</v>
      </c>
      <c r="F2464" s="234" t="s">
        <v>1151</v>
      </c>
      <c r="G2464" s="232"/>
      <c r="H2464" s="235">
        <v>9.98</v>
      </c>
      <c r="I2464" s="236"/>
      <c r="J2464" s="232"/>
      <c r="K2464" s="232"/>
      <c r="L2464" s="237"/>
      <c r="M2464" s="238"/>
      <c r="N2464" s="239"/>
      <c r="O2464" s="239"/>
      <c r="P2464" s="239"/>
      <c r="Q2464" s="239"/>
      <c r="R2464" s="239"/>
      <c r="S2464" s="239"/>
      <c r="T2464" s="240"/>
      <c r="AT2464" s="241" t="s">
        <v>211</v>
      </c>
      <c r="AU2464" s="241" t="s">
        <v>87</v>
      </c>
      <c r="AV2464" s="13" t="s">
        <v>87</v>
      </c>
      <c r="AW2464" s="13" t="s">
        <v>40</v>
      </c>
      <c r="AX2464" s="13" t="s">
        <v>80</v>
      </c>
      <c r="AY2464" s="241" t="s">
        <v>201</v>
      </c>
    </row>
    <row r="2465" spans="2:65" s="13" customFormat="1">
      <c r="B2465" s="231"/>
      <c r="C2465" s="232"/>
      <c r="D2465" s="218" t="s">
        <v>211</v>
      </c>
      <c r="E2465" s="233" t="s">
        <v>34</v>
      </c>
      <c r="F2465" s="234" t="s">
        <v>1161</v>
      </c>
      <c r="G2465" s="232"/>
      <c r="H2465" s="235">
        <v>11.494</v>
      </c>
      <c r="I2465" s="236"/>
      <c r="J2465" s="232"/>
      <c r="K2465" s="232"/>
      <c r="L2465" s="237"/>
      <c r="M2465" s="238"/>
      <c r="N2465" s="239"/>
      <c r="O2465" s="239"/>
      <c r="P2465" s="239"/>
      <c r="Q2465" s="239"/>
      <c r="R2465" s="239"/>
      <c r="S2465" s="239"/>
      <c r="T2465" s="240"/>
      <c r="AT2465" s="241" t="s">
        <v>211</v>
      </c>
      <c r="AU2465" s="241" t="s">
        <v>87</v>
      </c>
      <c r="AV2465" s="13" t="s">
        <v>87</v>
      </c>
      <c r="AW2465" s="13" t="s">
        <v>40</v>
      </c>
      <c r="AX2465" s="13" t="s">
        <v>80</v>
      </c>
      <c r="AY2465" s="241" t="s">
        <v>201</v>
      </c>
    </row>
    <row r="2466" spans="2:65" s="13" customFormat="1">
      <c r="B2466" s="231"/>
      <c r="C2466" s="232"/>
      <c r="D2466" s="218" t="s">
        <v>211</v>
      </c>
      <c r="E2466" s="233" t="s">
        <v>34</v>
      </c>
      <c r="F2466" s="234" t="s">
        <v>1166</v>
      </c>
      <c r="G2466" s="232"/>
      <c r="H2466" s="235">
        <v>57.744</v>
      </c>
      <c r="I2466" s="236"/>
      <c r="J2466" s="232"/>
      <c r="K2466" s="232"/>
      <c r="L2466" s="237"/>
      <c r="M2466" s="238"/>
      <c r="N2466" s="239"/>
      <c r="O2466" s="239"/>
      <c r="P2466" s="239"/>
      <c r="Q2466" s="239"/>
      <c r="R2466" s="239"/>
      <c r="S2466" s="239"/>
      <c r="T2466" s="240"/>
      <c r="AT2466" s="241" t="s">
        <v>211</v>
      </c>
      <c r="AU2466" s="241" t="s">
        <v>87</v>
      </c>
      <c r="AV2466" s="13" t="s">
        <v>87</v>
      </c>
      <c r="AW2466" s="13" t="s">
        <v>40</v>
      </c>
      <c r="AX2466" s="13" t="s">
        <v>80</v>
      </c>
      <c r="AY2466" s="241" t="s">
        <v>201</v>
      </c>
    </row>
    <row r="2467" spans="2:65" s="12" customFormat="1">
      <c r="B2467" s="221"/>
      <c r="C2467" s="222"/>
      <c r="D2467" s="218" t="s">
        <v>211</v>
      </c>
      <c r="E2467" s="223" t="s">
        <v>34</v>
      </c>
      <c r="F2467" s="224" t="s">
        <v>441</v>
      </c>
      <c r="G2467" s="222"/>
      <c r="H2467" s="223" t="s">
        <v>34</v>
      </c>
      <c r="I2467" s="225"/>
      <c r="J2467" s="222"/>
      <c r="K2467" s="222"/>
      <c r="L2467" s="226"/>
      <c r="M2467" s="227"/>
      <c r="N2467" s="228"/>
      <c r="O2467" s="228"/>
      <c r="P2467" s="228"/>
      <c r="Q2467" s="228"/>
      <c r="R2467" s="228"/>
      <c r="S2467" s="228"/>
      <c r="T2467" s="229"/>
      <c r="AT2467" s="230" t="s">
        <v>211</v>
      </c>
      <c r="AU2467" s="230" t="s">
        <v>87</v>
      </c>
      <c r="AV2467" s="12" t="s">
        <v>42</v>
      </c>
      <c r="AW2467" s="12" t="s">
        <v>40</v>
      </c>
      <c r="AX2467" s="12" t="s">
        <v>80</v>
      </c>
      <c r="AY2467" s="230" t="s">
        <v>201</v>
      </c>
    </row>
    <row r="2468" spans="2:65" s="13" customFormat="1">
      <c r="B2468" s="231"/>
      <c r="C2468" s="232"/>
      <c r="D2468" s="218" t="s">
        <v>211</v>
      </c>
      <c r="E2468" s="233" t="s">
        <v>34</v>
      </c>
      <c r="F2468" s="234" t="s">
        <v>2593</v>
      </c>
      <c r="G2468" s="232"/>
      <c r="H2468" s="235">
        <v>-2.1</v>
      </c>
      <c r="I2468" s="236"/>
      <c r="J2468" s="232"/>
      <c r="K2468" s="232"/>
      <c r="L2468" s="237"/>
      <c r="M2468" s="238"/>
      <c r="N2468" s="239"/>
      <c r="O2468" s="239"/>
      <c r="P2468" s="239"/>
      <c r="Q2468" s="239"/>
      <c r="R2468" s="239"/>
      <c r="S2468" s="239"/>
      <c r="T2468" s="240"/>
      <c r="AT2468" s="241" t="s">
        <v>211</v>
      </c>
      <c r="AU2468" s="241" t="s">
        <v>87</v>
      </c>
      <c r="AV2468" s="13" t="s">
        <v>87</v>
      </c>
      <c r="AW2468" s="13" t="s">
        <v>40</v>
      </c>
      <c r="AX2468" s="13" t="s">
        <v>80</v>
      </c>
      <c r="AY2468" s="241" t="s">
        <v>201</v>
      </c>
    </row>
    <row r="2469" spans="2:65" s="13" customFormat="1">
      <c r="B2469" s="231"/>
      <c r="C2469" s="232"/>
      <c r="D2469" s="218" t="s">
        <v>211</v>
      </c>
      <c r="E2469" s="233" t="s">
        <v>34</v>
      </c>
      <c r="F2469" s="234" t="s">
        <v>2594</v>
      </c>
      <c r="G2469" s="232"/>
      <c r="H2469" s="235">
        <v>-2.4</v>
      </c>
      <c r="I2469" s="236"/>
      <c r="J2469" s="232"/>
      <c r="K2469" s="232"/>
      <c r="L2469" s="237"/>
      <c r="M2469" s="238"/>
      <c r="N2469" s="239"/>
      <c r="O2469" s="239"/>
      <c r="P2469" s="239"/>
      <c r="Q2469" s="239"/>
      <c r="R2469" s="239"/>
      <c r="S2469" s="239"/>
      <c r="T2469" s="240"/>
      <c r="AT2469" s="241" t="s">
        <v>211</v>
      </c>
      <c r="AU2469" s="241" t="s">
        <v>87</v>
      </c>
      <c r="AV2469" s="13" t="s">
        <v>87</v>
      </c>
      <c r="AW2469" s="13" t="s">
        <v>40</v>
      </c>
      <c r="AX2469" s="13" t="s">
        <v>80</v>
      </c>
      <c r="AY2469" s="241" t="s">
        <v>201</v>
      </c>
    </row>
    <row r="2470" spans="2:65" s="13" customFormat="1">
      <c r="B2470" s="231"/>
      <c r="C2470" s="232"/>
      <c r="D2470" s="218" t="s">
        <v>211</v>
      </c>
      <c r="E2470" s="233" t="s">
        <v>34</v>
      </c>
      <c r="F2470" s="234" t="s">
        <v>2595</v>
      </c>
      <c r="G2470" s="232"/>
      <c r="H2470" s="235">
        <v>-0.9</v>
      </c>
      <c r="I2470" s="236"/>
      <c r="J2470" s="232"/>
      <c r="K2470" s="232"/>
      <c r="L2470" s="237"/>
      <c r="M2470" s="238"/>
      <c r="N2470" s="239"/>
      <c r="O2470" s="239"/>
      <c r="P2470" s="239"/>
      <c r="Q2470" s="239"/>
      <c r="R2470" s="239"/>
      <c r="S2470" s="239"/>
      <c r="T2470" s="240"/>
      <c r="AT2470" s="241" t="s">
        <v>211</v>
      </c>
      <c r="AU2470" s="241" t="s">
        <v>87</v>
      </c>
      <c r="AV2470" s="13" t="s">
        <v>87</v>
      </c>
      <c r="AW2470" s="13" t="s">
        <v>40</v>
      </c>
      <c r="AX2470" s="13" t="s">
        <v>80</v>
      </c>
      <c r="AY2470" s="241" t="s">
        <v>201</v>
      </c>
    </row>
    <row r="2471" spans="2:65" s="13" customFormat="1">
      <c r="B2471" s="231"/>
      <c r="C2471" s="232"/>
      <c r="D2471" s="218" t="s">
        <v>211</v>
      </c>
      <c r="E2471" s="233" t="s">
        <v>34</v>
      </c>
      <c r="F2471" s="234" t="s">
        <v>2596</v>
      </c>
      <c r="G2471" s="232"/>
      <c r="H2471" s="235">
        <v>-2</v>
      </c>
      <c r="I2471" s="236"/>
      <c r="J2471" s="232"/>
      <c r="K2471" s="232"/>
      <c r="L2471" s="237"/>
      <c r="M2471" s="238"/>
      <c r="N2471" s="239"/>
      <c r="O2471" s="239"/>
      <c r="P2471" s="239"/>
      <c r="Q2471" s="239"/>
      <c r="R2471" s="239"/>
      <c r="S2471" s="239"/>
      <c r="T2471" s="240"/>
      <c r="AT2471" s="241" t="s">
        <v>211</v>
      </c>
      <c r="AU2471" s="241" t="s">
        <v>87</v>
      </c>
      <c r="AV2471" s="13" t="s">
        <v>87</v>
      </c>
      <c r="AW2471" s="13" t="s">
        <v>40</v>
      </c>
      <c r="AX2471" s="13" t="s">
        <v>80</v>
      </c>
      <c r="AY2471" s="241" t="s">
        <v>201</v>
      </c>
    </row>
    <row r="2472" spans="2:65" s="13" customFormat="1">
      <c r="B2472" s="231"/>
      <c r="C2472" s="232"/>
      <c r="D2472" s="218" t="s">
        <v>211</v>
      </c>
      <c r="E2472" s="233" t="s">
        <v>34</v>
      </c>
      <c r="F2472" s="234" t="s">
        <v>2597</v>
      </c>
      <c r="G2472" s="232"/>
      <c r="H2472" s="235">
        <v>-7</v>
      </c>
      <c r="I2472" s="236"/>
      <c r="J2472" s="232"/>
      <c r="K2472" s="232"/>
      <c r="L2472" s="237"/>
      <c r="M2472" s="238"/>
      <c r="N2472" s="239"/>
      <c r="O2472" s="239"/>
      <c r="P2472" s="239"/>
      <c r="Q2472" s="239"/>
      <c r="R2472" s="239"/>
      <c r="S2472" s="239"/>
      <c r="T2472" s="240"/>
      <c r="AT2472" s="241" t="s">
        <v>211</v>
      </c>
      <c r="AU2472" s="241" t="s">
        <v>87</v>
      </c>
      <c r="AV2472" s="13" t="s">
        <v>87</v>
      </c>
      <c r="AW2472" s="13" t="s">
        <v>40</v>
      </c>
      <c r="AX2472" s="13" t="s">
        <v>80</v>
      </c>
      <c r="AY2472" s="241" t="s">
        <v>201</v>
      </c>
    </row>
    <row r="2473" spans="2:65" s="13" customFormat="1">
      <c r="B2473" s="231"/>
      <c r="C2473" s="232"/>
      <c r="D2473" s="218" t="s">
        <v>211</v>
      </c>
      <c r="E2473" s="233" t="s">
        <v>34</v>
      </c>
      <c r="F2473" s="234" t="s">
        <v>2598</v>
      </c>
      <c r="G2473" s="232"/>
      <c r="H2473" s="235">
        <v>-3.8</v>
      </c>
      <c r="I2473" s="236"/>
      <c r="J2473" s="232"/>
      <c r="K2473" s="232"/>
      <c r="L2473" s="237"/>
      <c r="M2473" s="238"/>
      <c r="N2473" s="239"/>
      <c r="O2473" s="239"/>
      <c r="P2473" s="239"/>
      <c r="Q2473" s="239"/>
      <c r="R2473" s="239"/>
      <c r="S2473" s="239"/>
      <c r="T2473" s="240"/>
      <c r="AT2473" s="241" t="s">
        <v>211</v>
      </c>
      <c r="AU2473" s="241" t="s">
        <v>87</v>
      </c>
      <c r="AV2473" s="13" t="s">
        <v>87</v>
      </c>
      <c r="AW2473" s="13" t="s">
        <v>40</v>
      </c>
      <c r="AX2473" s="13" t="s">
        <v>80</v>
      </c>
      <c r="AY2473" s="241" t="s">
        <v>201</v>
      </c>
    </row>
    <row r="2474" spans="2:65" s="13" customFormat="1">
      <c r="B2474" s="231"/>
      <c r="C2474" s="232"/>
      <c r="D2474" s="218" t="s">
        <v>211</v>
      </c>
      <c r="E2474" s="233" t="s">
        <v>34</v>
      </c>
      <c r="F2474" s="234" t="s">
        <v>2599</v>
      </c>
      <c r="G2474" s="232"/>
      <c r="H2474" s="235">
        <v>-1.25</v>
      </c>
      <c r="I2474" s="236"/>
      <c r="J2474" s="232"/>
      <c r="K2474" s="232"/>
      <c r="L2474" s="237"/>
      <c r="M2474" s="238"/>
      <c r="N2474" s="239"/>
      <c r="O2474" s="239"/>
      <c r="P2474" s="239"/>
      <c r="Q2474" s="239"/>
      <c r="R2474" s="239"/>
      <c r="S2474" s="239"/>
      <c r="T2474" s="240"/>
      <c r="AT2474" s="241" t="s">
        <v>211</v>
      </c>
      <c r="AU2474" s="241" t="s">
        <v>87</v>
      </c>
      <c r="AV2474" s="13" t="s">
        <v>87</v>
      </c>
      <c r="AW2474" s="13" t="s">
        <v>40</v>
      </c>
      <c r="AX2474" s="13" t="s">
        <v>80</v>
      </c>
      <c r="AY2474" s="241" t="s">
        <v>201</v>
      </c>
    </row>
    <row r="2475" spans="2:65" s="12" customFormat="1">
      <c r="B2475" s="221"/>
      <c r="C2475" s="222"/>
      <c r="D2475" s="218" t="s">
        <v>211</v>
      </c>
      <c r="E2475" s="223" t="s">
        <v>34</v>
      </c>
      <c r="F2475" s="224" t="s">
        <v>816</v>
      </c>
      <c r="G2475" s="222"/>
      <c r="H2475" s="223" t="s">
        <v>34</v>
      </c>
      <c r="I2475" s="225"/>
      <c r="J2475" s="222"/>
      <c r="K2475" s="222"/>
      <c r="L2475" s="226"/>
      <c r="M2475" s="227"/>
      <c r="N2475" s="228"/>
      <c r="O2475" s="228"/>
      <c r="P2475" s="228"/>
      <c r="Q2475" s="228"/>
      <c r="R2475" s="228"/>
      <c r="S2475" s="228"/>
      <c r="T2475" s="229"/>
      <c r="AT2475" s="230" t="s">
        <v>211</v>
      </c>
      <c r="AU2475" s="230" t="s">
        <v>87</v>
      </c>
      <c r="AV2475" s="12" t="s">
        <v>42</v>
      </c>
      <c r="AW2475" s="12" t="s">
        <v>40</v>
      </c>
      <c r="AX2475" s="12" t="s">
        <v>80</v>
      </c>
      <c r="AY2475" s="230" t="s">
        <v>201</v>
      </c>
    </row>
    <row r="2476" spans="2:65" s="13" customFormat="1">
      <c r="B2476" s="231"/>
      <c r="C2476" s="232"/>
      <c r="D2476" s="218" t="s">
        <v>211</v>
      </c>
      <c r="E2476" s="233" t="s">
        <v>34</v>
      </c>
      <c r="F2476" s="234" t="s">
        <v>2600</v>
      </c>
      <c r="G2476" s="232"/>
      <c r="H2476" s="235">
        <v>0.7</v>
      </c>
      <c r="I2476" s="236"/>
      <c r="J2476" s="232"/>
      <c r="K2476" s="232"/>
      <c r="L2476" s="237"/>
      <c r="M2476" s="238"/>
      <c r="N2476" s="239"/>
      <c r="O2476" s="239"/>
      <c r="P2476" s="239"/>
      <c r="Q2476" s="239"/>
      <c r="R2476" s="239"/>
      <c r="S2476" s="239"/>
      <c r="T2476" s="240"/>
      <c r="AT2476" s="241" t="s">
        <v>211</v>
      </c>
      <c r="AU2476" s="241" t="s">
        <v>87</v>
      </c>
      <c r="AV2476" s="13" t="s">
        <v>87</v>
      </c>
      <c r="AW2476" s="13" t="s">
        <v>40</v>
      </c>
      <c r="AX2476" s="13" t="s">
        <v>80</v>
      </c>
      <c r="AY2476" s="241" t="s">
        <v>201</v>
      </c>
    </row>
    <row r="2477" spans="2:65" s="13" customFormat="1">
      <c r="B2477" s="231"/>
      <c r="C2477" s="232"/>
      <c r="D2477" s="218" t="s">
        <v>211</v>
      </c>
      <c r="E2477" s="233" t="s">
        <v>34</v>
      </c>
      <c r="F2477" s="234" t="s">
        <v>2601</v>
      </c>
      <c r="G2477" s="232"/>
      <c r="H2477" s="235">
        <v>0.42</v>
      </c>
      <c r="I2477" s="236"/>
      <c r="J2477" s="232"/>
      <c r="K2477" s="232"/>
      <c r="L2477" s="237"/>
      <c r="M2477" s="238"/>
      <c r="N2477" s="239"/>
      <c r="O2477" s="239"/>
      <c r="P2477" s="239"/>
      <c r="Q2477" s="239"/>
      <c r="R2477" s="239"/>
      <c r="S2477" s="239"/>
      <c r="T2477" s="240"/>
      <c r="AT2477" s="241" t="s">
        <v>211</v>
      </c>
      <c r="AU2477" s="241" t="s">
        <v>87</v>
      </c>
      <c r="AV2477" s="13" t="s">
        <v>87</v>
      </c>
      <c r="AW2477" s="13" t="s">
        <v>40</v>
      </c>
      <c r="AX2477" s="13" t="s">
        <v>80</v>
      </c>
      <c r="AY2477" s="241" t="s">
        <v>201</v>
      </c>
    </row>
    <row r="2478" spans="2:65" s="14" customFormat="1">
      <c r="B2478" s="242"/>
      <c r="C2478" s="243"/>
      <c r="D2478" s="218" t="s">
        <v>211</v>
      </c>
      <c r="E2478" s="244" t="s">
        <v>34</v>
      </c>
      <c r="F2478" s="245" t="s">
        <v>215</v>
      </c>
      <c r="G2478" s="243"/>
      <c r="H2478" s="246">
        <v>91.102000000000004</v>
      </c>
      <c r="I2478" s="247"/>
      <c r="J2478" s="243"/>
      <c r="K2478" s="243"/>
      <c r="L2478" s="248"/>
      <c r="M2478" s="249"/>
      <c r="N2478" s="250"/>
      <c r="O2478" s="250"/>
      <c r="P2478" s="250"/>
      <c r="Q2478" s="250"/>
      <c r="R2478" s="250"/>
      <c r="S2478" s="250"/>
      <c r="T2478" s="251"/>
      <c r="AT2478" s="252" t="s">
        <v>211</v>
      </c>
      <c r="AU2478" s="252" t="s">
        <v>87</v>
      </c>
      <c r="AV2478" s="14" t="s">
        <v>111</v>
      </c>
      <c r="AW2478" s="14" t="s">
        <v>40</v>
      </c>
      <c r="AX2478" s="14" t="s">
        <v>42</v>
      </c>
      <c r="AY2478" s="252" t="s">
        <v>201</v>
      </c>
    </row>
    <row r="2479" spans="2:65" s="1" customFormat="1" ht="25.5" customHeight="1">
      <c r="B2479" s="43"/>
      <c r="C2479" s="264" t="s">
        <v>2611</v>
      </c>
      <c r="D2479" s="264" t="s">
        <v>306</v>
      </c>
      <c r="E2479" s="265" t="s">
        <v>2576</v>
      </c>
      <c r="F2479" s="266" t="s">
        <v>2577</v>
      </c>
      <c r="G2479" s="267" t="s">
        <v>137</v>
      </c>
      <c r="H2479" s="268">
        <v>3.67</v>
      </c>
      <c r="I2479" s="269"/>
      <c r="J2479" s="270">
        <f>ROUND(I2479*H2479,2)</f>
        <v>0</v>
      </c>
      <c r="K2479" s="266" t="s">
        <v>207</v>
      </c>
      <c r="L2479" s="271"/>
      <c r="M2479" s="272" t="s">
        <v>34</v>
      </c>
      <c r="N2479" s="273" t="s">
        <v>51</v>
      </c>
      <c r="O2479" s="44"/>
      <c r="P2479" s="215">
        <f>O2479*H2479</f>
        <v>0</v>
      </c>
      <c r="Q2479" s="215">
        <v>4.0800000000000003E-3</v>
      </c>
      <c r="R2479" s="215">
        <f>Q2479*H2479</f>
        <v>1.49736E-2</v>
      </c>
      <c r="S2479" s="215">
        <v>0</v>
      </c>
      <c r="T2479" s="216">
        <f>S2479*H2479</f>
        <v>0</v>
      </c>
      <c r="AR2479" s="25" t="s">
        <v>390</v>
      </c>
      <c r="AT2479" s="25" t="s">
        <v>306</v>
      </c>
      <c r="AU2479" s="25" t="s">
        <v>87</v>
      </c>
      <c r="AY2479" s="25" t="s">
        <v>201</v>
      </c>
      <c r="BE2479" s="217">
        <f>IF(N2479="základní",J2479,0)</f>
        <v>0</v>
      </c>
      <c r="BF2479" s="217">
        <f>IF(N2479="snížená",J2479,0)</f>
        <v>0</v>
      </c>
      <c r="BG2479" s="217">
        <f>IF(N2479="zákl. přenesená",J2479,0)</f>
        <v>0</v>
      </c>
      <c r="BH2479" s="217">
        <f>IF(N2479="sníž. přenesená",J2479,0)</f>
        <v>0</v>
      </c>
      <c r="BI2479" s="217">
        <f>IF(N2479="nulová",J2479,0)</f>
        <v>0</v>
      </c>
      <c r="BJ2479" s="25" t="s">
        <v>42</v>
      </c>
      <c r="BK2479" s="217">
        <f>ROUND(I2479*H2479,2)</f>
        <v>0</v>
      </c>
      <c r="BL2479" s="25" t="s">
        <v>286</v>
      </c>
      <c r="BM2479" s="25" t="s">
        <v>2612</v>
      </c>
    </row>
    <row r="2480" spans="2:65" s="13" customFormat="1">
      <c r="B2480" s="231"/>
      <c r="C2480" s="232"/>
      <c r="D2480" s="218" t="s">
        <v>211</v>
      </c>
      <c r="E2480" s="233" t="s">
        <v>34</v>
      </c>
      <c r="F2480" s="234" t="s">
        <v>2613</v>
      </c>
      <c r="G2480" s="232"/>
      <c r="H2480" s="235">
        <v>3.3359999999999999</v>
      </c>
      <c r="I2480" s="236"/>
      <c r="J2480" s="232"/>
      <c r="K2480" s="232"/>
      <c r="L2480" s="237"/>
      <c r="M2480" s="238"/>
      <c r="N2480" s="239"/>
      <c r="O2480" s="239"/>
      <c r="P2480" s="239"/>
      <c r="Q2480" s="239"/>
      <c r="R2480" s="239"/>
      <c r="S2480" s="239"/>
      <c r="T2480" s="240"/>
      <c r="AT2480" s="241" t="s">
        <v>211</v>
      </c>
      <c r="AU2480" s="241" t="s">
        <v>87</v>
      </c>
      <c r="AV2480" s="13" t="s">
        <v>87</v>
      </c>
      <c r="AW2480" s="13" t="s">
        <v>40</v>
      </c>
      <c r="AX2480" s="13" t="s">
        <v>42</v>
      </c>
      <c r="AY2480" s="241" t="s">
        <v>201</v>
      </c>
    </row>
    <row r="2481" spans="2:65" s="13" customFormat="1">
      <c r="B2481" s="231"/>
      <c r="C2481" s="232"/>
      <c r="D2481" s="218" t="s">
        <v>211</v>
      </c>
      <c r="E2481" s="232"/>
      <c r="F2481" s="234" t="s">
        <v>2614</v>
      </c>
      <c r="G2481" s="232"/>
      <c r="H2481" s="235">
        <v>3.67</v>
      </c>
      <c r="I2481" s="236"/>
      <c r="J2481" s="232"/>
      <c r="K2481" s="232"/>
      <c r="L2481" s="237"/>
      <c r="M2481" s="238"/>
      <c r="N2481" s="239"/>
      <c r="O2481" s="239"/>
      <c r="P2481" s="239"/>
      <c r="Q2481" s="239"/>
      <c r="R2481" s="239"/>
      <c r="S2481" s="239"/>
      <c r="T2481" s="240"/>
      <c r="AT2481" s="241" t="s">
        <v>211</v>
      </c>
      <c r="AU2481" s="241" t="s">
        <v>87</v>
      </c>
      <c r="AV2481" s="13" t="s">
        <v>87</v>
      </c>
      <c r="AW2481" s="13" t="s">
        <v>6</v>
      </c>
      <c r="AX2481" s="13" t="s">
        <v>42</v>
      </c>
      <c r="AY2481" s="241" t="s">
        <v>201</v>
      </c>
    </row>
    <row r="2482" spans="2:65" s="1" customFormat="1" ht="25.5" customHeight="1">
      <c r="B2482" s="43"/>
      <c r="C2482" s="264" t="s">
        <v>2615</v>
      </c>
      <c r="D2482" s="264" t="s">
        <v>306</v>
      </c>
      <c r="E2482" s="265" t="s">
        <v>2585</v>
      </c>
      <c r="F2482" s="266" t="s">
        <v>2586</v>
      </c>
      <c r="G2482" s="267" t="s">
        <v>137</v>
      </c>
      <c r="H2482" s="268">
        <v>6.351</v>
      </c>
      <c r="I2482" s="269"/>
      <c r="J2482" s="270">
        <f>ROUND(I2482*H2482,2)</f>
        <v>0</v>
      </c>
      <c r="K2482" s="266" t="s">
        <v>207</v>
      </c>
      <c r="L2482" s="271"/>
      <c r="M2482" s="272" t="s">
        <v>34</v>
      </c>
      <c r="N2482" s="273" t="s">
        <v>51</v>
      </c>
      <c r="O2482" s="44"/>
      <c r="P2482" s="215">
        <f>O2482*H2482</f>
        <v>0</v>
      </c>
      <c r="Q2482" s="215">
        <v>3.3999999999999998E-3</v>
      </c>
      <c r="R2482" s="215">
        <f>Q2482*H2482</f>
        <v>2.1593399999999999E-2</v>
      </c>
      <c r="S2482" s="215">
        <v>0</v>
      </c>
      <c r="T2482" s="216">
        <f>S2482*H2482</f>
        <v>0</v>
      </c>
      <c r="AR2482" s="25" t="s">
        <v>390</v>
      </c>
      <c r="AT2482" s="25" t="s">
        <v>306</v>
      </c>
      <c r="AU2482" s="25" t="s">
        <v>87</v>
      </c>
      <c r="AY2482" s="25" t="s">
        <v>201</v>
      </c>
      <c r="BE2482" s="217">
        <f>IF(N2482="základní",J2482,0)</f>
        <v>0</v>
      </c>
      <c r="BF2482" s="217">
        <f>IF(N2482="snížená",J2482,0)</f>
        <v>0</v>
      </c>
      <c r="BG2482" s="217">
        <f>IF(N2482="zákl. přenesená",J2482,0)</f>
        <v>0</v>
      </c>
      <c r="BH2482" s="217">
        <f>IF(N2482="sníž. přenesená",J2482,0)</f>
        <v>0</v>
      </c>
      <c r="BI2482" s="217">
        <f>IF(N2482="nulová",J2482,0)</f>
        <v>0</v>
      </c>
      <c r="BJ2482" s="25" t="s">
        <v>42</v>
      </c>
      <c r="BK2482" s="217">
        <f>ROUND(I2482*H2482,2)</f>
        <v>0</v>
      </c>
      <c r="BL2482" s="25" t="s">
        <v>286</v>
      </c>
      <c r="BM2482" s="25" t="s">
        <v>2616</v>
      </c>
    </row>
    <row r="2483" spans="2:65" s="13" customFormat="1">
      <c r="B2483" s="231"/>
      <c r="C2483" s="232"/>
      <c r="D2483" s="218" t="s">
        <v>211</v>
      </c>
      <c r="E2483" s="233" t="s">
        <v>34</v>
      </c>
      <c r="F2483" s="234" t="s">
        <v>2617</v>
      </c>
      <c r="G2483" s="232"/>
      <c r="H2483" s="235">
        <v>5.774</v>
      </c>
      <c r="I2483" s="236"/>
      <c r="J2483" s="232"/>
      <c r="K2483" s="232"/>
      <c r="L2483" s="237"/>
      <c r="M2483" s="238"/>
      <c r="N2483" s="239"/>
      <c r="O2483" s="239"/>
      <c r="P2483" s="239"/>
      <c r="Q2483" s="239"/>
      <c r="R2483" s="239"/>
      <c r="S2483" s="239"/>
      <c r="T2483" s="240"/>
      <c r="AT2483" s="241" t="s">
        <v>211</v>
      </c>
      <c r="AU2483" s="241" t="s">
        <v>87</v>
      </c>
      <c r="AV2483" s="13" t="s">
        <v>87</v>
      </c>
      <c r="AW2483" s="13" t="s">
        <v>40</v>
      </c>
      <c r="AX2483" s="13" t="s">
        <v>42</v>
      </c>
      <c r="AY2483" s="241" t="s">
        <v>201</v>
      </c>
    </row>
    <row r="2484" spans="2:65" s="13" customFormat="1">
      <c r="B2484" s="231"/>
      <c r="C2484" s="232"/>
      <c r="D2484" s="218" t="s">
        <v>211</v>
      </c>
      <c r="E2484" s="232"/>
      <c r="F2484" s="234" t="s">
        <v>2618</v>
      </c>
      <c r="G2484" s="232"/>
      <c r="H2484" s="235">
        <v>6.351</v>
      </c>
      <c r="I2484" s="236"/>
      <c r="J2484" s="232"/>
      <c r="K2484" s="232"/>
      <c r="L2484" s="237"/>
      <c r="M2484" s="238"/>
      <c r="N2484" s="239"/>
      <c r="O2484" s="239"/>
      <c r="P2484" s="239"/>
      <c r="Q2484" s="239"/>
      <c r="R2484" s="239"/>
      <c r="S2484" s="239"/>
      <c r="T2484" s="240"/>
      <c r="AT2484" s="241" t="s">
        <v>211</v>
      </c>
      <c r="AU2484" s="241" t="s">
        <v>87</v>
      </c>
      <c r="AV2484" s="13" t="s">
        <v>87</v>
      </c>
      <c r="AW2484" s="13" t="s">
        <v>6</v>
      </c>
      <c r="AX2484" s="13" t="s">
        <v>42</v>
      </c>
      <c r="AY2484" s="241" t="s">
        <v>201</v>
      </c>
    </row>
    <row r="2485" spans="2:65" s="1" customFormat="1" ht="16.5" customHeight="1">
      <c r="B2485" s="43"/>
      <c r="C2485" s="206" t="s">
        <v>2619</v>
      </c>
      <c r="D2485" s="206" t="s">
        <v>203</v>
      </c>
      <c r="E2485" s="207" t="s">
        <v>2620</v>
      </c>
      <c r="F2485" s="208" t="s">
        <v>2621</v>
      </c>
      <c r="G2485" s="209" t="s">
        <v>540</v>
      </c>
      <c r="H2485" s="210">
        <v>91.102000000000004</v>
      </c>
      <c r="I2485" s="211"/>
      <c r="J2485" s="212">
        <f>ROUND(I2485*H2485,2)</f>
        <v>0</v>
      </c>
      <c r="K2485" s="208" t="s">
        <v>207</v>
      </c>
      <c r="L2485" s="63"/>
      <c r="M2485" s="213" t="s">
        <v>34</v>
      </c>
      <c r="N2485" s="214" t="s">
        <v>51</v>
      </c>
      <c r="O2485" s="44"/>
      <c r="P2485" s="215">
        <f>O2485*H2485</f>
        <v>0</v>
      </c>
      <c r="Q2485" s="215">
        <v>3.0000000000000001E-5</v>
      </c>
      <c r="R2485" s="215">
        <f>Q2485*H2485</f>
        <v>2.7330600000000003E-3</v>
      </c>
      <c r="S2485" s="215">
        <v>0</v>
      </c>
      <c r="T2485" s="216">
        <f>S2485*H2485</f>
        <v>0</v>
      </c>
      <c r="AR2485" s="25" t="s">
        <v>286</v>
      </c>
      <c r="AT2485" s="25" t="s">
        <v>203</v>
      </c>
      <c r="AU2485" s="25" t="s">
        <v>87</v>
      </c>
      <c r="AY2485" s="25" t="s">
        <v>201</v>
      </c>
      <c r="BE2485" s="217">
        <f>IF(N2485="základní",J2485,0)</f>
        <v>0</v>
      </c>
      <c r="BF2485" s="217">
        <f>IF(N2485="snížená",J2485,0)</f>
        <v>0</v>
      </c>
      <c r="BG2485" s="217">
        <f>IF(N2485="zákl. přenesená",J2485,0)</f>
        <v>0</v>
      </c>
      <c r="BH2485" s="217">
        <f>IF(N2485="sníž. přenesená",J2485,0)</f>
        <v>0</v>
      </c>
      <c r="BI2485" s="217">
        <f>IF(N2485="nulová",J2485,0)</f>
        <v>0</v>
      </c>
      <c r="BJ2485" s="25" t="s">
        <v>42</v>
      </c>
      <c r="BK2485" s="217">
        <f>ROUND(I2485*H2485,2)</f>
        <v>0</v>
      </c>
      <c r="BL2485" s="25" t="s">
        <v>286</v>
      </c>
      <c r="BM2485" s="25" t="s">
        <v>2622</v>
      </c>
    </row>
    <row r="2486" spans="2:65" s="1" customFormat="1" ht="40.5">
      <c r="B2486" s="43"/>
      <c r="C2486" s="65"/>
      <c r="D2486" s="218" t="s">
        <v>209</v>
      </c>
      <c r="E2486" s="65"/>
      <c r="F2486" s="219" t="s">
        <v>2623</v>
      </c>
      <c r="G2486" s="65"/>
      <c r="H2486" s="65"/>
      <c r="I2486" s="175"/>
      <c r="J2486" s="65"/>
      <c r="K2486" s="65"/>
      <c r="L2486" s="63"/>
      <c r="M2486" s="220"/>
      <c r="N2486" s="44"/>
      <c r="O2486" s="44"/>
      <c r="P2486" s="44"/>
      <c r="Q2486" s="44"/>
      <c r="R2486" s="44"/>
      <c r="S2486" s="44"/>
      <c r="T2486" s="80"/>
      <c r="AT2486" s="25" t="s">
        <v>209</v>
      </c>
      <c r="AU2486" s="25" t="s">
        <v>87</v>
      </c>
    </row>
    <row r="2487" spans="2:65" s="1" customFormat="1" ht="16.5" customHeight="1">
      <c r="B2487" s="43"/>
      <c r="C2487" s="206" t="s">
        <v>2624</v>
      </c>
      <c r="D2487" s="206" t="s">
        <v>203</v>
      </c>
      <c r="E2487" s="207" t="s">
        <v>2625</v>
      </c>
      <c r="F2487" s="208" t="s">
        <v>2626</v>
      </c>
      <c r="G2487" s="209" t="s">
        <v>137</v>
      </c>
      <c r="H2487" s="210">
        <v>214</v>
      </c>
      <c r="I2487" s="211"/>
      <c r="J2487" s="212">
        <f>ROUND(I2487*H2487,2)</f>
        <v>0</v>
      </c>
      <c r="K2487" s="208" t="s">
        <v>207</v>
      </c>
      <c r="L2487" s="63"/>
      <c r="M2487" s="213" t="s">
        <v>34</v>
      </c>
      <c r="N2487" s="214" t="s">
        <v>51</v>
      </c>
      <c r="O2487" s="44"/>
      <c r="P2487" s="215">
        <f>O2487*H2487</f>
        <v>0</v>
      </c>
      <c r="Q2487" s="215">
        <v>0</v>
      </c>
      <c r="R2487" s="215">
        <f>Q2487*H2487</f>
        <v>0</v>
      </c>
      <c r="S2487" s="215">
        <v>0</v>
      </c>
      <c r="T2487" s="216">
        <f>S2487*H2487</f>
        <v>0</v>
      </c>
      <c r="AR2487" s="25" t="s">
        <v>286</v>
      </c>
      <c r="AT2487" s="25" t="s">
        <v>203</v>
      </c>
      <c r="AU2487" s="25" t="s">
        <v>87</v>
      </c>
      <c r="AY2487" s="25" t="s">
        <v>201</v>
      </c>
      <c r="BE2487" s="217">
        <f>IF(N2487="základní",J2487,0)</f>
        <v>0</v>
      </c>
      <c r="BF2487" s="217">
        <f>IF(N2487="snížená",J2487,0)</f>
        <v>0</v>
      </c>
      <c r="BG2487" s="217">
        <f>IF(N2487="zákl. přenesená",J2487,0)</f>
        <v>0</v>
      </c>
      <c r="BH2487" s="217">
        <f>IF(N2487="sníž. přenesená",J2487,0)</f>
        <v>0</v>
      </c>
      <c r="BI2487" s="217">
        <f>IF(N2487="nulová",J2487,0)</f>
        <v>0</v>
      </c>
      <c r="BJ2487" s="25" t="s">
        <v>42</v>
      </c>
      <c r="BK2487" s="217">
        <f>ROUND(I2487*H2487,2)</f>
        <v>0</v>
      </c>
      <c r="BL2487" s="25" t="s">
        <v>286</v>
      </c>
      <c r="BM2487" s="25" t="s">
        <v>2627</v>
      </c>
    </row>
    <row r="2488" spans="2:65" s="1" customFormat="1" ht="40.5">
      <c r="B2488" s="43"/>
      <c r="C2488" s="65"/>
      <c r="D2488" s="218" t="s">
        <v>209</v>
      </c>
      <c r="E2488" s="65"/>
      <c r="F2488" s="219" t="s">
        <v>2623</v>
      </c>
      <c r="G2488" s="65"/>
      <c r="H2488" s="65"/>
      <c r="I2488" s="175"/>
      <c r="J2488" s="65"/>
      <c r="K2488" s="65"/>
      <c r="L2488" s="63"/>
      <c r="M2488" s="220"/>
      <c r="N2488" s="44"/>
      <c r="O2488" s="44"/>
      <c r="P2488" s="44"/>
      <c r="Q2488" s="44"/>
      <c r="R2488" s="44"/>
      <c r="S2488" s="44"/>
      <c r="T2488" s="80"/>
      <c r="AT2488" s="25" t="s">
        <v>209</v>
      </c>
      <c r="AU2488" s="25" t="s">
        <v>87</v>
      </c>
    </row>
    <row r="2489" spans="2:65" s="1" customFormat="1" ht="38.25" customHeight="1">
      <c r="B2489" s="43"/>
      <c r="C2489" s="206" t="s">
        <v>2628</v>
      </c>
      <c r="D2489" s="206" t="s">
        <v>203</v>
      </c>
      <c r="E2489" s="207" t="s">
        <v>2629</v>
      </c>
      <c r="F2489" s="208" t="s">
        <v>2630</v>
      </c>
      <c r="G2489" s="209" t="s">
        <v>355</v>
      </c>
      <c r="H2489" s="210">
        <v>4.1989999999999998</v>
      </c>
      <c r="I2489" s="211"/>
      <c r="J2489" s="212">
        <f>ROUND(I2489*H2489,2)</f>
        <v>0</v>
      </c>
      <c r="K2489" s="208" t="s">
        <v>207</v>
      </c>
      <c r="L2489" s="63"/>
      <c r="M2489" s="213" t="s">
        <v>34</v>
      </c>
      <c r="N2489" s="214" t="s">
        <v>51</v>
      </c>
      <c r="O2489" s="44"/>
      <c r="P2489" s="215">
        <f>O2489*H2489</f>
        <v>0</v>
      </c>
      <c r="Q2489" s="215">
        <v>0</v>
      </c>
      <c r="R2489" s="215">
        <f>Q2489*H2489</f>
        <v>0</v>
      </c>
      <c r="S2489" s="215">
        <v>0</v>
      </c>
      <c r="T2489" s="216">
        <f>S2489*H2489</f>
        <v>0</v>
      </c>
      <c r="AR2489" s="25" t="s">
        <v>286</v>
      </c>
      <c r="AT2489" s="25" t="s">
        <v>203</v>
      </c>
      <c r="AU2489" s="25" t="s">
        <v>87</v>
      </c>
      <c r="AY2489" s="25" t="s">
        <v>201</v>
      </c>
      <c r="BE2489" s="217">
        <f>IF(N2489="základní",J2489,0)</f>
        <v>0</v>
      </c>
      <c r="BF2489" s="217">
        <f>IF(N2489="snížená",J2489,0)</f>
        <v>0</v>
      </c>
      <c r="BG2489" s="217">
        <f>IF(N2489="zákl. přenesená",J2489,0)</f>
        <v>0</v>
      </c>
      <c r="BH2489" s="217">
        <f>IF(N2489="sníž. přenesená",J2489,0)</f>
        <v>0</v>
      </c>
      <c r="BI2489" s="217">
        <f>IF(N2489="nulová",J2489,0)</f>
        <v>0</v>
      </c>
      <c r="BJ2489" s="25" t="s">
        <v>42</v>
      </c>
      <c r="BK2489" s="217">
        <f>ROUND(I2489*H2489,2)</f>
        <v>0</v>
      </c>
      <c r="BL2489" s="25" t="s">
        <v>286</v>
      </c>
      <c r="BM2489" s="25" t="s">
        <v>2631</v>
      </c>
    </row>
    <row r="2490" spans="2:65" s="1" customFormat="1" ht="121.5">
      <c r="B2490" s="43"/>
      <c r="C2490" s="65"/>
      <c r="D2490" s="218" t="s">
        <v>209</v>
      </c>
      <c r="E2490" s="65"/>
      <c r="F2490" s="219" t="s">
        <v>2632</v>
      </c>
      <c r="G2490" s="65"/>
      <c r="H2490" s="65"/>
      <c r="I2490" s="175"/>
      <c r="J2490" s="65"/>
      <c r="K2490" s="65"/>
      <c r="L2490" s="63"/>
      <c r="M2490" s="220"/>
      <c r="N2490" s="44"/>
      <c r="O2490" s="44"/>
      <c r="P2490" s="44"/>
      <c r="Q2490" s="44"/>
      <c r="R2490" s="44"/>
      <c r="S2490" s="44"/>
      <c r="T2490" s="80"/>
      <c r="AT2490" s="25" t="s">
        <v>209</v>
      </c>
      <c r="AU2490" s="25" t="s">
        <v>87</v>
      </c>
    </row>
    <row r="2491" spans="2:65" s="11" customFormat="1" ht="29.85" customHeight="1">
      <c r="B2491" s="190"/>
      <c r="C2491" s="191"/>
      <c r="D2491" s="192" t="s">
        <v>79</v>
      </c>
      <c r="E2491" s="204" t="s">
        <v>2633</v>
      </c>
      <c r="F2491" s="204" t="s">
        <v>2634</v>
      </c>
      <c r="G2491" s="191"/>
      <c r="H2491" s="191"/>
      <c r="I2491" s="194"/>
      <c r="J2491" s="205">
        <f>BK2491</f>
        <v>0</v>
      </c>
      <c r="K2491" s="191"/>
      <c r="L2491" s="196"/>
      <c r="M2491" s="197"/>
      <c r="N2491" s="198"/>
      <c r="O2491" s="198"/>
      <c r="P2491" s="199">
        <f>SUM(P2492:P2596)</f>
        <v>0</v>
      </c>
      <c r="Q2491" s="198"/>
      <c r="R2491" s="199">
        <f>SUM(R2492:R2596)</f>
        <v>5.8156841999999989</v>
      </c>
      <c r="S2491" s="198"/>
      <c r="T2491" s="200">
        <f>SUM(T2492:T2596)</f>
        <v>0</v>
      </c>
      <c r="AR2491" s="201" t="s">
        <v>87</v>
      </c>
      <c r="AT2491" s="202" t="s">
        <v>79</v>
      </c>
      <c r="AU2491" s="202" t="s">
        <v>42</v>
      </c>
      <c r="AY2491" s="201" t="s">
        <v>201</v>
      </c>
      <c r="BK2491" s="203">
        <f>SUM(BK2492:BK2596)</f>
        <v>0</v>
      </c>
    </row>
    <row r="2492" spans="2:65" s="1" customFormat="1" ht="25.5" customHeight="1">
      <c r="B2492" s="43"/>
      <c r="C2492" s="206" t="s">
        <v>2635</v>
      </c>
      <c r="D2492" s="206" t="s">
        <v>203</v>
      </c>
      <c r="E2492" s="207" t="s">
        <v>2636</v>
      </c>
      <c r="F2492" s="208" t="s">
        <v>2637</v>
      </c>
      <c r="G2492" s="209" t="s">
        <v>137</v>
      </c>
      <c r="H2492" s="210">
        <v>201.512</v>
      </c>
      <c r="I2492" s="211"/>
      <c r="J2492" s="212">
        <f>ROUND(I2492*H2492,2)</f>
        <v>0</v>
      </c>
      <c r="K2492" s="208" t="s">
        <v>207</v>
      </c>
      <c r="L2492" s="63"/>
      <c r="M2492" s="213" t="s">
        <v>34</v>
      </c>
      <c r="N2492" s="214" t="s">
        <v>51</v>
      </c>
      <c r="O2492" s="44"/>
      <c r="P2492" s="215">
        <f>O2492*H2492</f>
        <v>0</v>
      </c>
      <c r="Q2492" s="215">
        <v>3.0000000000000001E-3</v>
      </c>
      <c r="R2492" s="215">
        <f>Q2492*H2492</f>
        <v>0.60453599999999996</v>
      </c>
      <c r="S2492" s="215">
        <v>0</v>
      </c>
      <c r="T2492" s="216">
        <f>S2492*H2492</f>
        <v>0</v>
      </c>
      <c r="AR2492" s="25" t="s">
        <v>286</v>
      </c>
      <c r="AT2492" s="25" t="s">
        <v>203</v>
      </c>
      <c r="AU2492" s="25" t="s">
        <v>87</v>
      </c>
      <c r="AY2492" s="25" t="s">
        <v>201</v>
      </c>
      <c r="BE2492" s="217">
        <f>IF(N2492="základní",J2492,0)</f>
        <v>0</v>
      </c>
      <c r="BF2492" s="217">
        <f>IF(N2492="snížená",J2492,0)</f>
        <v>0</v>
      </c>
      <c r="BG2492" s="217">
        <f>IF(N2492="zákl. přenesená",J2492,0)</f>
        <v>0</v>
      </c>
      <c r="BH2492" s="217">
        <f>IF(N2492="sníž. přenesená",J2492,0)</f>
        <v>0</v>
      </c>
      <c r="BI2492" s="217">
        <f>IF(N2492="nulová",J2492,0)</f>
        <v>0</v>
      </c>
      <c r="BJ2492" s="25" t="s">
        <v>42</v>
      </c>
      <c r="BK2492" s="217">
        <f>ROUND(I2492*H2492,2)</f>
        <v>0</v>
      </c>
      <c r="BL2492" s="25" t="s">
        <v>286</v>
      </c>
      <c r="BM2492" s="25" t="s">
        <v>2638</v>
      </c>
    </row>
    <row r="2493" spans="2:65" s="12" customFormat="1">
      <c r="B2493" s="221"/>
      <c r="C2493" s="222"/>
      <c r="D2493" s="218" t="s">
        <v>211</v>
      </c>
      <c r="E2493" s="223" t="s">
        <v>34</v>
      </c>
      <c r="F2493" s="224" t="s">
        <v>418</v>
      </c>
      <c r="G2493" s="222"/>
      <c r="H2493" s="223" t="s">
        <v>34</v>
      </c>
      <c r="I2493" s="225"/>
      <c r="J2493" s="222"/>
      <c r="K2493" s="222"/>
      <c r="L2493" s="226"/>
      <c r="M2493" s="227"/>
      <c r="N2493" s="228"/>
      <c r="O2493" s="228"/>
      <c r="P2493" s="228"/>
      <c r="Q2493" s="228"/>
      <c r="R2493" s="228"/>
      <c r="S2493" s="228"/>
      <c r="T2493" s="229"/>
      <c r="AT2493" s="230" t="s">
        <v>211</v>
      </c>
      <c r="AU2493" s="230" t="s">
        <v>87</v>
      </c>
      <c r="AV2493" s="12" t="s">
        <v>42</v>
      </c>
      <c r="AW2493" s="12" t="s">
        <v>40</v>
      </c>
      <c r="AX2493" s="12" t="s">
        <v>80</v>
      </c>
      <c r="AY2493" s="230" t="s">
        <v>201</v>
      </c>
    </row>
    <row r="2494" spans="2:65" s="13" customFormat="1">
      <c r="B2494" s="231"/>
      <c r="C2494" s="232"/>
      <c r="D2494" s="218" t="s">
        <v>211</v>
      </c>
      <c r="E2494" s="233" t="s">
        <v>34</v>
      </c>
      <c r="F2494" s="234" t="s">
        <v>877</v>
      </c>
      <c r="G2494" s="232"/>
      <c r="H2494" s="235">
        <v>19.436</v>
      </c>
      <c r="I2494" s="236"/>
      <c r="J2494" s="232"/>
      <c r="K2494" s="232"/>
      <c r="L2494" s="237"/>
      <c r="M2494" s="238"/>
      <c r="N2494" s="239"/>
      <c r="O2494" s="239"/>
      <c r="P2494" s="239"/>
      <c r="Q2494" s="239"/>
      <c r="R2494" s="239"/>
      <c r="S2494" s="239"/>
      <c r="T2494" s="240"/>
      <c r="AT2494" s="241" t="s">
        <v>211</v>
      </c>
      <c r="AU2494" s="241" t="s">
        <v>87</v>
      </c>
      <c r="AV2494" s="13" t="s">
        <v>87</v>
      </c>
      <c r="AW2494" s="13" t="s">
        <v>40</v>
      </c>
      <c r="AX2494" s="13" t="s">
        <v>80</v>
      </c>
      <c r="AY2494" s="241" t="s">
        <v>201</v>
      </c>
    </row>
    <row r="2495" spans="2:65" s="13" customFormat="1">
      <c r="B2495" s="231"/>
      <c r="C2495" s="232"/>
      <c r="D2495" s="218" t="s">
        <v>211</v>
      </c>
      <c r="E2495" s="233" t="s">
        <v>34</v>
      </c>
      <c r="F2495" s="234" t="s">
        <v>878</v>
      </c>
      <c r="G2495" s="232"/>
      <c r="H2495" s="235">
        <v>16.995999999999999</v>
      </c>
      <c r="I2495" s="236"/>
      <c r="J2495" s="232"/>
      <c r="K2495" s="232"/>
      <c r="L2495" s="237"/>
      <c r="M2495" s="238"/>
      <c r="N2495" s="239"/>
      <c r="O2495" s="239"/>
      <c r="P2495" s="239"/>
      <c r="Q2495" s="239"/>
      <c r="R2495" s="239"/>
      <c r="S2495" s="239"/>
      <c r="T2495" s="240"/>
      <c r="AT2495" s="241" t="s">
        <v>211</v>
      </c>
      <c r="AU2495" s="241" t="s">
        <v>87</v>
      </c>
      <c r="AV2495" s="13" t="s">
        <v>87</v>
      </c>
      <c r="AW2495" s="13" t="s">
        <v>40</v>
      </c>
      <c r="AX2495" s="13" t="s">
        <v>80</v>
      </c>
      <c r="AY2495" s="241" t="s">
        <v>201</v>
      </c>
    </row>
    <row r="2496" spans="2:65" s="13" customFormat="1">
      <c r="B2496" s="231"/>
      <c r="C2496" s="232"/>
      <c r="D2496" s="218" t="s">
        <v>211</v>
      </c>
      <c r="E2496" s="233" t="s">
        <v>34</v>
      </c>
      <c r="F2496" s="234" t="s">
        <v>879</v>
      </c>
      <c r="G2496" s="232"/>
      <c r="H2496" s="235">
        <v>16.98</v>
      </c>
      <c r="I2496" s="236"/>
      <c r="J2496" s="232"/>
      <c r="K2496" s="232"/>
      <c r="L2496" s="237"/>
      <c r="M2496" s="238"/>
      <c r="N2496" s="239"/>
      <c r="O2496" s="239"/>
      <c r="P2496" s="239"/>
      <c r="Q2496" s="239"/>
      <c r="R2496" s="239"/>
      <c r="S2496" s="239"/>
      <c r="T2496" s="240"/>
      <c r="AT2496" s="241" t="s">
        <v>211</v>
      </c>
      <c r="AU2496" s="241" t="s">
        <v>87</v>
      </c>
      <c r="AV2496" s="13" t="s">
        <v>87</v>
      </c>
      <c r="AW2496" s="13" t="s">
        <v>40</v>
      </c>
      <c r="AX2496" s="13" t="s">
        <v>80</v>
      </c>
      <c r="AY2496" s="241" t="s">
        <v>201</v>
      </c>
    </row>
    <row r="2497" spans="2:51" s="13" customFormat="1">
      <c r="B2497" s="231"/>
      <c r="C2497" s="232"/>
      <c r="D2497" s="218" t="s">
        <v>211</v>
      </c>
      <c r="E2497" s="233" t="s">
        <v>34</v>
      </c>
      <c r="F2497" s="234" t="s">
        <v>880</v>
      </c>
      <c r="G2497" s="232"/>
      <c r="H2497" s="235">
        <v>13.836</v>
      </c>
      <c r="I2497" s="236"/>
      <c r="J2497" s="232"/>
      <c r="K2497" s="232"/>
      <c r="L2497" s="237"/>
      <c r="M2497" s="238"/>
      <c r="N2497" s="239"/>
      <c r="O2497" s="239"/>
      <c r="P2497" s="239"/>
      <c r="Q2497" s="239"/>
      <c r="R2497" s="239"/>
      <c r="S2497" s="239"/>
      <c r="T2497" s="240"/>
      <c r="AT2497" s="241" t="s">
        <v>211</v>
      </c>
      <c r="AU2497" s="241" t="s">
        <v>87</v>
      </c>
      <c r="AV2497" s="13" t="s">
        <v>87</v>
      </c>
      <c r="AW2497" s="13" t="s">
        <v>40</v>
      </c>
      <c r="AX2497" s="13" t="s">
        <v>80</v>
      </c>
      <c r="AY2497" s="241" t="s">
        <v>201</v>
      </c>
    </row>
    <row r="2498" spans="2:51" s="13" customFormat="1">
      <c r="B2498" s="231"/>
      <c r="C2498" s="232"/>
      <c r="D2498" s="218" t="s">
        <v>211</v>
      </c>
      <c r="E2498" s="233" t="s">
        <v>34</v>
      </c>
      <c r="F2498" s="234" t="s">
        <v>881</v>
      </c>
      <c r="G2498" s="232"/>
      <c r="H2498" s="235">
        <v>25.972000000000001</v>
      </c>
      <c r="I2498" s="236"/>
      <c r="J2498" s="232"/>
      <c r="K2498" s="232"/>
      <c r="L2498" s="237"/>
      <c r="M2498" s="238"/>
      <c r="N2498" s="239"/>
      <c r="O2498" s="239"/>
      <c r="P2498" s="239"/>
      <c r="Q2498" s="239"/>
      <c r="R2498" s="239"/>
      <c r="S2498" s="239"/>
      <c r="T2498" s="240"/>
      <c r="AT2498" s="241" t="s">
        <v>211</v>
      </c>
      <c r="AU2498" s="241" t="s">
        <v>87</v>
      </c>
      <c r="AV2498" s="13" t="s">
        <v>87</v>
      </c>
      <c r="AW2498" s="13" t="s">
        <v>40</v>
      </c>
      <c r="AX2498" s="13" t="s">
        <v>80</v>
      </c>
      <c r="AY2498" s="241" t="s">
        <v>201</v>
      </c>
    </row>
    <row r="2499" spans="2:51" s="13" customFormat="1">
      <c r="B2499" s="231"/>
      <c r="C2499" s="232"/>
      <c r="D2499" s="218" t="s">
        <v>211</v>
      </c>
      <c r="E2499" s="233" t="s">
        <v>34</v>
      </c>
      <c r="F2499" s="234" t="s">
        <v>882</v>
      </c>
      <c r="G2499" s="232"/>
      <c r="H2499" s="235">
        <v>10.108000000000001</v>
      </c>
      <c r="I2499" s="236"/>
      <c r="J2499" s="232"/>
      <c r="K2499" s="232"/>
      <c r="L2499" s="237"/>
      <c r="M2499" s="238"/>
      <c r="N2499" s="239"/>
      <c r="O2499" s="239"/>
      <c r="P2499" s="239"/>
      <c r="Q2499" s="239"/>
      <c r="R2499" s="239"/>
      <c r="S2499" s="239"/>
      <c r="T2499" s="240"/>
      <c r="AT2499" s="241" t="s">
        <v>211</v>
      </c>
      <c r="AU2499" s="241" t="s">
        <v>87</v>
      </c>
      <c r="AV2499" s="13" t="s">
        <v>87</v>
      </c>
      <c r="AW2499" s="13" t="s">
        <v>40</v>
      </c>
      <c r="AX2499" s="13" t="s">
        <v>80</v>
      </c>
      <c r="AY2499" s="241" t="s">
        <v>201</v>
      </c>
    </row>
    <row r="2500" spans="2:51" s="13" customFormat="1">
      <c r="B2500" s="231"/>
      <c r="C2500" s="232"/>
      <c r="D2500" s="218" t="s">
        <v>211</v>
      </c>
      <c r="E2500" s="233" t="s">
        <v>34</v>
      </c>
      <c r="F2500" s="234" t="s">
        <v>2639</v>
      </c>
      <c r="G2500" s="232"/>
      <c r="H2500" s="235">
        <v>13.311999999999999</v>
      </c>
      <c r="I2500" s="236"/>
      <c r="J2500" s="232"/>
      <c r="K2500" s="232"/>
      <c r="L2500" s="237"/>
      <c r="M2500" s="238"/>
      <c r="N2500" s="239"/>
      <c r="O2500" s="239"/>
      <c r="P2500" s="239"/>
      <c r="Q2500" s="239"/>
      <c r="R2500" s="239"/>
      <c r="S2500" s="239"/>
      <c r="T2500" s="240"/>
      <c r="AT2500" s="241" t="s">
        <v>211</v>
      </c>
      <c r="AU2500" s="241" t="s">
        <v>87</v>
      </c>
      <c r="AV2500" s="13" t="s">
        <v>87</v>
      </c>
      <c r="AW2500" s="13" t="s">
        <v>40</v>
      </c>
      <c r="AX2500" s="13" t="s">
        <v>80</v>
      </c>
      <c r="AY2500" s="241" t="s">
        <v>201</v>
      </c>
    </row>
    <row r="2501" spans="2:51" s="13" customFormat="1" ht="27">
      <c r="B2501" s="231"/>
      <c r="C2501" s="232"/>
      <c r="D2501" s="218" t="s">
        <v>211</v>
      </c>
      <c r="E2501" s="233" t="s">
        <v>34</v>
      </c>
      <c r="F2501" s="234" t="s">
        <v>886</v>
      </c>
      <c r="G2501" s="232"/>
      <c r="H2501" s="235">
        <v>123.50700000000001</v>
      </c>
      <c r="I2501" s="236"/>
      <c r="J2501" s="232"/>
      <c r="K2501" s="232"/>
      <c r="L2501" s="237"/>
      <c r="M2501" s="238"/>
      <c r="N2501" s="239"/>
      <c r="O2501" s="239"/>
      <c r="P2501" s="239"/>
      <c r="Q2501" s="239"/>
      <c r="R2501" s="239"/>
      <c r="S2501" s="239"/>
      <c r="T2501" s="240"/>
      <c r="AT2501" s="241" t="s">
        <v>211</v>
      </c>
      <c r="AU2501" s="241" t="s">
        <v>87</v>
      </c>
      <c r="AV2501" s="13" t="s">
        <v>87</v>
      </c>
      <c r="AW2501" s="13" t="s">
        <v>40</v>
      </c>
      <c r="AX2501" s="13" t="s">
        <v>80</v>
      </c>
      <c r="AY2501" s="241" t="s">
        <v>201</v>
      </c>
    </row>
    <row r="2502" spans="2:51" s="12" customFormat="1">
      <c r="B2502" s="221"/>
      <c r="C2502" s="222"/>
      <c r="D2502" s="218" t="s">
        <v>211</v>
      </c>
      <c r="E2502" s="223" t="s">
        <v>34</v>
      </c>
      <c r="F2502" s="224" t="s">
        <v>420</v>
      </c>
      <c r="G2502" s="222"/>
      <c r="H2502" s="223" t="s">
        <v>34</v>
      </c>
      <c r="I2502" s="225"/>
      <c r="J2502" s="222"/>
      <c r="K2502" s="222"/>
      <c r="L2502" s="226"/>
      <c r="M2502" s="227"/>
      <c r="N2502" s="228"/>
      <c r="O2502" s="228"/>
      <c r="P2502" s="228"/>
      <c r="Q2502" s="228"/>
      <c r="R2502" s="228"/>
      <c r="S2502" s="228"/>
      <c r="T2502" s="229"/>
      <c r="AT2502" s="230" t="s">
        <v>211</v>
      </c>
      <c r="AU2502" s="230" t="s">
        <v>87</v>
      </c>
      <c r="AV2502" s="12" t="s">
        <v>42</v>
      </c>
      <c r="AW2502" s="12" t="s">
        <v>40</v>
      </c>
      <c r="AX2502" s="12" t="s">
        <v>80</v>
      </c>
      <c r="AY2502" s="230" t="s">
        <v>201</v>
      </c>
    </row>
    <row r="2503" spans="2:51" s="13" customFormat="1">
      <c r="B2503" s="231"/>
      <c r="C2503" s="232"/>
      <c r="D2503" s="218" t="s">
        <v>211</v>
      </c>
      <c r="E2503" s="233" t="s">
        <v>34</v>
      </c>
      <c r="F2503" s="234" t="s">
        <v>607</v>
      </c>
      <c r="G2503" s="232"/>
      <c r="H2503" s="235">
        <v>-2.758</v>
      </c>
      <c r="I2503" s="236"/>
      <c r="J2503" s="232"/>
      <c r="K2503" s="232"/>
      <c r="L2503" s="237"/>
      <c r="M2503" s="238"/>
      <c r="N2503" s="239"/>
      <c r="O2503" s="239"/>
      <c r="P2503" s="239"/>
      <c r="Q2503" s="239"/>
      <c r="R2503" s="239"/>
      <c r="S2503" s="239"/>
      <c r="T2503" s="240"/>
      <c r="AT2503" s="241" t="s">
        <v>211</v>
      </c>
      <c r="AU2503" s="241" t="s">
        <v>87</v>
      </c>
      <c r="AV2503" s="13" t="s">
        <v>87</v>
      </c>
      <c r="AW2503" s="13" t="s">
        <v>40</v>
      </c>
      <c r="AX2503" s="13" t="s">
        <v>80</v>
      </c>
      <c r="AY2503" s="241" t="s">
        <v>201</v>
      </c>
    </row>
    <row r="2504" spans="2:51" s="13" customFormat="1">
      <c r="B2504" s="231"/>
      <c r="C2504" s="232"/>
      <c r="D2504" s="218" t="s">
        <v>211</v>
      </c>
      <c r="E2504" s="233" t="s">
        <v>34</v>
      </c>
      <c r="F2504" s="234" t="s">
        <v>2640</v>
      </c>
      <c r="G2504" s="232"/>
      <c r="H2504" s="235">
        <v>-14.183999999999999</v>
      </c>
      <c r="I2504" s="236"/>
      <c r="J2504" s="232"/>
      <c r="K2504" s="232"/>
      <c r="L2504" s="237"/>
      <c r="M2504" s="238"/>
      <c r="N2504" s="239"/>
      <c r="O2504" s="239"/>
      <c r="P2504" s="239"/>
      <c r="Q2504" s="239"/>
      <c r="R2504" s="239"/>
      <c r="S2504" s="239"/>
      <c r="T2504" s="240"/>
      <c r="AT2504" s="241" t="s">
        <v>211</v>
      </c>
      <c r="AU2504" s="241" t="s">
        <v>87</v>
      </c>
      <c r="AV2504" s="13" t="s">
        <v>87</v>
      </c>
      <c r="AW2504" s="13" t="s">
        <v>40</v>
      </c>
      <c r="AX2504" s="13" t="s">
        <v>80</v>
      </c>
      <c r="AY2504" s="241" t="s">
        <v>201</v>
      </c>
    </row>
    <row r="2505" spans="2:51" s="13" customFormat="1">
      <c r="B2505" s="231"/>
      <c r="C2505" s="232"/>
      <c r="D2505" s="218" t="s">
        <v>211</v>
      </c>
      <c r="E2505" s="233" t="s">
        <v>34</v>
      </c>
      <c r="F2505" s="234" t="s">
        <v>2641</v>
      </c>
      <c r="G2505" s="232"/>
      <c r="H2505" s="235">
        <v>-3.5459999999999998</v>
      </c>
      <c r="I2505" s="236"/>
      <c r="J2505" s="232"/>
      <c r="K2505" s="232"/>
      <c r="L2505" s="237"/>
      <c r="M2505" s="238"/>
      <c r="N2505" s="239"/>
      <c r="O2505" s="239"/>
      <c r="P2505" s="239"/>
      <c r="Q2505" s="239"/>
      <c r="R2505" s="239"/>
      <c r="S2505" s="239"/>
      <c r="T2505" s="240"/>
      <c r="AT2505" s="241" t="s">
        <v>211</v>
      </c>
      <c r="AU2505" s="241" t="s">
        <v>87</v>
      </c>
      <c r="AV2505" s="13" t="s">
        <v>87</v>
      </c>
      <c r="AW2505" s="13" t="s">
        <v>40</v>
      </c>
      <c r="AX2505" s="13" t="s">
        <v>80</v>
      </c>
      <c r="AY2505" s="241" t="s">
        <v>201</v>
      </c>
    </row>
    <row r="2506" spans="2:51" s="13" customFormat="1">
      <c r="B2506" s="231"/>
      <c r="C2506" s="232"/>
      <c r="D2506" s="218" t="s">
        <v>211</v>
      </c>
      <c r="E2506" s="233" t="s">
        <v>34</v>
      </c>
      <c r="F2506" s="234" t="s">
        <v>890</v>
      </c>
      <c r="G2506" s="232"/>
      <c r="H2506" s="235">
        <v>-2.1</v>
      </c>
      <c r="I2506" s="236"/>
      <c r="J2506" s="232"/>
      <c r="K2506" s="232"/>
      <c r="L2506" s="237"/>
      <c r="M2506" s="238"/>
      <c r="N2506" s="239"/>
      <c r="O2506" s="239"/>
      <c r="P2506" s="239"/>
      <c r="Q2506" s="239"/>
      <c r="R2506" s="239"/>
      <c r="S2506" s="239"/>
      <c r="T2506" s="240"/>
      <c r="AT2506" s="241" t="s">
        <v>211</v>
      </c>
      <c r="AU2506" s="241" t="s">
        <v>87</v>
      </c>
      <c r="AV2506" s="13" t="s">
        <v>87</v>
      </c>
      <c r="AW2506" s="13" t="s">
        <v>40</v>
      </c>
      <c r="AX2506" s="13" t="s">
        <v>80</v>
      </c>
      <c r="AY2506" s="241" t="s">
        <v>201</v>
      </c>
    </row>
    <row r="2507" spans="2:51" s="13" customFormat="1">
      <c r="B2507" s="231"/>
      <c r="C2507" s="232"/>
      <c r="D2507" s="218" t="s">
        <v>211</v>
      </c>
      <c r="E2507" s="233" t="s">
        <v>34</v>
      </c>
      <c r="F2507" s="234" t="s">
        <v>423</v>
      </c>
      <c r="G2507" s="232"/>
      <c r="H2507" s="235">
        <v>-7.6</v>
      </c>
      <c r="I2507" s="236"/>
      <c r="J2507" s="232"/>
      <c r="K2507" s="232"/>
      <c r="L2507" s="237"/>
      <c r="M2507" s="238"/>
      <c r="N2507" s="239"/>
      <c r="O2507" s="239"/>
      <c r="P2507" s="239"/>
      <c r="Q2507" s="239"/>
      <c r="R2507" s="239"/>
      <c r="S2507" s="239"/>
      <c r="T2507" s="240"/>
      <c r="AT2507" s="241" t="s">
        <v>211</v>
      </c>
      <c r="AU2507" s="241" t="s">
        <v>87</v>
      </c>
      <c r="AV2507" s="13" t="s">
        <v>87</v>
      </c>
      <c r="AW2507" s="13" t="s">
        <v>40</v>
      </c>
      <c r="AX2507" s="13" t="s">
        <v>80</v>
      </c>
      <c r="AY2507" s="241" t="s">
        <v>201</v>
      </c>
    </row>
    <row r="2508" spans="2:51" s="13" customFormat="1">
      <c r="B2508" s="231"/>
      <c r="C2508" s="232"/>
      <c r="D2508" s="218" t="s">
        <v>211</v>
      </c>
      <c r="E2508" s="233" t="s">
        <v>34</v>
      </c>
      <c r="F2508" s="234" t="s">
        <v>422</v>
      </c>
      <c r="G2508" s="232"/>
      <c r="H2508" s="235">
        <v>-2.5</v>
      </c>
      <c r="I2508" s="236"/>
      <c r="J2508" s="232"/>
      <c r="K2508" s="232"/>
      <c r="L2508" s="237"/>
      <c r="M2508" s="238"/>
      <c r="N2508" s="239"/>
      <c r="O2508" s="239"/>
      <c r="P2508" s="239"/>
      <c r="Q2508" s="239"/>
      <c r="R2508" s="239"/>
      <c r="S2508" s="239"/>
      <c r="T2508" s="240"/>
      <c r="AT2508" s="241" t="s">
        <v>211</v>
      </c>
      <c r="AU2508" s="241" t="s">
        <v>87</v>
      </c>
      <c r="AV2508" s="13" t="s">
        <v>87</v>
      </c>
      <c r="AW2508" s="13" t="s">
        <v>40</v>
      </c>
      <c r="AX2508" s="13" t="s">
        <v>80</v>
      </c>
      <c r="AY2508" s="241" t="s">
        <v>201</v>
      </c>
    </row>
    <row r="2509" spans="2:51" s="13" customFormat="1">
      <c r="B2509" s="231"/>
      <c r="C2509" s="232"/>
      <c r="D2509" s="218" t="s">
        <v>211</v>
      </c>
      <c r="E2509" s="233" t="s">
        <v>34</v>
      </c>
      <c r="F2509" s="234" t="s">
        <v>421</v>
      </c>
      <c r="G2509" s="232"/>
      <c r="H2509" s="235">
        <v>-3.5</v>
      </c>
      <c r="I2509" s="236"/>
      <c r="J2509" s="232"/>
      <c r="K2509" s="232"/>
      <c r="L2509" s="237"/>
      <c r="M2509" s="238"/>
      <c r="N2509" s="239"/>
      <c r="O2509" s="239"/>
      <c r="P2509" s="239"/>
      <c r="Q2509" s="239"/>
      <c r="R2509" s="239"/>
      <c r="S2509" s="239"/>
      <c r="T2509" s="240"/>
      <c r="AT2509" s="241" t="s">
        <v>211</v>
      </c>
      <c r="AU2509" s="241" t="s">
        <v>87</v>
      </c>
      <c r="AV2509" s="13" t="s">
        <v>87</v>
      </c>
      <c r="AW2509" s="13" t="s">
        <v>40</v>
      </c>
      <c r="AX2509" s="13" t="s">
        <v>80</v>
      </c>
      <c r="AY2509" s="241" t="s">
        <v>201</v>
      </c>
    </row>
    <row r="2510" spans="2:51" s="13" customFormat="1">
      <c r="B2510" s="231"/>
      <c r="C2510" s="232"/>
      <c r="D2510" s="218" t="s">
        <v>211</v>
      </c>
      <c r="E2510" s="233" t="s">
        <v>34</v>
      </c>
      <c r="F2510" s="234" t="s">
        <v>457</v>
      </c>
      <c r="G2510" s="232"/>
      <c r="H2510" s="235">
        <v>-6.75</v>
      </c>
      <c r="I2510" s="236"/>
      <c r="J2510" s="232"/>
      <c r="K2510" s="232"/>
      <c r="L2510" s="237"/>
      <c r="M2510" s="238"/>
      <c r="N2510" s="239"/>
      <c r="O2510" s="239"/>
      <c r="P2510" s="239"/>
      <c r="Q2510" s="239"/>
      <c r="R2510" s="239"/>
      <c r="S2510" s="239"/>
      <c r="T2510" s="240"/>
      <c r="AT2510" s="241" t="s">
        <v>211</v>
      </c>
      <c r="AU2510" s="241" t="s">
        <v>87</v>
      </c>
      <c r="AV2510" s="13" t="s">
        <v>87</v>
      </c>
      <c r="AW2510" s="13" t="s">
        <v>40</v>
      </c>
      <c r="AX2510" s="13" t="s">
        <v>80</v>
      </c>
      <c r="AY2510" s="241" t="s">
        <v>201</v>
      </c>
    </row>
    <row r="2511" spans="2:51" s="13" customFormat="1">
      <c r="B2511" s="231"/>
      <c r="C2511" s="232"/>
      <c r="D2511" s="218" t="s">
        <v>211</v>
      </c>
      <c r="E2511" s="233" t="s">
        <v>34</v>
      </c>
      <c r="F2511" s="234" t="s">
        <v>458</v>
      </c>
      <c r="G2511" s="232"/>
      <c r="H2511" s="235">
        <v>-3</v>
      </c>
      <c r="I2511" s="236"/>
      <c r="J2511" s="232"/>
      <c r="K2511" s="232"/>
      <c r="L2511" s="237"/>
      <c r="M2511" s="238"/>
      <c r="N2511" s="239"/>
      <c r="O2511" s="239"/>
      <c r="P2511" s="239"/>
      <c r="Q2511" s="239"/>
      <c r="R2511" s="239"/>
      <c r="S2511" s="239"/>
      <c r="T2511" s="240"/>
      <c r="AT2511" s="241" t="s">
        <v>211</v>
      </c>
      <c r="AU2511" s="241" t="s">
        <v>87</v>
      </c>
      <c r="AV2511" s="13" t="s">
        <v>87</v>
      </c>
      <c r="AW2511" s="13" t="s">
        <v>40</v>
      </c>
      <c r="AX2511" s="13" t="s">
        <v>80</v>
      </c>
      <c r="AY2511" s="241" t="s">
        <v>201</v>
      </c>
    </row>
    <row r="2512" spans="2:51" s="12" customFormat="1">
      <c r="B2512" s="221"/>
      <c r="C2512" s="222"/>
      <c r="D2512" s="218" t="s">
        <v>211</v>
      </c>
      <c r="E2512" s="223" t="s">
        <v>34</v>
      </c>
      <c r="F2512" s="224" t="s">
        <v>816</v>
      </c>
      <c r="G2512" s="222"/>
      <c r="H2512" s="223" t="s">
        <v>34</v>
      </c>
      <c r="I2512" s="225"/>
      <c r="J2512" s="222"/>
      <c r="K2512" s="222"/>
      <c r="L2512" s="226"/>
      <c r="M2512" s="227"/>
      <c r="N2512" s="228"/>
      <c r="O2512" s="228"/>
      <c r="P2512" s="228"/>
      <c r="Q2512" s="228"/>
      <c r="R2512" s="228"/>
      <c r="S2512" s="228"/>
      <c r="T2512" s="229"/>
      <c r="AT2512" s="230" t="s">
        <v>211</v>
      </c>
      <c r="AU2512" s="230" t="s">
        <v>87</v>
      </c>
      <c r="AV2512" s="12" t="s">
        <v>42</v>
      </c>
      <c r="AW2512" s="12" t="s">
        <v>40</v>
      </c>
      <c r="AX2512" s="12" t="s">
        <v>80</v>
      </c>
      <c r="AY2512" s="230" t="s">
        <v>201</v>
      </c>
    </row>
    <row r="2513" spans="2:65" s="13" customFormat="1">
      <c r="B2513" s="231"/>
      <c r="C2513" s="232"/>
      <c r="D2513" s="218" t="s">
        <v>211</v>
      </c>
      <c r="E2513" s="233" t="s">
        <v>34</v>
      </c>
      <c r="F2513" s="234" t="s">
        <v>817</v>
      </c>
      <c r="G2513" s="232"/>
      <c r="H2513" s="235">
        <v>2.34</v>
      </c>
      <c r="I2513" s="236"/>
      <c r="J2513" s="232"/>
      <c r="K2513" s="232"/>
      <c r="L2513" s="237"/>
      <c r="M2513" s="238"/>
      <c r="N2513" s="239"/>
      <c r="O2513" s="239"/>
      <c r="P2513" s="239"/>
      <c r="Q2513" s="239"/>
      <c r="R2513" s="239"/>
      <c r="S2513" s="239"/>
      <c r="T2513" s="240"/>
      <c r="AT2513" s="241" t="s">
        <v>211</v>
      </c>
      <c r="AU2513" s="241" t="s">
        <v>87</v>
      </c>
      <c r="AV2513" s="13" t="s">
        <v>87</v>
      </c>
      <c r="AW2513" s="13" t="s">
        <v>40</v>
      </c>
      <c r="AX2513" s="13" t="s">
        <v>80</v>
      </c>
      <c r="AY2513" s="241" t="s">
        <v>201</v>
      </c>
    </row>
    <row r="2514" spans="2:65" s="13" customFormat="1">
      <c r="B2514" s="231"/>
      <c r="C2514" s="232"/>
      <c r="D2514" s="218" t="s">
        <v>211</v>
      </c>
      <c r="E2514" s="233" t="s">
        <v>34</v>
      </c>
      <c r="F2514" s="234" t="s">
        <v>818</v>
      </c>
      <c r="G2514" s="232"/>
      <c r="H2514" s="235">
        <v>1.575</v>
      </c>
      <c r="I2514" s="236"/>
      <c r="J2514" s="232"/>
      <c r="K2514" s="232"/>
      <c r="L2514" s="237"/>
      <c r="M2514" s="238"/>
      <c r="N2514" s="239"/>
      <c r="O2514" s="239"/>
      <c r="P2514" s="239"/>
      <c r="Q2514" s="239"/>
      <c r="R2514" s="239"/>
      <c r="S2514" s="239"/>
      <c r="T2514" s="240"/>
      <c r="AT2514" s="241" t="s">
        <v>211</v>
      </c>
      <c r="AU2514" s="241" t="s">
        <v>87</v>
      </c>
      <c r="AV2514" s="13" t="s">
        <v>87</v>
      </c>
      <c r="AW2514" s="13" t="s">
        <v>40</v>
      </c>
      <c r="AX2514" s="13" t="s">
        <v>80</v>
      </c>
      <c r="AY2514" s="241" t="s">
        <v>201</v>
      </c>
    </row>
    <row r="2515" spans="2:65" s="13" customFormat="1">
      <c r="B2515" s="231"/>
      <c r="C2515" s="232"/>
      <c r="D2515" s="218" t="s">
        <v>211</v>
      </c>
      <c r="E2515" s="233" t="s">
        <v>34</v>
      </c>
      <c r="F2515" s="234" t="s">
        <v>819</v>
      </c>
      <c r="G2515" s="232"/>
      <c r="H2515" s="235">
        <v>1.7250000000000001</v>
      </c>
      <c r="I2515" s="236"/>
      <c r="J2515" s="232"/>
      <c r="K2515" s="232"/>
      <c r="L2515" s="237"/>
      <c r="M2515" s="238"/>
      <c r="N2515" s="239"/>
      <c r="O2515" s="239"/>
      <c r="P2515" s="239"/>
      <c r="Q2515" s="239"/>
      <c r="R2515" s="239"/>
      <c r="S2515" s="239"/>
      <c r="T2515" s="240"/>
      <c r="AT2515" s="241" t="s">
        <v>211</v>
      </c>
      <c r="AU2515" s="241" t="s">
        <v>87</v>
      </c>
      <c r="AV2515" s="13" t="s">
        <v>87</v>
      </c>
      <c r="AW2515" s="13" t="s">
        <v>40</v>
      </c>
      <c r="AX2515" s="13" t="s">
        <v>80</v>
      </c>
      <c r="AY2515" s="241" t="s">
        <v>201</v>
      </c>
    </row>
    <row r="2516" spans="2:65" s="13" customFormat="1">
      <c r="B2516" s="231"/>
      <c r="C2516" s="232"/>
      <c r="D2516" s="218" t="s">
        <v>211</v>
      </c>
      <c r="E2516" s="233" t="s">
        <v>34</v>
      </c>
      <c r="F2516" s="234" t="s">
        <v>891</v>
      </c>
      <c r="G2516" s="232"/>
      <c r="H2516" s="235">
        <v>0.78800000000000003</v>
      </c>
      <c r="I2516" s="236"/>
      <c r="J2516" s="232"/>
      <c r="K2516" s="232"/>
      <c r="L2516" s="237"/>
      <c r="M2516" s="238"/>
      <c r="N2516" s="239"/>
      <c r="O2516" s="239"/>
      <c r="P2516" s="239"/>
      <c r="Q2516" s="239"/>
      <c r="R2516" s="239"/>
      <c r="S2516" s="239"/>
      <c r="T2516" s="240"/>
      <c r="AT2516" s="241" t="s">
        <v>211</v>
      </c>
      <c r="AU2516" s="241" t="s">
        <v>87</v>
      </c>
      <c r="AV2516" s="13" t="s">
        <v>87</v>
      </c>
      <c r="AW2516" s="13" t="s">
        <v>40</v>
      </c>
      <c r="AX2516" s="13" t="s">
        <v>80</v>
      </c>
      <c r="AY2516" s="241" t="s">
        <v>201</v>
      </c>
    </row>
    <row r="2517" spans="2:65" s="13" customFormat="1">
      <c r="B2517" s="231"/>
      <c r="C2517" s="232"/>
      <c r="D2517" s="218" t="s">
        <v>211</v>
      </c>
      <c r="E2517" s="233" t="s">
        <v>34</v>
      </c>
      <c r="F2517" s="234" t="s">
        <v>829</v>
      </c>
      <c r="G2517" s="232"/>
      <c r="H2517" s="235">
        <v>0.875</v>
      </c>
      <c r="I2517" s="236"/>
      <c r="J2517" s="232"/>
      <c r="K2517" s="232"/>
      <c r="L2517" s="237"/>
      <c r="M2517" s="238"/>
      <c r="N2517" s="239"/>
      <c r="O2517" s="239"/>
      <c r="P2517" s="239"/>
      <c r="Q2517" s="239"/>
      <c r="R2517" s="239"/>
      <c r="S2517" s="239"/>
      <c r="T2517" s="240"/>
      <c r="AT2517" s="241" t="s">
        <v>211</v>
      </c>
      <c r="AU2517" s="241" t="s">
        <v>87</v>
      </c>
      <c r="AV2517" s="13" t="s">
        <v>87</v>
      </c>
      <c r="AW2517" s="13" t="s">
        <v>40</v>
      </c>
      <c r="AX2517" s="13" t="s">
        <v>80</v>
      </c>
      <c r="AY2517" s="241" t="s">
        <v>201</v>
      </c>
    </row>
    <row r="2518" spans="2:65" s="14" customFormat="1">
      <c r="B2518" s="242"/>
      <c r="C2518" s="243"/>
      <c r="D2518" s="218" t="s">
        <v>211</v>
      </c>
      <c r="E2518" s="244" t="s">
        <v>34</v>
      </c>
      <c r="F2518" s="245" t="s">
        <v>215</v>
      </c>
      <c r="G2518" s="243"/>
      <c r="H2518" s="246">
        <v>201.512</v>
      </c>
      <c r="I2518" s="247"/>
      <c r="J2518" s="243"/>
      <c r="K2518" s="243"/>
      <c r="L2518" s="248"/>
      <c r="M2518" s="249"/>
      <c r="N2518" s="250"/>
      <c r="O2518" s="250"/>
      <c r="P2518" s="250"/>
      <c r="Q2518" s="250"/>
      <c r="R2518" s="250"/>
      <c r="S2518" s="250"/>
      <c r="T2518" s="251"/>
      <c r="AT2518" s="252" t="s">
        <v>211</v>
      </c>
      <c r="AU2518" s="252" t="s">
        <v>87</v>
      </c>
      <c r="AV2518" s="14" t="s">
        <v>111</v>
      </c>
      <c r="AW2518" s="14" t="s">
        <v>40</v>
      </c>
      <c r="AX2518" s="14" t="s">
        <v>42</v>
      </c>
      <c r="AY2518" s="252" t="s">
        <v>201</v>
      </c>
    </row>
    <row r="2519" spans="2:65" s="1" customFormat="1" ht="25.5" customHeight="1">
      <c r="B2519" s="43"/>
      <c r="C2519" s="264" t="s">
        <v>2642</v>
      </c>
      <c r="D2519" s="264" t="s">
        <v>306</v>
      </c>
      <c r="E2519" s="265" t="s">
        <v>2643</v>
      </c>
      <c r="F2519" s="266" t="s">
        <v>2644</v>
      </c>
      <c r="G2519" s="267" t="s">
        <v>137</v>
      </c>
      <c r="H2519" s="268">
        <v>221.66300000000001</v>
      </c>
      <c r="I2519" s="269"/>
      <c r="J2519" s="270">
        <f>ROUND(I2519*H2519,2)</f>
        <v>0</v>
      </c>
      <c r="K2519" s="266" t="s">
        <v>207</v>
      </c>
      <c r="L2519" s="271"/>
      <c r="M2519" s="272" t="s">
        <v>34</v>
      </c>
      <c r="N2519" s="273" t="s">
        <v>51</v>
      </c>
      <c r="O2519" s="44"/>
      <c r="P2519" s="215">
        <f>O2519*H2519</f>
        <v>0</v>
      </c>
      <c r="Q2519" s="215">
        <v>1.26E-2</v>
      </c>
      <c r="R2519" s="215">
        <f>Q2519*H2519</f>
        <v>2.7929538000000003</v>
      </c>
      <c r="S2519" s="215">
        <v>0</v>
      </c>
      <c r="T2519" s="216">
        <f>S2519*H2519</f>
        <v>0</v>
      </c>
      <c r="AR2519" s="25" t="s">
        <v>390</v>
      </c>
      <c r="AT2519" s="25" t="s">
        <v>306</v>
      </c>
      <c r="AU2519" s="25" t="s">
        <v>87</v>
      </c>
      <c r="AY2519" s="25" t="s">
        <v>201</v>
      </c>
      <c r="BE2519" s="217">
        <f>IF(N2519="základní",J2519,0)</f>
        <v>0</v>
      </c>
      <c r="BF2519" s="217">
        <f>IF(N2519="snížená",J2519,0)</f>
        <v>0</v>
      </c>
      <c r="BG2519" s="217">
        <f>IF(N2519="zákl. přenesená",J2519,0)</f>
        <v>0</v>
      </c>
      <c r="BH2519" s="217">
        <f>IF(N2519="sníž. přenesená",J2519,0)</f>
        <v>0</v>
      </c>
      <c r="BI2519" s="217">
        <f>IF(N2519="nulová",J2519,0)</f>
        <v>0</v>
      </c>
      <c r="BJ2519" s="25" t="s">
        <v>42</v>
      </c>
      <c r="BK2519" s="217">
        <f>ROUND(I2519*H2519,2)</f>
        <v>0</v>
      </c>
      <c r="BL2519" s="25" t="s">
        <v>286</v>
      </c>
      <c r="BM2519" s="25" t="s">
        <v>2645</v>
      </c>
    </row>
    <row r="2520" spans="2:65" s="13" customFormat="1">
      <c r="B2520" s="231"/>
      <c r="C2520" s="232"/>
      <c r="D2520" s="218" t="s">
        <v>211</v>
      </c>
      <c r="E2520" s="232"/>
      <c r="F2520" s="234" t="s">
        <v>2646</v>
      </c>
      <c r="G2520" s="232"/>
      <c r="H2520" s="235">
        <v>221.66300000000001</v>
      </c>
      <c r="I2520" s="236"/>
      <c r="J2520" s="232"/>
      <c r="K2520" s="232"/>
      <c r="L2520" s="237"/>
      <c r="M2520" s="238"/>
      <c r="N2520" s="239"/>
      <c r="O2520" s="239"/>
      <c r="P2520" s="239"/>
      <c r="Q2520" s="239"/>
      <c r="R2520" s="239"/>
      <c r="S2520" s="239"/>
      <c r="T2520" s="240"/>
      <c r="AT2520" s="241" t="s">
        <v>211</v>
      </c>
      <c r="AU2520" s="241" t="s">
        <v>87</v>
      </c>
      <c r="AV2520" s="13" t="s">
        <v>87</v>
      </c>
      <c r="AW2520" s="13" t="s">
        <v>6</v>
      </c>
      <c r="AX2520" s="13" t="s">
        <v>42</v>
      </c>
      <c r="AY2520" s="241" t="s">
        <v>201</v>
      </c>
    </row>
    <row r="2521" spans="2:65" s="1" customFormat="1" ht="38.25" customHeight="1">
      <c r="B2521" s="43"/>
      <c r="C2521" s="206" t="s">
        <v>2647</v>
      </c>
      <c r="D2521" s="206" t="s">
        <v>203</v>
      </c>
      <c r="E2521" s="207" t="s">
        <v>2648</v>
      </c>
      <c r="F2521" s="208" t="s">
        <v>2649</v>
      </c>
      <c r="G2521" s="209" t="s">
        <v>137</v>
      </c>
      <c r="H2521" s="210">
        <v>83.878</v>
      </c>
      <c r="I2521" s="211"/>
      <c r="J2521" s="212">
        <f>ROUND(I2521*H2521,2)</f>
        <v>0</v>
      </c>
      <c r="K2521" s="208" t="s">
        <v>207</v>
      </c>
      <c r="L2521" s="63"/>
      <c r="M2521" s="213" t="s">
        <v>34</v>
      </c>
      <c r="N2521" s="214" t="s">
        <v>51</v>
      </c>
      <c r="O2521" s="44"/>
      <c r="P2521" s="215">
        <f>O2521*H2521</f>
        <v>0</v>
      </c>
      <c r="Q2521" s="215">
        <v>3.5999999999999999E-3</v>
      </c>
      <c r="R2521" s="215">
        <f>Q2521*H2521</f>
        <v>0.30196079999999997</v>
      </c>
      <c r="S2521" s="215">
        <v>0</v>
      </c>
      <c r="T2521" s="216">
        <f>S2521*H2521</f>
        <v>0</v>
      </c>
      <c r="AR2521" s="25" t="s">
        <v>286</v>
      </c>
      <c r="AT2521" s="25" t="s">
        <v>203</v>
      </c>
      <c r="AU2521" s="25" t="s">
        <v>87</v>
      </c>
      <c r="AY2521" s="25" t="s">
        <v>201</v>
      </c>
      <c r="BE2521" s="217">
        <f>IF(N2521="základní",J2521,0)</f>
        <v>0</v>
      </c>
      <c r="BF2521" s="217">
        <f>IF(N2521="snížená",J2521,0)</f>
        <v>0</v>
      </c>
      <c r="BG2521" s="217">
        <f>IF(N2521="zákl. přenesená",J2521,0)</f>
        <v>0</v>
      </c>
      <c r="BH2521" s="217">
        <f>IF(N2521="sníž. přenesená",J2521,0)</f>
        <v>0</v>
      </c>
      <c r="BI2521" s="217">
        <f>IF(N2521="nulová",J2521,0)</f>
        <v>0</v>
      </c>
      <c r="BJ2521" s="25" t="s">
        <v>42</v>
      </c>
      <c r="BK2521" s="217">
        <f>ROUND(I2521*H2521,2)</f>
        <v>0</v>
      </c>
      <c r="BL2521" s="25" t="s">
        <v>286</v>
      </c>
      <c r="BM2521" s="25" t="s">
        <v>2650</v>
      </c>
    </row>
    <row r="2522" spans="2:65" s="12" customFormat="1">
      <c r="B2522" s="221"/>
      <c r="C2522" s="222"/>
      <c r="D2522" s="218" t="s">
        <v>211</v>
      </c>
      <c r="E2522" s="223" t="s">
        <v>34</v>
      </c>
      <c r="F2522" s="224" t="s">
        <v>418</v>
      </c>
      <c r="G2522" s="222"/>
      <c r="H2522" s="223" t="s">
        <v>34</v>
      </c>
      <c r="I2522" s="225"/>
      <c r="J2522" s="222"/>
      <c r="K2522" s="222"/>
      <c r="L2522" s="226"/>
      <c r="M2522" s="227"/>
      <c r="N2522" s="228"/>
      <c r="O2522" s="228"/>
      <c r="P2522" s="228"/>
      <c r="Q2522" s="228"/>
      <c r="R2522" s="228"/>
      <c r="S2522" s="228"/>
      <c r="T2522" s="229"/>
      <c r="AT2522" s="230" t="s">
        <v>211</v>
      </c>
      <c r="AU2522" s="230" t="s">
        <v>87</v>
      </c>
      <c r="AV2522" s="12" t="s">
        <v>42</v>
      </c>
      <c r="AW2522" s="12" t="s">
        <v>40</v>
      </c>
      <c r="AX2522" s="12" t="s">
        <v>80</v>
      </c>
      <c r="AY2522" s="230" t="s">
        <v>201</v>
      </c>
    </row>
    <row r="2523" spans="2:65" s="13" customFormat="1">
      <c r="B2523" s="231"/>
      <c r="C2523" s="232"/>
      <c r="D2523" s="218" t="s">
        <v>211</v>
      </c>
      <c r="E2523" s="233" t="s">
        <v>34</v>
      </c>
      <c r="F2523" s="234" t="s">
        <v>873</v>
      </c>
      <c r="G2523" s="232"/>
      <c r="H2523" s="235">
        <v>15.778</v>
      </c>
      <c r="I2523" s="236"/>
      <c r="J2523" s="232"/>
      <c r="K2523" s="232"/>
      <c r="L2523" s="237"/>
      <c r="M2523" s="238"/>
      <c r="N2523" s="239"/>
      <c r="O2523" s="239"/>
      <c r="P2523" s="239"/>
      <c r="Q2523" s="239"/>
      <c r="R2523" s="239"/>
      <c r="S2523" s="239"/>
      <c r="T2523" s="240"/>
      <c r="AT2523" s="241" t="s">
        <v>211</v>
      </c>
      <c r="AU2523" s="241" t="s">
        <v>87</v>
      </c>
      <c r="AV2523" s="13" t="s">
        <v>87</v>
      </c>
      <c r="AW2523" s="13" t="s">
        <v>40</v>
      </c>
      <c r="AX2523" s="13" t="s">
        <v>80</v>
      </c>
      <c r="AY2523" s="241" t="s">
        <v>201</v>
      </c>
    </row>
    <row r="2524" spans="2:65" s="13" customFormat="1">
      <c r="B2524" s="231"/>
      <c r="C2524" s="232"/>
      <c r="D2524" s="218" t="s">
        <v>211</v>
      </c>
      <c r="E2524" s="233" t="s">
        <v>34</v>
      </c>
      <c r="F2524" s="234" t="s">
        <v>874</v>
      </c>
      <c r="G2524" s="232"/>
      <c r="H2524" s="235">
        <v>19.736000000000001</v>
      </c>
      <c r="I2524" s="236"/>
      <c r="J2524" s="232"/>
      <c r="K2524" s="232"/>
      <c r="L2524" s="237"/>
      <c r="M2524" s="238"/>
      <c r="N2524" s="239"/>
      <c r="O2524" s="239"/>
      <c r="P2524" s="239"/>
      <c r="Q2524" s="239"/>
      <c r="R2524" s="239"/>
      <c r="S2524" s="239"/>
      <c r="T2524" s="240"/>
      <c r="AT2524" s="241" t="s">
        <v>211</v>
      </c>
      <c r="AU2524" s="241" t="s">
        <v>87</v>
      </c>
      <c r="AV2524" s="13" t="s">
        <v>87</v>
      </c>
      <c r="AW2524" s="13" t="s">
        <v>40</v>
      </c>
      <c r="AX2524" s="13" t="s">
        <v>80</v>
      </c>
      <c r="AY2524" s="241" t="s">
        <v>201</v>
      </c>
    </row>
    <row r="2525" spans="2:65" s="13" customFormat="1">
      <c r="B2525" s="231"/>
      <c r="C2525" s="232"/>
      <c r="D2525" s="218" t="s">
        <v>211</v>
      </c>
      <c r="E2525" s="233" t="s">
        <v>34</v>
      </c>
      <c r="F2525" s="234" t="s">
        <v>875</v>
      </c>
      <c r="G2525" s="232"/>
      <c r="H2525" s="235">
        <v>26.501999999999999</v>
      </c>
      <c r="I2525" s="236"/>
      <c r="J2525" s="232"/>
      <c r="K2525" s="232"/>
      <c r="L2525" s="237"/>
      <c r="M2525" s="238"/>
      <c r="N2525" s="239"/>
      <c r="O2525" s="239"/>
      <c r="P2525" s="239"/>
      <c r="Q2525" s="239"/>
      <c r="R2525" s="239"/>
      <c r="S2525" s="239"/>
      <c r="T2525" s="240"/>
      <c r="AT2525" s="241" t="s">
        <v>211</v>
      </c>
      <c r="AU2525" s="241" t="s">
        <v>87</v>
      </c>
      <c r="AV2525" s="13" t="s">
        <v>87</v>
      </c>
      <c r="AW2525" s="13" t="s">
        <v>40</v>
      </c>
      <c r="AX2525" s="13" t="s">
        <v>80</v>
      </c>
      <c r="AY2525" s="241" t="s">
        <v>201</v>
      </c>
    </row>
    <row r="2526" spans="2:65" s="13" customFormat="1">
      <c r="B2526" s="231"/>
      <c r="C2526" s="232"/>
      <c r="D2526" s="218" t="s">
        <v>211</v>
      </c>
      <c r="E2526" s="233" t="s">
        <v>34</v>
      </c>
      <c r="F2526" s="234" t="s">
        <v>876</v>
      </c>
      <c r="G2526" s="232"/>
      <c r="H2526" s="235">
        <v>9.8759999999999994</v>
      </c>
      <c r="I2526" s="236"/>
      <c r="J2526" s="232"/>
      <c r="K2526" s="232"/>
      <c r="L2526" s="237"/>
      <c r="M2526" s="238"/>
      <c r="N2526" s="239"/>
      <c r="O2526" s="239"/>
      <c r="P2526" s="239"/>
      <c r="Q2526" s="239"/>
      <c r="R2526" s="239"/>
      <c r="S2526" s="239"/>
      <c r="T2526" s="240"/>
      <c r="AT2526" s="241" t="s">
        <v>211</v>
      </c>
      <c r="AU2526" s="241" t="s">
        <v>87</v>
      </c>
      <c r="AV2526" s="13" t="s">
        <v>87</v>
      </c>
      <c r="AW2526" s="13" t="s">
        <v>40</v>
      </c>
      <c r="AX2526" s="13" t="s">
        <v>80</v>
      </c>
      <c r="AY2526" s="241" t="s">
        <v>201</v>
      </c>
    </row>
    <row r="2527" spans="2:65" s="13" customFormat="1">
      <c r="B2527" s="231"/>
      <c r="C2527" s="232"/>
      <c r="D2527" s="218" t="s">
        <v>211</v>
      </c>
      <c r="E2527" s="233" t="s">
        <v>34</v>
      </c>
      <c r="F2527" s="234" t="s">
        <v>883</v>
      </c>
      <c r="G2527" s="232"/>
      <c r="H2527" s="235">
        <v>11.587999999999999</v>
      </c>
      <c r="I2527" s="236"/>
      <c r="J2527" s="232"/>
      <c r="K2527" s="232"/>
      <c r="L2527" s="237"/>
      <c r="M2527" s="238"/>
      <c r="N2527" s="239"/>
      <c r="O2527" s="239"/>
      <c r="P2527" s="239"/>
      <c r="Q2527" s="239"/>
      <c r="R2527" s="239"/>
      <c r="S2527" s="239"/>
      <c r="T2527" s="240"/>
      <c r="AT2527" s="241" t="s">
        <v>211</v>
      </c>
      <c r="AU2527" s="241" t="s">
        <v>87</v>
      </c>
      <c r="AV2527" s="13" t="s">
        <v>87</v>
      </c>
      <c r="AW2527" s="13" t="s">
        <v>40</v>
      </c>
      <c r="AX2527" s="13" t="s">
        <v>80</v>
      </c>
      <c r="AY2527" s="241" t="s">
        <v>201</v>
      </c>
    </row>
    <row r="2528" spans="2:65" s="13" customFormat="1">
      <c r="B2528" s="231"/>
      <c r="C2528" s="232"/>
      <c r="D2528" s="218" t="s">
        <v>211</v>
      </c>
      <c r="E2528" s="233" t="s">
        <v>34</v>
      </c>
      <c r="F2528" s="234" t="s">
        <v>884</v>
      </c>
      <c r="G2528" s="232"/>
      <c r="H2528" s="235">
        <v>11.43</v>
      </c>
      <c r="I2528" s="236"/>
      <c r="J2528" s="232"/>
      <c r="K2528" s="232"/>
      <c r="L2528" s="237"/>
      <c r="M2528" s="238"/>
      <c r="N2528" s="239"/>
      <c r="O2528" s="239"/>
      <c r="P2528" s="239"/>
      <c r="Q2528" s="239"/>
      <c r="R2528" s="239"/>
      <c r="S2528" s="239"/>
      <c r="T2528" s="240"/>
      <c r="AT2528" s="241" t="s">
        <v>211</v>
      </c>
      <c r="AU2528" s="241" t="s">
        <v>87</v>
      </c>
      <c r="AV2528" s="13" t="s">
        <v>87</v>
      </c>
      <c r="AW2528" s="13" t="s">
        <v>40</v>
      </c>
      <c r="AX2528" s="13" t="s">
        <v>80</v>
      </c>
      <c r="AY2528" s="241" t="s">
        <v>201</v>
      </c>
    </row>
    <row r="2529" spans="2:65" s="13" customFormat="1">
      <c r="B2529" s="231"/>
      <c r="C2529" s="232"/>
      <c r="D2529" s="218" t="s">
        <v>211</v>
      </c>
      <c r="E2529" s="233" t="s">
        <v>34</v>
      </c>
      <c r="F2529" s="234" t="s">
        <v>607</v>
      </c>
      <c r="G2529" s="232"/>
      <c r="H2529" s="235">
        <v>-2.758</v>
      </c>
      <c r="I2529" s="236"/>
      <c r="J2529" s="232"/>
      <c r="K2529" s="232"/>
      <c r="L2529" s="237"/>
      <c r="M2529" s="238"/>
      <c r="N2529" s="239"/>
      <c r="O2529" s="239"/>
      <c r="P2529" s="239"/>
      <c r="Q2529" s="239"/>
      <c r="R2529" s="239"/>
      <c r="S2529" s="239"/>
      <c r="T2529" s="240"/>
      <c r="AT2529" s="241" t="s">
        <v>211</v>
      </c>
      <c r="AU2529" s="241" t="s">
        <v>87</v>
      </c>
      <c r="AV2529" s="13" t="s">
        <v>87</v>
      </c>
      <c r="AW2529" s="13" t="s">
        <v>40</v>
      </c>
      <c r="AX2529" s="13" t="s">
        <v>80</v>
      </c>
      <c r="AY2529" s="241" t="s">
        <v>201</v>
      </c>
    </row>
    <row r="2530" spans="2:65" s="13" customFormat="1">
      <c r="B2530" s="231"/>
      <c r="C2530" s="232"/>
      <c r="D2530" s="218" t="s">
        <v>211</v>
      </c>
      <c r="E2530" s="233" t="s">
        <v>34</v>
      </c>
      <c r="F2530" s="234" t="s">
        <v>2651</v>
      </c>
      <c r="G2530" s="232"/>
      <c r="H2530" s="235">
        <v>-4.7279999999999998</v>
      </c>
      <c r="I2530" s="236"/>
      <c r="J2530" s="232"/>
      <c r="K2530" s="232"/>
      <c r="L2530" s="237"/>
      <c r="M2530" s="238"/>
      <c r="N2530" s="239"/>
      <c r="O2530" s="239"/>
      <c r="P2530" s="239"/>
      <c r="Q2530" s="239"/>
      <c r="R2530" s="239"/>
      <c r="S2530" s="239"/>
      <c r="T2530" s="240"/>
      <c r="AT2530" s="241" t="s">
        <v>211</v>
      </c>
      <c r="AU2530" s="241" t="s">
        <v>87</v>
      </c>
      <c r="AV2530" s="13" t="s">
        <v>87</v>
      </c>
      <c r="AW2530" s="13" t="s">
        <v>40</v>
      </c>
      <c r="AX2530" s="13" t="s">
        <v>80</v>
      </c>
      <c r="AY2530" s="241" t="s">
        <v>201</v>
      </c>
    </row>
    <row r="2531" spans="2:65" s="13" customFormat="1">
      <c r="B2531" s="231"/>
      <c r="C2531" s="232"/>
      <c r="D2531" s="218" t="s">
        <v>211</v>
      </c>
      <c r="E2531" s="233" t="s">
        <v>34</v>
      </c>
      <c r="F2531" s="234" t="s">
        <v>2641</v>
      </c>
      <c r="G2531" s="232"/>
      <c r="H2531" s="235">
        <v>-3.5459999999999998</v>
      </c>
      <c r="I2531" s="236"/>
      <c r="J2531" s="232"/>
      <c r="K2531" s="232"/>
      <c r="L2531" s="237"/>
      <c r="M2531" s="238"/>
      <c r="N2531" s="239"/>
      <c r="O2531" s="239"/>
      <c r="P2531" s="239"/>
      <c r="Q2531" s="239"/>
      <c r="R2531" s="239"/>
      <c r="S2531" s="239"/>
      <c r="T2531" s="240"/>
      <c r="AT2531" s="241" t="s">
        <v>211</v>
      </c>
      <c r="AU2531" s="241" t="s">
        <v>87</v>
      </c>
      <c r="AV2531" s="13" t="s">
        <v>87</v>
      </c>
      <c r="AW2531" s="13" t="s">
        <v>40</v>
      </c>
      <c r="AX2531" s="13" t="s">
        <v>80</v>
      </c>
      <c r="AY2531" s="241" t="s">
        <v>201</v>
      </c>
    </row>
    <row r="2532" spans="2:65" s="14" customFormat="1">
      <c r="B2532" s="242"/>
      <c r="C2532" s="243"/>
      <c r="D2532" s="218" t="s">
        <v>211</v>
      </c>
      <c r="E2532" s="244" t="s">
        <v>34</v>
      </c>
      <c r="F2532" s="245" t="s">
        <v>215</v>
      </c>
      <c r="G2532" s="243"/>
      <c r="H2532" s="246">
        <v>83.878</v>
      </c>
      <c r="I2532" s="247"/>
      <c r="J2532" s="243"/>
      <c r="K2532" s="243"/>
      <c r="L2532" s="248"/>
      <c r="M2532" s="249"/>
      <c r="N2532" s="250"/>
      <c r="O2532" s="250"/>
      <c r="P2532" s="250"/>
      <c r="Q2532" s="250"/>
      <c r="R2532" s="250"/>
      <c r="S2532" s="250"/>
      <c r="T2532" s="251"/>
      <c r="AT2532" s="252" t="s">
        <v>211</v>
      </c>
      <c r="AU2532" s="252" t="s">
        <v>87</v>
      </c>
      <c r="AV2532" s="14" t="s">
        <v>111</v>
      </c>
      <c r="AW2532" s="14" t="s">
        <v>40</v>
      </c>
      <c r="AX2532" s="14" t="s">
        <v>42</v>
      </c>
      <c r="AY2532" s="252" t="s">
        <v>201</v>
      </c>
    </row>
    <row r="2533" spans="2:65" s="1" customFormat="1" ht="16.5" customHeight="1">
      <c r="B2533" s="43"/>
      <c r="C2533" s="264" t="s">
        <v>2652</v>
      </c>
      <c r="D2533" s="264" t="s">
        <v>306</v>
      </c>
      <c r="E2533" s="265" t="s">
        <v>2653</v>
      </c>
      <c r="F2533" s="266" t="s">
        <v>2654</v>
      </c>
      <c r="G2533" s="267" t="s">
        <v>137</v>
      </c>
      <c r="H2533" s="268">
        <v>96.46</v>
      </c>
      <c r="I2533" s="269"/>
      <c r="J2533" s="270">
        <f>ROUND(I2533*H2533,2)</f>
        <v>0</v>
      </c>
      <c r="K2533" s="266" t="s">
        <v>34</v>
      </c>
      <c r="L2533" s="271"/>
      <c r="M2533" s="272" t="s">
        <v>34</v>
      </c>
      <c r="N2533" s="273" t="s">
        <v>51</v>
      </c>
      <c r="O2533" s="44"/>
      <c r="P2533" s="215">
        <f>O2533*H2533</f>
        <v>0</v>
      </c>
      <c r="Q2533" s="215">
        <v>0.02</v>
      </c>
      <c r="R2533" s="215">
        <f>Q2533*H2533</f>
        <v>1.9292</v>
      </c>
      <c r="S2533" s="215">
        <v>0</v>
      </c>
      <c r="T2533" s="216">
        <f>S2533*H2533</f>
        <v>0</v>
      </c>
      <c r="AR2533" s="25" t="s">
        <v>390</v>
      </c>
      <c r="AT2533" s="25" t="s">
        <v>306</v>
      </c>
      <c r="AU2533" s="25" t="s">
        <v>87</v>
      </c>
      <c r="AY2533" s="25" t="s">
        <v>201</v>
      </c>
      <c r="BE2533" s="217">
        <f>IF(N2533="základní",J2533,0)</f>
        <v>0</v>
      </c>
      <c r="BF2533" s="217">
        <f>IF(N2533="snížená",J2533,0)</f>
        <v>0</v>
      </c>
      <c r="BG2533" s="217">
        <f>IF(N2533="zákl. přenesená",J2533,0)</f>
        <v>0</v>
      </c>
      <c r="BH2533" s="217">
        <f>IF(N2533="sníž. přenesená",J2533,0)</f>
        <v>0</v>
      </c>
      <c r="BI2533" s="217">
        <f>IF(N2533="nulová",J2533,0)</f>
        <v>0</v>
      </c>
      <c r="BJ2533" s="25" t="s">
        <v>42</v>
      </c>
      <c r="BK2533" s="217">
        <f>ROUND(I2533*H2533,2)</f>
        <v>0</v>
      </c>
      <c r="BL2533" s="25" t="s">
        <v>286</v>
      </c>
      <c r="BM2533" s="25" t="s">
        <v>2655</v>
      </c>
    </row>
    <row r="2534" spans="2:65" s="13" customFormat="1">
      <c r="B2534" s="231"/>
      <c r="C2534" s="232"/>
      <c r="D2534" s="218" t="s">
        <v>211</v>
      </c>
      <c r="E2534" s="232"/>
      <c r="F2534" s="234" t="s">
        <v>2656</v>
      </c>
      <c r="G2534" s="232"/>
      <c r="H2534" s="235">
        <v>96.46</v>
      </c>
      <c r="I2534" s="236"/>
      <c r="J2534" s="232"/>
      <c r="K2534" s="232"/>
      <c r="L2534" s="237"/>
      <c r="M2534" s="238"/>
      <c r="N2534" s="239"/>
      <c r="O2534" s="239"/>
      <c r="P2534" s="239"/>
      <c r="Q2534" s="239"/>
      <c r="R2534" s="239"/>
      <c r="S2534" s="239"/>
      <c r="T2534" s="240"/>
      <c r="AT2534" s="241" t="s">
        <v>211</v>
      </c>
      <c r="AU2534" s="241" t="s">
        <v>87</v>
      </c>
      <c r="AV2534" s="13" t="s">
        <v>87</v>
      </c>
      <c r="AW2534" s="13" t="s">
        <v>6</v>
      </c>
      <c r="AX2534" s="13" t="s">
        <v>42</v>
      </c>
      <c r="AY2534" s="241" t="s">
        <v>201</v>
      </c>
    </row>
    <row r="2535" spans="2:65" s="1" customFormat="1" ht="25.5" customHeight="1">
      <c r="B2535" s="43"/>
      <c r="C2535" s="206" t="s">
        <v>2657</v>
      </c>
      <c r="D2535" s="206" t="s">
        <v>203</v>
      </c>
      <c r="E2535" s="207" t="s">
        <v>2658</v>
      </c>
      <c r="F2535" s="208" t="s">
        <v>2659</v>
      </c>
      <c r="G2535" s="209" t="s">
        <v>137</v>
      </c>
      <c r="H2535" s="210">
        <v>25.408000000000001</v>
      </c>
      <c r="I2535" s="211"/>
      <c r="J2535" s="212">
        <f>ROUND(I2535*H2535,2)</f>
        <v>0</v>
      </c>
      <c r="K2535" s="208" t="s">
        <v>207</v>
      </c>
      <c r="L2535" s="63"/>
      <c r="M2535" s="213" t="s">
        <v>34</v>
      </c>
      <c r="N2535" s="214" t="s">
        <v>51</v>
      </c>
      <c r="O2535" s="44"/>
      <c r="P2535" s="215">
        <f>O2535*H2535</f>
        <v>0</v>
      </c>
      <c r="Q2535" s="215">
        <v>0</v>
      </c>
      <c r="R2535" s="215">
        <f>Q2535*H2535</f>
        <v>0</v>
      </c>
      <c r="S2535" s="215">
        <v>0</v>
      </c>
      <c r="T2535" s="216">
        <f>S2535*H2535</f>
        <v>0</v>
      </c>
      <c r="AR2535" s="25" t="s">
        <v>286</v>
      </c>
      <c r="AT2535" s="25" t="s">
        <v>203</v>
      </c>
      <c r="AU2535" s="25" t="s">
        <v>87</v>
      </c>
      <c r="AY2535" s="25" t="s">
        <v>201</v>
      </c>
      <c r="BE2535" s="217">
        <f>IF(N2535="základní",J2535,0)</f>
        <v>0</v>
      </c>
      <c r="BF2535" s="217">
        <f>IF(N2535="snížená",J2535,0)</f>
        <v>0</v>
      </c>
      <c r="BG2535" s="217">
        <f>IF(N2535="zákl. přenesená",J2535,0)</f>
        <v>0</v>
      </c>
      <c r="BH2535" s="217">
        <f>IF(N2535="sníž. přenesená",J2535,0)</f>
        <v>0</v>
      </c>
      <c r="BI2535" s="217">
        <f>IF(N2535="nulová",J2535,0)</f>
        <v>0</v>
      </c>
      <c r="BJ2535" s="25" t="s">
        <v>42</v>
      </c>
      <c r="BK2535" s="217">
        <f>ROUND(I2535*H2535,2)</f>
        <v>0</v>
      </c>
      <c r="BL2535" s="25" t="s">
        <v>286</v>
      </c>
      <c r="BM2535" s="25" t="s">
        <v>2660</v>
      </c>
    </row>
    <row r="2536" spans="2:65" s="13" customFormat="1">
      <c r="B2536" s="231"/>
      <c r="C2536" s="232"/>
      <c r="D2536" s="218" t="s">
        <v>211</v>
      </c>
      <c r="E2536" s="233" t="s">
        <v>34</v>
      </c>
      <c r="F2536" s="234" t="s">
        <v>876</v>
      </c>
      <c r="G2536" s="232"/>
      <c r="H2536" s="235">
        <v>9.8759999999999994</v>
      </c>
      <c r="I2536" s="236"/>
      <c r="J2536" s="232"/>
      <c r="K2536" s="232"/>
      <c r="L2536" s="237"/>
      <c r="M2536" s="238"/>
      <c r="N2536" s="239"/>
      <c r="O2536" s="239"/>
      <c r="P2536" s="239"/>
      <c r="Q2536" s="239"/>
      <c r="R2536" s="239"/>
      <c r="S2536" s="239"/>
      <c r="T2536" s="240"/>
      <c r="AT2536" s="241" t="s">
        <v>211</v>
      </c>
      <c r="AU2536" s="241" t="s">
        <v>87</v>
      </c>
      <c r="AV2536" s="13" t="s">
        <v>87</v>
      </c>
      <c r="AW2536" s="13" t="s">
        <v>40</v>
      </c>
      <c r="AX2536" s="13" t="s">
        <v>80</v>
      </c>
      <c r="AY2536" s="241" t="s">
        <v>201</v>
      </c>
    </row>
    <row r="2537" spans="2:65" s="13" customFormat="1">
      <c r="B2537" s="231"/>
      <c r="C2537" s="232"/>
      <c r="D2537" s="218" t="s">
        <v>211</v>
      </c>
      <c r="E2537" s="233" t="s">
        <v>34</v>
      </c>
      <c r="F2537" s="234" t="s">
        <v>883</v>
      </c>
      <c r="G2537" s="232"/>
      <c r="H2537" s="235">
        <v>11.587999999999999</v>
      </c>
      <c r="I2537" s="236"/>
      <c r="J2537" s="232"/>
      <c r="K2537" s="232"/>
      <c r="L2537" s="237"/>
      <c r="M2537" s="238"/>
      <c r="N2537" s="239"/>
      <c r="O2537" s="239"/>
      <c r="P2537" s="239"/>
      <c r="Q2537" s="239"/>
      <c r="R2537" s="239"/>
      <c r="S2537" s="239"/>
      <c r="T2537" s="240"/>
      <c r="AT2537" s="241" t="s">
        <v>211</v>
      </c>
      <c r="AU2537" s="241" t="s">
        <v>87</v>
      </c>
      <c r="AV2537" s="13" t="s">
        <v>87</v>
      </c>
      <c r="AW2537" s="13" t="s">
        <v>40</v>
      </c>
      <c r="AX2537" s="13" t="s">
        <v>80</v>
      </c>
      <c r="AY2537" s="241" t="s">
        <v>201</v>
      </c>
    </row>
    <row r="2538" spans="2:65" s="13" customFormat="1">
      <c r="B2538" s="231"/>
      <c r="C2538" s="232"/>
      <c r="D2538" s="218" t="s">
        <v>211</v>
      </c>
      <c r="E2538" s="233" t="s">
        <v>34</v>
      </c>
      <c r="F2538" s="234" t="s">
        <v>884</v>
      </c>
      <c r="G2538" s="232"/>
      <c r="H2538" s="235">
        <v>11.43</v>
      </c>
      <c r="I2538" s="236"/>
      <c r="J2538" s="232"/>
      <c r="K2538" s="232"/>
      <c r="L2538" s="237"/>
      <c r="M2538" s="238"/>
      <c r="N2538" s="239"/>
      <c r="O2538" s="239"/>
      <c r="P2538" s="239"/>
      <c r="Q2538" s="239"/>
      <c r="R2538" s="239"/>
      <c r="S2538" s="239"/>
      <c r="T2538" s="240"/>
      <c r="AT2538" s="241" t="s">
        <v>211</v>
      </c>
      <c r="AU2538" s="241" t="s">
        <v>87</v>
      </c>
      <c r="AV2538" s="13" t="s">
        <v>87</v>
      </c>
      <c r="AW2538" s="13" t="s">
        <v>40</v>
      </c>
      <c r="AX2538" s="13" t="s">
        <v>80</v>
      </c>
      <c r="AY2538" s="241" t="s">
        <v>201</v>
      </c>
    </row>
    <row r="2539" spans="2:65" s="13" customFormat="1">
      <c r="B2539" s="231"/>
      <c r="C2539" s="232"/>
      <c r="D2539" s="218" t="s">
        <v>211</v>
      </c>
      <c r="E2539" s="233" t="s">
        <v>34</v>
      </c>
      <c r="F2539" s="234" t="s">
        <v>607</v>
      </c>
      <c r="G2539" s="232"/>
      <c r="H2539" s="235">
        <v>-2.758</v>
      </c>
      <c r="I2539" s="236"/>
      <c r="J2539" s="232"/>
      <c r="K2539" s="232"/>
      <c r="L2539" s="237"/>
      <c r="M2539" s="238"/>
      <c r="N2539" s="239"/>
      <c r="O2539" s="239"/>
      <c r="P2539" s="239"/>
      <c r="Q2539" s="239"/>
      <c r="R2539" s="239"/>
      <c r="S2539" s="239"/>
      <c r="T2539" s="240"/>
      <c r="AT2539" s="241" t="s">
        <v>211</v>
      </c>
      <c r="AU2539" s="241" t="s">
        <v>87</v>
      </c>
      <c r="AV2539" s="13" t="s">
        <v>87</v>
      </c>
      <c r="AW2539" s="13" t="s">
        <v>40</v>
      </c>
      <c r="AX2539" s="13" t="s">
        <v>80</v>
      </c>
      <c r="AY2539" s="241" t="s">
        <v>201</v>
      </c>
    </row>
    <row r="2540" spans="2:65" s="13" customFormat="1">
      <c r="B2540" s="231"/>
      <c r="C2540" s="232"/>
      <c r="D2540" s="218" t="s">
        <v>211</v>
      </c>
      <c r="E2540" s="233" t="s">
        <v>34</v>
      </c>
      <c r="F2540" s="234" t="s">
        <v>2651</v>
      </c>
      <c r="G2540" s="232"/>
      <c r="H2540" s="235">
        <v>-4.7279999999999998</v>
      </c>
      <c r="I2540" s="236"/>
      <c r="J2540" s="232"/>
      <c r="K2540" s="232"/>
      <c r="L2540" s="237"/>
      <c r="M2540" s="238"/>
      <c r="N2540" s="239"/>
      <c r="O2540" s="239"/>
      <c r="P2540" s="239"/>
      <c r="Q2540" s="239"/>
      <c r="R2540" s="239"/>
      <c r="S2540" s="239"/>
      <c r="T2540" s="240"/>
      <c r="AT2540" s="241" t="s">
        <v>211</v>
      </c>
      <c r="AU2540" s="241" t="s">
        <v>87</v>
      </c>
      <c r="AV2540" s="13" t="s">
        <v>87</v>
      </c>
      <c r="AW2540" s="13" t="s">
        <v>40</v>
      </c>
      <c r="AX2540" s="13" t="s">
        <v>80</v>
      </c>
      <c r="AY2540" s="241" t="s">
        <v>201</v>
      </c>
    </row>
    <row r="2541" spans="2:65" s="14" customFormat="1">
      <c r="B2541" s="242"/>
      <c r="C2541" s="243"/>
      <c r="D2541" s="218" t="s">
        <v>211</v>
      </c>
      <c r="E2541" s="244" t="s">
        <v>34</v>
      </c>
      <c r="F2541" s="245" t="s">
        <v>215</v>
      </c>
      <c r="G2541" s="243"/>
      <c r="H2541" s="246">
        <v>25.408000000000001</v>
      </c>
      <c r="I2541" s="247"/>
      <c r="J2541" s="243"/>
      <c r="K2541" s="243"/>
      <c r="L2541" s="248"/>
      <c r="M2541" s="249"/>
      <c r="N2541" s="250"/>
      <c r="O2541" s="250"/>
      <c r="P2541" s="250"/>
      <c r="Q2541" s="250"/>
      <c r="R2541" s="250"/>
      <c r="S2541" s="250"/>
      <c r="T2541" s="251"/>
      <c r="AT2541" s="252" t="s">
        <v>211</v>
      </c>
      <c r="AU2541" s="252" t="s">
        <v>87</v>
      </c>
      <c r="AV2541" s="14" t="s">
        <v>111</v>
      </c>
      <c r="AW2541" s="14" t="s">
        <v>40</v>
      </c>
      <c r="AX2541" s="14" t="s">
        <v>42</v>
      </c>
      <c r="AY2541" s="252" t="s">
        <v>201</v>
      </c>
    </row>
    <row r="2542" spans="2:65" s="1" customFormat="1" ht="25.5" customHeight="1">
      <c r="B2542" s="43"/>
      <c r="C2542" s="206" t="s">
        <v>2661</v>
      </c>
      <c r="D2542" s="206" t="s">
        <v>203</v>
      </c>
      <c r="E2542" s="207" t="s">
        <v>2662</v>
      </c>
      <c r="F2542" s="208" t="s">
        <v>2663</v>
      </c>
      <c r="G2542" s="209" t="s">
        <v>137</v>
      </c>
      <c r="H2542" s="210">
        <v>285.39</v>
      </c>
      <c r="I2542" s="211"/>
      <c r="J2542" s="212">
        <f>ROUND(I2542*H2542,2)</f>
        <v>0</v>
      </c>
      <c r="K2542" s="208" t="s">
        <v>207</v>
      </c>
      <c r="L2542" s="63"/>
      <c r="M2542" s="213" t="s">
        <v>34</v>
      </c>
      <c r="N2542" s="214" t="s">
        <v>51</v>
      </c>
      <c r="O2542" s="44"/>
      <c r="P2542" s="215">
        <f>O2542*H2542</f>
        <v>0</v>
      </c>
      <c r="Q2542" s="215">
        <v>0</v>
      </c>
      <c r="R2542" s="215">
        <f>Q2542*H2542</f>
        <v>0</v>
      </c>
      <c r="S2542" s="215">
        <v>0</v>
      </c>
      <c r="T2542" s="216">
        <f>S2542*H2542</f>
        <v>0</v>
      </c>
      <c r="AR2542" s="25" t="s">
        <v>286</v>
      </c>
      <c r="AT2542" s="25" t="s">
        <v>203</v>
      </c>
      <c r="AU2542" s="25" t="s">
        <v>87</v>
      </c>
      <c r="AY2542" s="25" t="s">
        <v>201</v>
      </c>
      <c r="BE2542" s="217">
        <f>IF(N2542="základní",J2542,0)</f>
        <v>0</v>
      </c>
      <c r="BF2542" s="217">
        <f>IF(N2542="snížená",J2542,0)</f>
        <v>0</v>
      </c>
      <c r="BG2542" s="217">
        <f>IF(N2542="zákl. přenesená",J2542,0)</f>
        <v>0</v>
      </c>
      <c r="BH2542" s="217">
        <f>IF(N2542="sníž. přenesená",J2542,0)</f>
        <v>0</v>
      </c>
      <c r="BI2542" s="217">
        <f>IF(N2542="nulová",J2542,0)</f>
        <v>0</v>
      </c>
      <c r="BJ2542" s="25" t="s">
        <v>42</v>
      </c>
      <c r="BK2542" s="217">
        <f>ROUND(I2542*H2542,2)</f>
        <v>0</v>
      </c>
      <c r="BL2542" s="25" t="s">
        <v>286</v>
      </c>
      <c r="BM2542" s="25" t="s">
        <v>2664</v>
      </c>
    </row>
    <row r="2543" spans="2:65" s="13" customFormat="1">
      <c r="B2543" s="231"/>
      <c r="C2543" s="232"/>
      <c r="D2543" s="218" t="s">
        <v>211</v>
      </c>
      <c r="E2543" s="233" t="s">
        <v>34</v>
      </c>
      <c r="F2543" s="234" t="s">
        <v>2665</v>
      </c>
      <c r="G2543" s="232"/>
      <c r="H2543" s="235">
        <v>201.512</v>
      </c>
      <c r="I2543" s="236"/>
      <c r="J2543" s="232"/>
      <c r="K2543" s="232"/>
      <c r="L2543" s="237"/>
      <c r="M2543" s="238"/>
      <c r="N2543" s="239"/>
      <c r="O2543" s="239"/>
      <c r="P2543" s="239"/>
      <c r="Q2543" s="239"/>
      <c r="R2543" s="239"/>
      <c r="S2543" s="239"/>
      <c r="T2543" s="240"/>
      <c r="AT2543" s="241" t="s">
        <v>211</v>
      </c>
      <c r="AU2543" s="241" t="s">
        <v>87</v>
      </c>
      <c r="AV2543" s="13" t="s">
        <v>87</v>
      </c>
      <c r="AW2543" s="13" t="s">
        <v>40</v>
      </c>
      <c r="AX2543" s="13" t="s">
        <v>80</v>
      </c>
      <c r="AY2543" s="241" t="s">
        <v>201</v>
      </c>
    </row>
    <row r="2544" spans="2:65" s="13" customFormat="1">
      <c r="B2544" s="231"/>
      <c r="C2544" s="232"/>
      <c r="D2544" s="218" t="s">
        <v>211</v>
      </c>
      <c r="E2544" s="233" t="s">
        <v>34</v>
      </c>
      <c r="F2544" s="234" t="s">
        <v>2666</v>
      </c>
      <c r="G2544" s="232"/>
      <c r="H2544" s="235">
        <v>83.878</v>
      </c>
      <c r="I2544" s="236"/>
      <c r="J2544" s="232"/>
      <c r="K2544" s="232"/>
      <c r="L2544" s="237"/>
      <c r="M2544" s="238"/>
      <c r="N2544" s="239"/>
      <c r="O2544" s="239"/>
      <c r="P2544" s="239"/>
      <c r="Q2544" s="239"/>
      <c r="R2544" s="239"/>
      <c r="S2544" s="239"/>
      <c r="T2544" s="240"/>
      <c r="AT2544" s="241" t="s">
        <v>211</v>
      </c>
      <c r="AU2544" s="241" t="s">
        <v>87</v>
      </c>
      <c r="AV2544" s="13" t="s">
        <v>87</v>
      </c>
      <c r="AW2544" s="13" t="s">
        <v>40</v>
      </c>
      <c r="AX2544" s="13" t="s">
        <v>80</v>
      </c>
      <c r="AY2544" s="241" t="s">
        <v>201</v>
      </c>
    </row>
    <row r="2545" spans="2:65" s="14" customFormat="1">
      <c r="B2545" s="242"/>
      <c r="C2545" s="243"/>
      <c r="D2545" s="218" t="s">
        <v>211</v>
      </c>
      <c r="E2545" s="244" t="s">
        <v>34</v>
      </c>
      <c r="F2545" s="245" t="s">
        <v>215</v>
      </c>
      <c r="G2545" s="243"/>
      <c r="H2545" s="246">
        <v>285.39</v>
      </c>
      <c r="I2545" s="247"/>
      <c r="J2545" s="243"/>
      <c r="K2545" s="243"/>
      <c r="L2545" s="248"/>
      <c r="M2545" s="249"/>
      <c r="N2545" s="250"/>
      <c r="O2545" s="250"/>
      <c r="P2545" s="250"/>
      <c r="Q2545" s="250"/>
      <c r="R2545" s="250"/>
      <c r="S2545" s="250"/>
      <c r="T2545" s="251"/>
      <c r="AT2545" s="252" t="s">
        <v>211</v>
      </c>
      <c r="AU2545" s="252" t="s">
        <v>87</v>
      </c>
      <c r="AV2545" s="14" t="s">
        <v>111</v>
      </c>
      <c r="AW2545" s="14" t="s">
        <v>40</v>
      </c>
      <c r="AX2545" s="14" t="s">
        <v>42</v>
      </c>
      <c r="AY2545" s="252" t="s">
        <v>201</v>
      </c>
    </row>
    <row r="2546" spans="2:65" s="1" customFormat="1" ht="25.5" customHeight="1">
      <c r="B2546" s="43"/>
      <c r="C2546" s="206" t="s">
        <v>2667</v>
      </c>
      <c r="D2546" s="206" t="s">
        <v>203</v>
      </c>
      <c r="E2546" s="207" t="s">
        <v>2668</v>
      </c>
      <c r="F2546" s="208" t="s">
        <v>2669</v>
      </c>
      <c r="G2546" s="209" t="s">
        <v>137</v>
      </c>
      <c r="H2546" s="210">
        <v>3.6</v>
      </c>
      <c r="I2546" s="211"/>
      <c r="J2546" s="212">
        <f>ROUND(I2546*H2546,2)</f>
        <v>0</v>
      </c>
      <c r="K2546" s="208" t="s">
        <v>207</v>
      </c>
      <c r="L2546" s="63"/>
      <c r="M2546" s="213" t="s">
        <v>34</v>
      </c>
      <c r="N2546" s="214" t="s">
        <v>51</v>
      </c>
      <c r="O2546" s="44"/>
      <c r="P2546" s="215">
        <f>O2546*H2546</f>
        <v>0</v>
      </c>
      <c r="Q2546" s="215">
        <v>5.8E-4</v>
      </c>
      <c r="R2546" s="215">
        <f>Q2546*H2546</f>
        <v>2.088E-3</v>
      </c>
      <c r="S2546" s="215">
        <v>0</v>
      </c>
      <c r="T2546" s="216">
        <f>S2546*H2546</f>
        <v>0</v>
      </c>
      <c r="AR2546" s="25" t="s">
        <v>286</v>
      </c>
      <c r="AT2546" s="25" t="s">
        <v>203</v>
      </c>
      <c r="AU2546" s="25" t="s">
        <v>87</v>
      </c>
      <c r="AY2546" s="25" t="s">
        <v>201</v>
      </c>
      <c r="BE2546" s="217">
        <f>IF(N2546="základní",J2546,0)</f>
        <v>0</v>
      </c>
      <c r="BF2546" s="217">
        <f>IF(N2546="snížená",J2546,0)</f>
        <v>0</v>
      </c>
      <c r="BG2546" s="217">
        <f>IF(N2546="zákl. přenesená",J2546,0)</f>
        <v>0</v>
      </c>
      <c r="BH2546" s="217">
        <f>IF(N2546="sníž. přenesená",J2546,0)</f>
        <v>0</v>
      </c>
      <c r="BI2546" s="217">
        <f>IF(N2546="nulová",J2546,0)</f>
        <v>0</v>
      </c>
      <c r="BJ2546" s="25" t="s">
        <v>42</v>
      </c>
      <c r="BK2546" s="217">
        <f>ROUND(I2546*H2546,2)</f>
        <v>0</v>
      </c>
      <c r="BL2546" s="25" t="s">
        <v>286</v>
      </c>
      <c r="BM2546" s="25" t="s">
        <v>2670</v>
      </c>
    </row>
    <row r="2547" spans="2:65" s="12" customFormat="1">
      <c r="B2547" s="221"/>
      <c r="C2547" s="222"/>
      <c r="D2547" s="218" t="s">
        <v>211</v>
      </c>
      <c r="E2547" s="223" t="s">
        <v>34</v>
      </c>
      <c r="F2547" s="224" t="s">
        <v>418</v>
      </c>
      <c r="G2547" s="222"/>
      <c r="H2547" s="223" t="s">
        <v>34</v>
      </c>
      <c r="I2547" s="225"/>
      <c r="J2547" s="222"/>
      <c r="K2547" s="222"/>
      <c r="L2547" s="226"/>
      <c r="M2547" s="227"/>
      <c r="N2547" s="228"/>
      <c r="O2547" s="228"/>
      <c r="P2547" s="228"/>
      <c r="Q2547" s="228"/>
      <c r="R2547" s="228"/>
      <c r="S2547" s="228"/>
      <c r="T2547" s="229"/>
      <c r="AT2547" s="230" t="s">
        <v>211</v>
      </c>
      <c r="AU2547" s="230" t="s">
        <v>87</v>
      </c>
      <c r="AV2547" s="12" t="s">
        <v>42</v>
      </c>
      <c r="AW2547" s="12" t="s">
        <v>40</v>
      </c>
      <c r="AX2547" s="12" t="s">
        <v>80</v>
      </c>
      <c r="AY2547" s="230" t="s">
        <v>201</v>
      </c>
    </row>
    <row r="2548" spans="2:65" s="12" customFormat="1">
      <c r="B2548" s="221"/>
      <c r="C2548" s="222"/>
      <c r="D2548" s="218" t="s">
        <v>211</v>
      </c>
      <c r="E2548" s="223" t="s">
        <v>34</v>
      </c>
      <c r="F2548" s="224" t="s">
        <v>2062</v>
      </c>
      <c r="G2548" s="222"/>
      <c r="H2548" s="223" t="s">
        <v>34</v>
      </c>
      <c r="I2548" s="225"/>
      <c r="J2548" s="222"/>
      <c r="K2548" s="222"/>
      <c r="L2548" s="226"/>
      <c r="M2548" s="227"/>
      <c r="N2548" s="228"/>
      <c r="O2548" s="228"/>
      <c r="P2548" s="228"/>
      <c r="Q2548" s="228"/>
      <c r="R2548" s="228"/>
      <c r="S2548" s="228"/>
      <c r="T2548" s="229"/>
      <c r="AT2548" s="230" t="s">
        <v>211</v>
      </c>
      <c r="AU2548" s="230" t="s">
        <v>87</v>
      </c>
      <c r="AV2548" s="12" t="s">
        <v>42</v>
      </c>
      <c r="AW2548" s="12" t="s">
        <v>40</v>
      </c>
      <c r="AX2548" s="12" t="s">
        <v>80</v>
      </c>
      <c r="AY2548" s="230" t="s">
        <v>201</v>
      </c>
    </row>
    <row r="2549" spans="2:65" s="12" customFormat="1">
      <c r="B2549" s="221"/>
      <c r="C2549" s="222"/>
      <c r="D2549" s="218" t="s">
        <v>211</v>
      </c>
      <c r="E2549" s="223" t="s">
        <v>34</v>
      </c>
      <c r="F2549" s="224" t="s">
        <v>2671</v>
      </c>
      <c r="G2549" s="222"/>
      <c r="H2549" s="223" t="s">
        <v>34</v>
      </c>
      <c r="I2549" s="225"/>
      <c r="J2549" s="222"/>
      <c r="K2549" s="222"/>
      <c r="L2549" s="226"/>
      <c r="M2549" s="227"/>
      <c r="N2549" s="228"/>
      <c r="O2549" s="228"/>
      <c r="P2549" s="228"/>
      <c r="Q2549" s="228"/>
      <c r="R2549" s="228"/>
      <c r="S2549" s="228"/>
      <c r="T2549" s="229"/>
      <c r="AT2549" s="230" t="s">
        <v>211</v>
      </c>
      <c r="AU2549" s="230" t="s">
        <v>87</v>
      </c>
      <c r="AV2549" s="12" t="s">
        <v>42</v>
      </c>
      <c r="AW2549" s="12" t="s">
        <v>40</v>
      </c>
      <c r="AX2549" s="12" t="s">
        <v>80</v>
      </c>
      <c r="AY2549" s="230" t="s">
        <v>201</v>
      </c>
    </row>
    <row r="2550" spans="2:65" s="13" customFormat="1">
      <c r="B2550" s="231"/>
      <c r="C2550" s="232"/>
      <c r="D2550" s="218" t="s">
        <v>211</v>
      </c>
      <c r="E2550" s="233" t="s">
        <v>34</v>
      </c>
      <c r="F2550" s="234" t="s">
        <v>2672</v>
      </c>
      <c r="G2550" s="232"/>
      <c r="H2550" s="235">
        <v>3.6</v>
      </c>
      <c r="I2550" s="236"/>
      <c r="J2550" s="232"/>
      <c r="K2550" s="232"/>
      <c r="L2550" s="237"/>
      <c r="M2550" s="238"/>
      <c r="N2550" s="239"/>
      <c r="O2550" s="239"/>
      <c r="P2550" s="239"/>
      <c r="Q2550" s="239"/>
      <c r="R2550" s="239"/>
      <c r="S2550" s="239"/>
      <c r="T2550" s="240"/>
      <c r="AT2550" s="241" t="s">
        <v>211</v>
      </c>
      <c r="AU2550" s="241" t="s">
        <v>87</v>
      </c>
      <c r="AV2550" s="13" t="s">
        <v>87</v>
      </c>
      <c r="AW2550" s="13" t="s">
        <v>40</v>
      </c>
      <c r="AX2550" s="13" t="s">
        <v>80</v>
      </c>
      <c r="AY2550" s="241" t="s">
        <v>201</v>
      </c>
    </row>
    <row r="2551" spans="2:65" s="14" customFormat="1">
      <c r="B2551" s="242"/>
      <c r="C2551" s="243"/>
      <c r="D2551" s="218" t="s">
        <v>211</v>
      </c>
      <c r="E2551" s="244" t="s">
        <v>34</v>
      </c>
      <c r="F2551" s="245" t="s">
        <v>215</v>
      </c>
      <c r="G2551" s="243"/>
      <c r="H2551" s="246">
        <v>3.6</v>
      </c>
      <c r="I2551" s="247"/>
      <c r="J2551" s="243"/>
      <c r="K2551" s="243"/>
      <c r="L2551" s="248"/>
      <c r="M2551" s="249"/>
      <c r="N2551" s="250"/>
      <c r="O2551" s="250"/>
      <c r="P2551" s="250"/>
      <c r="Q2551" s="250"/>
      <c r="R2551" s="250"/>
      <c r="S2551" s="250"/>
      <c r="T2551" s="251"/>
      <c r="AT2551" s="252" t="s">
        <v>211</v>
      </c>
      <c r="AU2551" s="252" t="s">
        <v>87</v>
      </c>
      <c r="AV2551" s="14" t="s">
        <v>111</v>
      </c>
      <c r="AW2551" s="14" t="s">
        <v>40</v>
      </c>
      <c r="AX2551" s="14" t="s">
        <v>42</v>
      </c>
      <c r="AY2551" s="252" t="s">
        <v>201</v>
      </c>
    </row>
    <row r="2552" spans="2:65" s="1" customFormat="1" ht="16.5" customHeight="1">
      <c r="B2552" s="43"/>
      <c r="C2552" s="264" t="s">
        <v>2673</v>
      </c>
      <c r="D2552" s="264" t="s">
        <v>306</v>
      </c>
      <c r="E2552" s="265" t="s">
        <v>2674</v>
      </c>
      <c r="F2552" s="266" t="s">
        <v>2675</v>
      </c>
      <c r="G2552" s="267" t="s">
        <v>137</v>
      </c>
      <c r="H2552" s="268">
        <v>3.96</v>
      </c>
      <c r="I2552" s="269"/>
      <c r="J2552" s="270">
        <f>ROUND(I2552*H2552,2)</f>
        <v>0</v>
      </c>
      <c r="K2552" s="266" t="s">
        <v>207</v>
      </c>
      <c r="L2552" s="271"/>
      <c r="M2552" s="272" t="s">
        <v>34</v>
      </c>
      <c r="N2552" s="273" t="s">
        <v>51</v>
      </c>
      <c r="O2552" s="44"/>
      <c r="P2552" s="215">
        <f>O2552*H2552</f>
        <v>0</v>
      </c>
      <c r="Q2552" s="215">
        <v>1.2E-2</v>
      </c>
      <c r="R2552" s="215">
        <f>Q2552*H2552</f>
        <v>4.752E-2</v>
      </c>
      <c r="S2552" s="215">
        <v>0</v>
      </c>
      <c r="T2552" s="216">
        <f>S2552*H2552</f>
        <v>0</v>
      </c>
      <c r="AR2552" s="25" t="s">
        <v>390</v>
      </c>
      <c r="AT2552" s="25" t="s">
        <v>306</v>
      </c>
      <c r="AU2552" s="25" t="s">
        <v>87</v>
      </c>
      <c r="AY2552" s="25" t="s">
        <v>201</v>
      </c>
      <c r="BE2552" s="217">
        <f>IF(N2552="základní",J2552,0)</f>
        <v>0</v>
      </c>
      <c r="BF2552" s="217">
        <f>IF(N2552="snížená",J2552,0)</f>
        <v>0</v>
      </c>
      <c r="BG2552" s="217">
        <f>IF(N2552="zákl. přenesená",J2552,0)</f>
        <v>0</v>
      </c>
      <c r="BH2552" s="217">
        <f>IF(N2552="sníž. přenesená",J2552,0)</f>
        <v>0</v>
      </c>
      <c r="BI2552" s="217">
        <f>IF(N2552="nulová",J2552,0)</f>
        <v>0</v>
      </c>
      <c r="BJ2552" s="25" t="s">
        <v>42</v>
      </c>
      <c r="BK2552" s="217">
        <f>ROUND(I2552*H2552,2)</f>
        <v>0</v>
      </c>
      <c r="BL2552" s="25" t="s">
        <v>286</v>
      </c>
      <c r="BM2552" s="25" t="s">
        <v>2676</v>
      </c>
    </row>
    <row r="2553" spans="2:65" s="13" customFormat="1">
      <c r="B2553" s="231"/>
      <c r="C2553" s="232"/>
      <c r="D2553" s="218" t="s">
        <v>211</v>
      </c>
      <c r="E2553" s="232"/>
      <c r="F2553" s="234" t="s">
        <v>2677</v>
      </c>
      <c r="G2553" s="232"/>
      <c r="H2553" s="235">
        <v>3.96</v>
      </c>
      <c r="I2553" s="236"/>
      <c r="J2553" s="232"/>
      <c r="K2553" s="232"/>
      <c r="L2553" s="237"/>
      <c r="M2553" s="238"/>
      <c r="N2553" s="239"/>
      <c r="O2553" s="239"/>
      <c r="P2553" s="239"/>
      <c r="Q2553" s="239"/>
      <c r="R2553" s="239"/>
      <c r="S2553" s="239"/>
      <c r="T2553" s="240"/>
      <c r="AT2553" s="241" t="s">
        <v>211</v>
      </c>
      <c r="AU2553" s="241" t="s">
        <v>87</v>
      </c>
      <c r="AV2553" s="13" t="s">
        <v>87</v>
      </c>
      <c r="AW2553" s="13" t="s">
        <v>6</v>
      </c>
      <c r="AX2553" s="13" t="s">
        <v>42</v>
      </c>
      <c r="AY2553" s="241" t="s">
        <v>201</v>
      </c>
    </row>
    <row r="2554" spans="2:65" s="1" customFormat="1" ht="25.5" customHeight="1">
      <c r="B2554" s="43"/>
      <c r="C2554" s="206" t="s">
        <v>2678</v>
      </c>
      <c r="D2554" s="206" t="s">
        <v>203</v>
      </c>
      <c r="E2554" s="207" t="s">
        <v>2679</v>
      </c>
      <c r="F2554" s="208" t="s">
        <v>2680</v>
      </c>
      <c r="G2554" s="209" t="s">
        <v>540</v>
      </c>
      <c r="H2554" s="210">
        <v>78.41</v>
      </c>
      <c r="I2554" s="211"/>
      <c r="J2554" s="212">
        <f>ROUND(I2554*H2554,2)</f>
        <v>0</v>
      </c>
      <c r="K2554" s="208" t="s">
        <v>207</v>
      </c>
      <c r="L2554" s="63"/>
      <c r="M2554" s="213" t="s">
        <v>34</v>
      </c>
      <c r="N2554" s="214" t="s">
        <v>51</v>
      </c>
      <c r="O2554" s="44"/>
      <c r="P2554" s="215">
        <f>O2554*H2554</f>
        <v>0</v>
      </c>
      <c r="Q2554" s="215">
        <v>3.1E-4</v>
      </c>
      <c r="R2554" s="215">
        <f>Q2554*H2554</f>
        <v>2.4307099999999998E-2</v>
      </c>
      <c r="S2554" s="215">
        <v>0</v>
      </c>
      <c r="T2554" s="216">
        <f>S2554*H2554</f>
        <v>0</v>
      </c>
      <c r="AR2554" s="25" t="s">
        <v>286</v>
      </c>
      <c r="AT2554" s="25" t="s">
        <v>203</v>
      </c>
      <c r="AU2554" s="25" t="s">
        <v>87</v>
      </c>
      <c r="AY2554" s="25" t="s">
        <v>201</v>
      </c>
      <c r="BE2554" s="217">
        <f>IF(N2554="základní",J2554,0)</f>
        <v>0</v>
      </c>
      <c r="BF2554" s="217">
        <f>IF(N2554="snížená",J2554,0)</f>
        <v>0</v>
      </c>
      <c r="BG2554" s="217">
        <f>IF(N2554="zákl. přenesená",J2554,0)</f>
        <v>0</v>
      </c>
      <c r="BH2554" s="217">
        <f>IF(N2554="sníž. přenesená",J2554,0)</f>
        <v>0</v>
      </c>
      <c r="BI2554" s="217">
        <f>IF(N2554="nulová",J2554,0)</f>
        <v>0</v>
      </c>
      <c r="BJ2554" s="25" t="s">
        <v>42</v>
      </c>
      <c r="BK2554" s="217">
        <f>ROUND(I2554*H2554,2)</f>
        <v>0</v>
      </c>
      <c r="BL2554" s="25" t="s">
        <v>286</v>
      </c>
      <c r="BM2554" s="25" t="s">
        <v>2681</v>
      </c>
    </row>
    <row r="2555" spans="2:65" s="1" customFormat="1" ht="40.5">
      <c r="B2555" s="43"/>
      <c r="C2555" s="65"/>
      <c r="D2555" s="218" t="s">
        <v>209</v>
      </c>
      <c r="E2555" s="65"/>
      <c r="F2555" s="219" t="s">
        <v>2682</v>
      </c>
      <c r="G2555" s="65"/>
      <c r="H2555" s="65"/>
      <c r="I2555" s="175"/>
      <c r="J2555" s="65"/>
      <c r="K2555" s="65"/>
      <c r="L2555" s="63"/>
      <c r="M2555" s="220"/>
      <c r="N2555" s="44"/>
      <c r="O2555" s="44"/>
      <c r="P2555" s="44"/>
      <c r="Q2555" s="44"/>
      <c r="R2555" s="44"/>
      <c r="S2555" s="44"/>
      <c r="T2555" s="80"/>
      <c r="AT2555" s="25" t="s">
        <v>209</v>
      </c>
      <c r="AU2555" s="25" t="s">
        <v>87</v>
      </c>
    </row>
    <row r="2556" spans="2:65" s="12" customFormat="1">
      <c r="B2556" s="221"/>
      <c r="C2556" s="222"/>
      <c r="D2556" s="218" t="s">
        <v>211</v>
      </c>
      <c r="E2556" s="223" t="s">
        <v>34</v>
      </c>
      <c r="F2556" s="224" t="s">
        <v>418</v>
      </c>
      <c r="G2556" s="222"/>
      <c r="H2556" s="223" t="s">
        <v>34</v>
      </c>
      <c r="I2556" s="225"/>
      <c r="J2556" s="222"/>
      <c r="K2556" s="222"/>
      <c r="L2556" s="226"/>
      <c r="M2556" s="227"/>
      <c r="N2556" s="228"/>
      <c r="O2556" s="228"/>
      <c r="P2556" s="228"/>
      <c r="Q2556" s="228"/>
      <c r="R2556" s="228"/>
      <c r="S2556" s="228"/>
      <c r="T2556" s="229"/>
      <c r="AT2556" s="230" t="s">
        <v>211</v>
      </c>
      <c r="AU2556" s="230" t="s">
        <v>87</v>
      </c>
      <c r="AV2556" s="12" t="s">
        <v>42</v>
      </c>
      <c r="AW2556" s="12" t="s">
        <v>40</v>
      </c>
      <c r="AX2556" s="12" t="s">
        <v>80</v>
      </c>
      <c r="AY2556" s="230" t="s">
        <v>201</v>
      </c>
    </row>
    <row r="2557" spans="2:65" s="13" customFormat="1">
      <c r="B2557" s="231"/>
      <c r="C2557" s="232"/>
      <c r="D2557" s="218" t="s">
        <v>211</v>
      </c>
      <c r="E2557" s="233" t="s">
        <v>34</v>
      </c>
      <c r="F2557" s="234" t="s">
        <v>2683</v>
      </c>
      <c r="G2557" s="232"/>
      <c r="H2557" s="235">
        <v>2</v>
      </c>
      <c r="I2557" s="236"/>
      <c r="J2557" s="232"/>
      <c r="K2557" s="232"/>
      <c r="L2557" s="237"/>
      <c r="M2557" s="238"/>
      <c r="N2557" s="239"/>
      <c r="O2557" s="239"/>
      <c r="P2557" s="239"/>
      <c r="Q2557" s="239"/>
      <c r="R2557" s="239"/>
      <c r="S2557" s="239"/>
      <c r="T2557" s="240"/>
      <c r="AT2557" s="241" t="s">
        <v>211</v>
      </c>
      <c r="AU2557" s="241" t="s">
        <v>87</v>
      </c>
      <c r="AV2557" s="13" t="s">
        <v>87</v>
      </c>
      <c r="AW2557" s="13" t="s">
        <v>40</v>
      </c>
      <c r="AX2557" s="13" t="s">
        <v>80</v>
      </c>
      <c r="AY2557" s="241" t="s">
        <v>201</v>
      </c>
    </row>
    <row r="2558" spans="2:65" s="13" customFormat="1">
      <c r="B2558" s="231"/>
      <c r="C2558" s="232"/>
      <c r="D2558" s="218" t="s">
        <v>211</v>
      </c>
      <c r="E2558" s="233" t="s">
        <v>34</v>
      </c>
      <c r="F2558" s="234" t="s">
        <v>2684</v>
      </c>
      <c r="G2558" s="232"/>
      <c r="H2558" s="235">
        <v>2</v>
      </c>
      <c r="I2558" s="236"/>
      <c r="J2558" s="232"/>
      <c r="K2558" s="232"/>
      <c r="L2558" s="237"/>
      <c r="M2558" s="238"/>
      <c r="N2558" s="239"/>
      <c r="O2558" s="239"/>
      <c r="P2558" s="239"/>
      <c r="Q2558" s="239"/>
      <c r="R2558" s="239"/>
      <c r="S2558" s="239"/>
      <c r="T2558" s="240"/>
      <c r="AT2558" s="241" t="s">
        <v>211</v>
      </c>
      <c r="AU2558" s="241" t="s">
        <v>87</v>
      </c>
      <c r="AV2558" s="13" t="s">
        <v>87</v>
      </c>
      <c r="AW2558" s="13" t="s">
        <v>40</v>
      </c>
      <c r="AX2558" s="13" t="s">
        <v>80</v>
      </c>
      <c r="AY2558" s="241" t="s">
        <v>201</v>
      </c>
    </row>
    <row r="2559" spans="2:65" s="13" customFormat="1">
      <c r="B2559" s="231"/>
      <c r="C2559" s="232"/>
      <c r="D2559" s="218" t="s">
        <v>211</v>
      </c>
      <c r="E2559" s="233" t="s">
        <v>34</v>
      </c>
      <c r="F2559" s="234" t="s">
        <v>2685</v>
      </c>
      <c r="G2559" s="232"/>
      <c r="H2559" s="235">
        <v>9</v>
      </c>
      <c r="I2559" s="236"/>
      <c r="J2559" s="232"/>
      <c r="K2559" s="232"/>
      <c r="L2559" s="237"/>
      <c r="M2559" s="238"/>
      <c r="N2559" s="239"/>
      <c r="O2559" s="239"/>
      <c r="P2559" s="239"/>
      <c r="Q2559" s="239"/>
      <c r="R2559" s="239"/>
      <c r="S2559" s="239"/>
      <c r="T2559" s="240"/>
      <c r="AT2559" s="241" t="s">
        <v>211</v>
      </c>
      <c r="AU2559" s="241" t="s">
        <v>87</v>
      </c>
      <c r="AV2559" s="13" t="s">
        <v>87</v>
      </c>
      <c r="AW2559" s="13" t="s">
        <v>40</v>
      </c>
      <c r="AX2559" s="13" t="s">
        <v>80</v>
      </c>
      <c r="AY2559" s="241" t="s">
        <v>201</v>
      </c>
    </row>
    <row r="2560" spans="2:65" s="15" customFormat="1">
      <c r="B2560" s="253"/>
      <c r="C2560" s="254"/>
      <c r="D2560" s="218" t="s">
        <v>211</v>
      </c>
      <c r="E2560" s="255" t="s">
        <v>34</v>
      </c>
      <c r="F2560" s="256" t="s">
        <v>2686</v>
      </c>
      <c r="G2560" s="254"/>
      <c r="H2560" s="257">
        <v>13</v>
      </c>
      <c r="I2560" s="258"/>
      <c r="J2560" s="254"/>
      <c r="K2560" s="254"/>
      <c r="L2560" s="259"/>
      <c r="M2560" s="260"/>
      <c r="N2560" s="261"/>
      <c r="O2560" s="261"/>
      <c r="P2560" s="261"/>
      <c r="Q2560" s="261"/>
      <c r="R2560" s="261"/>
      <c r="S2560" s="261"/>
      <c r="T2560" s="262"/>
      <c r="AT2560" s="263" t="s">
        <v>211</v>
      </c>
      <c r="AU2560" s="263" t="s">
        <v>87</v>
      </c>
      <c r="AV2560" s="15" t="s">
        <v>108</v>
      </c>
      <c r="AW2560" s="15" t="s">
        <v>40</v>
      </c>
      <c r="AX2560" s="15" t="s">
        <v>80</v>
      </c>
      <c r="AY2560" s="263" t="s">
        <v>201</v>
      </c>
    </row>
    <row r="2561" spans="2:65" s="13" customFormat="1">
      <c r="B2561" s="231"/>
      <c r="C2561" s="232"/>
      <c r="D2561" s="218" t="s">
        <v>211</v>
      </c>
      <c r="E2561" s="233" t="s">
        <v>34</v>
      </c>
      <c r="F2561" s="234" t="s">
        <v>2687</v>
      </c>
      <c r="G2561" s="232"/>
      <c r="H2561" s="235">
        <v>24.8</v>
      </c>
      <c r="I2561" s="236"/>
      <c r="J2561" s="232"/>
      <c r="K2561" s="232"/>
      <c r="L2561" s="237"/>
      <c r="M2561" s="238"/>
      <c r="N2561" s="239"/>
      <c r="O2561" s="239"/>
      <c r="P2561" s="239"/>
      <c r="Q2561" s="239"/>
      <c r="R2561" s="239"/>
      <c r="S2561" s="239"/>
      <c r="T2561" s="240"/>
      <c r="AT2561" s="241" t="s">
        <v>211</v>
      </c>
      <c r="AU2561" s="241" t="s">
        <v>87</v>
      </c>
      <c r="AV2561" s="13" t="s">
        <v>87</v>
      </c>
      <c r="AW2561" s="13" t="s">
        <v>40</v>
      </c>
      <c r="AX2561" s="13" t="s">
        <v>80</v>
      </c>
      <c r="AY2561" s="241" t="s">
        <v>201</v>
      </c>
    </row>
    <row r="2562" spans="2:65" s="13" customFormat="1">
      <c r="B2562" s="231"/>
      <c r="C2562" s="232"/>
      <c r="D2562" s="218" t="s">
        <v>211</v>
      </c>
      <c r="E2562" s="233" t="s">
        <v>34</v>
      </c>
      <c r="F2562" s="234" t="s">
        <v>2688</v>
      </c>
      <c r="G2562" s="232"/>
      <c r="H2562" s="235">
        <v>13.5</v>
      </c>
      <c r="I2562" s="236"/>
      <c r="J2562" s="232"/>
      <c r="K2562" s="232"/>
      <c r="L2562" s="237"/>
      <c r="M2562" s="238"/>
      <c r="N2562" s="239"/>
      <c r="O2562" s="239"/>
      <c r="P2562" s="239"/>
      <c r="Q2562" s="239"/>
      <c r="R2562" s="239"/>
      <c r="S2562" s="239"/>
      <c r="T2562" s="240"/>
      <c r="AT2562" s="241" t="s">
        <v>211</v>
      </c>
      <c r="AU2562" s="241" t="s">
        <v>87</v>
      </c>
      <c r="AV2562" s="13" t="s">
        <v>87</v>
      </c>
      <c r="AW2562" s="13" t="s">
        <v>40</v>
      </c>
      <c r="AX2562" s="13" t="s">
        <v>80</v>
      </c>
      <c r="AY2562" s="241" t="s">
        <v>201</v>
      </c>
    </row>
    <row r="2563" spans="2:65" s="13" customFormat="1">
      <c r="B2563" s="231"/>
      <c r="C2563" s="232"/>
      <c r="D2563" s="218" t="s">
        <v>211</v>
      </c>
      <c r="E2563" s="233" t="s">
        <v>34</v>
      </c>
      <c r="F2563" s="234" t="s">
        <v>2689</v>
      </c>
      <c r="G2563" s="232"/>
      <c r="H2563" s="235">
        <v>5</v>
      </c>
      <c r="I2563" s="236"/>
      <c r="J2563" s="232"/>
      <c r="K2563" s="232"/>
      <c r="L2563" s="237"/>
      <c r="M2563" s="238"/>
      <c r="N2563" s="239"/>
      <c r="O2563" s="239"/>
      <c r="P2563" s="239"/>
      <c r="Q2563" s="239"/>
      <c r="R2563" s="239"/>
      <c r="S2563" s="239"/>
      <c r="T2563" s="240"/>
      <c r="AT2563" s="241" t="s">
        <v>211</v>
      </c>
      <c r="AU2563" s="241" t="s">
        <v>87</v>
      </c>
      <c r="AV2563" s="13" t="s">
        <v>87</v>
      </c>
      <c r="AW2563" s="13" t="s">
        <v>40</v>
      </c>
      <c r="AX2563" s="13" t="s">
        <v>80</v>
      </c>
      <c r="AY2563" s="241" t="s">
        <v>201</v>
      </c>
    </row>
    <row r="2564" spans="2:65" s="13" customFormat="1">
      <c r="B2564" s="231"/>
      <c r="C2564" s="232"/>
      <c r="D2564" s="218" t="s">
        <v>211</v>
      </c>
      <c r="E2564" s="233" t="s">
        <v>34</v>
      </c>
      <c r="F2564" s="234" t="s">
        <v>2690</v>
      </c>
      <c r="G2564" s="232"/>
      <c r="H2564" s="235">
        <v>4.25</v>
      </c>
      <c r="I2564" s="236"/>
      <c r="J2564" s="232"/>
      <c r="K2564" s="232"/>
      <c r="L2564" s="237"/>
      <c r="M2564" s="238"/>
      <c r="N2564" s="239"/>
      <c r="O2564" s="239"/>
      <c r="P2564" s="239"/>
      <c r="Q2564" s="239"/>
      <c r="R2564" s="239"/>
      <c r="S2564" s="239"/>
      <c r="T2564" s="240"/>
      <c r="AT2564" s="241" t="s">
        <v>211</v>
      </c>
      <c r="AU2564" s="241" t="s">
        <v>87</v>
      </c>
      <c r="AV2564" s="13" t="s">
        <v>87</v>
      </c>
      <c r="AW2564" s="13" t="s">
        <v>40</v>
      </c>
      <c r="AX2564" s="13" t="s">
        <v>80</v>
      </c>
      <c r="AY2564" s="241" t="s">
        <v>201</v>
      </c>
    </row>
    <row r="2565" spans="2:65" s="13" customFormat="1">
      <c r="B2565" s="231"/>
      <c r="C2565" s="232"/>
      <c r="D2565" s="218" t="s">
        <v>211</v>
      </c>
      <c r="E2565" s="233" t="s">
        <v>34</v>
      </c>
      <c r="F2565" s="234" t="s">
        <v>2691</v>
      </c>
      <c r="G2565" s="232"/>
      <c r="H2565" s="235">
        <v>4.25</v>
      </c>
      <c r="I2565" s="236"/>
      <c r="J2565" s="232"/>
      <c r="K2565" s="232"/>
      <c r="L2565" s="237"/>
      <c r="M2565" s="238"/>
      <c r="N2565" s="239"/>
      <c r="O2565" s="239"/>
      <c r="P2565" s="239"/>
      <c r="Q2565" s="239"/>
      <c r="R2565" s="239"/>
      <c r="S2565" s="239"/>
      <c r="T2565" s="240"/>
      <c r="AT2565" s="241" t="s">
        <v>211</v>
      </c>
      <c r="AU2565" s="241" t="s">
        <v>87</v>
      </c>
      <c r="AV2565" s="13" t="s">
        <v>87</v>
      </c>
      <c r="AW2565" s="13" t="s">
        <v>40</v>
      </c>
      <c r="AX2565" s="13" t="s">
        <v>80</v>
      </c>
      <c r="AY2565" s="241" t="s">
        <v>201</v>
      </c>
    </row>
    <row r="2566" spans="2:65" s="13" customFormat="1">
      <c r="B2566" s="231"/>
      <c r="C2566" s="232"/>
      <c r="D2566" s="218" t="s">
        <v>211</v>
      </c>
      <c r="E2566" s="233" t="s">
        <v>34</v>
      </c>
      <c r="F2566" s="234" t="s">
        <v>2692</v>
      </c>
      <c r="G2566" s="232"/>
      <c r="H2566" s="235">
        <v>4.25</v>
      </c>
      <c r="I2566" s="236"/>
      <c r="J2566" s="232"/>
      <c r="K2566" s="232"/>
      <c r="L2566" s="237"/>
      <c r="M2566" s="238"/>
      <c r="N2566" s="239"/>
      <c r="O2566" s="239"/>
      <c r="P2566" s="239"/>
      <c r="Q2566" s="239"/>
      <c r="R2566" s="239"/>
      <c r="S2566" s="239"/>
      <c r="T2566" s="240"/>
      <c r="AT2566" s="241" t="s">
        <v>211</v>
      </c>
      <c r="AU2566" s="241" t="s">
        <v>87</v>
      </c>
      <c r="AV2566" s="13" t="s">
        <v>87</v>
      </c>
      <c r="AW2566" s="13" t="s">
        <v>40</v>
      </c>
      <c r="AX2566" s="13" t="s">
        <v>80</v>
      </c>
      <c r="AY2566" s="241" t="s">
        <v>201</v>
      </c>
    </row>
    <row r="2567" spans="2:65" s="13" customFormat="1">
      <c r="B2567" s="231"/>
      <c r="C2567" s="232"/>
      <c r="D2567" s="218" t="s">
        <v>211</v>
      </c>
      <c r="E2567" s="233" t="s">
        <v>34</v>
      </c>
      <c r="F2567" s="234" t="s">
        <v>2693</v>
      </c>
      <c r="G2567" s="232"/>
      <c r="H2567" s="235">
        <v>3.5</v>
      </c>
      <c r="I2567" s="236"/>
      <c r="J2567" s="232"/>
      <c r="K2567" s="232"/>
      <c r="L2567" s="237"/>
      <c r="M2567" s="238"/>
      <c r="N2567" s="239"/>
      <c r="O2567" s="239"/>
      <c r="P2567" s="239"/>
      <c r="Q2567" s="239"/>
      <c r="R2567" s="239"/>
      <c r="S2567" s="239"/>
      <c r="T2567" s="240"/>
      <c r="AT2567" s="241" t="s">
        <v>211</v>
      </c>
      <c r="AU2567" s="241" t="s">
        <v>87</v>
      </c>
      <c r="AV2567" s="13" t="s">
        <v>87</v>
      </c>
      <c r="AW2567" s="13" t="s">
        <v>40</v>
      </c>
      <c r="AX2567" s="13" t="s">
        <v>80</v>
      </c>
      <c r="AY2567" s="241" t="s">
        <v>201</v>
      </c>
    </row>
    <row r="2568" spans="2:65" s="13" customFormat="1">
      <c r="B2568" s="231"/>
      <c r="C2568" s="232"/>
      <c r="D2568" s="218" t="s">
        <v>211</v>
      </c>
      <c r="E2568" s="233" t="s">
        <v>34</v>
      </c>
      <c r="F2568" s="234" t="s">
        <v>2694</v>
      </c>
      <c r="G2568" s="232"/>
      <c r="H2568" s="235">
        <v>5.86</v>
      </c>
      <c r="I2568" s="236"/>
      <c r="J2568" s="232"/>
      <c r="K2568" s="232"/>
      <c r="L2568" s="237"/>
      <c r="M2568" s="238"/>
      <c r="N2568" s="239"/>
      <c r="O2568" s="239"/>
      <c r="P2568" s="239"/>
      <c r="Q2568" s="239"/>
      <c r="R2568" s="239"/>
      <c r="S2568" s="239"/>
      <c r="T2568" s="240"/>
      <c r="AT2568" s="241" t="s">
        <v>211</v>
      </c>
      <c r="AU2568" s="241" t="s">
        <v>87</v>
      </c>
      <c r="AV2568" s="13" t="s">
        <v>87</v>
      </c>
      <c r="AW2568" s="13" t="s">
        <v>40</v>
      </c>
      <c r="AX2568" s="13" t="s">
        <v>80</v>
      </c>
      <c r="AY2568" s="241" t="s">
        <v>201</v>
      </c>
    </row>
    <row r="2569" spans="2:65" s="15" customFormat="1">
      <c r="B2569" s="253"/>
      <c r="C2569" s="254"/>
      <c r="D2569" s="218" t="s">
        <v>211</v>
      </c>
      <c r="E2569" s="255" t="s">
        <v>34</v>
      </c>
      <c r="F2569" s="256" t="s">
        <v>2695</v>
      </c>
      <c r="G2569" s="254"/>
      <c r="H2569" s="257">
        <v>65.41</v>
      </c>
      <c r="I2569" s="258"/>
      <c r="J2569" s="254"/>
      <c r="K2569" s="254"/>
      <c r="L2569" s="259"/>
      <c r="M2569" s="260"/>
      <c r="N2569" s="261"/>
      <c r="O2569" s="261"/>
      <c r="P2569" s="261"/>
      <c r="Q2569" s="261"/>
      <c r="R2569" s="261"/>
      <c r="S2569" s="261"/>
      <c r="T2569" s="262"/>
      <c r="AT2569" s="263" t="s">
        <v>211</v>
      </c>
      <c r="AU2569" s="263" t="s">
        <v>87</v>
      </c>
      <c r="AV2569" s="15" t="s">
        <v>108</v>
      </c>
      <c r="AW2569" s="15" t="s">
        <v>40</v>
      </c>
      <c r="AX2569" s="15" t="s">
        <v>80</v>
      </c>
      <c r="AY2569" s="263" t="s">
        <v>201</v>
      </c>
    </row>
    <row r="2570" spans="2:65" s="14" customFormat="1">
      <c r="B2570" s="242"/>
      <c r="C2570" s="243"/>
      <c r="D2570" s="218" t="s">
        <v>211</v>
      </c>
      <c r="E2570" s="244" t="s">
        <v>34</v>
      </c>
      <c r="F2570" s="245" t="s">
        <v>215</v>
      </c>
      <c r="G2570" s="243"/>
      <c r="H2570" s="246">
        <v>78.41</v>
      </c>
      <c r="I2570" s="247"/>
      <c r="J2570" s="243"/>
      <c r="K2570" s="243"/>
      <c r="L2570" s="248"/>
      <c r="M2570" s="249"/>
      <c r="N2570" s="250"/>
      <c r="O2570" s="250"/>
      <c r="P2570" s="250"/>
      <c r="Q2570" s="250"/>
      <c r="R2570" s="250"/>
      <c r="S2570" s="250"/>
      <c r="T2570" s="251"/>
      <c r="AT2570" s="252" t="s">
        <v>211</v>
      </c>
      <c r="AU2570" s="252" t="s">
        <v>87</v>
      </c>
      <c r="AV2570" s="14" t="s">
        <v>111</v>
      </c>
      <c r="AW2570" s="14" t="s">
        <v>40</v>
      </c>
      <c r="AX2570" s="14" t="s">
        <v>42</v>
      </c>
      <c r="AY2570" s="252" t="s">
        <v>201</v>
      </c>
    </row>
    <row r="2571" spans="2:65" s="1" customFormat="1" ht="25.5" customHeight="1">
      <c r="B2571" s="43"/>
      <c r="C2571" s="206" t="s">
        <v>2696</v>
      </c>
      <c r="D2571" s="206" t="s">
        <v>203</v>
      </c>
      <c r="E2571" s="207" t="s">
        <v>2697</v>
      </c>
      <c r="F2571" s="208" t="s">
        <v>2698</v>
      </c>
      <c r="G2571" s="209" t="s">
        <v>540</v>
      </c>
      <c r="H2571" s="210">
        <v>105.77500000000001</v>
      </c>
      <c r="I2571" s="211"/>
      <c r="J2571" s="212">
        <f>ROUND(I2571*H2571,2)</f>
        <v>0</v>
      </c>
      <c r="K2571" s="208" t="s">
        <v>207</v>
      </c>
      <c r="L2571" s="63"/>
      <c r="M2571" s="213" t="s">
        <v>34</v>
      </c>
      <c r="N2571" s="214" t="s">
        <v>51</v>
      </c>
      <c r="O2571" s="44"/>
      <c r="P2571" s="215">
        <f>O2571*H2571</f>
        <v>0</v>
      </c>
      <c r="Q2571" s="215">
        <v>2.5999999999999998E-4</v>
      </c>
      <c r="R2571" s="215">
        <f>Q2571*H2571</f>
        <v>2.7501499999999998E-2</v>
      </c>
      <c r="S2571" s="215">
        <v>0</v>
      </c>
      <c r="T2571" s="216">
        <f>S2571*H2571</f>
        <v>0</v>
      </c>
      <c r="AR2571" s="25" t="s">
        <v>286</v>
      </c>
      <c r="AT2571" s="25" t="s">
        <v>203</v>
      </c>
      <c r="AU2571" s="25" t="s">
        <v>87</v>
      </c>
      <c r="AY2571" s="25" t="s">
        <v>201</v>
      </c>
      <c r="BE2571" s="217">
        <f>IF(N2571="základní",J2571,0)</f>
        <v>0</v>
      </c>
      <c r="BF2571" s="217">
        <f>IF(N2571="snížená",J2571,0)</f>
        <v>0</v>
      </c>
      <c r="BG2571" s="217">
        <f>IF(N2571="zákl. přenesená",J2571,0)</f>
        <v>0</v>
      </c>
      <c r="BH2571" s="217">
        <f>IF(N2571="sníž. přenesená",J2571,0)</f>
        <v>0</v>
      </c>
      <c r="BI2571" s="217">
        <f>IF(N2571="nulová",J2571,0)</f>
        <v>0</v>
      </c>
      <c r="BJ2571" s="25" t="s">
        <v>42</v>
      </c>
      <c r="BK2571" s="217">
        <f>ROUND(I2571*H2571,2)</f>
        <v>0</v>
      </c>
      <c r="BL2571" s="25" t="s">
        <v>286</v>
      </c>
      <c r="BM2571" s="25" t="s">
        <v>2699</v>
      </c>
    </row>
    <row r="2572" spans="2:65" s="1" customFormat="1" ht="40.5">
      <c r="B2572" s="43"/>
      <c r="C2572" s="65"/>
      <c r="D2572" s="218" t="s">
        <v>209</v>
      </c>
      <c r="E2572" s="65"/>
      <c r="F2572" s="219" t="s">
        <v>2682</v>
      </c>
      <c r="G2572" s="65"/>
      <c r="H2572" s="65"/>
      <c r="I2572" s="175"/>
      <c r="J2572" s="65"/>
      <c r="K2572" s="65"/>
      <c r="L2572" s="63"/>
      <c r="M2572" s="220"/>
      <c r="N2572" s="44"/>
      <c r="O2572" s="44"/>
      <c r="P2572" s="44"/>
      <c r="Q2572" s="44"/>
      <c r="R2572" s="44"/>
      <c r="S2572" s="44"/>
      <c r="T2572" s="80"/>
      <c r="AT2572" s="25" t="s">
        <v>209</v>
      </c>
      <c r="AU2572" s="25" t="s">
        <v>87</v>
      </c>
    </row>
    <row r="2573" spans="2:65" s="12" customFormat="1">
      <c r="B2573" s="221"/>
      <c r="C2573" s="222"/>
      <c r="D2573" s="218" t="s">
        <v>211</v>
      </c>
      <c r="E2573" s="223" t="s">
        <v>34</v>
      </c>
      <c r="F2573" s="224" t="s">
        <v>418</v>
      </c>
      <c r="G2573" s="222"/>
      <c r="H2573" s="223" t="s">
        <v>34</v>
      </c>
      <c r="I2573" s="225"/>
      <c r="J2573" s="222"/>
      <c r="K2573" s="222"/>
      <c r="L2573" s="226"/>
      <c r="M2573" s="227"/>
      <c r="N2573" s="228"/>
      <c r="O2573" s="228"/>
      <c r="P2573" s="228"/>
      <c r="Q2573" s="228"/>
      <c r="R2573" s="228"/>
      <c r="S2573" s="228"/>
      <c r="T2573" s="229"/>
      <c r="AT2573" s="230" t="s">
        <v>211</v>
      </c>
      <c r="AU2573" s="230" t="s">
        <v>87</v>
      </c>
      <c r="AV2573" s="12" t="s">
        <v>42</v>
      </c>
      <c r="AW2573" s="12" t="s">
        <v>40</v>
      </c>
      <c r="AX2573" s="12" t="s">
        <v>80</v>
      </c>
      <c r="AY2573" s="230" t="s">
        <v>201</v>
      </c>
    </row>
    <row r="2574" spans="2:65" s="13" customFormat="1">
      <c r="B2574" s="231"/>
      <c r="C2574" s="232"/>
      <c r="D2574" s="218" t="s">
        <v>211</v>
      </c>
      <c r="E2574" s="233" t="s">
        <v>34</v>
      </c>
      <c r="F2574" s="234" t="s">
        <v>2700</v>
      </c>
      <c r="G2574" s="232"/>
      <c r="H2574" s="235">
        <v>7.8890000000000002</v>
      </c>
      <c r="I2574" s="236"/>
      <c r="J2574" s="232"/>
      <c r="K2574" s="232"/>
      <c r="L2574" s="237"/>
      <c r="M2574" s="238"/>
      <c r="N2574" s="239"/>
      <c r="O2574" s="239"/>
      <c r="P2574" s="239"/>
      <c r="Q2574" s="239"/>
      <c r="R2574" s="239"/>
      <c r="S2574" s="239"/>
      <c r="T2574" s="240"/>
      <c r="AT2574" s="241" t="s">
        <v>211</v>
      </c>
      <c r="AU2574" s="241" t="s">
        <v>87</v>
      </c>
      <c r="AV2574" s="13" t="s">
        <v>87</v>
      </c>
      <c r="AW2574" s="13" t="s">
        <v>40</v>
      </c>
      <c r="AX2574" s="13" t="s">
        <v>80</v>
      </c>
      <c r="AY2574" s="241" t="s">
        <v>201</v>
      </c>
    </row>
    <row r="2575" spans="2:65" s="13" customFormat="1">
      <c r="B2575" s="231"/>
      <c r="C2575" s="232"/>
      <c r="D2575" s="218" t="s">
        <v>211</v>
      </c>
      <c r="E2575" s="233" t="s">
        <v>34</v>
      </c>
      <c r="F2575" s="234" t="s">
        <v>2701</v>
      </c>
      <c r="G2575" s="232"/>
      <c r="H2575" s="235">
        <v>9.8680000000000003</v>
      </c>
      <c r="I2575" s="236"/>
      <c r="J2575" s="232"/>
      <c r="K2575" s="232"/>
      <c r="L2575" s="237"/>
      <c r="M2575" s="238"/>
      <c r="N2575" s="239"/>
      <c r="O2575" s="239"/>
      <c r="P2575" s="239"/>
      <c r="Q2575" s="239"/>
      <c r="R2575" s="239"/>
      <c r="S2575" s="239"/>
      <c r="T2575" s="240"/>
      <c r="AT2575" s="241" t="s">
        <v>211</v>
      </c>
      <c r="AU2575" s="241" t="s">
        <v>87</v>
      </c>
      <c r="AV2575" s="13" t="s">
        <v>87</v>
      </c>
      <c r="AW2575" s="13" t="s">
        <v>40</v>
      </c>
      <c r="AX2575" s="13" t="s">
        <v>80</v>
      </c>
      <c r="AY2575" s="241" t="s">
        <v>201</v>
      </c>
    </row>
    <row r="2576" spans="2:65" s="13" customFormat="1">
      <c r="B2576" s="231"/>
      <c r="C2576" s="232"/>
      <c r="D2576" s="218" t="s">
        <v>211</v>
      </c>
      <c r="E2576" s="233" t="s">
        <v>34</v>
      </c>
      <c r="F2576" s="234" t="s">
        <v>2702</v>
      </c>
      <c r="G2576" s="232"/>
      <c r="H2576" s="235">
        <v>13.250999999999999</v>
      </c>
      <c r="I2576" s="236"/>
      <c r="J2576" s="232"/>
      <c r="K2576" s="232"/>
      <c r="L2576" s="237"/>
      <c r="M2576" s="238"/>
      <c r="N2576" s="239"/>
      <c r="O2576" s="239"/>
      <c r="P2576" s="239"/>
      <c r="Q2576" s="239"/>
      <c r="R2576" s="239"/>
      <c r="S2576" s="239"/>
      <c r="T2576" s="240"/>
      <c r="AT2576" s="241" t="s">
        <v>211</v>
      </c>
      <c r="AU2576" s="241" t="s">
        <v>87</v>
      </c>
      <c r="AV2576" s="13" t="s">
        <v>87</v>
      </c>
      <c r="AW2576" s="13" t="s">
        <v>40</v>
      </c>
      <c r="AX2576" s="13" t="s">
        <v>80</v>
      </c>
      <c r="AY2576" s="241" t="s">
        <v>201</v>
      </c>
    </row>
    <row r="2577" spans="2:65" s="13" customFormat="1">
      <c r="B2577" s="231"/>
      <c r="C2577" s="232"/>
      <c r="D2577" s="218" t="s">
        <v>211</v>
      </c>
      <c r="E2577" s="233" t="s">
        <v>34</v>
      </c>
      <c r="F2577" s="234" t="s">
        <v>2703</v>
      </c>
      <c r="G2577" s="232"/>
      <c r="H2577" s="235">
        <v>4.9379999999999997</v>
      </c>
      <c r="I2577" s="236"/>
      <c r="J2577" s="232"/>
      <c r="K2577" s="232"/>
      <c r="L2577" s="237"/>
      <c r="M2577" s="238"/>
      <c r="N2577" s="239"/>
      <c r="O2577" s="239"/>
      <c r="P2577" s="239"/>
      <c r="Q2577" s="239"/>
      <c r="R2577" s="239"/>
      <c r="S2577" s="239"/>
      <c r="T2577" s="240"/>
      <c r="AT2577" s="241" t="s">
        <v>211</v>
      </c>
      <c r="AU2577" s="241" t="s">
        <v>87</v>
      </c>
      <c r="AV2577" s="13" t="s">
        <v>87</v>
      </c>
      <c r="AW2577" s="13" t="s">
        <v>40</v>
      </c>
      <c r="AX2577" s="13" t="s">
        <v>80</v>
      </c>
      <c r="AY2577" s="241" t="s">
        <v>201</v>
      </c>
    </row>
    <row r="2578" spans="2:65" s="13" customFormat="1">
      <c r="B2578" s="231"/>
      <c r="C2578" s="232"/>
      <c r="D2578" s="218" t="s">
        <v>211</v>
      </c>
      <c r="E2578" s="233" t="s">
        <v>34</v>
      </c>
      <c r="F2578" s="234" t="s">
        <v>2704</v>
      </c>
      <c r="G2578" s="232"/>
      <c r="H2578" s="235">
        <v>9.718</v>
      </c>
      <c r="I2578" s="236"/>
      <c r="J2578" s="232"/>
      <c r="K2578" s="232"/>
      <c r="L2578" s="237"/>
      <c r="M2578" s="238"/>
      <c r="N2578" s="239"/>
      <c r="O2578" s="239"/>
      <c r="P2578" s="239"/>
      <c r="Q2578" s="239"/>
      <c r="R2578" s="239"/>
      <c r="S2578" s="239"/>
      <c r="T2578" s="240"/>
      <c r="AT2578" s="241" t="s">
        <v>211</v>
      </c>
      <c r="AU2578" s="241" t="s">
        <v>87</v>
      </c>
      <c r="AV2578" s="13" t="s">
        <v>87</v>
      </c>
      <c r="AW2578" s="13" t="s">
        <v>40</v>
      </c>
      <c r="AX2578" s="13" t="s">
        <v>80</v>
      </c>
      <c r="AY2578" s="241" t="s">
        <v>201</v>
      </c>
    </row>
    <row r="2579" spans="2:65" s="13" customFormat="1">
      <c r="B2579" s="231"/>
      <c r="C2579" s="232"/>
      <c r="D2579" s="218" t="s">
        <v>211</v>
      </c>
      <c r="E2579" s="233" t="s">
        <v>34</v>
      </c>
      <c r="F2579" s="234" t="s">
        <v>2705</v>
      </c>
      <c r="G2579" s="232"/>
      <c r="H2579" s="235">
        <v>8.4979999999999993</v>
      </c>
      <c r="I2579" s="236"/>
      <c r="J2579" s="232"/>
      <c r="K2579" s="232"/>
      <c r="L2579" s="237"/>
      <c r="M2579" s="238"/>
      <c r="N2579" s="239"/>
      <c r="O2579" s="239"/>
      <c r="P2579" s="239"/>
      <c r="Q2579" s="239"/>
      <c r="R2579" s="239"/>
      <c r="S2579" s="239"/>
      <c r="T2579" s="240"/>
      <c r="AT2579" s="241" t="s">
        <v>211</v>
      </c>
      <c r="AU2579" s="241" t="s">
        <v>87</v>
      </c>
      <c r="AV2579" s="13" t="s">
        <v>87</v>
      </c>
      <c r="AW2579" s="13" t="s">
        <v>40</v>
      </c>
      <c r="AX2579" s="13" t="s">
        <v>80</v>
      </c>
      <c r="AY2579" s="241" t="s">
        <v>201</v>
      </c>
    </row>
    <row r="2580" spans="2:65" s="13" customFormat="1">
      <c r="B2580" s="231"/>
      <c r="C2580" s="232"/>
      <c r="D2580" s="218" t="s">
        <v>211</v>
      </c>
      <c r="E2580" s="233" t="s">
        <v>34</v>
      </c>
      <c r="F2580" s="234" t="s">
        <v>2706</v>
      </c>
      <c r="G2580" s="232"/>
      <c r="H2580" s="235">
        <v>8.49</v>
      </c>
      <c r="I2580" s="236"/>
      <c r="J2580" s="232"/>
      <c r="K2580" s="232"/>
      <c r="L2580" s="237"/>
      <c r="M2580" s="238"/>
      <c r="N2580" s="239"/>
      <c r="O2580" s="239"/>
      <c r="P2580" s="239"/>
      <c r="Q2580" s="239"/>
      <c r="R2580" s="239"/>
      <c r="S2580" s="239"/>
      <c r="T2580" s="240"/>
      <c r="AT2580" s="241" t="s">
        <v>211</v>
      </c>
      <c r="AU2580" s="241" t="s">
        <v>87</v>
      </c>
      <c r="AV2580" s="13" t="s">
        <v>87</v>
      </c>
      <c r="AW2580" s="13" t="s">
        <v>40</v>
      </c>
      <c r="AX2580" s="13" t="s">
        <v>80</v>
      </c>
      <c r="AY2580" s="241" t="s">
        <v>201</v>
      </c>
    </row>
    <row r="2581" spans="2:65" s="13" customFormat="1">
      <c r="B2581" s="231"/>
      <c r="C2581" s="232"/>
      <c r="D2581" s="218" t="s">
        <v>211</v>
      </c>
      <c r="E2581" s="233" t="s">
        <v>34</v>
      </c>
      <c r="F2581" s="234" t="s">
        <v>2707</v>
      </c>
      <c r="G2581" s="232"/>
      <c r="H2581" s="235">
        <v>6.9180000000000001</v>
      </c>
      <c r="I2581" s="236"/>
      <c r="J2581" s="232"/>
      <c r="K2581" s="232"/>
      <c r="L2581" s="237"/>
      <c r="M2581" s="238"/>
      <c r="N2581" s="239"/>
      <c r="O2581" s="239"/>
      <c r="P2581" s="239"/>
      <c r="Q2581" s="239"/>
      <c r="R2581" s="239"/>
      <c r="S2581" s="239"/>
      <c r="T2581" s="240"/>
      <c r="AT2581" s="241" t="s">
        <v>211</v>
      </c>
      <c r="AU2581" s="241" t="s">
        <v>87</v>
      </c>
      <c r="AV2581" s="13" t="s">
        <v>87</v>
      </c>
      <c r="AW2581" s="13" t="s">
        <v>40</v>
      </c>
      <c r="AX2581" s="13" t="s">
        <v>80</v>
      </c>
      <c r="AY2581" s="241" t="s">
        <v>201</v>
      </c>
    </row>
    <row r="2582" spans="2:65" s="13" customFormat="1">
      <c r="B2582" s="231"/>
      <c r="C2582" s="232"/>
      <c r="D2582" s="218" t="s">
        <v>211</v>
      </c>
      <c r="E2582" s="233" t="s">
        <v>34</v>
      </c>
      <c r="F2582" s="234" t="s">
        <v>2708</v>
      </c>
      <c r="G2582" s="232"/>
      <c r="H2582" s="235">
        <v>12.986000000000001</v>
      </c>
      <c r="I2582" s="236"/>
      <c r="J2582" s="232"/>
      <c r="K2582" s="232"/>
      <c r="L2582" s="237"/>
      <c r="M2582" s="238"/>
      <c r="N2582" s="239"/>
      <c r="O2582" s="239"/>
      <c r="P2582" s="239"/>
      <c r="Q2582" s="239"/>
      <c r="R2582" s="239"/>
      <c r="S2582" s="239"/>
      <c r="T2582" s="240"/>
      <c r="AT2582" s="241" t="s">
        <v>211</v>
      </c>
      <c r="AU2582" s="241" t="s">
        <v>87</v>
      </c>
      <c r="AV2582" s="13" t="s">
        <v>87</v>
      </c>
      <c r="AW2582" s="13" t="s">
        <v>40</v>
      </c>
      <c r="AX2582" s="13" t="s">
        <v>80</v>
      </c>
      <c r="AY2582" s="241" t="s">
        <v>201</v>
      </c>
    </row>
    <row r="2583" spans="2:65" s="13" customFormat="1">
      <c r="B2583" s="231"/>
      <c r="C2583" s="232"/>
      <c r="D2583" s="218" t="s">
        <v>211</v>
      </c>
      <c r="E2583" s="233" t="s">
        <v>34</v>
      </c>
      <c r="F2583" s="234" t="s">
        <v>2709</v>
      </c>
      <c r="G2583" s="232"/>
      <c r="H2583" s="235">
        <v>5.0540000000000003</v>
      </c>
      <c r="I2583" s="236"/>
      <c r="J2583" s="232"/>
      <c r="K2583" s="232"/>
      <c r="L2583" s="237"/>
      <c r="M2583" s="238"/>
      <c r="N2583" s="239"/>
      <c r="O2583" s="239"/>
      <c r="P2583" s="239"/>
      <c r="Q2583" s="239"/>
      <c r="R2583" s="239"/>
      <c r="S2583" s="239"/>
      <c r="T2583" s="240"/>
      <c r="AT2583" s="241" t="s">
        <v>211</v>
      </c>
      <c r="AU2583" s="241" t="s">
        <v>87</v>
      </c>
      <c r="AV2583" s="13" t="s">
        <v>87</v>
      </c>
      <c r="AW2583" s="13" t="s">
        <v>40</v>
      </c>
      <c r="AX2583" s="13" t="s">
        <v>80</v>
      </c>
      <c r="AY2583" s="241" t="s">
        <v>201</v>
      </c>
    </row>
    <row r="2584" spans="2:65" s="13" customFormat="1">
      <c r="B2584" s="231"/>
      <c r="C2584" s="232"/>
      <c r="D2584" s="218" t="s">
        <v>211</v>
      </c>
      <c r="E2584" s="233" t="s">
        <v>34</v>
      </c>
      <c r="F2584" s="234" t="s">
        <v>2710</v>
      </c>
      <c r="G2584" s="232"/>
      <c r="H2584" s="235">
        <v>5.7939999999999996</v>
      </c>
      <c r="I2584" s="236"/>
      <c r="J2584" s="232"/>
      <c r="K2584" s="232"/>
      <c r="L2584" s="237"/>
      <c r="M2584" s="238"/>
      <c r="N2584" s="239"/>
      <c r="O2584" s="239"/>
      <c r="P2584" s="239"/>
      <c r="Q2584" s="239"/>
      <c r="R2584" s="239"/>
      <c r="S2584" s="239"/>
      <c r="T2584" s="240"/>
      <c r="AT2584" s="241" t="s">
        <v>211</v>
      </c>
      <c r="AU2584" s="241" t="s">
        <v>87</v>
      </c>
      <c r="AV2584" s="13" t="s">
        <v>87</v>
      </c>
      <c r="AW2584" s="13" t="s">
        <v>40</v>
      </c>
      <c r="AX2584" s="13" t="s">
        <v>80</v>
      </c>
      <c r="AY2584" s="241" t="s">
        <v>201</v>
      </c>
    </row>
    <row r="2585" spans="2:65" s="13" customFormat="1">
      <c r="B2585" s="231"/>
      <c r="C2585" s="232"/>
      <c r="D2585" s="218" t="s">
        <v>211</v>
      </c>
      <c r="E2585" s="233" t="s">
        <v>34</v>
      </c>
      <c r="F2585" s="234" t="s">
        <v>2711</v>
      </c>
      <c r="G2585" s="232"/>
      <c r="H2585" s="235">
        <v>5.7149999999999999</v>
      </c>
      <c r="I2585" s="236"/>
      <c r="J2585" s="232"/>
      <c r="K2585" s="232"/>
      <c r="L2585" s="237"/>
      <c r="M2585" s="238"/>
      <c r="N2585" s="239"/>
      <c r="O2585" s="239"/>
      <c r="P2585" s="239"/>
      <c r="Q2585" s="239"/>
      <c r="R2585" s="239"/>
      <c r="S2585" s="239"/>
      <c r="T2585" s="240"/>
      <c r="AT2585" s="241" t="s">
        <v>211</v>
      </c>
      <c r="AU2585" s="241" t="s">
        <v>87</v>
      </c>
      <c r="AV2585" s="13" t="s">
        <v>87</v>
      </c>
      <c r="AW2585" s="13" t="s">
        <v>40</v>
      </c>
      <c r="AX2585" s="13" t="s">
        <v>80</v>
      </c>
      <c r="AY2585" s="241" t="s">
        <v>201</v>
      </c>
    </row>
    <row r="2586" spans="2:65" s="13" customFormat="1">
      <c r="B2586" s="231"/>
      <c r="C2586" s="232"/>
      <c r="D2586" s="218" t="s">
        <v>211</v>
      </c>
      <c r="E2586" s="233" t="s">
        <v>34</v>
      </c>
      <c r="F2586" s="234" t="s">
        <v>2712</v>
      </c>
      <c r="G2586" s="232"/>
      <c r="H2586" s="235">
        <v>6.6559999999999997</v>
      </c>
      <c r="I2586" s="236"/>
      <c r="J2586" s="232"/>
      <c r="K2586" s="232"/>
      <c r="L2586" s="237"/>
      <c r="M2586" s="238"/>
      <c r="N2586" s="239"/>
      <c r="O2586" s="239"/>
      <c r="P2586" s="239"/>
      <c r="Q2586" s="239"/>
      <c r="R2586" s="239"/>
      <c r="S2586" s="239"/>
      <c r="T2586" s="240"/>
      <c r="AT2586" s="241" t="s">
        <v>211</v>
      </c>
      <c r="AU2586" s="241" t="s">
        <v>87</v>
      </c>
      <c r="AV2586" s="13" t="s">
        <v>87</v>
      </c>
      <c r="AW2586" s="13" t="s">
        <v>40</v>
      </c>
      <c r="AX2586" s="13" t="s">
        <v>80</v>
      </c>
      <c r="AY2586" s="241" t="s">
        <v>201</v>
      </c>
    </row>
    <row r="2587" spans="2:65" s="14" customFormat="1">
      <c r="B2587" s="242"/>
      <c r="C2587" s="243"/>
      <c r="D2587" s="218" t="s">
        <v>211</v>
      </c>
      <c r="E2587" s="244" t="s">
        <v>34</v>
      </c>
      <c r="F2587" s="245" t="s">
        <v>215</v>
      </c>
      <c r="G2587" s="243"/>
      <c r="H2587" s="246">
        <v>105.77500000000001</v>
      </c>
      <c r="I2587" s="247"/>
      <c r="J2587" s="243"/>
      <c r="K2587" s="243"/>
      <c r="L2587" s="248"/>
      <c r="M2587" s="249"/>
      <c r="N2587" s="250"/>
      <c r="O2587" s="250"/>
      <c r="P2587" s="250"/>
      <c r="Q2587" s="250"/>
      <c r="R2587" s="250"/>
      <c r="S2587" s="250"/>
      <c r="T2587" s="251"/>
      <c r="AT2587" s="252" t="s">
        <v>211</v>
      </c>
      <c r="AU2587" s="252" t="s">
        <v>87</v>
      </c>
      <c r="AV2587" s="14" t="s">
        <v>111</v>
      </c>
      <c r="AW2587" s="14" t="s">
        <v>40</v>
      </c>
      <c r="AX2587" s="14" t="s">
        <v>42</v>
      </c>
      <c r="AY2587" s="252" t="s">
        <v>201</v>
      </c>
    </row>
    <row r="2588" spans="2:65" s="1" customFormat="1" ht="16.5" customHeight="1">
      <c r="B2588" s="43"/>
      <c r="C2588" s="206" t="s">
        <v>2713</v>
      </c>
      <c r="D2588" s="206" t="s">
        <v>203</v>
      </c>
      <c r="E2588" s="207" t="s">
        <v>2714</v>
      </c>
      <c r="F2588" s="208" t="s">
        <v>2715</v>
      </c>
      <c r="G2588" s="209" t="s">
        <v>137</v>
      </c>
      <c r="H2588" s="210">
        <v>285.39</v>
      </c>
      <c r="I2588" s="211"/>
      <c r="J2588" s="212">
        <f>ROUND(I2588*H2588,2)</f>
        <v>0</v>
      </c>
      <c r="K2588" s="208" t="s">
        <v>207</v>
      </c>
      <c r="L2588" s="63"/>
      <c r="M2588" s="213" t="s">
        <v>34</v>
      </c>
      <c r="N2588" s="214" t="s">
        <v>51</v>
      </c>
      <c r="O2588" s="44"/>
      <c r="P2588" s="215">
        <f>O2588*H2588</f>
        <v>0</v>
      </c>
      <c r="Q2588" s="215">
        <v>2.9999999999999997E-4</v>
      </c>
      <c r="R2588" s="215">
        <f>Q2588*H2588</f>
        <v>8.5616999999999985E-2</v>
      </c>
      <c r="S2588" s="215">
        <v>0</v>
      </c>
      <c r="T2588" s="216">
        <f>S2588*H2588</f>
        <v>0</v>
      </c>
      <c r="AR2588" s="25" t="s">
        <v>286</v>
      </c>
      <c r="AT2588" s="25" t="s">
        <v>203</v>
      </c>
      <c r="AU2588" s="25" t="s">
        <v>87</v>
      </c>
      <c r="AY2588" s="25" t="s">
        <v>201</v>
      </c>
      <c r="BE2588" s="217">
        <f>IF(N2588="základní",J2588,0)</f>
        <v>0</v>
      </c>
      <c r="BF2588" s="217">
        <f>IF(N2588="snížená",J2588,0)</f>
        <v>0</v>
      </c>
      <c r="BG2588" s="217">
        <f>IF(N2588="zákl. přenesená",J2588,0)</f>
        <v>0</v>
      </c>
      <c r="BH2588" s="217">
        <f>IF(N2588="sníž. přenesená",J2588,0)</f>
        <v>0</v>
      </c>
      <c r="BI2588" s="217">
        <f>IF(N2588="nulová",J2588,0)</f>
        <v>0</v>
      </c>
      <c r="BJ2588" s="25" t="s">
        <v>42</v>
      </c>
      <c r="BK2588" s="217">
        <f>ROUND(I2588*H2588,2)</f>
        <v>0</v>
      </c>
      <c r="BL2588" s="25" t="s">
        <v>286</v>
      </c>
      <c r="BM2588" s="25" t="s">
        <v>2716</v>
      </c>
    </row>
    <row r="2589" spans="2:65" s="1" customFormat="1" ht="40.5">
      <c r="B2589" s="43"/>
      <c r="C2589" s="65"/>
      <c r="D2589" s="218" t="s">
        <v>209</v>
      </c>
      <c r="E2589" s="65"/>
      <c r="F2589" s="219" t="s">
        <v>2682</v>
      </c>
      <c r="G2589" s="65"/>
      <c r="H2589" s="65"/>
      <c r="I2589" s="175"/>
      <c r="J2589" s="65"/>
      <c r="K2589" s="65"/>
      <c r="L2589" s="63"/>
      <c r="M2589" s="220"/>
      <c r="N2589" s="44"/>
      <c r="O2589" s="44"/>
      <c r="P2589" s="44"/>
      <c r="Q2589" s="44"/>
      <c r="R2589" s="44"/>
      <c r="S2589" s="44"/>
      <c r="T2589" s="80"/>
      <c r="AT2589" s="25" t="s">
        <v>209</v>
      </c>
      <c r="AU2589" s="25" t="s">
        <v>87</v>
      </c>
    </row>
    <row r="2590" spans="2:65" s="1" customFormat="1" ht="16.5" customHeight="1">
      <c r="B2590" s="43"/>
      <c r="C2590" s="206" t="s">
        <v>2717</v>
      </c>
      <c r="D2590" s="206" t="s">
        <v>203</v>
      </c>
      <c r="E2590" s="207" t="s">
        <v>2718</v>
      </c>
      <c r="F2590" s="208" t="s">
        <v>2719</v>
      </c>
      <c r="G2590" s="209" t="s">
        <v>370</v>
      </c>
      <c r="H2590" s="210">
        <v>1662</v>
      </c>
      <c r="I2590" s="211"/>
      <c r="J2590" s="212">
        <f>ROUND(I2590*H2590,2)</f>
        <v>0</v>
      </c>
      <c r="K2590" s="208" t="s">
        <v>207</v>
      </c>
      <c r="L2590" s="63"/>
      <c r="M2590" s="213" t="s">
        <v>34</v>
      </c>
      <c r="N2590" s="214" t="s">
        <v>51</v>
      </c>
      <c r="O2590" s="44"/>
      <c r="P2590" s="215">
        <f>O2590*H2590</f>
        <v>0</v>
      </c>
      <c r="Q2590" s="215">
        <v>0</v>
      </c>
      <c r="R2590" s="215">
        <f>Q2590*H2590</f>
        <v>0</v>
      </c>
      <c r="S2590" s="215">
        <v>0</v>
      </c>
      <c r="T2590" s="216">
        <f>S2590*H2590</f>
        <v>0</v>
      </c>
      <c r="AR2590" s="25" t="s">
        <v>286</v>
      </c>
      <c r="AT2590" s="25" t="s">
        <v>203</v>
      </c>
      <c r="AU2590" s="25" t="s">
        <v>87</v>
      </c>
      <c r="AY2590" s="25" t="s">
        <v>201</v>
      </c>
      <c r="BE2590" s="217">
        <f>IF(N2590="základní",J2590,0)</f>
        <v>0</v>
      </c>
      <c r="BF2590" s="217">
        <f>IF(N2590="snížená",J2590,0)</f>
        <v>0</v>
      </c>
      <c r="BG2590" s="217">
        <f>IF(N2590="zákl. přenesená",J2590,0)</f>
        <v>0</v>
      </c>
      <c r="BH2590" s="217">
        <f>IF(N2590="sníž. přenesená",J2590,0)</f>
        <v>0</v>
      </c>
      <c r="BI2590" s="217">
        <f>IF(N2590="nulová",J2590,0)</f>
        <v>0</v>
      </c>
      <c r="BJ2590" s="25" t="s">
        <v>42</v>
      </c>
      <c r="BK2590" s="217">
        <f>ROUND(I2590*H2590,2)</f>
        <v>0</v>
      </c>
      <c r="BL2590" s="25" t="s">
        <v>286</v>
      </c>
      <c r="BM2590" s="25" t="s">
        <v>2720</v>
      </c>
    </row>
    <row r="2591" spans="2:65" s="1" customFormat="1" ht="40.5">
      <c r="B2591" s="43"/>
      <c r="C2591" s="65"/>
      <c r="D2591" s="218" t="s">
        <v>209</v>
      </c>
      <c r="E2591" s="65"/>
      <c r="F2591" s="219" t="s">
        <v>2682</v>
      </c>
      <c r="G2591" s="65"/>
      <c r="H2591" s="65"/>
      <c r="I2591" s="175"/>
      <c r="J2591" s="65"/>
      <c r="K2591" s="65"/>
      <c r="L2591" s="63"/>
      <c r="M2591" s="220"/>
      <c r="N2591" s="44"/>
      <c r="O2591" s="44"/>
      <c r="P2591" s="44"/>
      <c r="Q2591" s="44"/>
      <c r="R2591" s="44"/>
      <c r="S2591" s="44"/>
      <c r="T2591" s="80"/>
      <c r="AT2591" s="25" t="s">
        <v>209</v>
      </c>
      <c r="AU2591" s="25" t="s">
        <v>87</v>
      </c>
    </row>
    <row r="2592" spans="2:65" s="13" customFormat="1">
      <c r="B2592" s="231"/>
      <c r="C2592" s="232"/>
      <c r="D2592" s="218" t="s">
        <v>211</v>
      </c>
      <c r="E2592" s="233" t="s">
        <v>34</v>
      </c>
      <c r="F2592" s="234" t="s">
        <v>2721</v>
      </c>
      <c r="G2592" s="232"/>
      <c r="H2592" s="235">
        <v>1511</v>
      </c>
      <c r="I2592" s="236"/>
      <c r="J2592" s="232"/>
      <c r="K2592" s="232"/>
      <c r="L2592" s="237"/>
      <c r="M2592" s="238"/>
      <c r="N2592" s="239"/>
      <c r="O2592" s="239"/>
      <c r="P2592" s="239"/>
      <c r="Q2592" s="239"/>
      <c r="R2592" s="239"/>
      <c r="S2592" s="239"/>
      <c r="T2592" s="240"/>
      <c r="AT2592" s="241" t="s">
        <v>211</v>
      </c>
      <c r="AU2592" s="241" t="s">
        <v>87</v>
      </c>
      <c r="AV2592" s="13" t="s">
        <v>87</v>
      </c>
      <c r="AW2592" s="13" t="s">
        <v>40</v>
      </c>
      <c r="AX2592" s="13" t="s">
        <v>80</v>
      </c>
      <c r="AY2592" s="241" t="s">
        <v>201</v>
      </c>
    </row>
    <row r="2593" spans="2:65" s="13" customFormat="1">
      <c r="B2593" s="231"/>
      <c r="C2593" s="232"/>
      <c r="D2593" s="218" t="s">
        <v>211</v>
      </c>
      <c r="E2593" s="233" t="s">
        <v>34</v>
      </c>
      <c r="F2593" s="234" t="s">
        <v>2722</v>
      </c>
      <c r="G2593" s="232"/>
      <c r="H2593" s="235">
        <v>151</v>
      </c>
      <c r="I2593" s="236"/>
      <c r="J2593" s="232"/>
      <c r="K2593" s="232"/>
      <c r="L2593" s="237"/>
      <c r="M2593" s="238"/>
      <c r="N2593" s="239"/>
      <c r="O2593" s="239"/>
      <c r="P2593" s="239"/>
      <c r="Q2593" s="239"/>
      <c r="R2593" s="239"/>
      <c r="S2593" s="239"/>
      <c r="T2593" s="240"/>
      <c r="AT2593" s="241" t="s">
        <v>211</v>
      </c>
      <c r="AU2593" s="241" t="s">
        <v>87</v>
      </c>
      <c r="AV2593" s="13" t="s">
        <v>87</v>
      </c>
      <c r="AW2593" s="13" t="s">
        <v>40</v>
      </c>
      <c r="AX2593" s="13" t="s">
        <v>80</v>
      </c>
      <c r="AY2593" s="241" t="s">
        <v>201</v>
      </c>
    </row>
    <row r="2594" spans="2:65" s="14" customFormat="1">
      <c r="B2594" s="242"/>
      <c r="C2594" s="243"/>
      <c r="D2594" s="218" t="s">
        <v>211</v>
      </c>
      <c r="E2594" s="244" t="s">
        <v>34</v>
      </c>
      <c r="F2594" s="245" t="s">
        <v>215</v>
      </c>
      <c r="G2594" s="243"/>
      <c r="H2594" s="246">
        <v>1662</v>
      </c>
      <c r="I2594" s="247"/>
      <c r="J2594" s="243"/>
      <c r="K2594" s="243"/>
      <c r="L2594" s="248"/>
      <c r="M2594" s="249"/>
      <c r="N2594" s="250"/>
      <c r="O2594" s="250"/>
      <c r="P2594" s="250"/>
      <c r="Q2594" s="250"/>
      <c r="R2594" s="250"/>
      <c r="S2594" s="250"/>
      <c r="T2594" s="251"/>
      <c r="AT2594" s="252" t="s">
        <v>211</v>
      </c>
      <c r="AU2594" s="252" t="s">
        <v>87</v>
      </c>
      <c r="AV2594" s="14" t="s">
        <v>111</v>
      </c>
      <c r="AW2594" s="14" t="s">
        <v>40</v>
      </c>
      <c r="AX2594" s="14" t="s">
        <v>42</v>
      </c>
      <c r="AY2594" s="252" t="s">
        <v>201</v>
      </c>
    </row>
    <row r="2595" spans="2:65" s="1" customFormat="1" ht="38.25" customHeight="1">
      <c r="B2595" s="43"/>
      <c r="C2595" s="206" t="s">
        <v>2723</v>
      </c>
      <c r="D2595" s="206" t="s">
        <v>203</v>
      </c>
      <c r="E2595" s="207" t="s">
        <v>2724</v>
      </c>
      <c r="F2595" s="208" t="s">
        <v>2725</v>
      </c>
      <c r="G2595" s="209" t="s">
        <v>355</v>
      </c>
      <c r="H2595" s="210">
        <v>5.8159999999999998</v>
      </c>
      <c r="I2595" s="211"/>
      <c r="J2595" s="212">
        <f>ROUND(I2595*H2595,2)</f>
        <v>0</v>
      </c>
      <c r="K2595" s="208" t="s">
        <v>207</v>
      </c>
      <c r="L2595" s="63"/>
      <c r="M2595" s="213" t="s">
        <v>34</v>
      </c>
      <c r="N2595" s="214" t="s">
        <v>51</v>
      </c>
      <c r="O2595" s="44"/>
      <c r="P2595" s="215">
        <f>O2595*H2595</f>
        <v>0</v>
      </c>
      <c r="Q2595" s="215">
        <v>0</v>
      </c>
      <c r="R2595" s="215">
        <f>Q2595*H2595</f>
        <v>0</v>
      </c>
      <c r="S2595" s="215">
        <v>0</v>
      </c>
      <c r="T2595" s="216">
        <f>S2595*H2595</f>
        <v>0</v>
      </c>
      <c r="AR2595" s="25" t="s">
        <v>286</v>
      </c>
      <c r="AT2595" s="25" t="s">
        <v>203</v>
      </c>
      <c r="AU2595" s="25" t="s">
        <v>87</v>
      </c>
      <c r="AY2595" s="25" t="s">
        <v>201</v>
      </c>
      <c r="BE2595" s="217">
        <f>IF(N2595="základní",J2595,0)</f>
        <v>0</v>
      </c>
      <c r="BF2595" s="217">
        <f>IF(N2595="snížená",J2595,0)</f>
        <v>0</v>
      </c>
      <c r="BG2595" s="217">
        <f>IF(N2595="zákl. přenesená",J2595,0)</f>
        <v>0</v>
      </c>
      <c r="BH2595" s="217">
        <f>IF(N2595="sníž. přenesená",J2595,0)</f>
        <v>0</v>
      </c>
      <c r="BI2595" s="217">
        <f>IF(N2595="nulová",J2595,0)</f>
        <v>0</v>
      </c>
      <c r="BJ2595" s="25" t="s">
        <v>42</v>
      </c>
      <c r="BK2595" s="217">
        <f>ROUND(I2595*H2595,2)</f>
        <v>0</v>
      </c>
      <c r="BL2595" s="25" t="s">
        <v>286</v>
      </c>
      <c r="BM2595" s="25" t="s">
        <v>2726</v>
      </c>
    </row>
    <row r="2596" spans="2:65" s="1" customFormat="1" ht="121.5">
      <c r="B2596" s="43"/>
      <c r="C2596" s="65"/>
      <c r="D2596" s="218" t="s">
        <v>209</v>
      </c>
      <c r="E2596" s="65"/>
      <c r="F2596" s="219" t="s">
        <v>1601</v>
      </c>
      <c r="G2596" s="65"/>
      <c r="H2596" s="65"/>
      <c r="I2596" s="175"/>
      <c r="J2596" s="65"/>
      <c r="K2596" s="65"/>
      <c r="L2596" s="63"/>
      <c r="M2596" s="220"/>
      <c r="N2596" s="44"/>
      <c r="O2596" s="44"/>
      <c r="P2596" s="44"/>
      <c r="Q2596" s="44"/>
      <c r="R2596" s="44"/>
      <c r="S2596" s="44"/>
      <c r="T2596" s="80"/>
      <c r="AT2596" s="25" t="s">
        <v>209</v>
      </c>
      <c r="AU2596" s="25" t="s">
        <v>87</v>
      </c>
    </row>
    <row r="2597" spans="2:65" s="11" customFormat="1" ht="29.85" customHeight="1">
      <c r="B2597" s="190"/>
      <c r="C2597" s="191"/>
      <c r="D2597" s="192" t="s">
        <v>79</v>
      </c>
      <c r="E2597" s="204" t="s">
        <v>2727</v>
      </c>
      <c r="F2597" s="204" t="s">
        <v>2728</v>
      </c>
      <c r="G2597" s="191"/>
      <c r="H2597" s="191"/>
      <c r="I2597" s="194"/>
      <c r="J2597" s="205">
        <f>BK2597</f>
        <v>0</v>
      </c>
      <c r="K2597" s="191"/>
      <c r="L2597" s="196"/>
      <c r="M2597" s="197"/>
      <c r="N2597" s="198"/>
      <c r="O2597" s="198"/>
      <c r="P2597" s="199">
        <f>SUM(P2598:P2663)</f>
        <v>0</v>
      </c>
      <c r="Q2597" s="198"/>
      <c r="R2597" s="199">
        <f>SUM(R2598:R2663)</f>
        <v>0.46825460000000008</v>
      </c>
      <c r="S2597" s="198"/>
      <c r="T2597" s="200">
        <f>SUM(T2598:T2663)</f>
        <v>0</v>
      </c>
      <c r="AR2597" s="201" t="s">
        <v>87</v>
      </c>
      <c r="AT2597" s="202" t="s">
        <v>79</v>
      </c>
      <c r="AU2597" s="202" t="s">
        <v>42</v>
      </c>
      <c r="AY2597" s="201" t="s">
        <v>201</v>
      </c>
      <c r="BK2597" s="203">
        <f>SUM(BK2598:BK2663)</f>
        <v>0</v>
      </c>
    </row>
    <row r="2598" spans="2:65" s="1" customFormat="1" ht="25.5" customHeight="1">
      <c r="B2598" s="43"/>
      <c r="C2598" s="206" t="s">
        <v>2729</v>
      </c>
      <c r="D2598" s="206" t="s">
        <v>203</v>
      </c>
      <c r="E2598" s="207" t="s">
        <v>2730</v>
      </c>
      <c r="F2598" s="208" t="s">
        <v>2731</v>
      </c>
      <c r="G2598" s="209" t="s">
        <v>137</v>
      </c>
      <c r="H2598" s="210">
        <v>169.90899999999999</v>
      </c>
      <c r="I2598" s="211"/>
      <c r="J2598" s="212">
        <f>ROUND(I2598*H2598,2)</f>
        <v>0</v>
      </c>
      <c r="K2598" s="208" t="s">
        <v>207</v>
      </c>
      <c r="L2598" s="63"/>
      <c r="M2598" s="213" t="s">
        <v>34</v>
      </c>
      <c r="N2598" s="214" t="s">
        <v>51</v>
      </c>
      <c r="O2598" s="44"/>
      <c r="P2598" s="215">
        <f>O2598*H2598</f>
        <v>0</v>
      </c>
      <c r="Q2598" s="215">
        <v>2.0000000000000002E-5</v>
      </c>
      <c r="R2598" s="215">
        <f>Q2598*H2598</f>
        <v>3.3981800000000002E-3</v>
      </c>
      <c r="S2598" s="215">
        <v>0</v>
      </c>
      <c r="T2598" s="216">
        <f>S2598*H2598</f>
        <v>0</v>
      </c>
      <c r="AR2598" s="25" t="s">
        <v>286</v>
      </c>
      <c r="AT2598" s="25" t="s">
        <v>203</v>
      </c>
      <c r="AU2598" s="25" t="s">
        <v>87</v>
      </c>
      <c r="AY2598" s="25" t="s">
        <v>201</v>
      </c>
      <c r="BE2598" s="217">
        <f>IF(N2598="základní",J2598,0)</f>
        <v>0</v>
      </c>
      <c r="BF2598" s="217">
        <f>IF(N2598="snížená",J2598,0)</f>
        <v>0</v>
      </c>
      <c r="BG2598" s="217">
        <f>IF(N2598="zákl. přenesená",J2598,0)</f>
        <v>0</v>
      </c>
      <c r="BH2598" s="217">
        <f>IF(N2598="sníž. přenesená",J2598,0)</f>
        <v>0</v>
      </c>
      <c r="BI2598" s="217">
        <f>IF(N2598="nulová",J2598,0)</f>
        <v>0</v>
      </c>
      <c r="BJ2598" s="25" t="s">
        <v>42</v>
      </c>
      <c r="BK2598" s="217">
        <f>ROUND(I2598*H2598,2)</f>
        <v>0</v>
      </c>
      <c r="BL2598" s="25" t="s">
        <v>286</v>
      </c>
      <c r="BM2598" s="25" t="s">
        <v>2732</v>
      </c>
    </row>
    <row r="2599" spans="2:65" s="13" customFormat="1">
      <c r="B2599" s="231"/>
      <c r="C2599" s="232"/>
      <c r="D2599" s="218" t="s">
        <v>211</v>
      </c>
      <c r="E2599" s="233" t="s">
        <v>34</v>
      </c>
      <c r="F2599" s="234" t="s">
        <v>2733</v>
      </c>
      <c r="G2599" s="232"/>
      <c r="H2599" s="235">
        <v>97.635000000000005</v>
      </c>
      <c r="I2599" s="236"/>
      <c r="J2599" s="232"/>
      <c r="K2599" s="232"/>
      <c r="L2599" s="237"/>
      <c r="M2599" s="238"/>
      <c r="N2599" s="239"/>
      <c r="O2599" s="239"/>
      <c r="P2599" s="239"/>
      <c r="Q2599" s="239"/>
      <c r="R2599" s="239"/>
      <c r="S2599" s="239"/>
      <c r="T2599" s="240"/>
      <c r="AT2599" s="241" t="s">
        <v>211</v>
      </c>
      <c r="AU2599" s="241" t="s">
        <v>87</v>
      </c>
      <c r="AV2599" s="13" t="s">
        <v>87</v>
      </c>
      <c r="AW2599" s="13" t="s">
        <v>40</v>
      </c>
      <c r="AX2599" s="13" t="s">
        <v>80</v>
      </c>
      <c r="AY2599" s="241" t="s">
        <v>201</v>
      </c>
    </row>
    <row r="2600" spans="2:65" s="13" customFormat="1">
      <c r="B2600" s="231"/>
      <c r="C2600" s="232"/>
      <c r="D2600" s="218" t="s">
        <v>211</v>
      </c>
      <c r="E2600" s="233" t="s">
        <v>34</v>
      </c>
      <c r="F2600" s="234" t="s">
        <v>2734</v>
      </c>
      <c r="G2600" s="232"/>
      <c r="H2600" s="235">
        <v>72.274000000000001</v>
      </c>
      <c r="I2600" s="236"/>
      <c r="J2600" s="232"/>
      <c r="K2600" s="232"/>
      <c r="L2600" s="237"/>
      <c r="M2600" s="238"/>
      <c r="N2600" s="239"/>
      <c r="O2600" s="239"/>
      <c r="P2600" s="239"/>
      <c r="Q2600" s="239"/>
      <c r="R2600" s="239"/>
      <c r="S2600" s="239"/>
      <c r="T2600" s="240"/>
      <c r="AT2600" s="241" t="s">
        <v>211</v>
      </c>
      <c r="AU2600" s="241" t="s">
        <v>87</v>
      </c>
      <c r="AV2600" s="13" t="s">
        <v>87</v>
      </c>
      <c r="AW2600" s="13" t="s">
        <v>40</v>
      </c>
      <c r="AX2600" s="13" t="s">
        <v>80</v>
      </c>
      <c r="AY2600" s="241" t="s">
        <v>201</v>
      </c>
    </row>
    <row r="2601" spans="2:65" s="14" customFormat="1">
      <c r="B2601" s="242"/>
      <c r="C2601" s="243"/>
      <c r="D2601" s="218" t="s">
        <v>211</v>
      </c>
      <c r="E2601" s="244" t="s">
        <v>34</v>
      </c>
      <c r="F2601" s="245" t="s">
        <v>215</v>
      </c>
      <c r="G2601" s="243"/>
      <c r="H2601" s="246">
        <v>169.90899999999999</v>
      </c>
      <c r="I2601" s="247"/>
      <c r="J2601" s="243"/>
      <c r="K2601" s="243"/>
      <c r="L2601" s="248"/>
      <c r="M2601" s="249"/>
      <c r="N2601" s="250"/>
      <c r="O2601" s="250"/>
      <c r="P2601" s="250"/>
      <c r="Q2601" s="250"/>
      <c r="R2601" s="250"/>
      <c r="S2601" s="250"/>
      <c r="T2601" s="251"/>
      <c r="AT2601" s="252" t="s">
        <v>211</v>
      </c>
      <c r="AU2601" s="252" t="s">
        <v>87</v>
      </c>
      <c r="AV2601" s="14" t="s">
        <v>111</v>
      </c>
      <c r="AW2601" s="14" t="s">
        <v>40</v>
      </c>
      <c r="AX2601" s="14" t="s">
        <v>42</v>
      </c>
      <c r="AY2601" s="252" t="s">
        <v>201</v>
      </c>
    </row>
    <row r="2602" spans="2:65" s="1" customFormat="1" ht="25.5" customHeight="1">
      <c r="B2602" s="43"/>
      <c r="C2602" s="206" t="s">
        <v>2735</v>
      </c>
      <c r="D2602" s="206" t="s">
        <v>203</v>
      </c>
      <c r="E2602" s="207" t="s">
        <v>2736</v>
      </c>
      <c r="F2602" s="208" t="s">
        <v>2737</v>
      </c>
      <c r="G2602" s="209" t="s">
        <v>137</v>
      </c>
      <c r="H2602" s="210">
        <v>169.90899999999999</v>
      </c>
      <c r="I2602" s="211"/>
      <c r="J2602" s="212">
        <f>ROUND(I2602*H2602,2)</f>
        <v>0</v>
      </c>
      <c r="K2602" s="208" t="s">
        <v>207</v>
      </c>
      <c r="L2602" s="63"/>
      <c r="M2602" s="213" t="s">
        <v>34</v>
      </c>
      <c r="N2602" s="214" t="s">
        <v>51</v>
      </c>
      <c r="O2602" s="44"/>
      <c r="P2602" s="215">
        <f>O2602*H2602</f>
        <v>0</v>
      </c>
      <c r="Q2602" s="215">
        <v>0</v>
      </c>
      <c r="R2602" s="215">
        <f>Q2602*H2602</f>
        <v>0</v>
      </c>
      <c r="S2602" s="215">
        <v>0</v>
      </c>
      <c r="T2602" s="216">
        <f>S2602*H2602</f>
        <v>0</v>
      </c>
      <c r="AR2602" s="25" t="s">
        <v>286</v>
      </c>
      <c r="AT2602" s="25" t="s">
        <v>203</v>
      </c>
      <c r="AU2602" s="25" t="s">
        <v>87</v>
      </c>
      <c r="AY2602" s="25" t="s">
        <v>201</v>
      </c>
      <c r="BE2602" s="217">
        <f>IF(N2602="základní",J2602,0)</f>
        <v>0</v>
      </c>
      <c r="BF2602" s="217">
        <f>IF(N2602="snížená",J2602,0)</f>
        <v>0</v>
      </c>
      <c r="BG2602" s="217">
        <f>IF(N2602="zákl. přenesená",J2602,0)</f>
        <v>0</v>
      </c>
      <c r="BH2602" s="217">
        <f>IF(N2602="sníž. přenesená",J2602,0)</f>
        <v>0</v>
      </c>
      <c r="BI2602" s="217">
        <f>IF(N2602="nulová",J2602,0)</f>
        <v>0</v>
      </c>
      <c r="BJ2602" s="25" t="s">
        <v>42</v>
      </c>
      <c r="BK2602" s="217">
        <f>ROUND(I2602*H2602,2)</f>
        <v>0</v>
      </c>
      <c r="BL2602" s="25" t="s">
        <v>286</v>
      </c>
      <c r="BM2602" s="25" t="s">
        <v>2738</v>
      </c>
    </row>
    <row r="2603" spans="2:65" s="1" customFormat="1" ht="16.5" customHeight="1">
      <c r="B2603" s="43"/>
      <c r="C2603" s="206" t="s">
        <v>2739</v>
      </c>
      <c r="D2603" s="206" t="s">
        <v>203</v>
      </c>
      <c r="E2603" s="207" t="s">
        <v>2740</v>
      </c>
      <c r="F2603" s="208" t="s">
        <v>2741</v>
      </c>
      <c r="G2603" s="209" t="s">
        <v>137</v>
      </c>
      <c r="H2603" s="210">
        <v>169.90899999999999</v>
      </c>
      <c r="I2603" s="211"/>
      <c r="J2603" s="212">
        <f>ROUND(I2603*H2603,2)</f>
        <v>0</v>
      </c>
      <c r="K2603" s="208" t="s">
        <v>207</v>
      </c>
      <c r="L2603" s="63"/>
      <c r="M2603" s="213" t="s">
        <v>34</v>
      </c>
      <c r="N2603" s="214" t="s">
        <v>51</v>
      </c>
      <c r="O2603" s="44"/>
      <c r="P2603" s="215">
        <f>O2603*H2603</f>
        <v>0</v>
      </c>
      <c r="Q2603" s="215">
        <v>1.2999999999999999E-4</v>
      </c>
      <c r="R2603" s="215">
        <f>Q2603*H2603</f>
        <v>2.2088169999999997E-2</v>
      </c>
      <c r="S2603" s="215">
        <v>0</v>
      </c>
      <c r="T2603" s="216">
        <f>S2603*H2603</f>
        <v>0</v>
      </c>
      <c r="AR2603" s="25" t="s">
        <v>286</v>
      </c>
      <c r="AT2603" s="25" t="s">
        <v>203</v>
      </c>
      <c r="AU2603" s="25" t="s">
        <v>87</v>
      </c>
      <c r="AY2603" s="25" t="s">
        <v>201</v>
      </c>
      <c r="BE2603" s="217">
        <f>IF(N2603="základní",J2603,0)</f>
        <v>0</v>
      </c>
      <c r="BF2603" s="217">
        <f>IF(N2603="snížená",J2603,0)</f>
        <v>0</v>
      </c>
      <c r="BG2603" s="217">
        <f>IF(N2603="zákl. přenesená",J2603,0)</f>
        <v>0</v>
      </c>
      <c r="BH2603" s="217">
        <f>IF(N2603="sníž. přenesená",J2603,0)</f>
        <v>0</v>
      </c>
      <c r="BI2603" s="217">
        <f>IF(N2603="nulová",J2603,0)</f>
        <v>0</v>
      </c>
      <c r="BJ2603" s="25" t="s">
        <v>42</v>
      </c>
      <c r="BK2603" s="217">
        <f>ROUND(I2603*H2603,2)</f>
        <v>0</v>
      </c>
      <c r="BL2603" s="25" t="s">
        <v>286</v>
      </c>
      <c r="BM2603" s="25" t="s">
        <v>2742</v>
      </c>
    </row>
    <row r="2604" spans="2:65" s="1" customFormat="1" ht="16.5" customHeight="1">
      <c r="B2604" s="43"/>
      <c r="C2604" s="206" t="s">
        <v>2743</v>
      </c>
      <c r="D2604" s="206" t="s">
        <v>203</v>
      </c>
      <c r="E2604" s="207" t="s">
        <v>2744</v>
      </c>
      <c r="F2604" s="208" t="s">
        <v>2745</v>
      </c>
      <c r="G2604" s="209" t="s">
        <v>137</v>
      </c>
      <c r="H2604" s="210">
        <v>169.90899999999999</v>
      </c>
      <c r="I2604" s="211"/>
      <c r="J2604" s="212">
        <f>ROUND(I2604*H2604,2)</f>
        <v>0</v>
      </c>
      <c r="K2604" s="208" t="s">
        <v>207</v>
      </c>
      <c r="L2604" s="63"/>
      <c r="M2604" s="213" t="s">
        <v>34</v>
      </c>
      <c r="N2604" s="214" t="s">
        <v>51</v>
      </c>
      <c r="O2604" s="44"/>
      <c r="P2604" s="215">
        <f>O2604*H2604</f>
        <v>0</v>
      </c>
      <c r="Q2604" s="215">
        <v>3.4000000000000002E-4</v>
      </c>
      <c r="R2604" s="215">
        <f>Q2604*H2604</f>
        <v>5.7769060000000004E-2</v>
      </c>
      <c r="S2604" s="215">
        <v>0</v>
      </c>
      <c r="T2604" s="216">
        <f>S2604*H2604</f>
        <v>0</v>
      </c>
      <c r="AR2604" s="25" t="s">
        <v>286</v>
      </c>
      <c r="AT2604" s="25" t="s">
        <v>203</v>
      </c>
      <c r="AU2604" s="25" t="s">
        <v>87</v>
      </c>
      <c r="AY2604" s="25" t="s">
        <v>201</v>
      </c>
      <c r="BE2604" s="217">
        <f>IF(N2604="základní",J2604,0)</f>
        <v>0</v>
      </c>
      <c r="BF2604" s="217">
        <f>IF(N2604="snížená",J2604,0)</f>
        <v>0</v>
      </c>
      <c r="BG2604" s="217">
        <f>IF(N2604="zákl. přenesená",J2604,0)</f>
        <v>0</v>
      </c>
      <c r="BH2604" s="217">
        <f>IF(N2604="sníž. přenesená",J2604,0)</f>
        <v>0</v>
      </c>
      <c r="BI2604" s="217">
        <f>IF(N2604="nulová",J2604,0)</f>
        <v>0</v>
      </c>
      <c r="BJ2604" s="25" t="s">
        <v>42</v>
      </c>
      <c r="BK2604" s="217">
        <f>ROUND(I2604*H2604,2)</f>
        <v>0</v>
      </c>
      <c r="BL2604" s="25" t="s">
        <v>286</v>
      </c>
      <c r="BM2604" s="25" t="s">
        <v>2746</v>
      </c>
    </row>
    <row r="2605" spans="2:65" s="1" customFormat="1" ht="16.5" customHeight="1">
      <c r="B2605" s="43"/>
      <c r="C2605" s="206" t="s">
        <v>2747</v>
      </c>
      <c r="D2605" s="206" t="s">
        <v>203</v>
      </c>
      <c r="E2605" s="207" t="s">
        <v>2748</v>
      </c>
      <c r="F2605" s="208" t="s">
        <v>2749</v>
      </c>
      <c r="G2605" s="209" t="s">
        <v>137</v>
      </c>
      <c r="H2605" s="210">
        <v>169.90899999999999</v>
      </c>
      <c r="I2605" s="211"/>
      <c r="J2605" s="212">
        <f>ROUND(I2605*H2605,2)</f>
        <v>0</v>
      </c>
      <c r="K2605" s="208" t="s">
        <v>207</v>
      </c>
      <c r="L2605" s="63"/>
      <c r="M2605" s="213" t="s">
        <v>34</v>
      </c>
      <c r="N2605" s="214" t="s">
        <v>51</v>
      </c>
      <c r="O2605" s="44"/>
      <c r="P2605" s="215">
        <f>O2605*H2605</f>
        <v>0</v>
      </c>
      <c r="Q2605" s="215">
        <v>5.8E-4</v>
      </c>
      <c r="R2605" s="215">
        <f>Q2605*H2605</f>
        <v>9.8547219999999991E-2</v>
      </c>
      <c r="S2605" s="215">
        <v>0</v>
      </c>
      <c r="T2605" s="216">
        <f>S2605*H2605</f>
        <v>0</v>
      </c>
      <c r="AR2605" s="25" t="s">
        <v>286</v>
      </c>
      <c r="AT2605" s="25" t="s">
        <v>203</v>
      </c>
      <c r="AU2605" s="25" t="s">
        <v>87</v>
      </c>
      <c r="AY2605" s="25" t="s">
        <v>201</v>
      </c>
      <c r="BE2605" s="217">
        <f>IF(N2605="základní",J2605,0)</f>
        <v>0</v>
      </c>
      <c r="BF2605" s="217">
        <f>IF(N2605="snížená",J2605,0)</f>
        <v>0</v>
      </c>
      <c r="BG2605" s="217">
        <f>IF(N2605="zákl. přenesená",J2605,0)</f>
        <v>0</v>
      </c>
      <c r="BH2605" s="217">
        <f>IF(N2605="sníž. přenesená",J2605,0)</f>
        <v>0</v>
      </c>
      <c r="BI2605" s="217">
        <f>IF(N2605="nulová",J2605,0)</f>
        <v>0</v>
      </c>
      <c r="BJ2605" s="25" t="s">
        <v>42</v>
      </c>
      <c r="BK2605" s="217">
        <f>ROUND(I2605*H2605,2)</f>
        <v>0</v>
      </c>
      <c r="BL2605" s="25" t="s">
        <v>286</v>
      </c>
      <c r="BM2605" s="25" t="s">
        <v>2750</v>
      </c>
    </row>
    <row r="2606" spans="2:65" s="1" customFormat="1" ht="54">
      <c r="B2606" s="43"/>
      <c r="C2606" s="65"/>
      <c r="D2606" s="218" t="s">
        <v>209</v>
      </c>
      <c r="E2606" s="65"/>
      <c r="F2606" s="219" t="s">
        <v>2751</v>
      </c>
      <c r="G2606" s="65"/>
      <c r="H2606" s="65"/>
      <c r="I2606" s="175"/>
      <c r="J2606" s="65"/>
      <c r="K2606" s="65"/>
      <c r="L2606" s="63"/>
      <c r="M2606" s="220"/>
      <c r="N2606" s="44"/>
      <c r="O2606" s="44"/>
      <c r="P2606" s="44"/>
      <c r="Q2606" s="44"/>
      <c r="R2606" s="44"/>
      <c r="S2606" s="44"/>
      <c r="T2606" s="80"/>
      <c r="AT2606" s="25" t="s">
        <v>209</v>
      </c>
      <c r="AU2606" s="25" t="s">
        <v>87</v>
      </c>
    </row>
    <row r="2607" spans="2:65" s="13" customFormat="1">
      <c r="B2607" s="231"/>
      <c r="C2607" s="232"/>
      <c r="D2607" s="218" t="s">
        <v>211</v>
      </c>
      <c r="E2607" s="233" t="s">
        <v>34</v>
      </c>
      <c r="F2607" s="234" t="s">
        <v>2733</v>
      </c>
      <c r="G2607" s="232"/>
      <c r="H2607" s="235">
        <v>97.635000000000005</v>
      </c>
      <c r="I2607" s="236"/>
      <c r="J2607" s="232"/>
      <c r="K2607" s="232"/>
      <c r="L2607" s="237"/>
      <c r="M2607" s="238"/>
      <c r="N2607" s="239"/>
      <c r="O2607" s="239"/>
      <c r="P2607" s="239"/>
      <c r="Q2607" s="239"/>
      <c r="R2607" s="239"/>
      <c r="S2607" s="239"/>
      <c r="T2607" s="240"/>
      <c r="AT2607" s="241" t="s">
        <v>211</v>
      </c>
      <c r="AU2607" s="241" t="s">
        <v>87</v>
      </c>
      <c r="AV2607" s="13" t="s">
        <v>87</v>
      </c>
      <c r="AW2607" s="13" t="s">
        <v>40</v>
      </c>
      <c r="AX2607" s="13" t="s">
        <v>80</v>
      </c>
      <c r="AY2607" s="241" t="s">
        <v>201</v>
      </c>
    </row>
    <row r="2608" spans="2:65" s="13" customFormat="1">
      <c r="B2608" s="231"/>
      <c r="C2608" s="232"/>
      <c r="D2608" s="218" t="s">
        <v>211</v>
      </c>
      <c r="E2608" s="233" t="s">
        <v>34</v>
      </c>
      <c r="F2608" s="234" t="s">
        <v>2734</v>
      </c>
      <c r="G2608" s="232"/>
      <c r="H2608" s="235">
        <v>72.274000000000001</v>
      </c>
      <c r="I2608" s="236"/>
      <c r="J2608" s="232"/>
      <c r="K2608" s="232"/>
      <c r="L2608" s="237"/>
      <c r="M2608" s="238"/>
      <c r="N2608" s="239"/>
      <c r="O2608" s="239"/>
      <c r="P2608" s="239"/>
      <c r="Q2608" s="239"/>
      <c r="R2608" s="239"/>
      <c r="S2608" s="239"/>
      <c r="T2608" s="240"/>
      <c r="AT2608" s="241" t="s">
        <v>211</v>
      </c>
      <c r="AU2608" s="241" t="s">
        <v>87</v>
      </c>
      <c r="AV2608" s="13" t="s">
        <v>87</v>
      </c>
      <c r="AW2608" s="13" t="s">
        <v>40</v>
      </c>
      <c r="AX2608" s="13" t="s">
        <v>80</v>
      </c>
      <c r="AY2608" s="241" t="s">
        <v>201</v>
      </c>
    </row>
    <row r="2609" spans="2:65" s="14" customFormat="1">
      <c r="B2609" s="242"/>
      <c r="C2609" s="243"/>
      <c r="D2609" s="218" t="s">
        <v>211</v>
      </c>
      <c r="E2609" s="244" t="s">
        <v>34</v>
      </c>
      <c r="F2609" s="245" t="s">
        <v>215</v>
      </c>
      <c r="G2609" s="243"/>
      <c r="H2609" s="246">
        <v>169.90899999999999</v>
      </c>
      <c r="I2609" s="247"/>
      <c r="J2609" s="243"/>
      <c r="K2609" s="243"/>
      <c r="L2609" s="248"/>
      <c r="M2609" s="249"/>
      <c r="N2609" s="250"/>
      <c r="O2609" s="250"/>
      <c r="P2609" s="250"/>
      <c r="Q2609" s="250"/>
      <c r="R2609" s="250"/>
      <c r="S2609" s="250"/>
      <c r="T2609" s="251"/>
      <c r="AT2609" s="252" t="s">
        <v>211</v>
      </c>
      <c r="AU2609" s="252" t="s">
        <v>87</v>
      </c>
      <c r="AV2609" s="14" t="s">
        <v>111</v>
      </c>
      <c r="AW2609" s="14" t="s">
        <v>40</v>
      </c>
      <c r="AX2609" s="14" t="s">
        <v>42</v>
      </c>
      <c r="AY2609" s="252" t="s">
        <v>201</v>
      </c>
    </row>
    <row r="2610" spans="2:65" s="1" customFormat="1" ht="25.5" customHeight="1">
      <c r="B2610" s="43"/>
      <c r="C2610" s="206" t="s">
        <v>2752</v>
      </c>
      <c r="D2610" s="206" t="s">
        <v>203</v>
      </c>
      <c r="E2610" s="207" t="s">
        <v>2753</v>
      </c>
      <c r="F2610" s="208" t="s">
        <v>2754</v>
      </c>
      <c r="G2610" s="209" t="s">
        <v>137</v>
      </c>
      <c r="H2610" s="210">
        <v>19.486999999999998</v>
      </c>
      <c r="I2610" s="211"/>
      <c r="J2610" s="212">
        <f>ROUND(I2610*H2610,2)</f>
        <v>0</v>
      </c>
      <c r="K2610" s="208" t="s">
        <v>207</v>
      </c>
      <c r="L2610" s="63"/>
      <c r="M2610" s="213" t="s">
        <v>34</v>
      </c>
      <c r="N2610" s="214" t="s">
        <v>51</v>
      </c>
      <c r="O2610" s="44"/>
      <c r="P2610" s="215">
        <f>O2610*H2610</f>
        <v>0</v>
      </c>
      <c r="Q2610" s="215">
        <v>6.9999999999999994E-5</v>
      </c>
      <c r="R2610" s="215">
        <f>Q2610*H2610</f>
        <v>1.3640899999999997E-3</v>
      </c>
      <c r="S2610" s="215">
        <v>0</v>
      </c>
      <c r="T2610" s="216">
        <f>S2610*H2610</f>
        <v>0</v>
      </c>
      <c r="AR2610" s="25" t="s">
        <v>286</v>
      </c>
      <c r="AT2610" s="25" t="s">
        <v>203</v>
      </c>
      <c r="AU2610" s="25" t="s">
        <v>87</v>
      </c>
      <c r="AY2610" s="25" t="s">
        <v>201</v>
      </c>
      <c r="BE2610" s="217">
        <f>IF(N2610="základní",J2610,0)</f>
        <v>0</v>
      </c>
      <c r="BF2610" s="217">
        <f>IF(N2610="snížená",J2610,0)</f>
        <v>0</v>
      </c>
      <c r="BG2610" s="217">
        <f>IF(N2610="zákl. přenesená",J2610,0)</f>
        <v>0</v>
      </c>
      <c r="BH2610" s="217">
        <f>IF(N2610="sníž. přenesená",J2610,0)</f>
        <v>0</v>
      </c>
      <c r="BI2610" s="217">
        <f>IF(N2610="nulová",J2610,0)</f>
        <v>0</v>
      </c>
      <c r="BJ2610" s="25" t="s">
        <v>42</v>
      </c>
      <c r="BK2610" s="217">
        <f>ROUND(I2610*H2610,2)</f>
        <v>0</v>
      </c>
      <c r="BL2610" s="25" t="s">
        <v>286</v>
      </c>
      <c r="BM2610" s="25" t="s">
        <v>2755</v>
      </c>
    </row>
    <row r="2611" spans="2:65" s="1" customFormat="1" ht="25.5" customHeight="1">
      <c r="B2611" s="43"/>
      <c r="C2611" s="206" t="s">
        <v>2756</v>
      </c>
      <c r="D2611" s="206" t="s">
        <v>203</v>
      </c>
      <c r="E2611" s="207" t="s">
        <v>2757</v>
      </c>
      <c r="F2611" s="208" t="s">
        <v>2758</v>
      </c>
      <c r="G2611" s="209" t="s">
        <v>137</v>
      </c>
      <c r="H2611" s="210">
        <v>19.486999999999998</v>
      </c>
      <c r="I2611" s="211"/>
      <c r="J2611" s="212">
        <f>ROUND(I2611*H2611,2)</f>
        <v>0</v>
      </c>
      <c r="K2611" s="208" t="s">
        <v>207</v>
      </c>
      <c r="L2611" s="63"/>
      <c r="M2611" s="213" t="s">
        <v>34</v>
      </c>
      <c r="N2611" s="214" t="s">
        <v>51</v>
      </c>
      <c r="O2611" s="44"/>
      <c r="P2611" s="215">
        <f>O2611*H2611</f>
        <v>0</v>
      </c>
      <c r="Q2611" s="215">
        <v>0</v>
      </c>
      <c r="R2611" s="215">
        <f>Q2611*H2611</f>
        <v>0</v>
      </c>
      <c r="S2611" s="215">
        <v>0</v>
      </c>
      <c r="T2611" s="216">
        <f>S2611*H2611</f>
        <v>0</v>
      </c>
      <c r="AR2611" s="25" t="s">
        <v>286</v>
      </c>
      <c r="AT2611" s="25" t="s">
        <v>203</v>
      </c>
      <c r="AU2611" s="25" t="s">
        <v>87</v>
      </c>
      <c r="AY2611" s="25" t="s">
        <v>201</v>
      </c>
      <c r="BE2611" s="217">
        <f>IF(N2611="základní",J2611,0)</f>
        <v>0</v>
      </c>
      <c r="BF2611" s="217">
        <f>IF(N2611="snížená",J2611,0)</f>
        <v>0</v>
      </c>
      <c r="BG2611" s="217">
        <f>IF(N2611="zákl. přenesená",J2611,0)</f>
        <v>0</v>
      </c>
      <c r="BH2611" s="217">
        <f>IF(N2611="sníž. přenesená",J2611,0)</f>
        <v>0</v>
      </c>
      <c r="BI2611" s="217">
        <f>IF(N2611="nulová",J2611,0)</f>
        <v>0</v>
      </c>
      <c r="BJ2611" s="25" t="s">
        <v>42</v>
      </c>
      <c r="BK2611" s="217">
        <f>ROUND(I2611*H2611,2)</f>
        <v>0</v>
      </c>
      <c r="BL2611" s="25" t="s">
        <v>286</v>
      </c>
      <c r="BM2611" s="25" t="s">
        <v>2759</v>
      </c>
    </row>
    <row r="2612" spans="2:65" s="12" customFormat="1">
      <c r="B2612" s="221"/>
      <c r="C2612" s="222"/>
      <c r="D2612" s="218" t="s">
        <v>211</v>
      </c>
      <c r="E2612" s="223" t="s">
        <v>34</v>
      </c>
      <c r="F2612" s="224" t="s">
        <v>418</v>
      </c>
      <c r="G2612" s="222"/>
      <c r="H2612" s="223" t="s">
        <v>34</v>
      </c>
      <c r="I2612" s="225"/>
      <c r="J2612" s="222"/>
      <c r="K2612" s="222"/>
      <c r="L2612" s="226"/>
      <c r="M2612" s="227"/>
      <c r="N2612" s="228"/>
      <c r="O2612" s="228"/>
      <c r="P2612" s="228"/>
      <c r="Q2612" s="228"/>
      <c r="R2612" s="228"/>
      <c r="S2612" s="228"/>
      <c r="T2612" s="229"/>
      <c r="AT2612" s="230" t="s">
        <v>211</v>
      </c>
      <c r="AU2612" s="230" t="s">
        <v>87</v>
      </c>
      <c r="AV2612" s="12" t="s">
        <v>42</v>
      </c>
      <c r="AW2612" s="12" t="s">
        <v>40</v>
      </c>
      <c r="AX2612" s="12" t="s">
        <v>80</v>
      </c>
      <c r="AY2612" s="230" t="s">
        <v>201</v>
      </c>
    </row>
    <row r="2613" spans="2:65" s="12" customFormat="1">
      <c r="B2613" s="221"/>
      <c r="C2613" s="222"/>
      <c r="D2613" s="218" t="s">
        <v>211</v>
      </c>
      <c r="E2613" s="223" t="s">
        <v>34</v>
      </c>
      <c r="F2613" s="224" t="s">
        <v>1182</v>
      </c>
      <c r="G2613" s="222"/>
      <c r="H2613" s="223" t="s">
        <v>34</v>
      </c>
      <c r="I2613" s="225"/>
      <c r="J2613" s="222"/>
      <c r="K2613" s="222"/>
      <c r="L2613" s="226"/>
      <c r="M2613" s="227"/>
      <c r="N2613" s="228"/>
      <c r="O2613" s="228"/>
      <c r="P2613" s="228"/>
      <c r="Q2613" s="228"/>
      <c r="R2613" s="228"/>
      <c r="S2613" s="228"/>
      <c r="T2613" s="229"/>
      <c r="AT2613" s="230" t="s">
        <v>211</v>
      </c>
      <c r="AU2613" s="230" t="s">
        <v>87</v>
      </c>
      <c r="AV2613" s="12" t="s">
        <v>42</v>
      </c>
      <c r="AW2613" s="12" t="s">
        <v>40</v>
      </c>
      <c r="AX2613" s="12" t="s">
        <v>80</v>
      </c>
      <c r="AY2613" s="230" t="s">
        <v>201</v>
      </c>
    </row>
    <row r="2614" spans="2:65" s="12" customFormat="1">
      <c r="B2614" s="221"/>
      <c r="C2614" s="222"/>
      <c r="D2614" s="218" t="s">
        <v>211</v>
      </c>
      <c r="E2614" s="223" t="s">
        <v>34</v>
      </c>
      <c r="F2614" s="224" t="s">
        <v>2760</v>
      </c>
      <c r="G2614" s="222"/>
      <c r="H2614" s="223" t="s">
        <v>34</v>
      </c>
      <c r="I2614" s="225"/>
      <c r="J2614" s="222"/>
      <c r="K2614" s="222"/>
      <c r="L2614" s="226"/>
      <c r="M2614" s="227"/>
      <c r="N2614" s="228"/>
      <c r="O2614" s="228"/>
      <c r="P2614" s="228"/>
      <c r="Q2614" s="228"/>
      <c r="R2614" s="228"/>
      <c r="S2614" s="228"/>
      <c r="T2614" s="229"/>
      <c r="AT2614" s="230" t="s">
        <v>211</v>
      </c>
      <c r="AU2614" s="230" t="s">
        <v>87</v>
      </c>
      <c r="AV2614" s="12" t="s">
        <v>42</v>
      </c>
      <c r="AW2614" s="12" t="s">
        <v>40</v>
      </c>
      <c r="AX2614" s="12" t="s">
        <v>80</v>
      </c>
      <c r="AY2614" s="230" t="s">
        <v>201</v>
      </c>
    </row>
    <row r="2615" spans="2:65" s="13" customFormat="1">
      <c r="B2615" s="231"/>
      <c r="C2615" s="232"/>
      <c r="D2615" s="218" t="s">
        <v>211</v>
      </c>
      <c r="E2615" s="233" t="s">
        <v>34</v>
      </c>
      <c r="F2615" s="234" t="s">
        <v>2761</v>
      </c>
      <c r="G2615" s="232"/>
      <c r="H2615" s="235">
        <v>2.0880000000000001</v>
      </c>
      <c r="I2615" s="236"/>
      <c r="J2615" s="232"/>
      <c r="K2615" s="232"/>
      <c r="L2615" s="237"/>
      <c r="M2615" s="238"/>
      <c r="N2615" s="239"/>
      <c r="O2615" s="239"/>
      <c r="P2615" s="239"/>
      <c r="Q2615" s="239"/>
      <c r="R2615" s="239"/>
      <c r="S2615" s="239"/>
      <c r="T2615" s="240"/>
      <c r="AT2615" s="241" t="s">
        <v>211</v>
      </c>
      <c r="AU2615" s="241" t="s">
        <v>87</v>
      </c>
      <c r="AV2615" s="13" t="s">
        <v>87</v>
      </c>
      <c r="AW2615" s="13" t="s">
        <v>40</v>
      </c>
      <c r="AX2615" s="13" t="s">
        <v>80</v>
      </c>
      <c r="AY2615" s="241" t="s">
        <v>201</v>
      </c>
    </row>
    <row r="2616" spans="2:65" s="13" customFormat="1">
      <c r="B2616" s="231"/>
      <c r="C2616" s="232"/>
      <c r="D2616" s="218" t="s">
        <v>211</v>
      </c>
      <c r="E2616" s="233" t="s">
        <v>34</v>
      </c>
      <c r="F2616" s="234" t="s">
        <v>2762</v>
      </c>
      <c r="G2616" s="232"/>
      <c r="H2616" s="235">
        <v>2.4129999999999998</v>
      </c>
      <c r="I2616" s="236"/>
      <c r="J2616" s="232"/>
      <c r="K2616" s="232"/>
      <c r="L2616" s="237"/>
      <c r="M2616" s="238"/>
      <c r="N2616" s="239"/>
      <c r="O2616" s="239"/>
      <c r="P2616" s="239"/>
      <c r="Q2616" s="239"/>
      <c r="R2616" s="239"/>
      <c r="S2616" s="239"/>
      <c r="T2616" s="240"/>
      <c r="AT2616" s="241" t="s">
        <v>211</v>
      </c>
      <c r="AU2616" s="241" t="s">
        <v>87</v>
      </c>
      <c r="AV2616" s="13" t="s">
        <v>87</v>
      </c>
      <c r="AW2616" s="13" t="s">
        <v>40</v>
      </c>
      <c r="AX2616" s="13" t="s">
        <v>80</v>
      </c>
      <c r="AY2616" s="241" t="s">
        <v>201</v>
      </c>
    </row>
    <row r="2617" spans="2:65" s="13" customFormat="1">
      <c r="B2617" s="231"/>
      <c r="C2617" s="232"/>
      <c r="D2617" s="218" t="s">
        <v>211</v>
      </c>
      <c r="E2617" s="233" t="s">
        <v>34</v>
      </c>
      <c r="F2617" s="234" t="s">
        <v>2763</v>
      </c>
      <c r="G2617" s="232"/>
      <c r="H2617" s="235">
        <v>9.859</v>
      </c>
      <c r="I2617" s="236"/>
      <c r="J2617" s="232"/>
      <c r="K2617" s="232"/>
      <c r="L2617" s="237"/>
      <c r="M2617" s="238"/>
      <c r="N2617" s="239"/>
      <c r="O2617" s="239"/>
      <c r="P2617" s="239"/>
      <c r="Q2617" s="239"/>
      <c r="R2617" s="239"/>
      <c r="S2617" s="239"/>
      <c r="T2617" s="240"/>
      <c r="AT2617" s="241" t="s">
        <v>211</v>
      </c>
      <c r="AU2617" s="241" t="s">
        <v>87</v>
      </c>
      <c r="AV2617" s="13" t="s">
        <v>87</v>
      </c>
      <c r="AW2617" s="13" t="s">
        <v>40</v>
      </c>
      <c r="AX2617" s="13" t="s">
        <v>80</v>
      </c>
      <c r="AY2617" s="241" t="s">
        <v>201</v>
      </c>
    </row>
    <row r="2618" spans="2:65" s="13" customFormat="1">
      <c r="B2618" s="231"/>
      <c r="C2618" s="232"/>
      <c r="D2618" s="218" t="s">
        <v>211</v>
      </c>
      <c r="E2618" s="233" t="s">
        <v>34</v>
      </c>
      <c r="F2618" s="234" t="s">
        <v>2764</v>
      </c>
      <c r="G2618" s="232"/>
      <c r="H2618" s="235">
        <v>3.7749999999999999</v>
      </c>
      <c r="I2618" s="236"/>
      <c r="J2618" s="232"/>
      <c r="K2618" s="232"/>
      <c r="L2618" s="237"/>
      <c r="M2618" s="238"/>
      <c r="N2618" s="239"/>
      <c r="O2618" s="239"/>
      <c r="P2618" s="239"/>
      <c r="Q2618" s="239"/>
      <c r="R2618" s="239"/>
      <c r="S2618" s="239"/>
      <c r="T2618" s="240"/>
      <c r="AT2618" s="241" t="s">
        <v>211</v>
      </c>
      <c r="AU2618" s="241" t="s">
        <v>87</v>
      </c>
      <c r="AV2618" s="13" t="s">
        <v>87</v>
      </c>
      <c r="AW2618" s="13" t="s">
        <v>40</v>
      </c>
      <c r="AX2618" s="13" t="s">
        <v>80</v>
      </c>
      <c r="AY2618" s="241" t="s">
        <v>201</v>
      </c>
    </row>
    <row r="2619" spans="2:65" s="13" customFormat="1">
      <c r="B2619" s="231"/>
      <c r="C2619" s="232"/>
      <c r="D2619" s="218" t="s">
        <v>211</v>
      </c>
      <c r="E2619" s="233" t="s">
        <v>34</v>
      </c>
      <c r="F2619" s="234" t="s">
        <v>2765</v>
      </c>
      <c r="G2619" s="232"/>
      <c r="H2619" s="235">
        <v>1.3520000000000001</v>
      </c>
      <c r="I2619" s="236"/>
      <c r="J2619" s="232"/>
      <c r="K2619" s="232"/>
      <c r="L2619" s="237"/>
      <c r="M2619" s="238"/>
      <c r="N2619" s="239"/>
      <c r="O2619" s="239"/>
      <c r="P2619" s="239"/>
      <c r="Q2619" s="239"/>
      <c r="R2619" s="239"/>
      <c r="S2619" s="239"/>
      <c r="T2619" s="240"/>
      <c r="AT2619" s="241" t="s">
        <v>211</v>
      </c>
      <c r="AU2619" s="241" t="s">
        <v>87</v>
      </c>
      <c r="AV2619" s="13" t="s">
        <v>87</v>
      </c>
      <c r="AW2619" s="13" t="s">
        <v>40</v>
      </c>
      <c r="AX2619" s="13" t="s">
        <v>80</v>
      </c>
      <c r="AY2619" s="241" t="s">
        <v>201</v>
      </c>
    </row>
    <row r="2620" spans="2:65" s="14" customFormat="1">
      <c r="B2620" s="242"/>
      <c r="C2620" s="243"/>
      <c r="D2620" s="218" t="s">
        <v>211</v>
      </c>
      <c r="E2620" s="244" t="s">
        <v>34</v>
      </c>
      <c r="F2620" s="245" t="s">
        <v>215</v>
      </c>
      <c r="G2620" s="243"/>
      <c r="H2620" s="246">
        <v>19.486999999999998</v>
      </c>
      <c r="I2620" s="247"/>
      <c r="J2620" s="243"/>
      <c r="K2620" s="243"/>
      <c r="L2620" s="248"/>
      <c r="M2620" s="249"/>
      <c r="N2620" s="250"/>
      <c r="O2620" s="250"/>
      <c r="P2620" s="250"/>
      <c r="Q2620" s="250"/>
      <c r="R2620" s="250"/>
      <c r="S2620" s="250"/>
      <c r="T2620" s="251"/>
      <c r="AT2620" s="252" t="s">
        <v>211</v>
      </c>
      <c r="AU2620" s="252" t="s">
        <v>87</v>
      </c>
      <c r="AV2620" s="14" t="s">
        <v>111</v>
      </c>
      <c r="AW2620" s="14" t="s">
        <v>40</v>
      </c>
      <c r="AX2620" s="14" t="s">
        <v>42</v>
      </c>
      <c r="AY2620" s="252" t="s">
        <v>201</v>
      </c>
    </row>
    <row r="2621" spans="2:65" s="1" customFormat="1" ht="16.5" customHeight="1">
      <c r="B2621" s="43"/>
      <c r="C2621" s="206" t="s">
        <v>2766</v>
      </c>
      <c r="D2621" s="206" t="s">
        <v>203</v>
      </c>
      <c r="E2621" s="207" t="s">
        <v>2767</v>
      </c>
      <c r="F2621" s="208" t="s">
        <v>2768</v>
      </c>
      <c r="G2621" s="209" t="s">
        <v>137</v>
      </c>
      <c r="H2621" s="210">
        <v>19.486999999999998</v>
      </c>
      <c r="I2621" s="211"/>
      <c r="J2621" s="212">
        <f>ROUND(I2621*H2621,2)</f>
        <v>0</v>
      </c>
      <c r="K2621" s="208" t="s">
        <v>207</v>
      </c>
      <c r="L2621" s="63"/>
      <c r="M2621" s="213" t="s">
        <v>34</v>
      </c>
      <c r="N2621" s="214" t="s">
        <v>51</v>
      </c>
      <c r="O2621" s="44"/>
      <c r="P2621" s="215">
        <f>O2621*H2621</f>
        <v>0</v>
      </c>
      <c r="Q2621" s="215">
        <v>1.2E-4</v>
      </c>
      <c r="R2621" s="215">
        <f>Q2621*H2621</f>
        <v>2.3384399999999998E-3</v>
      </c>
      <c r="S2621" s="215">
        <v>0</v>
      </c>
      <c r="T2621" s="216">
        <f>S2621*H2621</f>
        <v>0</v>
      </c>
      <c r="AR2621" s="25" t="s">
        <v>286</v>
      </c>
      <c r="AT2621" s="25" t="s">
        <v>203</v>
      </c>
      <c r="AU2621" s="25" t="s">
        <v>87</v>
      </c>
      <c r="AY2621" s="25" t="s">
        <v>201</v>
      </c>
      <c r="BE2621" s="217">
        <f>IF(N2621="základní",J2621,0)</f>
        <v>0</v>
      </c>
      <c r="BF2621" s="217">
        <f>IF(N2621="snížená",J2621,0)</f>
        <v>0</v>
      </c>
      <c r="BG2621" s="217">
        <f>IF(N2621="zákl. přenesená",J2621,0)</f>
        <v>0</v>
      </c>
      <c r="BH2621" s="217">
        <f>IF(N2621="sníž. přenesená",J2621,0)</f>
        <v>0</v>
      </c>
      <c r="BI2621" s="217">
        <f>IF(N2621="nulová",J2621,0)</f>
        <v>0</v>
      </c>
      <c r="BJ2621" s="25" t="s">
        <v>42</v>
      </c>
      <c r="BK2621" s="217">
        <f>ROUND(I2621*H2621,2)</f>
        <v>0</v>
      </c>
      <c r="BL2621" s="25" t="s">
        <v>286</v>
      </c>
      <c r="BM2621" s="25" t="s">
        <v>2769</v>
      </c>
    </row>
    <row r="2622" spans="2:65" s="1" customFormat="1" ht="25.5" customHeight="1">
      <c r="B2622" s="43"/>
      <c r="C2622" s="206" t="s">
        <v>2770</v>
      </c>
      <c r="D2622" s="206" t="s">
        <v>203</v>
      </c>
      <c r="E2622" s="207" t="s">
        <v>2771</v>
      </c>
      <c r="F2622" s="208" t="s">
        <v>2772</v>
      </c>
      <c r="G2622" s="209" t="s">
        <v>137</v>
      </c>
      <c r="H2622" s="210">
        <v>19.486999999999998</v>
      </c>
      <c r="I2622" s="211"/>
      <c r="J2622" s="212">
        <f>ROUND(I2622*H2622,2)</f>
        <v>0</v>
      </c>
      <c r="K2622" s="208" t="s">
        <v>207</v>
      </c>
      <c r="L2622" s="63"/>
      <c r="M2622" s="213" t="s">
        <v>34</v>
      </c>
      <c r="N2622" s="214" t="s">
        <v>51</v>
      </c>
      <c r="O2622" s="44"/>
      <c r="P2622" s="215">
        <f>O2622*H2622</f>
        <v>0</v>
      </c>
      <c r="Q2622" s="215">
        <v>1.2E-4</v>
      </c>
      <c r="R2622" s="215">
        <f>Q2622*H2622</f>
        <v>2.3384399999999998E-3</v>
      </c>
      <c r="S2622" s="215">
        <v>0</v>
      </c>
      <c r="T2622" s="216">
        <f>S2622*H2622</f>
        <v>0</v>
      </c>
      <c r="AR2622" s="25" t="s">
        <v>286</v>
      </c>
      <c r="AT2622" s="25" t="s">
        <v>203</v>
      </c>
      <c r="AU2622" s="25" t="s">
        <v>87</v>
      </c>
      <c r="AY2622" s="25" t="s">
        <v>201</v>
      </c>
      <c r="BE2622" s="217">
        <f>IF(N2622="základní",J2622,0)</f>
        <v>0</v>
      </c>
      <c r="BF2622" s="217">
        <f>IF(N2622="snížená",J2622,0)</f>
        <v>0</v>
      </c>
      <c r="BG2622" s="217">
        <f>IF(N2622="zákl. přenesená",J2622,0)</f>
        <v>0</v>
      </c>
      <c r="BH2622" s="217">
        <f>IF(N2622="sníž. přenesená",J2622,0)</f>
        <v>0</v>
      </c>
      <c r="BI2622" s="217">
        <f>IF(N2622="nulová",J2622,0)</f>
        <v>0</v>
      </c>
      <c r="BJ2622" s="25" t="s">
        <v>42</v>
      </c>
      <c r="BK2622" s="217">
        <f>ROUND(I2622*H2622,2)</f>
        <v>0</v>
      </c>
      <c r="BL2622" s="25" t="s">
        <v>286</v>
      </c>
      <c r="BM2622" s="25" t="s">
        <v>2773</v>
      </c>
    </row>
    <row r="2623" spans="2:65" s="1" customFormat="1" ht="25.5" customHeight="1">
      <c r="B2623" s="43"/>
      <c r="C2623" s="206" t="s">
        <v>2774</v>
      </c>
      <c r="D2623" s="206" t="s">
        <v>203</v>
      </c>
      <c r="E2623" s="207" t="s">
        <v>2775</v>
      </c>
      <c r="F2623" s="208" t="s">
        <v>2776</v>
      </c>
      <c r="G2623" s="209" t="s">
        <v>137</v>
      </c>
      <c r="H2623" s="210">
        <v>217.24799999999999</v>
      </c>
      <c r="I2623" s="211"/>
      <c r="J2623" s="212">
        <f>ROUND(I2623*H2623,2)</f>
        <v>0</v>
      </c>
      <c r="K2623" s="208" t="s">
        <v>207</v>
      </c>
      <c r="L2623" s="63"/>
      <c r="M2623" s="213" t="s">
        <v>34</v>
      </c>
      <c r="N2623" s="214" t="s">
        <v>51</v>
      </c>
      <c r="O2623" s="44"/>
      <c r="P2623" s="215">
        <f>O2623*H2623</f>
        <v>0</v>
      </c>
      <c r="Q2623" s="215">
        <v>6.9999999999999994E-5</v>
      </c>
      <c r="R2623" s="215">
        <f>Q2623*H2623</f>
        <v>1.5207359999999998E-2</v>
      </c>
      <c r="S2623" s="215">
        <v>0</v>
      </c>
      <c r="T2623" s="216">
        <f>S2623*H2623</f>
        <v>0</v>
      </c>
      <c r="AR2623" s="25" t="s">
        <v>286</v>
      </c>
      <c r="AT2623" s="25" t="s">
        <v>203</v>
      </c>
      <c r="AU2623" s="25" t="s">
        <v>87</v>
      </c>
      <c r="AY2623" s="25" t="s">
        <v>201</v>
      </c>
      <c r="BE2623" s="217">
        <f>IF(N2623="základní",J2623,0)</f>
        <v>0</v>
      </c>
      <c r="BF2623" s="217">
        <f>IF(N2623="snížená",J2623,0)</f>
        <v>0</v>
      </c>
      <c r="BG2623" s="217">
        <f>IF(N2623="zákl. přenesená",J2623,0)</f>
        <v>0</v>
      </c>
      <c r="BH2623" s="217">
        <f>IF(N2623="sníž. přenesená",J2623,0)</f>
        <v>0</v>
      </c>
      <c r="BI2623" s="217">
        <f>IF(N2623="nulová",J2623,0)</f>
        <v>0</v>
      </c>
      <c r="BJ2623" s="25" t="s">
        <v>42</v>
      </c>
      <c r="BK2623" s="217">
        <f>ROUND(I2623*H2623,2)</f>
        <v>0</v>
      </c>
      <c r="BL2623" s="25" t="s">
        <v>286</v>
      </c>
      <c r="BM2623" s="25" t="s">
        <v>2777</v>
      </c>
    </row>
    <row r="2624" spans="2:65" s="1" customFormat="1" ht="25.5" customHeight="1">
      <c r="B2624" s="43"/>
      <c r="C2624" s="206" t="s">
        <v>2778</v>
      </c>
      <c r="D2624" s="206" t="s">
        <v>203</v>
      </c>
      <c r="E2624" s="207" t="s">
        <v>2779</v>
      </c>
      <c r="F2624" s="208" t="s">
        <v>2780</v>
      </c>
      <c r="G2624" s="209" t="s">
        <v>137</v>
      </c>
      <c r="H2624" s="210">
        <v>217.24799999999999</v>
      </c>
      <c r="I2624" s="211"/>
      <c r="J2624" s="212">
        <f>ROUND(I2624*H2624,2)</f>
        <v>0</v>
      </c>
      <c r="K2624" s="208" t="s">
        <v>207</v>
      </c>
      <c r="L2624" s="63"/>
      <c r="M2624" s="213" t="s">
        <v>34</v>
      </c>
      <c r="N2624" s="214" t="s">
        <v>51</v>
      </c>
      <c r="O2624" s="44"/>
      <c r="P2624" s="215">
        <f>O2624*H2624</f>
        <v>0</v>
      </c>
      <c r="Q2624" s="215">
        <v>0</v>
      </c>
      <c r="R2624" s="215">
        <f>Q2624*H2624</f>
        <v>0</v>
      </c>
      <c r="S2624" s="215">
        <v>0</v>
      </c>
      <c r="T2624" s="216">
        <f>S2624*H2624</f>
        <v>0</v>
      </c>
      <c r="AR2624" s="25" t="s">
        <v>286</v>
      </c>
      <c r="AT2624" s="25" t="s">
        <v>203</v>
      </c>
      <c r="AU2624" s="25" t="s">
        <v>87</v>
      </c>
      <c r="AY2624" s="25" t="s">
        <v>201</v>
      </c>
      <c r="BE2624" s="217">
        <f>IF(N2624="základní",J2624,0)</f>
        <v>0</v>
      </c>
      <c r="BF2624" s="217">
        <f>IF(N2624="snížená",J2624,0)</f>
        <v>0</v>
      </c>
      <c r="BG2624" s="217">
        <f>IF(N2624="zákl. přenesená",J2624,0)</f>
        <v>0</v>
      </c>
      <c r="BH2624" s="217">
        <f>IF(N2624="sníž. přenesená",J2624,0)</f>
        <v>0</v>
      </c>
      <c r="BI2624" s="217">
        <f>IF(N2624="nulová",J2624,0)</f>
        <v>0</v>
      </c>
      <c r="BJ2624" s="25" t="s">
        <v>42</v>
      </c>
      <c r="BK2624" s="217">
        <f>ROUND(I2624*H2624,2)</f>
        <v>0</v>
      </c>
      <c r="BL2624" s="25" t="s">
        <v>286</v>
      </c>
      <c r="BM2624" s="25" t="s">
        <v>2781</v>
      </c>
    </row>
    <row r="2625" spans="2:65" s="12" customFormat="1">
      <c r="B2625" s="221"/>
      <c r="C2625" s="222"/>
      <c r="D2625" s="218" t="s">
        <v>211</v>
      </c>
      <c r="E2625" s="223" t="s">
        <v>34</v>
      </c>
      <c r="F2625" s="224" t="s">
        <v>2132</v>
      </c>
      <c r="G2625" s="222"/>
      <c r="H2625" s="223" t="s">
        <v>34</v>
      </c>
      <c r="I2625" s="225"/>
      <c r="J2625" s="222"/>
      <c r="K2625" s="222"/>
      <c r="L2625" s="226"/>
      <c r="M2625" s="227"/>
      <c r="N2625" s="228"/>
      <c r="O2625" s="228"/>
      <c r="P2625" s="228"/>
      <c r="Q2625" s="228"/>
      <c r="R2625" s="228"/>
      <c r="S2625" s="228"/>
      <c r="T2625" s="229"/>
      <c r="AT2625" s="230" t="s">
        <v>211</v>
      </c>
      <c r="AU2625" s="230" t="s">
        <v>87</v>
      </c>
      <c r="AV2625" s="12" t="s">
        <v>42</v>
      </c>
      <c r="AW2625" s="12" t="s">
        <v>40</v>
      </c>
      <c r="AX2625" s="12" t="s">
        <v>80</v>
      </c>
      <c r="AY2625" s="230" t="s">
        <v>201</v>
      </c>
    </row>
    <row r="2626" spans="2:65" s="13" customFormat="1">
      <c r="B2626" s="231"/>
      <c r="C2626" s="232"/>
      <c r="D2626" s="218" t="s">
        <v>211</v>
      </c>
      <c r="E2626" s="233" t="s">
        <v>34</v>
      </c>
      <c r="F2626" s="234" t="s">
        <v>2782</v>
      </c>
      <c r="G2626" s="232"/>
      <c r="H2626" s="235">
        <v>147.88999999999999</v>
      </c>
      <c r="I2626" s="236"/>
      <c r="J2626" s="232"/>
      <c r="K2626" s="232"/>
      <c r="L2626" s="237"/>
      <c r="M2626" s="238"/>
      <c r="N2626" s="239"/>
      <c r="O2626" s="239"/>
      <c r="P2626" s="239"/>
      <c r="Q2626" s="239"/>
      <c r="R2626" s="239"/>
      <c r="S2626" s="239"/>
      <c r="T2626" s="240"/>
      <c r="AT2626" s="241" t="s">
        <v>211</v>
      </c>
      <c r="AU2626" s="241" t="s">
        <v>87</v>
      </c>
      <c r="AV2626" s="13" t="s">
        <v>87</v>
      </c>
      <c r="AW2626" s="13" t="s">
        <v>40</v>
      </c>
      <c r="AX2626" s="13" t="s">
        <v>80</v>
      </c>
      <c r="AY2626" s="241" t="s">
        <v>201</v>
      </c>
    </row>
    <row r="2627" spans="2:65" s="13" customFormat="1">
      <c r="B2627" s="231"/>
      <c r="C2627" s="232"/>
      <c r="D2627" s="218" t="s">
        <v>211</v>
      </c>
      <c r="E2627" s="233" t="s">
        <v>34</v>
      </c>
      <c r="F2627" s="234" t="s">
        <v>2783</v>
      </c>
      <c r="G2627" s="232"/>
      <c r="H2627" s="235">
        <v>39.33</v>
      </c>
      <c r="I2627" s="236"/>
      <c r="J2627" s="232"/>
      <c r="K2627" s="232"/>
      <c r="L2627" s="237"/>
      <c r="M2627" s="238"/>
      <c r="N2627" s="239"/>
      <c r="O2627" s="239"/>
      <c r="P2627" s="239"/>
      <c r="Q2627" s="239"/>
      <c r="R2627" s="239"/>
      <c r="S2627" s="239"/>
      <c r="T2627" s="240"/>
      <c r="AT2627" s="241" t="s">
        <v>211</v>
      </c>
      <c r="AU2627" s="241" t="s">
        <v>87</v>
      </c>
      <c r="AV2627" s="13" t="s">
        <v>87</v>
      </c>
      <c r="AW2627" s="13" t="s">
        <v>40</v>
      </c>
      <c r="AX2627" s="13" t="s">
        <v>80</v>
      </c>
      <c r="AY2627" s="241" t="s">
        <v>201</v>
      </c>
    </row>
    <row r="2628" spans="2:65" s="13" customFormat="1">
      <c r="B2628" s="231"/>
      <c r="C2628" s="232"/>
      <c r="D2628" s="218" t="s">
        <v>211</v>
      </c>
      <c r="E2628" s="233" t="s">
        <v>34</v>
      </c>
      <c r="F2628" s="234" t="s">
        <v>2784</v>
      </c>
      <c r="G2628" s="232"/>
      <c r="H2628" s="235">
        <v>3</v>
      </c>
      <c r="I2628" s="236"/>
      <c r="J2628" s="232"/>
      <c r="K2628" s="232"/>
      <c r="L2628" s="237"/>
      <c r="M2628" s="238"/>
      <c r="N2628" s="239"/>
      <c r="O2628" s="239"/>
      <c r="P2628" s="239"/>
      <c r="Q2628" s="239"/>
      <c r="R2628" s="239"/>
      <c r="S2628" s="239"/>
      <c r="T2628" s="240"/>
      <c r="AT2628" s="241" t="s">
        <v>211</v>
      </c>
      <c r="AU2628" s="241" t="s">
        <v>87</v>
      </c>
      <c r="AV2628" s="13" t="s">
        <v>87</v>
      </c>
      <c r="AW2628" s="13" t="s">
        <v>40</v>
      </c>
      <c r="AX2628" s="13" t="s">
        <v>80</v>
      </c>
      <c r="AY2628" s="241" t="s">
        <v>201</v>
      </c>
    </row>
    <row r="2629" spans="2:65" s="13" customFormat="1">
      <c r="B2629" s="231"/>
      <c r="C2629" s="232"/>
      <c r="D2629" s="218" t="s">
        <v>211</v>
      </c>
      <c r="E2629" s="233" t="s">
        <v>34</v>
      </c>
      <c r="F2629" s="234" t="s">
        <v>2785</v>
      </c>
      <c r="G2629" s="232"/>
      <c r="H2629" s="235">
        <v>9.2799999999999994</v>
      </c>
      <c r="I2629" s="236"/>
      <c r="J2629" s="232"/>
      <c r="K2629" s="232"/>
      <c r="L2629" s="237"/>
      <c r="M2629" s="238"/>
      <c r="N2629" s="239"/>
      <c r="O2629" s="239"/>
      <c r="P2629" s="239"/>
      <c r="Q2629" s="239"/>
      <c r="R2629" s="239"/>
      <c r="S2629" s="239"/>
      <c r="T2629" s="240"/>
      <c r="AT2629" s="241" t="s">
        <v>211</v>
      </c>
      <c r="AU2629" s="241" t="s">
        <v>87</v>
      </c>
      <c r="AV2629" s="13" t="s">
        <v>87</v>
      </c>
      <c r="AW2629" s="13" t="s">
        <v>40</v>
      </c>
      <c r="AX2629" s="13" t="s">
        <v>80</v>
      </c>
      <c r="AY2629" s="241" t="s">
        <v>201</v>
      </c>
    </row>
    <row r="2630" spans="2:65" s="13" customFormat="1">
      <c r="B2630" s="231"/>
      <c r="C2630" s="232"/>
      <c r="D2630" s="218" t="s">
        <v>211</v>
      </c>
      <c r="E2630" s="233" t="s">
        <v>34</v>
      </c>
      <c r="F2630" s="234" t="s">
        <v>2786</v>
      </c>
      <c r="G2630" s="232"/>
      <c r="H2630" s="235">
        <v>0.34799999999999998</v>
      </c>
      <c r="I2630" s="236"/>
      <c r="J2630" s="232"/>
      <c r="K2630" s="232"/>
      <c r="L2630" s="237"/>
      <c r="M2630" s="238"/>
      <c r="N2630" s="239"/>
      <c r="O2630" s="239"/>
      <c r="P2630" s="239"/>
      <c r="Q2630" s="239"/>
      <c r="R2630" s="239"/>
      <c r="S2630" s="239"/>
      <c r="T2630" s="240"/>
      <c r="AT2630" s="241" t="s">
        <v>211</v>
      </c>
      <c r="AU2630" s="241" t="s">
        <v>87</v>
      </c>
      <c r="AV2630" s="13" t="s">
        <v>87</v>
      </c>
      <c r="AW2630" s="13" t="s">
        <v>40</v>
      </c>
      <c r="AX2630" s="13" t="s">
        <v>80</v>
      </c>
      <c r="AY2630" s="241" t="s">
        <v>201</v>
      </c>
    </row>
    <row r="2631" spans="2:65" s="13" customFormat="1">
      <c r="B2631" s="231"/>
      <c r="C2631" s="232"/>
      <c r="D2631" s="218" t="s">
        <v>211</v>
      </c>
      <c r="E2631" s="233" t="s">
        <v>34</v>
      </c>
      <c r="F2631" s="234" t="s">
        <v>2787</v>
      </c>
      <c r="G2631" s="232"/>
      <c r="H2631" s="235">
        <v>8.94</v>
      </c>
      <c r="I2631" s="236"/>
      <c r="J2631" s="232"/>
      <c r="K2631" s="232"/>
      <c r="L2631" s="237"/>
      <c r="M2631" s="238"/>
      <c r="N2631" s="239"/>
      <c r="O2631" s="239"/>
      <c r="P2631" s="239"/>
      <c r="Q2631" s="239"/>
      <c r="R2631" s="239"/>
      <c r="S2631" s="239"/>
      <c r="T2631" s="240"/>
      <c r="AT2631" s="241" t="s">
        <v>211</v>
      </c>
      <c r="AU2631" s="241" t="s">
        <v>87</v>
      </c>
      <c r="AV2631" s="13" t="s">
        <v>87</v>
      </c>
      <c r="AW2631" s="13" t="s">
        <v>40</v>
      </c>
      <c r="AX2631" s="13" t="s">
        <v>80</v>
      </c>
      <c r="AY2631" s="241" t="s">
        <v>201</v>
      </c>
    </row>
    <row r="2632" spans="2:65" s="13" customFormat="1">
      <c r="B2632" s="231"/>
      <c r="C2632" s="232"/>
      <c r="D2632" s="218" t="s">
        <v>211</v>
      </c>
      <c r="E2632" s="233" t="s">
        <v>34</v>
      </c>
      <c r="F2632" s="234" t="s">
        <v>2788</v>
      </c>
      <c r="G2632" s="232"/>
      <c r="H2632" s="235">
        <v>8.4600000000000009</v>
      </c>
      <c r="I2632" s="236"/>
      <c r="J2632" s="232"/>
      <c r="K2632" s="232"/>
      <c r="L2632" s="237"/>
      <c r="M2632" s="238"/>
      <c r="N2632" s="239"/>
      <c r="O2632" s="239"/>
      <c r="P2632" s="239"/>
      <c r="Q2632" s="239"/>
      <c r="R2632" s="239"/>
      <c r="S2632" s="239"/>
      <c r="T2632" s="240"/>
      <c r="AT2632" s="241" t="s">
        <v>211</v>
      </c>
      <c r="AU2632" s="241" t="s">
        <v>87</v>
      </c>
      <c r="AV2632" s="13" t="s">
        <v>87</v>
      </c>
      <c r="AW2632" s="13" t="s">
        <v>40</v>
      </c>
      <c r="AX2632" s="13" t="s">
        <v>80</v>
      </c>
      <c r="AY2632" s="241" t="s">
        <v>201</v>
      </c>
    </row>
    <row r="2633" spans="2:65" s="14" customFormat="1">
      <c r="B2633" s="242"/>
      <c r="C2633" s="243"/>
      <c r="D2633" s="218" t="s">
        <v>211</v>
      </c>
      <c r="E2633" s="244" t="s">
        <v>34</v>
      </c>
      <c r="F2633" s="245" t="s">
        <v>215</v>
      </c>
      <c r="G2633" s="243"/>
      <c r="H2633" s="246">
        <v>217.24799999999999</v>
      </c>
      <c r="I2633" s="247"/>
      <c r="J2633" s="243"/>
      <c r="K2633" s="243"/>
      <c r="L2633" s="248"/>
      <c r="M2633" s="249"/>
      <c r="N2633" s="250"/>
      <c r="O2633" s="250"/>
      <c r="P2633" s="250"/>
      <c r="Q2633" s="250"/>
      <c r="R2633" s="250"/>
      <c r="S2633" s="250"/>
      <c r="T2633" s="251"/>
      <c r="AT2633" s="252" t="s">
        <v>211</v>
      </c>
      <c r="AU2633" s="252" t="s">
        <v>87</v>
      </c>
      <c r="AV2633" s="14" t="s">
        <v>111</v>
      </c>
      <c r="AW2633" s="14" t="s">
        <v>40</v>
      </c>
      <c r="AX2633" s="14" t="s">
        <v>42</v>
      </c>
      <c r="AY2633" s="252" t="s">
        <v>201</v>
      </c>
    </row>
    <row r="2634" spans="2:65" s="1" customFormat="1" ht="25.5" customHeight="1">
      <c r="B2634" s="43"/>
      <c r="C2634" s="206" t="s">
        <v>2789</v>
      </c>
      <c r="D2634" s="206" t="s">
        <v>203</v>
      </c>
      <c r="E2634" s="207" t="s">
        <v>2790</v>
      </c>
      <c r="F2634" s="208" t="s">
        <v>2791</v>
      </c>
      <c r="G2634" s="209" t="s">
        <v>137</v>
      </c>
      <c r="H2634" s="210">
        <v>217.24799999999999</v>
      </c>
      <c r="I2634" s="211"/>
      <c r="J2634" s="212">
        <f>ROUND(I2634*H2634,2)</f>
        <v>0</v>
      </c>
      <c r="K2634" s="208" t="s">
        <v>207</v>
      </c>
      <c r="L2634" s="63"/>
      <c r="M2634" s="213" t="s">
        <v>34</v>
      </c>
      <c r="N2634" s="214" t="s">
        <v>51</v>
      </c>
      <c r="O2634" s="44"/>
      <c r="P2634" s="215">
        <f>O2634*H2634</f>
        <v>0</v>
      </c>
      <c r="Q2634" s="215">
        <v>1.3999999999999999E-4</v>
      </c>
      <c r="R2634" s="215">
        <f>Q2634*H2634</f>
        <v>3.0414719999999996E-2</v>
      </c>
      <c r="S2634" s="215">
        <v>0</v>
      </c>
      <c r="T2634" s="216">
        <f>S2634*H2634</f>
        <v>0</v>
      </c>
      <c r="AR2634" s="25" t="s">
        <v>286</v>
      </c>
      <c r="AT2634" s="25" t="s">
        <v>203</v>
      </c>
      <c r="AU2634" s="25" t="s">
        <v>87</v>
      </c>
      <c r="AY2634" s="25" t="s">
        <v>201</v>
      </c>
      <c r="BE2634" s="217">
        <f>IF(N2634="základní",J2634,0)</f>
        <v>0</v>
      </c>
      <c r="BF2634" s="217">
        <f>IF(N2634="snížená",J2634,0)</f>
        <v>0</v>
      </c>
      <c r="BG2634" s="217">
        <f>IF(N2634="zákl. přenesená",J2634,0)</f>
        <v>0</v>
      </c>
      <c r="BH2634" s="217">
        <f>IF(N2634="sníž. přenesená",J2634,0)</f>
        <v>0</v>
      </c>
      <c r="BI2634" s="217">
        <f>IF(N2634="nulová",J2634,0)</f>
        <v>0</v>
      </c>
      <c r="BJ2634" s="25" t="s">
        <v>42</v>
      </c>
      <c r="BK2634" s="217">
        <f>ROUND(I2634*H2634,2)</f>
        <v>0</v>
      </c>
      <c r="BL2634" s="25" t="s">
        <v>286</v>
      </c>
      <c r="BM2634" s="25" t="s">
        <v>2792</v>
      </c>
    </row>
    <row r="2635" spans="2:65" s="1" customFormat="1" ht="25.5" customHeight="1">
      <c r="B2635" s="43"/>
      <c r="C2635" s="206" t="s">
        <v>2793</v>
      </c>
      <c r="D2635" s="206" t="s">
        <v>203</v>
      </c>
      <c r="E2635" s="207" t="s">
        <v>2794</v>
      </c>
      <c r="F2635" s="208" t="s">
        <v>2795</v>
      </c>
      <c r="G2635" s="209" t="s">
        <v>137</v>
      </c>
      <c r="H2635" s="210">
        <v>217.24799999999999</v>
      </c>
      <c r="I2635" s="211"/>
      <c r="J2635" s="212">
        <f>ROUND(I2635*H2635,2)</f>
        <v>0</v>
      </c>
      <c r="K2635" s="208" t="s">
        <v>207</v>
      </c>
      <c r="L2635" s="63"/>
      <c r="M2635" s="213" t="s">
        <v>34</v>
      </c>
      <c r="N2635" s="214" t="s">
        <v>51</v>
      </c>
      <c r="O2635" s="44"/>
      <c r="P2635" s="215">
        <f>O2635*H2635</f>
        <v>0</v>
      </c>
      <c r="Q2635" s="215">
        <v>1.7000000000000001E-4</v>
      </c>
      <c r="R2635" s="215">
        <f>Q2635*H2635</f>
        <v>3.6932159999999999E-2</v>
      </c>
      <c r="S2635" s="215">
        <v>0</v>
      </c>
      <c r="T2635" s="216">
        <f>S2635*H2635</f>
        <v>0</v>
      </c>
      <c r="AR2635" s="25" t="s">
        <v>286</v>
      </c>
      <c r="AT2635" s="25" t="s">
        <v>203</v>
      </c>
      <c r="AU2635" s="25" t="s">
        <v>87</v>
      </c>
      <c r="AY2635" s="25" t="s">
        <v>201</v>
      </c>
      <c r="BE2635" s="217">
        <f>IF(N2635="základní",J2635,0)</f>
        <v>0</v>
      </c>
      <c r="BF2635" s="217">
        <f>IF(N2635="snížená",J2635,0)</f>
        <v>0</v>
      </c>
      <c r="BG2635" s="217">
        <f>IF(N2635="zákl. přenesená",J2635,0)</f>
        <v>0</v>
      </c>
      <c r="BH2635" s="217">
        <f>IF(N2635="sníž. přenesená",J2635,0)</f>
        <v>0</v>
      </c>
      <c r="BI2635" s="217">
        <f>IF(N2635="nulová",J2635,0)</f>
        <v>0</v>
      </c>
      <c r="BJ2635" s="25" t="s">
        <v>42</v>
      </c>
      <c r="BK2635" s="217">
        <f>ROUND(I2635*H2635,2)</f>
        <v>0</v>
      </c>
      <c r="BL2635" s="25" t="s">
        <v>286</v>
      </c>
      <c r="BM2635" s="25" t="s">
        <v>2796</v>
      </c>
    </row>
    <row r="2636" spans="2:65" s="1" customFormat="1" ht="25.5" customHeight="1">
      <c r="B2636" s="43"/>
      <c r="C2636" s="206" t="s">
        <v>2797</v>
      </c>
      <c r="D2636" s="206" t="s">
        <v>203</v>
      </c>
      <c r="E2636" s="207" t="s">
        <v>2798</v>
      </c>
      <c r="F2636" s="208" t="s">
        <v>2799</v>
      </c>
      <c r="G2636" s="209" t="s">
        <v>137</v>
      </c>
      <c r="H2636" s="210">
        <v>230.066</v>
      </c>
      <c r="I2636" s="211"/>
      <c r="J2636" s="212">
        <f>ROUND(I2636*H2636,2)</f>
        <v>0</v>
      </c>
      <c r="K2636" s="208" t="s">
        <v>207</v>
      </c>
      <c r="L2636" s="63"/>
      <c r="M2636" s="213" t="s">
        <v>34</v>
      </c>
      <c r="N2636" s="214" t="s">
        <v>51</v>
      </c>
      <c r="O2636" s="44"/>
      <c r="P2636" s="215">
        <f>O2636*H2636</f>
        <v>0</v>
      </c>
      <c r="Q2636" s="215">
        <v>0</v>
      </c>
      <c r="R2636" s="215">
        <f>Q2636*H2636</f>
        <v>0</v>
      </c>
      <c r="S2636" s="215">
        <v>0</v>
      </c>
      <c r="T2636" s="216">
        <f>S2636*H2636</f>
        <v>0</v>
      </c>
      <c r="AR2636" s="25" t="s">
        <v>286</v>
      </c>
      <c r="AT2636" s="25" t="s">
        <v>203</v>
      </c>
      <c r="AU2636" s="25" t="s">
        <v>87</v>
      </c>
      <c r="AY2636" s="25" t="s">
        <v>201</v>
      </c>
      <c r="BE2636" s="217">
        <f>IF(N2636="základní",J2636,0)</f>
        <v>0</v>
      </c>
      <c r="BF2636" s="217">
        <f>IF(N2636="snížená",J2636,0)</f>
        <v>0</v>
      </c>
      <c r="BG2636" s="217">
        <f>IF(N2636="zákl. přenesená",J2636,0)</f>
        <v>0</v>
      </c>
      <c r="BH2636" s="217">
        <f>IF(N2636="sníž. přenesená",J2636,0)</f>
        <v>0</v>
      </c>
      <c r="BI2636" s="217">
        <f>IF(N2636="nulová",J2636,0)</f>
        <v>0</v>
      </c>
      <c r="BJ2636" s="25" t="s">
        <v>42</v>
      </c>
      <c r="BK2636" s="217">
        <f>ROUND(I2636*H2636,2)</f>
        <v>0</v>
      </c>
      <c r="BL2636" s="25" t="s">
        <v>286</v>
      </c>
      <c r="BM2636" s="25" t="s">
        <v>2800</v>
      </c>
    </row>
    <row r="2637" spans="2:65" s="12" customFormat="1">
      <c r="B2637" s="221"/>
      <c r="C2637" s="222"/>
      <c r="D2637" s="218" t="s">
        <v>211</v>
      </c>
      <c r="E2637" s="223" t="s">
        <v>34</v>
      </c>
      <c r="F2637" s="224" t="s">
        <v>418</v>
      </c>
      <c r="G2637" s="222"/>
      <c r="H2637" s="223" t="s">
        <v>34</v>
      </c>
      <c r="I2637" s="225"/>
      <c r="J2637" s="222"/>
      <c r="K2637" s="222"/>
      <c r="L2637" s="226"/>
      <c r="M2637" s="227"/>
      <c r="N2637" s="228"/>
      <c r="O2637" s="228"/>
      <c r="P2637" s="228"/>
      <c r="Q2637" s="228"/>
      <c r="R2637" s="228"/>
      <c r="S2637" s="228"/>
      <c r="T2637" s="229"/>
      <c r="AT2637" s="230" t="s">
        <v>211</v>
      </c>
      <c r="AU2637" s="230" t="s">
        <v>87</v>
      </c>
      <c r="AV2637" s="12" t="s">
        <v>42</v>
      </c>
      <c r="AW2637" s="12" t="s">
        <v>40</v>
      </c>
      <c r="AX2637" s="12" t="s">
        <v>80</v>
      </c>
      <c r="AY2637" s="230" t="s">
        <v>201</v>
      </c>
    </row>
    <row r="2638" spans="2:65" s="13" customFormat="1" ht="27">
      <c r="B2638" s="231"/>
      <c r="C2638" s="232"/>
      <c r="D2638" s="218" t="s">
        <v>211</v>
      </c>
      <c r="E2638" s="233" t="s">
        <v>34</v>
      </c>
      <c r="F2638" s="234" t="s">
        <v>938</v>
      </c>
      <c r="G2638" s="232"/>
      <c r="H2638" s="235">
        <v>305.62</v>
      </c>
      <c r="I2638" s="236"/>
      <c r="J2638" s="232"/>
      <c r="K2638" s="232"/>
      <c r="L2638" s="237"/>
      <c r="M2638" s="238"/>
      <c r="N2638" s="239"/>
      <c r="O2638" s="239"/>
      <c r="P2638" s="239"/>
      <c r="Q2638" s="239"/>
      <c r="R2638" s="239"/>
      <c r="S2638" s="239"/>
      <c r="T2638" s="240"/>
      <c r="AT2638" s="241" t="s">
        <v>211</v>
      </c>
      <c r="AU2638" s="241" t="s">
        <v>87</v>
      </c>
      <c r="AV2638" s="13" t="s">
        <v>87</v>
      </c>
      <c r="AW2638" s="13" t="s">
        <v>40</v>
      </c>
      <c r="AX2638" s="13" t="s">
        <v>80</v>
      </c>
      <c r="AY2638" s="241" t="s">
        <v>201</v>
      </c>
    </row>
    <row r="2639" spans="2:65" s="12" customFormat="1">
      <c r="B2639" s="221"/>
      <c r="C2639" s="222"/>
      <c r="D2639" s="218" t="s">
        <v>211</v>
      </c>
      <c r="E2639" s="223" t="s">
        <v>34</v>
      </c>
      <c r="F2639" s="224" t="s">
        <v>441</v>
      </c>
      <c r="G2639" s="222"/>
      <c r="H2639" s="223" t="s">
        <v>34</v>
      </c>
      <c r="I2639" s="225"/>
      <c r="J2639" s="222"/>
      <c r="K2639" s="222"/>
      <c r="L2639" s="226"/>
      <c r="M2639" s="227"/>
      <c r="N2639" s="228"/>
      <c r="O2639" s="228"/>
      <c r="P2639" s="228"/>
      <c r="Q2639" s="228"/>
      <c r="R2639" s="228"/>
      <c r="S2639" s="228"/>
      <c r="T2639" s="229"/>
      <c r="AT2639" s="230" t="s">
        <v>211</v>
      </c>
      <c r="AU2639" s="230" t="s">
        <v>87</v>
      </c>
      <c r="AV2639" s="12" t="s">
        <v>42</v>
      </c>
      <c r="AW2639" s="12" t="s">
        <v>40</v>
      </c>
      <c r="AX2639" s="12" t="s">
        <v>80</v>
      </c>
      <c r="AY2639" s="230" t="s">
        <v>201</v>
      </c>
    </row>
    <row r="2640" spans="2:65" s="13" customFormat="1">
      <c r="B2640" s="231"/>
      <c r="C2640" s="232"/>
      <c r="D2640" s="218" t="s">
        <v>211</v>
      </c>
      <c r="E2640" s="233" t="s">
        <v>34</v>
      </c>
      <c r="F2640" s="234" t="s">
        <v>939</v>
      </c>
      <c r="G2640" s="232"/>
      <c r="H2640" s="235">
        <v>-1.5</v>
      </c>
      <c r="I2640" s="236"/>
      <c r="J2640" s="232"/>
      <c r="K2640" s="232"/>
      <c r="L2640" s="237"/>
      <c r="M2640" s="238"/>
      <c r="N2640" s="239"/>
      <c r="O2640" s="239"/>
      <c r="P2640" s="239"/>
      <c r="Q2640" s="239"/>
      <c r="R2640" s="239"/>
      <c r="S2640" s="239"/>
      <c r="T2640" s="240"/>
      <c r="AT2640" s="241" t="s">
        <v>211</v>
      </c>
      <c r="AU2640" s="241" t="s">
        <v>87</v>
      </c>
      <c r="AV2640" s="13" t="s">
        <v>87</v>
      </c>
      <c r="AW2640" s="13" t="s">
        <v>40</v>
      </c>
      <c r="AX2640" s="13" t="s">
        <v>80</v>
      </c>
      <c r="AY2640" s="241" t="s">
        <v>201</v>
      </c>
    </row>
    <row r="2641" spans="2:51" s="13" customFormat="1">
      <c r="B2641" s="231"/>
      <c r="C2641" s="232"/>
      <c r="D2641" s="218" t="s">
        <v>211</v>
      </c>
      <c r="E2641" s="233" t="s">
        <v>34</v>
      </c>
      <c r="F2641" s="234" t="s">
        <v>940</v>
      </c>
      <c r="G2641" s="232"/>
      <c r="H2641" s="235">
        <v>-4</v>
      </c>
      <c r="I2641" s="236"/>
      <c r="J2641" s="232"/>
      <c r="K2641" s="232"/>
      <c r="L2641" s="237"/>
      <c r="M2641" s="238"/>
      <c r="N2641" s="239"/>
      <c r="O2641" s="239"/>
      <c r="P2641" s="239"/>
      <c r="Q2641" s="239"/>
      <c r="R2641" s="239"/>
      <c r="S2641" s="239"/>
      <c r="T2641" s="240"/>
      <c r="AT2641" s="241" t="s">
        <v>211</v>
      </c>
      <c r="AU2641" s="241" t="s">
        <v>87</v>
      </c>
      <c r="AV2641" s="13" t="s">
        <v>87</v>
      </c>
      <c r="AW2641" s="13" t="s">
        <v>40</v>
      </c>
      <c r="AX2641" s="13" t="s">
        <v>80</v>
      </c>
      <c r="AY2641" s="241" t="s">
        <v>201</v>
      </c>
    </row>
    <row r="2642" spans="2:51" s="13" customFormat="1">
      <c r="B2642" s="231"/>
      <c r="C2642" s="232"/>
      <c r="D2642" s="218" t="s">
        <v>211</v>
      </c>
      <c r="E2642" s="233" t="s">
        <v>34</v>
      </c>
      <c r="F2642" s="234" t="s">
        <v>941</v>
      </c>
      <c r="G2642" s="232"/>
      <c r="H2642" s="235">
        <v>-0.75</v>
      </c>
      <c r="I2642" s="236"/>
      <c r="J2642" s="232"/>
      <c r="K2642" s="232"/>
      <c r="L2642" s="237"/>
      <c r="M2642" s="238"/>
      <c r="N2642" s="239"/>
      <c r="O2642" s="239"/>
      <c r="P2642" s="239"/>
      <c r="Q2642" s="239"/>
      <c r="R2642" s="239"/>
      <c r="S2642" s="239"/>
      <c r="T2642" s="240"/>
      <c r="AT2642" s="241" t="s">
        <v>211</v>
      </c>
      <c r="AU2642" s="241" t="s">
        <v>87</v>
      </c>
      <c r="AV2642" s="13" t="s">
        <v>87</v>
      </c>
      <c r="AW2642" s="13" t="s">
        <v>40</v>
      </c>
      <c r="AX2642" s="13" t="s">
        <v>80</v>
      </c>
      <c r="AY2642" s="241" t="s">
        <v>201</v>
      </c>
    </row>
    <row r="2643" spans="2:51" s="13" customFormat="1">
      <c r="B2643" s="231"/>
      <c r="C2643" s="232"/>
      <c r="D2643" s="218" t="s">
        <v>211</v>
      </c>
      <c r="E2643" s="233" t="s">
        <v>34</v>
      </c>
      <c r="F2643" s="234" t="s">
        <v>942</v>
      </c>
      <c r="G2643" s="232"/>
      <c r="H2643" s="235">
        <v>-2.5</v>
      </c>
      <c r="I2643" s="236"/>
      <c r="J2643" s="232"/>
      <c r="K2643" s="232"/>
      <c r="L2643" s="237"/>
      <c r="M2643" s="238"/>
      <c r="N2643" s="239"/>
      <c r="O2643" s="239"/>
      <c r="P2643" s="239"/>
      <c r="Q2643" s="239"/>
      <c r="R2643" s="239"/>
      <c r="S2643" s="239"/>
      <c r="T2643" s="240"/>
      <c r="AT2643" s="241" t="s">
        <v>211</v>
      </c>
      <c r="AU2643" s="241" t="s">
        <v>87</v>
      </c>
      <c r="AV2643" s="13" t="s">
        <v>87</v>
      </c>
      <c r="AW2643" s="13" t="s">
        <v>40</v>
      </c>
      <c r="AX2643" s="13" t="s">
        <v>80</v>
      </c>
      <c r="AY2643" s="241" t="s">
        <v>201</v>
      </c>
    </row>
    <row r="2644" spans="2:51" s="13" customFormat="1">
      <c r="B2644" s="231"/>
      <c r="C2644" s="232"/>
      <c r="D2644" s="218" t="s">
        <v>211</v>
      </c>
      <c r="E2644" s="233" t="s">
        <v>34</v>
      </c>
      <c r="F2644" s="234" t="s">
        <v>943</v>
      </c>
      <c r="G2644" s="232"/>
      <c r="H2644" s="235">
        <v>-5.625</v>
      </c>
      <c r="I2644" s="236"/>
      <c r="J2644" s="232"/>
      <c r="K2644" s="232"/>
      <c r="L2644" s="237"/>
      <c r="M2644" s="238"/>
      <c r="N2644" s="239"/>
      <c r="O2644" s="239"/>
      <c r="P2644" s="239"/>
      <c r="Q2644" s="239"/>
      <c r="R2644" s="239"/>
      <c r="S2644" s="239"/>
      <c r="T2644" s="240"/>
      <c r="AT2644" s="241" t="s">
        <v>211</v>
      </c>
      <c r="AU2644" s="241" t="s">
        <v>87</v>
      </c>
      <c r="AV2644" s="13" t="s">
        <v>87</v>
      </c>
      <c r="AW2644" s="13" t="s">
        <v>40</v>
      </c>
      <c r="AX2644" s="13" t="s">
        <v>80</v>
      </c>
      <c r="AY2644" s="241" t="s">
        <v>201</v>
      </c>
    </row>
    <row r="2645" spans="2:51" s="13" customFormat="1">
      <c r="B2645" s="231"/>
      <c r="C2645" s="232"/>
      <c r="D2645" s="218" t="s">
        <v>211</v>
      </c>
      <c r="E2645" s="233" t="s">
        <v>34</v>
      </c>
      <c r="F2645" s="234" t="s">
        <v>944</v>
      </c>
      <c r="G2645" s="232"/>
      <c r="H2645" s="235">
        <v>-4.5</v>
      </c>
      <c r="I2645" s="236"/>
      <c r="J2645" s="232"/>
      <c r="K2645" s="232"/>
      <c r="L2645" s="237"/>
      <c r="M2645" s="238"/>
      <c r="N2645" s="239"/>
      <c r="O2645" s="239"/>
      <c r="P2645" s="239"/>
      <c r="Q2645" s="239"/>
      <c r="R2645" s="239"/>
      <c r="S2645" s="239"/>
      <c r="T2645" s="240"/>
      <c r="AT2645" s="241" t="s">
        <v>211</v>
      </c>
      <c r="AU2645" s="241" t="s">
        <v>87</v>
      </c>
      <c r="AV2645" s="13" t="s">
        <v>87</v>
      </c>
      <c r="AW2645" s="13" t="s">
        <v>40</v>
      </c>
      <c r="AX2645" s="13" t="s">
        <v>80</v>
      </c>
      <c r="AY2645" s="241" t="s">
        <v>201</v>
      </c>
    </row>
    <row r="2646" spans="2:51" s="13" customFormat="1">
      <c r="B2646" s="231"/>
      <c r="C2646" s="232"/>
      <c r="D2646" s="218" t="s">
        <v>211</v>
      </c>
      <c r="E2646" s="233" t="s">
        <v>34</v>
      </c>
      <c r="F2646" s="234" t="s">
        <v>945</v>
      </c>
      <c r="G2646" s="232"/>
      <c r="H2646" s="235">
        <v>-3</v>
      </c>
      <c r="I2646" s="236"/>
      <c r="J2646" s="232"/>
      <c r="K2646" s="232"/>
      <c r="L2646" s="237"/>
      <c r="M2646" s="238"/>
      <c r="N2646" s="239"/>
      <c r="O2646" s="239"/>
      <c r="P2646" s="239"/>
      <c r="Q2646" s="239"/>
      <c r="R2646" s="239"/>
      <c r="S2646" s="239"/>
      <c r="T2646" s="240"/>
      <c r="AT2646" s="241" t="s">
        <v>211</v>
      </c>
      <c r="AU2646" s="241" t="s">
        <v>87</v>
      </c>
      <c r="AV2646" s="13" t="s">
        <v>87</v>
      </c>
      <c r="AW2646" s="13" t="s">
        <v>40</v>
      </c>
      <c r="AX2646" s="13" t="s">
        <v>80</v>
      </c>
      <c r="AY2646" s="241" t="s">
        <v>201</v>
      </c>
    </row>
    <row r="2647" spans="2:51" s="13" customFormat="1">
      <c r="B2647" s="231"/>
      <c r="C2647" s="232"/>
      <c r="D2647" s="218" t="s">
        <v>211</v>
      </c>
      <c r="E2647" s="233" t="s">
        <v>34</v>
      </c>
      <c r="F2647" s="234" t="s">
        <v>946</v>
      </c>
      <c r="G2647" s="232"/>
      <c r="H2647" s="235">
        <v>-2.25</v>
      </c>
      <c r="I2647" s="236"/>
      <c r="J2647" s="232"/>
      <c r="K2647" s="232"/>
      <c r="L2647" s="237"/>
      <c r="M2647" s="238"/>
      <c r="N2647" s="239"/>
      <c r="O2647" s="239"/>
      <c r="P2647" s="239"/>
      <c r="Q2647" s="239"/>
      <c r="R2647" s="239"/>
      <c r="S2647" s="239"/>
      <c r="T2647" s="240"/>
      <c r="AT2647" s="241" t="s">
        <v>211</v>
      </c>
      <c r="AU2647" s="241" t="s">
        <v>87</v>
      </c>
      <c r="AV2647" s="13" t="s">
        <v>87</v>
      </c>
      <c r="AW2647" s="13" t="s">
        <v>40</v>
      </c>
      <c r="AX2647" s="13" t="s">
        <v>80</v>
      </c>
      <c r="AY2647" s="241" t="s">
        <v>201</v>
      </c>
    </row>
    <row r="2648" spans="2:51" s="13" customFormat="1">
      <c r="B2648" s="231"/>
      <c r="C2648" s="232"/>
      <c r="D2648" s="218" t="s">
        <v>211</v>
      </c>
      <c r="E2648" s="233" t="s">
        <v>34</v>
      </c>
      <c r="F2648" s="234" t="s">
        <v>947</v>
      </c>
      <c r="G2648" s="232"/>
      <c r="H2648" s="235">
        <v>-3.75</v>
      </c>
      <c r="I2648" s="236"/>
      <c r="J2648" s="232"/>
      <c r="K2648" s="232"/>
      <c r="L2648" s="237"/>
      <c r="M2648" s="238"/>
      <c r="N2648" s="239"/>
      <c r="O2648" s="239"/>
      <c r="P2648" s="239"/>
      <c r="Q2648" s="239"/>
      <c r="R2648" s="239"/>
      <c r="S2648" s="239"/>
      <c r="T2648" s="240"/>
      <c r="AT2648" s="241" t="s">
        <v>211</v>
      </c>
      <c r="AU2648" s="241" t="s">
        <v>87</v>
      </c>
      <c r="AV2648" s="13" t="s">
        <v>87</v>
      </c>
      <c r="AW2648" s="13" t="s">
        <v>40</v>
      </c>
      <c r="AX2648" s="13" t="s">
        <v>80</v>
      </c>
      <c r="AY2648" s="241" t="s">
        <v>201</v>
      </c>
    </row>
    <row r="2649" spans="2:51" s="12" customFormat="1">
      <c r="B2649" s="221"/>
      <c r="C2649" s="222"/>
      <c r="D2649" s="218" t="s">
        <v>211</v>
      </c>
      <c r="E2649" s="223" t="s">
        <v>34</v>
      </c>
      <c r="F2649" s="224" t="s">
        <v>816</v>
      </c>
      <c r="G2649" s="222"/>
      <c r="H2649" s="223" t="s">
        <v>34</v>
      </c>
      <c r="I2649" s="225"/>
      <c r="J2649" s="222"/>
      <c r="K2649" s="222"/>
      <c r="L2649" s="226"/>
      <c r="M2649" s="227"/>
      <c r="N2649" s="228"/>
      <c r="O2649" s="228"/>
      <c r="P2649" s="228"/>
      <c r="Q2649" s="228"/>
      <c r="R2649" s="228"/>
      <c r="S2649" s="228"/>
      <c r="T2649" s="229"/>
      <c r="AT2649" s="230" t="s">
        <v>211</v>
      </c>
      <c r="AU2649" s="230" t="s">
        <v>87</v>
      </c>
      <c r="AV2649" s="12" t="s">
        <v>42</v>
      </c>
      <c r="AW2649" s="12" t="s">
        <v>40</v>
      </c>
      <c r="AX2649" s="12" t="s">
        <v>80</v>
      </c>
      <c r="AY2649" s="230" t="s">
        <v>201</v>
      </c>
    </row>
    <row r="2650" spans="2:51" s="13" customFormat="1">
      <c r="B2650" s="231"/>
      <c r="C2650" s="232"/>
      <c r="D2650" s="218" t="s">
        <v>211</v>
      </c>
      <c r="E2650" s="233" t="s">
        <v>34</v>
      </c>
      <c r="F2650" s="234" t="s">
        <v>948</v>
      </c>
      <c r="G2650" s="232"/>
      <c r="H2650" s="235">
        <v>0.83099999999999996</v>
      </c>
      <c r="I2650" s="236"/>
      <c r="J2650" s="232"/>
      <c r="K2650" s="232"/>
      <c r="L2650" s="237"/>
      <c r="M2650" s="238"/>
      <c r="N2650" s="239"/>
      <c r="O2650" s="239"/>
      <c r="P2650" s="239"/>
      <c r="Q2650" s="239"/>
      <c r="R2650" s="239"/>
      <c r="S2650" s="239"/>
      <c r="T2650" s="240"/>
      <c r="AT2650" s="241" t="s">
        <v>211</v>
      </c>
      <c r="AU2650" s="241" t="s">
        <v>87</v>
      </c>
      <c r="AV2650" s="13" t="s">
        <v>87</v>
      </c>
      <c r="AW2650" s="13" t="s">
        <v>40</v>
      </c>
      <c r="AX2650" s="13" t="s">
        <v>80</v>
      </c>
      <c r="AY2650" s="241" t="s">
        <v>201</v>
      </c>
    </row>
    <row r="2651" spans="2:51" s="13" customFormat="1">
      <c r="B2651" s="231"/>
      <c r="C2651" s="232"/>
      <c r="D2651" s="218" t="s">
        <v>211</v>
      </c>
      <c r="E2651" s="233" t="s">
        <v>34</v>
      </c>
      <c r="F2651" s="234" t="s">
        <v>949</v>
      </c>
      <c r="G2651" s="232"/>
      <c r="H2651" s="235">
        <v>1.05</v>
      </c>
      <c r="I2651" s="236"/>
      <c r="J2651" s="232"/>
      <c r="K2651" s="232"/>
      <c r="L2651" s="237"/>
      <c r="M2651" s="238"/>
      <c r="N2651" s="239"/>
      <c r="O2651" s="239"/>
      <c r="P2651" s="239"/>
      <c r="Q2651" s="239"/>
      <c r="R2651" s="239"/>
      <c r="S2651" s="239"/>
      <c r="T2651" s="240"/>
      <c r="AT2651" s="241" t="s">
        <v>211</v>
      </c>
      <c r="AU2651" s="241" t="s">
        <v>87</v>
      </c>
      <c r="AV2651" s="13" t="s">
        <v>87</v>
      </c>
      <c r="AW2651" s="13" t="s">
        <v>40</v>
      </c>
      <c r="AX2651" s="13" t="s">
        <v>80</v>
      </c>
      <c r="AY2651" s="241" t="s">
        <v>201</v>
      </c>
    </row>
    <row r="2652" spans="2:51" s="13" customFormat="1">
      <c r="B2652" s="231"/>
      <c r="C2652" s="232"/>
      <c r="D2652" s="218" t="s">
        <v>211</v>
      </c>
      <c r="E2652" s="233" t="s">
        <v>34</v>
      </c>
      <c r="F2652" s="234" t="s">
        <v>950</v>
      </c>
      <c r="G2652" s="232"/>
      <c r="H2652" s="235">
        <v>0.61299999999999999</v>
      </c>
      <c r="I2652" s="236"/>
      <c r="J2652" s="232"/>
      <c r="K2652" s="232"/>
      <c r="L2652" s="237"/>
      <c r="M2652" s="238"/>
      <c r="N2652" s="239"/>
      <c r="O2652" s="239"/>
      <c r="P2652" s="239"/>
      <c r="Q2652" s="239"/>
      <c r="R2652" s="239"/>
      <c r="S2652" s="239"/>
      <c r="T2652" s="240"/>
      <c r="AT2652" s="241" t="s">
        <v>211</v>
      </c>
      <c r="AU2652" s="241" t="s">
        <v>87</v>
      </c>
      <c r="AV2652" s="13" t="s">
        <v>87</v>
      </c>
      <c r="AW2652" s="13" t="s">
        <v>40</v>
      </c>
      <c r="AX2652" s="13" t="s">
        <v>80</v>
      </c>
      <c r="AY2652" s="241" t="s">
        <v>201</v>
      </c>
    </row>
    <row r="2653" spans="2:51" s="13" customFormat="1">
      <c r="B2653" s="231"/>
      <c r="C2653" s="232"/>
      <c r="D2653" s="218" t="s">
        <v>211</v>
      </c>
      <c r="E2653" s="233" t="s">
        <v>34</v>
      </c>
      <c r="F2653" s="234" t="s">
        <v>951</v>
      </c>
      <c r="G2653" s="232"/>
      <c r="H2653" s="235">
        <v>0.91900000000000004</v>
      </c>
      <c r="I2653" s="236"/>
      <c r="J2653" s="232"/>
      <c r="K2653" s="232"/>
      <c r="L2653" s="237"/>
      <c r="M2653" s="238"/>
      <c r="N2653" s="239"/>
      <c r="O2653" s="239"/>
      <c r="P2653" s="239"/>
      <c r="Q2653" s="239"/>
      <c r="R2653" s="239"/>
      <c r="S2653" s="239"/>
      <c r="T2653" s="240"/>
      <c r="AT2653" s="241" t="s">
        <v>211</v>
      </c>
      <c r="AU2653" s="241" t="s">
        <v>87</v>
      </c>
      <c r="AV2653" s="13" t="s">
        <v>87</v>
      </c>
      <c r="AW2653" s="13" t="s">
        <v>40</v>
      </c>
      <c r="AX2653" s="13" t="s">
        <v>80</v>
      </c>
      <c r="AY2653" s="241" t="s">
        <v>201</v>
      </c>
    </row>
    <row r="2654" spans="2:51" s="13" customFormat="1">
      <c r="B2654" s="231"/>
      <c r="C2654" s="232"/>
      <c r="D2654" s="218" t="s">
        <v>211</v>
      </c>
      <c r="E2654" s="233" t="s">
        <v>34</v>
      </c>
      <c r="F2654" s="234" t="s">
        <v>952</v>
      </c>
      <c r="G2654" s="232"/>
      <c r="H2654" s="235">
        <v>2.2309999999999999</v>
      </c>
      <c r="I2654" s="236"/>
      <c r="J2654" s="232"/>
      <c r="K2654" s="232"/>
      <c r="L2654" s="237"/>
      <c r="M2654" s="238"/>
      <c r="N2654" s="239"/>
      <c r="O2654" s="239"/>
      <c r="P2654" s="239"/>
      <c r="Q2654" s="239"/>
      <c r="R2654" s="239"/>
      <c r="S2654" s="239"/>
      <c r="T2654" s="240"/>
      <c r="AT2654" s="241" t="s">
        <v>211</v>
      </c>
      <c r="AU2654" s="241" t="s">
        <v>87</v>
      </c>
      <c r="AV2654" s="13" t="s">
        <v>87</v>
      </c>
      <c r="AW2654" s="13" t="s">
        <v>40</v>
      </c>
      <c r="AX2654" s="13" t="s">
        <v>80</v>
      </c>
      <c r="AY2654" s="241" t="s">
        <v>201</v>
      </c>
    </row>
    <row r="2655" spans="2:51" s="13" customFormat="1">
      <c r="B2655" s="231"/>
      <c r="C2655" s="232"/>
      <c r="D2655" s="218" t="s">
        <v>211</v>
      </c>
      <c r="E2655" s="233" t="s">
        <v>34</v>
      </c>
      <c r="F2655" s="234" t="s">
        <v>953</v>
      </c>
      <c r="G2655" s="232"/>
      <c r="H2655" s="235">
        <v>1.575</v>
      </c>
      <c r="I2655" s="236"/>
      <c r="J2655" s="232"/>
      <c r="K2655" s="232"/>
      <c r="L2655" s="237"/>
      <c r="M2655" s="238"/>
      <c r="N2655" s="239"/>
      <c r="O2655" s="239"/>
      <c r="P2655" s="239"/>
      <c r="Q2655" s="239"/>
      <c r="R2655" s="239"/>
      <c r="S2655" s="239"/>
      <c r="T2655" s="240"/>
      <c r="AT2655" s="241" t="s">
        <v>211</v>
      </c>
      <c r="AU2655" s="241" t="s">
        <v>87</v>
      </c>
      <c r="AV2655" s="13" t="s">
        <v>87</v>
      </c>
      <c r="AW2655" s="13" t="s">
        <v>40</v>
      </c>
      <c r="AX2655" s="13" t="s">
        <v>80</v>
      </c>
      <c r="AY2655" s="241" t="s">
        <v>201</v>
      </c>
    </row>
    <row r="2656" spans="2:51" s="13" customFormat="1">
      <c r="B2656" s="231"/>
      <c r="C2656" s="232"/>
      <c r="D2656" s="218" t="s">
        <v>211</v>
      </c>
      <c r="E2656" s="233" t="s">
        <v>34</v>
      </c>
      <c r="F2656" s="234" t="s">
        <v>954</v>
      </c>
      <c r="G2656" s="232"/>
      <c r="H2656" s="235">
        <v>0.875</v>
      </c>
      <c r="I2656" s="236"/>
      <c r="J2656" s="232"/>
      <c r="K2656" s="232"/>
      <c r="L2656" s="237"/>
      <c r="M2656" s="238"/>
      <c r="N2656" s="239"/>
      <c r="O2656" s="239"/>
      <c r="P2656" s="239"/>
      <c r="Q2656" s="239"/>
      <c r="R2656" s="239"/>
      <c r="S2656" s="239"/>
      <c r="T2656" s="240"/>
      <c r="AT2656" s="241" t="s">
        <v>211</v>
      </c>
      <c r="AU2656" s="241" t="s">
        <v>87</v>
      </c>
      <c r="AV2656" s="13" t="s">
        <v>87</v>
      </c>
      <c r="AW2656" s="13" t="s">
        <v>40</v>
      </c>
      <c r="AX2656" s="13" t="s">
        <v>80</v>
      </c>
      <c r="AY2656" s="241" t="s">
        <v>201</v>
      </c>
    </row>
    <row r="2657" spans="2:65" s="13" customFormat="1">
      <c r="B2657" s="231"/>
      <c r="C2657" s="232"/>
      <c r="D2657" s="218" t="s">
        <v>211</v>
      </c>
      <c r="E2657" s="233" t="s">
        <v>34</v>
      </c>
      <c r="F2657" s="234" t="s">
        <v>955</v>
      </c>
      <c r="G2657" s="232"/>
      <c r="H2657" s="235">
        <v>0.78800000000000003</v>
      </c>
      <c r="I2657" s="236"/>
      <c r="J2657" s="232"/>
      <c r="K2657" s="232"/>
      <c r="L2657" s="237"/>
      <c r="M2657" s="238"/>
      <c r="N2657" s="239"/>
      <c r="O2657" s="239"/>
      <c r="P2657" s="239"/>
      <c r="Q2657" s="239"/>
      <c r="R2657" s="239"/>
      <c r="S2657" s="239"/>
      <c r="T2657" s="240"/>
      <c r="AT2657" s="241" t="s">
        <v>211</v>
      </c>
      <c r="AU2657" s="241" t="s">
        <v>87</v>
      </c>
      <c r="AV2657" s="13" t="s">
        <v>87</v>
      </c>
      <c r="AW2657" s="13" t="s">
        <v>40</v>
      </c>
      <c r="AX2657" s="13" t="s">
        <v>80</v>
      </c>
      <c r="AY2657" s="241" t="s">
        <v>201</v>
      </c>
    </row>
    <row r="2658" spans="2:65" s="13" customFormat="1">
      <c r="B2658" s="231"/>
      <c r="C2658" s="232"/>
      <c r="D2658" s="218" t="s">
        <v>211</v>
      </c>
      <c r="E2658" s="233" t="s">
        <v>34</v>
      </c>
      <c r="F2658" s="234" t="s">
        <v>956</v>
      </c>
      <c r="G2658" s="232"/>
      <c r="H2658" s="235">
        <v>1.488</v>
      </c>
      <c r="I2658" s="236"/>
      <c r="J2658" s="232"/>
      <c r="K2658" s="232"/>
      <c r="L2658" s="237"/>
      <c r="M2658" s="238"/>
      <c r="N2658" s="239"/>
      <c r="O2658" s="239"/>
      <c r="P2658" s="239"/>
      <c r="Q2658" s="239"/>
      <c r="R2658" s="239"/>
      <c r="S2658" s="239"/>
      <c r="T2658" s="240"/>
      <c r="AT2658" s="241" t="s">
        <v>211</v>
      </c>
      <c r="AU2658" s="241" t="s">
        <v>87</v>
      </c>
      <c r="AV2658" s="13" t="s">
        <v>87</v>
      </c>
      <c r="AW2658" s="13" t="s">
        <v>40</v>
      </c>
      <c r="AX2658" s="13" t="s">
        <v>80</v>
      </c>
      <c r="AY2658" s="241" t="s">
        <v>201</v>
      </c>
    </row>
    <row r="2659" spans="2:65" s="15" customFormat="1">
      <c r="B2659" s="253"/>
      <c r="C2659" s="254"/>
      <c r="D2659" s="218" t="s">
        <v>211</v>
      </c>
      <c r="E2659" s="255" t="s">
        <v>34</v>
      </c>
      <c r="F2659" s="256" t="s">
        <v>957</v>
      </c>
      <c r="G2659" s="254"/>
      <c r="H2659" s="257">
        <v>288.11500000000001</v>
      </c>
      <c r="I2659" s="258"/>
      <c r="J2659" s="254"/>
      <c r="K2659" s="254"/>
      <c r="L2659" s="259"/>
      <c r="M2659" s="260"/>
      <c r="N2659" s="261"/>
      <c r="O2659" s="261"/>
      <c r="P2659" s="261"/>
      <c r="Q2659" s="261"/>
      <c r="R2659" s="261"/>
      <c r="S2659" s="261"/>
      <c r="T2659" s="262"/>
      <c r="AT2659" s="263" t="s">
        <v>211</v>
      </c>
      <c r="AU2659" s="263" t="s">
        <v>87</v>
      </c>
      <c r="AV2659" s="15" t="s">
        <v>108</v>
      </c>
      <c r="AW2659" s="15" t="s">
        <v>40</v>
      </c>
      <c r="AX2659" s="15" t="s">
        <v>80</v>
      </c>
      <c r="AY2659" s="263" t="s">
        <v>201</v>
      </c>
    </row>
    <row r="2660" spans="2:65" s="13" customFormat="1">
      <c r="B2660" s="231"/>
      <c r="C2660" s="232"/>
      <c r="D2660" s="218" t="s">
        <v>211</v>
      </c>
      <c r="E2660" s="233" t="s">
        <v>34</v>
      </c>
      <c r="F2660" s="234" t="s">
        <v>1073</v>
      </c>
      <c r="G2660" s="232"/>
      <c r="H2660" s="235">
        <v>-58.048999999999999</v>
      </c>
      <c r="I2660" s="236"/>
      <c r="J2660" s="232"/>
      <c r="K2660" s="232"/>
      <c r="L2660" s="237"/>
      <c r="M2660" s="238"/>
      <c r="N2660" s="239"/>
      <c r="O2660" s="239"/>
      <c r="P2660" s="239"/>
      <c r="Q2660" s="239"/>
      <c r="R2660" s="239"/>
      <c r="S2660" s="239"/>
      <c r="T2660" s="240"/>
      <c r="AT2660" s="241" t="s">
        <v>211</v>
      </c>
      <c r="AU2660" s="241" t="s">
        <v>87</v>
      </c>
      <c r="AV2660" s="13" t="s">
        <v>87</v>
      </c>
      <c r="AW2660" s="13" t="s">
        <v>40</v>
      </c>
      <c r="AX2660" s="13" t="s">
        <v>80</v>
      </c>
      <c r="AY2660" s="241" t="s">
        <v>201</v>
      </c>
    </row>
    <row r="2661" spans="2:65" s="14" customFormat="1">
      <c r="B2661" s="242"/>
      <c r="C2661" s="243"/>
      <c r="D2661" s="218" t="s">
        <v>211</v>
      </c>
      <c r="E2661" s="244" t="s">
        <v>34</v>
      </c>
      <c r="F2661" s="245" t="s">
        <v>215</v>
      </c>
      <c r="G2661" s="243"/>
      <c r="H2661" s="246">
        <v>230.066</v>
      </c>
      <c r="I2661" s="247"/>
      <c r="J2661" s="243"/>
      <c r="K2661" s="243"/>
      <c r="L2661" s="248"/>
      <c r="M2661" s="249"/>
      <c r="N2661" s="250"/>
      <c r="O2661" s="250"/>
      <c r="P2661" s="250"/>
      <c r="Q2661" s="250"/>
      <c r="R2661" s="250"/>
      <c r="S2661" s="250"/>
      <c r="T2661" s="251"/>
      <c r="AT2661" s="252" t="s">
        <v>211</v>
      </c>
      <c r="AU2661" s="252" t="s">
        <v>87</v>
      </c>
      <c r="AV2661" s="14" t="s">
        <v>111</v>
      </c>
      <c r="AW2661" s="14" t="s">
        <v>40</v>
      </c>
      <c r="AX2661" s="14" t="s">
        <v>42</v>
      </c>
      <c r="AY2661" s="252" t="s">
        <v>201</v>
      </c>
    </row>
    <row r="2662" spans="2:65" s="1" customFormat="1" ht="25.5" customHeight="1">
      <c r="B2662" s="43"/>
      <c r="C2662" s="206" t="s">
        <v>2801</v>
      </c>
      <c r="D2662" s="206" t="s">
        <v>203</v>
      </c>
      <c r="E2662" s="207" t="s">
        <v>2802</v>
      </c>
      <c r="F2662" s="208" t="s">
        <v>2803</v>
      </c>
      <c r="G2662" s="209" t="s">
        <v>137</v>
      </c>
      <c r="H2662" s="210">
        <v>230.066</v>
      </c>
      <c r="I2662" s="211"/>
      <c r="J2662" s="212">
        <f>ROUND(I2662*H2662,2)</f>
        <v>0</v>
      </c>
      <c r="K2662" s="208" t="s">
        <v>207</v>
      </c>
      <c r="L2662" s="63"/>
      <c r="M2662" s="213" t="s">
        <v>34</v>
      </c>
      <c r="N2662" s="214" t="s">
        <v>51</v>
      </c>
      <c r="O2662" s="44"/>
      <c r="P2662" s="215">
        <f>O2662*H2662</f>
        <v>0</v>
      </c>
      <c r="Q2662" s="215">
        <v>1.3999999999999999E-4</v>
      </c>
      <c r="R2662" s="215">
        <f>Q2662*H2662</f>
        <v>3.220924E-2</v>
      </c>
      <c r="S2662" s="215">
        <v>0</v>
      </c>
      <c r="T2662" s="216">
        <f>S2662*H2662</f>
        <v>0</v>
      </c>
      <c r="AR2662" s="25" t="s">
        <v>286</v>
      </c>
      <c r="AT2662" s="25" t="s">
        <v>203</v>
      </c>
      <c r="AU2662" s="25" t="s">
        <v>87</v>
      </c>
      <c r="AY2662" s="25" t="s">
        <v>201</v>
      </c>
      <c r="BE2662" s="217">
        <f>IF(N2662="základní",J2662,0)</f>
        <v>0</v>
      </c>
      <c r="BF2662" s="217">
        <f>IF(N2662="snížená",J2662,0)</f>
        <v>0</v>
      </c>
      <c r="BG2662" s="217">
        <f>IF(N2662="zákl. přenesená",J2662,0)</f>
        <v>0</v>
      </c>
      <c r="BH2662" s="217">
        <f>IF(N2662="sníž. přenesená",J2662,0)</f>
        <v>0</v>
      </c>
      <c r="BI2662" s="217">
        <f>IF(N2662="nulová",J2662,0)</f>
        <v>0</v>
      </c>
      <c r="BJ2662" s="25" t="s">
        <v>42</v>
      </c>
      <c r="BK2662" s="217">
        <f>ROUND(I2662*H2662,2)</f>
        <v>0</v>
      </c>
      <c r="BL2662" s="25" t="s">
        <v>286</v>
      </c>
      <c r="BM2662" s="25" t="s">
        <v>2804</v>
      </c>
    </row>
    <row r="2663" spans="2:65" s="1" customFormat="1" ht="38.25" customHeight="1">
      <c r="B2663" s="43"/>
      <c r="C2663" s="206" t="s">
        <v>2805</v>
      </c>
      <c r="D2663" s="206" t="s">
        <v>203</v>
      </c>
      <c r="E2663" s="207" t="s">
        <v>2806</v>
      </c>
      <c r="F2663" s="208" t="s">
        <v>2807</v>
      </c>
      <c r="G2663" s="209" t="s">
        <v>137</v>
      </c>
      <c r="H2663" s="210">
        <v>230.066</v>
      </c>
      <c r="I2663" s="211"/>
      <c r="J2663" s="212">
        <f>ROUND(I2663*H2663,2)</f>
        <v>0</v>
      </c>
      <c r="K2663" s="208" t="s">
        <v>207</v>
      </c>
      <c r="L2663" s="63"/>
      <c r="M2663" s="213" t="s">
        <v>34</v>
      </c>
      <c r="N2663" s="214" t="s">
        <v>51</v>
      </c>
      <c r="O2663" s="44"/>
      <c r="P2663" s="215">
        <f>O2663*H2663</f>
        <v>0</v>
      </c>
      <c r="Q2663" s="215">
        <v>7.2000000000000005E-4</v>
      </c>
      <c r="R2663" s="215">
        <f>Q2663*H2663</f>
        <v>0.16564752000000002</v>
      </c>
      <c r="S2663" s="215">
        <v>0</v>
      </c>
      <c r="T2663" s="216">
        <f>S2663*H2663</f>
        <v>0</v>
      </c>
      <c r="AR2663" s="25" t="s">
        <v>286</v>
      </c>
      <c r="AT2663" s="25" t="s">
        <v>203</v>
      </c>
      <c r="AU2663" s="25" t="s">
        <v>87</v>
      </c>
      <c r="AY2663" s="25" t="s">
        <v>201</v>
      </c>
      <c r="BE2663" s="217">
        <f>IF(N2663="základní",J2663,0)</f>
        <v>0</v>
      </c>
      <c r="BF2663" s="217">
        <f>IF(N2663="snížená",J2663,0)</f>
        <v>0</v>
      </c>
      <c r="BG2663" s="217">
        <f>IF(N2663="zákl. přenesená",J2663,0)</f>
        <v>0</v>
      </c>
      <c r="BH2663" s="217">
        <f>IF(N2663="sníž. přenesená",J2663,0)</f>
        <v>0</v>
      </c>
      <c r="BI2663" s="217">
        <f>IF(N2663="nulová",J2663,0)</f>
        <v>0</v>
      </c>
      <c r="BJ2663" s="25" t="s">
        <v>42</v>
      </c>
      <c r="BK2663" s="217">
        <f>ROUND(I2663*H2663,2)</f>
        <v>0</v>
      </c>
      <c r="BL2663" s="25" t="s">
        <v>286</v>
      </c>
      <c r="BM2663" s="25" t="s">
        <v>2808</v>
      </c>
    </row>
    <row r="2664" spans="2:65" s="11" customFormat="1" ht="29.85" customHeight="1">
      <c r="B2664" s="190"/>
      <c r="C2664" s="191"/>
      <c r="D2664" s="192" t="s">
        <v>79</v>
      </c>
      <c r="E2664" s="204" t="s">
        <v>2809</v>
      </c>
      <c r="F2664" s="204" t="s">
        <v>2810</v>
      </c>
      <c r="G2664" s="191"/>
      <c r="H2664" s="191"/>
      <c r="I2664" s="194"/>
      <c r="J2664" s="205">
        <f>BK2664</f>
        <v>0</v>
      </c>
      <c r="K2664" s="191"/>
      <c r="L2664" s="196"/>
      <c r="M2664" s="197"/>
      <c r="N2664" s="198"/>
      <c r="O2664" s="198"/>
      <c r="P2664" s="199">
        <f>SUM(P2665:P2756)</f>
        <v>0</v>
      </c>
      <c r="Q2664" s="198"/>
      <c r="R2664" s="199">
        <f>SUM(R2665:R2756)</f>
        <v>0.50994012</v>
      </c>
      <c r="S2664" s="198"/>
      <c r="T2664" s="200">
        <f>SUM(T2665:T2756)</f>
        <v>0</v>
      </c>
      <c r="AR2664" s="201" t="s">
        <v>87</v>
      </c>
      <c r="AT2664" s="202" t="s">
        <v>79</v>
      </c>
      <c r="AU2664" s="202" t="s">
        <v>42</v>
      </c>
      <c r="AY2664" s="201" t="s">
        <v>201</v>
      </c>
      <c r="BK2664" s="203">
        <f>SUM(BK2665:BK2756)</f>
        <v>0</v>
      </c>
    </row>
    <row r="2665" spans="2:65" s="1" customFormat="1" ht="16.5" customHeight="1">
      <c r="B2665" s="43"/>
      <c r="C2665" s="206" t="s">
        <v>2811</v>
      </c>
      <c r="D2665" s="206" t="s">
        <v>203</v>
      </c>
      <c r="E2665" s="207" t="s">
        <v>2812</v>
      </c>
      <c r="F2665" s="208" t="s">
        <v>2813</v>
      </c>
      <c r="G2665" s="209" t="s">
        <v>137</v>
      </c>
      <c r="H2665" s="210">
        <v>1027.838</v>
      </c>
      <c r="I2665" s="211"/>
      <c r="J2665" s="212">
        <f>ROUND(I2665*H2665,2)</f>
        <v>0</v>
      </c>
      <c r="K2665" s="208" t="s">
        <v>207</v>
      </c>
      <c r="L2665" s="63"/>
      <c r="M2665" s="213" t="s">
        <v>34</v>
      </c>
      <c r="N2665" s="214" t="s">
        <v>51</v>
      </c>
      <c r="O2665" s="44"/>
      <c r="P2665" s="215">
        <f>O2665*H2665</f>
        <v>0</v>
      </c>
      <c r="Q2665" s="215">
        <v>0</v>
      </c>
      <c r="R2665" s="215">
        <f>Q2665*H2665</f>
        <v>0</v>
      </c>
      <c r="S2665" s="215">
        <v>0</v>
      </c>
      <c r="T2665" s="216">
        <f>S2665*H2665</f>
        <v>0</v>
      </c>
      <c r="AR2665" s="25" t="s">
        <v>286</v>
      </c>
      <c r="AT2665" s="25" t="s">
        <v>203</v>
      </c>
      <c r="AU2665" s="25" t="s">
        <v>87</v>
      </c>
      <c r="AY2665" s="25" t="s">
        <v>201</v>
      </c>
      <c r="BE2665" s="217">
        <f>IF(N2665="základní",J2665,0)</f>
        <v>0</v>
      </c>
      <c r="BF2665" s="217">
        <f>IF(N2665="snížená",J2665,0)</f>
        <v>0</v>
      </c>
      <c r="BG2665" s="217">
        <f>IF(N2665="zákl. přenesená",J2665,0)</f>
        <v>0</v>
      </c>
      <c r="BH2665" s="217">
        <f>IF(N2665="sníž. přenesená",J2665,0)</f>
        <v>0</v>
      </c>
      <c r="BI2665" s="217">
        <f>IF(N2665="nulová",J2665,0)</f>
        <v>0</v>
      </c>
      <c r="BJ2665" s="25" t="s">
        <v>42</v>
      </c>
      <c r="BK2665" s="217">
        <f>ROUND(I2665*H2665,2)</f>
        <v>0</v>
      </c>
      <c r="BL2665" s="25" t="s">
        <v>286</v>
      </c>
      <c r="BM2665" s="25" t="s">
        <v>2814</v>
      </c>
    </row>
    <row r="2666" spans="2:65" s="12" customFormat="1">
      <c r="B2666" s="221"/>
      <c r="C2666" s="222"/>
      <c r="D2666" s="218" t="s">
        <v>211</v>
      </c>
      <c r="E2666" s="223" t="s">
        <v>34</v>
      </c>
      <c r="F2666" s="224" t="s">
        <v>418</v>
      </c>
      <c r="G2666" s="222"/>
      <c r="H2666" s="223" t="s">
        <v>34</v>
      </c>
      <c r="I2666" s="225"/>
      <c r="J2666" s="222"/>
      <c r="K2666" s="222"/>
      <c r="L2666" s="226"/>
      <c r="M2666" s="227"/>
      <c r="N2666" s="228"/>
      <c r="O2666" s="228"/>
      <c r="P2666" s="228"/>
      <c r="Q2666" s="228"/>
      <c r="R2666" s="228"/>
      <c r="S2666" s="228"/>
      <c r="T2666" s="229"/>
      <c r="AT2666" s="230" t="s">
        <v>211</v>
      </c>
      <c r="AU2666" s="230" t="s">
        <v>87</v>
      </c>
      <c r="AV2666" s="12" t="s">
        <v>42</v>
      </c>
      <c r="AW2666" s="12" t="s">
        <v>40</v>
      </c>
      <c r="AX2666" s="12" t="s">
        <v>80</v>
      </c>
      <c r="AY2666" s="230" t="s">
        <v>201</v>
      </c>
    </row>
    <row r="2667" spans="2:65" s="12" customFormat="1">
      <c r="B2667" s="221"/>
      <c r="C2667" s="222"/>
      <c r="D2667" s="218" t="s">
        <v>211</v>
      </c>
      <c r="E2667" s="223" t="s">
        <v>34</v>
      </c>
      <c r="F2667" s="224" t="s">
        <v>760</v>
      </c>
      <c r="G2667" s="222"/>
      <c r="H2667" s="223" t="s">
        <v>34</v>
      </c>
      <c r="I2667" s="225"/>
      <c r="J2667" s="222"/>
      <c r="K2667" s="222"/>
      <c r="L2667" s="226"/>
      <c r="M2667" s="227"/>
      <c r="N2667" s="228"/>
      <c r="O2667" s="228"/>
      <c r="P2667" s="228"/>
      <c r="Q2667" s="228"/>
      <c r="R2667" s="228"/>
      <c r="S2667" s="228"/>
      <c r="T2667" s="229"/>
      <c r="AT2667" s="230" t="s">
        <v>211</v>
      </c>
      <c r="AU2667" s="230" t="s">
        <v>87</v>
      </c>
      <c r="AV2667" s="12" t="s">
        <v>42</v>
      </c>
      <c r="AW2667" s="12" t="s">
        <v>40</v>
      </c>
      <c r="AX2667" s="12" t="s">
        <v>80</v>
      </c>
      <c r="AY2667" s="230" t="s">
        <v>201</v>
      </c>
    </row>
    <row r="2668" spans="2:65" s="13" customFormat="1">
      <c r="B2668" s="231"/>
      <c r="C2668" s="232"/>
      <c r="D2668" s="218" t="s">
        <v>211</v>
      </c>
      <c r="E2668" s="233" t="s">
        <v>34</v>
      </c>
      <c r="F2668" s="234" t="s">
        <v>2815</v>
      </c>
      <c r="G2668" s="232"/>
      <c r="H2668" s="235">
        <v>34.5</v>
      </c>
      <c r="I2668" s="236"/>
      <c r="J2668" s="232"/>
      <c r="K2668" s="232"/>
      <c r="L2668" s="237"/>
      <c r="M2668" s="238"/>
      <c r="N2668" s="239"/>
      <c r="O2668" s="239"/>
      <c r="P2668" s="239"/>
      <c r="Q2668" s="239"/>
      <c r="R2668" s="239"/>
      <c r="S2668" s="239"/>
      <c r="T2668" s="240"/>
      <c r="AT2668" s="241" t="s">
        <v>211</v>
      </c>
      <c r="AU2668" s="241" t="s">
        <v>87</v>
      </c>
      <c r="AV2668" s="13" t="s">
        <v>87</v>
      </c>
      <c r="AW2668" s="13" t="s">
        <v>40</v>
      </c>
      <c r="AX2668" s="13" t="s">
        <v>80</v>
      </c>
      <c r="AY2668" s="241" t="s">
        <v>201</v>
      </c>
    </row>
    <row r="2669" spans="2:65" s="13" customFormat="1">
      <c r="B2669" s="231"/>
      <c r="C2669" s="232"/>
      <c r="D2669" s="218" t="s">
        <v>211</v>
      </c>
      <c r="E2669" s="233" t="s">
        <v>34</v>
      </c>
      <c r="F2669" s="234" t="s">
        <v>2816</v>
      </c>
      <c r="G2669" s="232"/>
      <c r="H2669" s="235">
        <v>114.28</v>
      </c>
      <c r="I2669" s="236"/>
      <c r="J2669" s="232"/>
      <c r="K2669" s="232"/>
      <c r="L2669" s="237"/>
      <c r="M2669" s="238"/>
      <c r="N2669" s="239"/>
      <c r="O2669" s="239"/>
      <c r="P2669" s="239"/>
      <c r="Q2669" s="239"/>
      <c r="R2669" s="239"/>
      <c r="S2669" s="239"/>
      <c r="T2669" s="240"/>
      <c r="AT2669" s="241" t="s">
        <v>211</v>
      </c>
      <c r="AU2669" s="241" t="s">
        <v>87</v>
      </c>
      <c r="AV2669" s="13" t="s">
        <v>87</v>
      </c>
      <c r="AW2669" s="13" t="s">
        <v>40</v>
      </c>
      <c r="AX2669" s="13" t="s">
        <v>80</v>
      </c>
      <c r="AY2669" s="241" t="s">
        <v>201</v>
      </c>
    </row>
    <row r="2670" spans="2:65" s="15" customFormat="1">
      <c r="B2670" s="253"/>
      <c r="C2670" s="254"/>
      <c r="D2670" s="218" t="s">
        <v>211</v>
      </c>
      <c r="E2670" s="255" t="s">
        <v>34</v>
      </c>
      <c r="F2670" s="256" t="s">
        <v>2817</v>
      </c>
      <c r="G2670" s="254"/>
      <c r="H2670" s="257">
        <v>148.78</v>
      </c>
      <c r="I2670" s="258"/>
      <c r="J2670" s="254"/>
      <c r="K2670" s="254"/>
      <c r="L2670" s="259"/>
      <c r="M2670" s="260"/>
      <c r="N2670" s="261"/>
      <c r="O2670" s="261"/>
      <c r="P2670" s="261"/>
      <c r="Q2670" s="261"/>
      <c r="R2670" s="261"/>
      <c r="S2670" s="261"/>
      <c r="T2670" s="262"/>
      <c r="AT2670" s="263" t="s">
        <v>211</v>
      </c>
      <c r="AU2670" s="263" t="s">
        <v>87</v>
      </c>
      <c r="AV2670" s="15" t="s">
        <v>108</v>
      </c>
      <c r="AW2670" s="15" t="s">
        <v>40</v>
      </c>
      <c r="AX2670" s="15" t="s">
        <v>80</v>
      </c>
      <c r="AY2670" s="263" t="s">
        <v>201</v>
      </c>
    </row>
    <row r="2671" spans="2:65" s="12" customFormat="1">
      <c r="B2671" s="221"/>
      <c r="C2671" s="222"/>
      <c r="D2671" s="218" t="s">
        <v>211</v>
      </c>
      <c r="E2671" s="223" t="s">
        <v>34</v>
      </c>
      <c r="F2671" s="224" t="s">
        <v>418</v>
      </c>
      <c r="G2671" s="222"/>
      <c r="H2671" s="223" t="s">
        <v>34</v>
      </c>
      <c r="I2671" s="225"/>
      <c r="J2671" s="222"/>
      <c r="K2671" s="222"/>
      <c r="L2671" s="226"/>
      <c r="M2671" s="227"/>
      <c r="N2671" s="228"/>
      <c r="O2671" s="228"/>
      <c r="P2671" s="228"/>
      <c r="Q2671" s="228"/>
      <c r="R2671" s="228"/>
      <c r="S2671" s="228"/>
      <c r="T2671" s="229"/>
      <c r="AT2671" s="230" t="s">
        <v>211</v>
      </c>
      <c r="AU2671" s="230" t="s">
        <v>87</v>
      </c>
      <c r="AV2671" s="12" t="s">
        <v>42</v>
      </c>
      <c r="AW2671" s="12" t="s">
        <v>40</v>
      </c>
      <c r="AX2671" s="12" t="s">
        <v>80</v>
      </c>
      <c r="AY2671" s="230" t="s">
        <v>201</v>
      </c>
    </row>
    <row r="2672" spans="2:65" s="13" customFormat="1">
      <c r="B2672" s="231"/>
      <c r="C2672" s="232"/>
      <c r="D2672" s="218" t="s">
        <v>211</v>
      </c>
      <c r="E2672" s="233" t="s">
        <v>34</v>
      </c>
      <c r="F2672" s="234" t="s">
        <v>784</v>
      </c>
      <c r="G2672" s="232"/>
      <c r="H2672" s="235">
        <v>90.971999999999994</v>
      </c>
      <c r="I2672" s="236"/>
      <c r="J2672" s="232"/>
      <c r="K2672" s="232"/>
      <c r="L2672" s="237"/>
      <c r="M2672" s="238"/>
      <c r="N2672" s="239"/>
      <c r="O2672" s="239"/>
      <c r="P2672" s="239"/>
      <c r="Q2672" s="239"/>
      <c r="R2672" s="239"/>
      <c r="S2672" s="239"/>
      <c r="T2672" s="240"/>
      <c r="AT2672" s="241" t="s">
        <v>211</v>
      </c>
      <c r="AU2672" s="241" t="s">
        <v>87</v>
      </c>
      <c r="AV2672" s="13" t="s">
        <v>87</v>
      </c>
      <c r="AW2672" s="13" t="s">
        <v>40</v>
      </c>
      <c r="AX2672" s="13" t="s">
        <v>80</v>
      </c>
      <c r="AY2672" s="241" t="s">
        <v>201</v>
      </c>
    </row>
    <row r="2673" spans="2:51" s="13" customFormat="1">
      <c r="B2673" s="231"/>
      <c r="C2673" s="232"/>
      <c r="D2673" s="218" t="s">
        <v>211</v>
      </c>
      <c r="E2673" s="233" t="s">
        <v>34</v>
      </c>
      <c r="F2673" s="234" t="s">
        <v>785</v>
      </c>
      <c r="G2673" s="232"/>
      <c r="H2673" s="235">
        <v>34.828000000000003</v>
      </c>
      <c r="I2673" s="236"/>
      <c r="J2673" s="232"/>
      <c r="K2673" s="232"/>
      <c r="L2673" s="237"/>
      <c r="M2673" s="238"/>
      <c r="N2673" s="239"/>
      <c r="O2673" s="239"/>
      <c r="P2673" s="239"/>
      <c r="Q2673" s="239"/>
      <c r="R2673" s="239"/>
      <c r="S2673" s="239"/>
      <c r="T2673" s="240"/>
      <c r="AT2673" s="241" t="s">
        <v>211</v>
      </c>
      <c r="AU2673" s="241" t="s">
        <v>87</v>
      </c>
      <c r="AV2673" s="13" t="s">
        <v>87</v>
      </c>
      <c r="AW2673" s="13" t="s">
        <v>40</v>
      </c>
      <c r="AX2673" s="13" t="s">
        <v>80</v>
      </c>
      <c r="AY2673" s="241" t="s">
        <v>201</v>
      </c>
    </row>
    <row r="2674" spans="2:51" s="13" customFormat="1">
      <c r="B2674" s="231"/>
      <c r="C2674" s="232"/>
      <c r="D2674" s="218" t="s">
        <v>211</v>
      </c>
      <c r="E2674" s="233" t="s">
        <v>34</v>
      </c>
      <c r="F2674" s="234" t="s">
        <v>786</v>
      </c>
      <c r="G2674" s="232"/>
      <c r="H2674" s="235">
        <v>31.724</v>
      </c>
      <c r="I2674" s="236"/>
      <c r="J2674" s="232"/>
      <c r="K2674" s="232"/>
      <c r="L2674" s="237"/>
      <c r="M2674" s="238"/>
      <c r="N2674" s="239"/>
      <c r="O2674" s="239"/>
      <c r="P2674" s="239"/>
      <c r="Q2674" s="239"/>
      <c r="R2674" s="239"/>
      <c r="S2674" s="239"/>
      <c r="T2674" s="240"/>
      <c r="AT2674" s="241" t="s">
        <v>211</v>
      </c>
      <c r="AU2674" s="241" t="s">
        <v>87</v>
      </c>
      <c r="AV2674" s="13" t="s">
        <v>87</v>
      </c>
      <c r="AW2674" s="13" t="s">
        <v>40</v>
      </c>
      <c r="AX2674" s="13" t="s">
        <v>80</v>
      </c>
      <c r="AY2674" s="241" t="s">
        <v>201</v>
      </c>
    </row>
    <row r="2675" spans="2:51" s="13" customFormat="1">
      <c r="B2675" s="231"/>
      <c r="C2675" s="232"/>
      <c r="D2675" s="218" t="s">
        <v>211</v>
      </c>
      <c r="E2675" s="233" t="s">
        <v>34</v>
      </c>
      <c r="F2675" s="234" t="s">
        <v>787</v>
      </c>
      <c r="G2675" s="232"/>
      <c r="H2675" s="235">
        <v>39.700000000000003</v>
      </c>
      <c r="I2675" s="236"/>
      <c r="J2675" s="232"/>
      <c r="K2675" s="232"/>
      <c r="L2675" s="237"/>
      <c r="M2675" s="238"/>
      <c r="N2675" s="239"/>
      <c r="O2675" s="239"/>
      <c r="P2675" s="239"/>
      <c r="Q2675" s="239"/>
      <c r="R2675" s="239"/>
      <c r="S2675" s="239"/>
      <c r="T2675" s="240"/>
      <c r="AT2675" s="241" t="s">
        <v>211</v>
      </c>
      <c r="AU2675" s="241" t="s">
        <v>87</v>
      </c>
      <c r="AV2675" s="13" t="s">
        <v>87</v>
      </c>
      <c r="AW2675" s="13" t="s">
        <v>40</v>
      </c>
      <c r="AX2675" s="13" t="s">
        <v>80</v>
      </c>
      <c r="AY2675" s="241" t="s">
        <v>201</v>
      </c>
    </row>
    <row r="2676" spans="2:51" s="13" customFormat="1">
      <c r="B2676" s="231"/>
      <c r="C2676" s="232"/>
      <c r="D2676" s="218" t="s">
        <v>211</v>
      </c>
      <c r="E2676" s="233" t="s">
        <v>34</v>
      </c>
      <c r="F2676" s="234" t="s">
        <v>788</v>
      </c>
      <c r="G2676" s="232"/>
      <c r="H2676" s="235">
        <v>52.951999999999998</v>
      </c>
      <c r="I2676" s="236"/>
      <c r="J2676" s="232"/>
      <c r="K2676" s="232"/>
      <c r="L2676" s="237"/>
      <c r="M2676" s="238"/>
      <c r="N2676" s="239"/>
      <c r="O2676" s="239"/>
      <c r="P2676" s="239"/>
      <c r="Q2676" s="239"/>
      <c r="R2676" s="239"/>
      <c r="S2676" s="239"/>
      <c r="T2676" s="240"/>
      <c r="AT2676" s="241" t="s">
        <v>211</v>
      </c>
      <c r="AU2676" s="241" t="s">
        <v>87</v>
      </c>
      <c r="AV2676" s="13" t="s">
        <v>87</v>
      </c>
      <c r="AW2676" s="13" t="s">
        <v>40</v>
      </c>
      <c r="AX2676" s="13" t="s">
        <v>80</v>
      </c>
      <c r="AY2676" s="241" t="s">
        <v>201</v>
      </c>
    </row>
    <row r="2677" spans="2:51" s="13" customFormat="1">
      <c r="B2677" s="231"/>
      <c r="C2677" s="232"/>
      <c r="D2677" s="218" t="s">
        <v>211</v>
      </c>
      <c r="E2677" s="233" t="s">
        <v>34</v>
      </c>
      <c r="F2677" s="234" t="s">
        <v>789</v>
      </c>
      <c r="G2677" s="232"/>
      <c r="H2677" s="235">
        <v>19.827999999999999</v>
      </c>
      <c r="I2677" s="236"/>
      <c r="J2677" s="232"/>
      <c r="K2677" s="232"/>
      <c r="L2677" s="237"/>
      <c r="M2677" s="238"/>
      <c r="N2677" s="239"/>
      <c r="O2677" s="239"/>
      <c r="P2677" s="239"/>
      <c r="Q2677" s="239"/>
      <c r="R2677" s="239"/>
      <c r="S2677" s="239"/>
      <c r="T2677" s="240"/>
      <c r="AT2677" s="241" t="s">
        <v>211</v>
      </c>
      <c r="AU2677" s="241" t="s">
        <v>87</v>
      </c>
      <c r="AV2677" s="13" t="s">
        <v>87</v>
      </c>
      <c r="AW2677" s="13" t="s">
        <v>40</v>
      </c>
      <c r="AX2677" s="13" t="s">
        <v>80</v>
      </c>
      <c r="AY2677" s="241" t="s">
        <v>201</v>
      </c>
    </row>
    <row r="2678" spans="2:51" s="13" customFormat="1">
      <c r="B2678" s="231"/>
      <c r="C2678" s="232"/>
      <c r="D2678" s="218" t="s">
        <v>211</v>
      </c>
      <c r="E2678" s="233" t="s">
        <v>34</v>
      </c>
      <c r="F2678" s="234" t="s">
        <v>790</v>
      </c>
      <c r="G2678" s="232"/>
      <c r="H2678" s="235">
        <v>40.128</v>
      </c>
      <c r="I2678" s="236"/>
      <c r="J2678" s="232"/>
      <c r="K2678" s="232"/>
      <c r="L2678" s="237"/>
      <c r="M2678" s="238"/>
      <c r="N2678" s="239"/>
      <c r="O2678" s="239"/>
      <c r="P2678" s="239"/>
      <c r="Q2678" s="239"/>
      <c r="R2678" s="239"/>
      <c r="S2678" s="239"/>
      <c r="T2678" s="240"/>
      <c r="AT2678" s="241" t="s">
        <v>211</v>
      </c>
      <c r="AU2678" s="241" t="s">
        <v>87</v>
      </c>
      <c r="AV2678" s="13" t="s">
        <v>87</v>
      </c>
      <c r="AW2678" s="13" t="s">
        <v>40</v>
      </c>
      <c r="AX2678" s="13" t="s">
        <v>80</v>
      </c>
      <c r="AY2678" s="241" t="s">
        <v>201</v>
      </c>
    </row>
    <row r="2679" spans="2:51" s="13" customFormat="1">
      <c r="B2679" s="231"/>
      <c r="C2679" s="232"/>
      <c r="D2679" s="218" t="s">
        <v>211</v>
      </c>
      <c r="E2679" s="233" t="s">
        <v>34</v>
      </c>
      <c r="F2679" s="234" t="s">
        <v>791</v>
      </c>
      <c r="G2679" s="232"/>
      <c r="H2679" s="235">
        <v>87.86</v>
      </c>
      <c r="I2679" s="236"/>
      <c r="J2679" s="232"/>
      <c r="K2679" s="232"/>
      <c r="L2679" s="237"/>
      <c r="M2679" s="238"/>
      <c r="N2679" s="239"/>
      <c r="O2679" s="239"/>
      <c r="P2679" s="239"/>
      <c r="Q2679" s="239"/>
      <c r="R2679" s="239"/>
      <c r="S2679" s="239"/>
      <c r="T2679" s="240"/>
      <c r="AT2679" s="241" t="s">
        <v>211</v>
      </c>
      <c r="AU2679" s="241" t="s">
        <v>87</v>
      </c>
      <c r="AV2679" s="13" t="s">
        <v>87</v>
      </c>
      <c r="AW2679" s="13" t="s">
        <v>40</v>
      </c>
      <c r="AX2679" s="13" t="s">
        <v>80</v>
      </c>
      <c r="AY2679" s="241" t="s">
        <v>201</v>
      </c>
    </row>
    <row r="2680" spans="2:51" s="13" customFormat="1" ht="27">
      <c r="B2680" s="231"/>
      <c r="C2680" s="232"/>
      <c r="D2680" s="218" t="s">
        <v>211</v>
      </c>
      <c r="E2680" s="233" t="s">
        <v>34</v>
      </c>
      <c r="F2680" s="234" t="s">
        <v>792</v>
      </c>
      <c r="G2680" s="232"/>
      <c r="H2680" s="235">
        <v>164.74</v>
      </c>
      <c r="I2680" s="236"/>
      <c r="J2680" s="232"/>
      <c r="K2680" s="232"/>
      <c r="L2680" s="237"/>
      <c r="M2680" s="238"/>
      <c r="N2680" s="239"/>
      <c r="O2680" s="239"/>
      <c r="P2680" s="239"/>
      <c r="Q2680" s="239"/>
      <c r="R2680" s="239"/>
      <c r="S2680" s="239"/>
      <c r="T2680" s="240"/>
      <c r="AT2680" s="241" t="s">
        <v>211</v>
      </c>
      <c r="AU2680" s="241" t="s">
        <v>87</v>
      </c>
      <c r="AV2680" s="13" t="s">
        <v>87</v>
      </c>
      <c r="AW2680" s="13" t="s">
        <v>40</v>
      </c>
      <c r="AX2680" s="13" t="s">
        <v>80</v>
      </c>
      <c r="AY2680" s="241" t="s">
        <v>201</v>
      </c>
    </row>
    <row r="2681" spans="2:51" s="13" customFormat="1">
      <c r="B2681" s="231"/>
      <c r="C2681" s="232"/>
      <c r="D2681" s="218" t="s">
        <v>211</v>
      </c>
      <c r="E2681" s="233" t="s">
        <v>34</v>
      </c>
      <c r="F2681" s="234" t="s">
        <v>793</v>
      </c>
      <c r="G2681" s="232"/>
      <c r="H2681" s="235">
        <v>101.764</v>
      </c>
      <c r="I2681" s="236"/>
      <c r="J2681" s="232"/>
      <c r="K2681" s="232"/>
      <c r="L2681" s="237"/>
      <c r="M2681" s="238"/>
      <c r="N2681" s="239"/>
      <c r="O2681" s="239"/>
      <c r="P2681" s="239"/>
      <c r="Q2681" s="239"/>
      <c r="R2681" s="239"/>
      <c r="S2681" s="239"/>
      <c r="T2681" s="240"/>
      <c r="AT2681" s="241" t="s">
        <v>211</v>
      </c>
      <c r="AU2681" s="241" t="s">
        <v>87</v>
      </c>
      <c r="AV2681" s="13" t="s">
        <v>87</v>
      </c>
      <c r="AW2681" s="13" t="s">
        <v>40</v>
      </c>
      <c r="AX2681" s="13" t="s">
        <v>80</v>
      </c>
      <c r="AY2681" s="241" t="s">
        <v>201</v>
      </c>
    </row>
    <row r="2682" spans="2:51" s="13" customFormat="1">
      <c r="B2682" s="231"/>
      <c r="C2682" s="232"/>
      <c r="D2682" s="218" t="s">
        <v>211</v>
      </c>
      <c r="E2682" s="233" t="s">
        <v>34</v>
      </c>
      <c r="F2682" s="234" t="s">
        <v>794</v>
      </c>
      <c r="G2682" s="232"/>
      <c r="H2682" s="235">
        <v>38.695999999999998</v>
      </c>
      <c r="I2682" s="236"/>
      <c r="J2682" s="232"/>
      <c r="K2682" s="232"/>
      <c r="L2682" s="237"/>
      <c r="M2682" s="238"/>
      <c r="N2682" s="239"/>
      <c r="O2682" s="239"/>
      <c r="P2682" s="239"/>
      <c r="Q2682" s="239"/>
      <c r="R2682" s="239"/>
      <c r="S2682" s="239"/>
      <c r="T2682" s="240"/>
      <c r="AT2682" s="241" t="s">
        <v>211</v>
      </c>
      <c r="AU2682" s="241" t="s">
        <v>87</v>
      </c>
      <c r="AV2682" s="13" t="s">
        <v>87</v>
      </c>
      <c r="AW2682" s="13" t="s">
        <v>40</v>
      </c>
      <c r="AX2682" s="13" t="s">
        <v>80</v>
      </c>
      <c r="AY2682" s="241" t="s">
        <v>201</v>
      </c>
    </row>
    <row r="2683" spans="2:51" s="13" customFormat="1">
      <c r="B2683" s="231"/>
      <c r="C2683" s="232"/>
      <c r="D2683" s="218" t="s">
        <v>211</v>
      </c>
      <c r="E2683" s="233" t="s">
        <v>34</v>
      </c>
      <c r="F2683" s="234" t="s">
        <v>795</v>
      </c>
      <c r="G2683" s="232"/>
      <c r="H2683" s="235">
        <v>34.08</v>
      </c>
      <c r="I2683" s="236"/>
      <c r="J2683" s="232"/>
      <c r="K2683" s="232"/>
      <c r="L2683" s="237"/>
      <c r="M2683" s="238"/>
      <c r="N2683" s="239"/>
      <c r="O2683" s="239"/>
      <c r="P2683" s="239"/>
      <c r="Q2683" s="239"/>
      <c r="R2683" s="239"/>
      <c r="S2683" s="239"/>
      <c r="T2683" s="240"/>
      <c r="AT2683" s="241" t="s">
        <v>211</v>
      </c>
      <c r="AU2683" s="241" t="s">
        <v>87</v>
      </c>
      <c r="AV2683" s="13" t="s">
        <v>87</v>
      </c>
      <c r="AW2683" s="13" t="s">
        <v>40</v>
      </c>
      <c r="AX2683" s="13" t="s">
        <v>80</v>
      </c>
      <c r="AY2683" s="241" t="s">
        <v>201</v>
      </c>
    </row>
    <row r="2684" spans="2:51" s="13" customFormat="1">
      <c r="B2684" s="231"/>
      <c r="C2684" s="232"/>
      <c r="D2684" s="218" t="s">
        <v>211</v>
      </c>
      <c r="E2684" s="233" t="s">
        <v>34</v>
      </c>
      <c r="F2684" s="234" t="s">
        <v>796</v>
      </c>
      <c r="G2684" s="232"/>
      <c r="H2684" s="235">
        <v>33.948</v>
      </c>
      <c r="I2684" s="236"/>
      <c r="J2684" s="232"/>
      <c r="K2684" s="232"/>
      <c r="L2684" s="237"/>
      <c r="M2684" s="238"/>
      <c r="N2684" s="239"/>
      <c r="O2684" s="239"/>
      <c r="P2684" s="239"/>
      <c r="Q2684" s="239"/>
      <c r="R2684" s="239"/>
      <c r="S2684" s="239"/>
      <c r="T2684" s="240"/>
      <c r="AT2684" s="241" t="s">
        <v>211</v>
      </c>
      <c r="AU2684" s="241" t="s">
        <v>87</v>
      </c>
      <c r="AV2684" s="13" t="s">
        <v>87</v>
      </c>
      <c r="AW2684" s="13" t="s">
        <v>40</v>
      </c>
      <c r="AX2684" s="13" t="s">
        <v>80</v>
      </c>
      <c r="AY2684" s="241" t="s">
        <v>201</v>
      </c>
    </row>
    <row r="2685" spans="2:51" s="13" customFormat="1">
      <c r="B2685" s="231"/>
      <c r="C2685" s="232"/>
      <c r="D2685" s="218" t="s">
        <v>211</v>
      </c>
      <c r="E2685" s="233" t="s">
        <v>34</v>
      </c>
      <c r="F2685" s="234" t="s">
        <v>797</v>
      </c>
      <c r="G2685" s="232"/>
      <c r="H2685" s="235">
        <v>27.672000000000001</v>
      </c>
      <c r="I2685" s="236"/>
      <c r="J2685" s="232"/>
      <c r="K2685" s="232"/>
      <c r="L2685" s="237"/>
      <c r="M2685" s="238"/>
      <c r="N2685" s="239"/>
      <c r="O2685" s="239"/>
      <c r="P2685" s="239"/>
      <c r="Q2685" s="239"/>
      <c r="R2685" s="239"/>
      <c r="S2685" s="239"/>
      <c r="T2685" s="240"/>
      <c r="AT2685" s="241" t="s">
        <v>211</v>
      </c>
      <c r="AU2685" s="241" t="s">
        <v>87</v>
      </c>
      <c r="AV2685" s="13" t="s">
        <v>87</v>
      </c>
      <c r="AW2685" s="13" t="s">
        <v>40</v>
      </c>
      <c r="AX2685" s="13" t="s">
        <v>80</v>
      </c>
      <c r="AY2685" s="241" t="s">
        <v>201</v>
      </c>
    </row>
    <row r="2686" spans="2:51" s="13" customFormat="1">
      <c r="B2686" s="231"/>
      <c r="C2686" s="232"/>
      <c r="D2686" s="218" t="s">
        <v>211</v>
      </c>
      <c r="E2686" s="233" t="s">
        <v>34</v>
      </c>
      <c r="F2686" s="234" t="s">
        <v>798</v>
      </c>
      <c r="G2686" s="232"/>
      <c r="H2686" s="235">
        <v>52.155999999999999</v>
      </c>
      <c r="I2686" s="236"/>
      <c r="J2686" s="232"/>
      <c r="K2686" s="232"/>
      <c r="L2686" s="237"/>
      <c r="M2686" s="238"/>
      <c r="N2686" s="239"/>
      <c r="O2686" s="239"/>
      <c r="P2686" s="239"/>
      <c r="Q2686" s="239"/>
      <c r="R2686" s="239"/>
      <c r="S2686" s="239"/>
      <c r="T2686" s="240"/>
      <c r="AT2686" s="241" t="s">
        <v>211</v>
      </c>
      <c r="AU2686" s="241" t="s">
        <v>87</v>
      </c>
      <c r="AV2686" s="13" t="s">
        <v>87</v>
      </c>
      <c r="AW2686" s="13" t="s">
        <v>40</v>
      </c>
      <c r="AX2686" s="13" t="s">
        <v>80</v>
      </c>
      <c r="AY2686" s="241" t="s">
        <v>201</v>
      </c>
    </row>
    <row r="2687" spans="2:51" s="13" customFormat="1">
      <c r="B2687" s="231"/>
      <c r="C2687" s="232"/>
      <c r="D2687" s="218" t="s">
        <v>211</v>
      </c>
      <c r="E2687" s="233" t="s">
        <v>34</v>
      </c>
      <c r="F2687" s="234" t="s">
        <v>799</v>
      </c>
      <c r="G2687" s="232"/>
      <c r="H2687" s="235">
        <v>20.167999999999999</v>
      </c>
      <c r="I2687" s="236"/>
      <c r="J2687" s="232"/>
      <c r="K2687" s="232"/>
      <c r="L2687" s="237"/>
      <c r="M2687" s="238"/>
      <c r="N2687" s="239"/>
      <c r="O2687" s="239"/>
      <c r="P2687" s="239"/>
      <c r="Q2687" s="239"/>
      <c r="R2687" s="239"/>
      <c r="S2687" s="239"/>
      <c r="T2687" s="240"/>
      <c r="AT2687" s="241" t="s">
        <v>211</v>
      </c>
      <c r="AU2687" s="241" t="s">
        <v>87</v>
      </c>
      <c r="AV2687" s="13" t="s">
        <v>87</v>
      </c>
      <c r="AW2687" s="13" t="s">
        <v>40</v>
      </c>
      <c r="AX2687" s="13" t="s">
        <v>80</v>
      </c>
      <c r="AY2687" s="241" t="s">
        <v>201</v>
      </c>
    </row>
    <row r="2688" spans="2:51" s="13" customFormat="1">
      <c r="B2688" s="231"/>
      <c r="C2688" s="232"/>
      <c r="D2688" s="218" t="s">
        <v>211</v>
      </c>
      <c r="E2688" s="233" t="s">
        <v>34</v>
      </c>
      <c r="F2688" s="234" t="s">
        <v>800</v>
      </c>
      <c r="G2688" s="232"/>
      <c r="H2688" s="235">
        <v>45.847999999999999</v>
      </c>
      <c r="I2688" s="236"/>
      <c r="J2688" s="232"/>
      <c r="K2688" s="232"/>
      <c r="L2688" s="237"/>
      <c r="M2688" s="238"/>
      <c r="N2688" s="239"/>
      <c r="O2688" s="239"/>
      <c r="P2688" s="239"/>
      <c r="Q2688" s="239"/>
      <c r="R2688" s="239"/>
      <c r="S2688" s="239"/>
      <c r="T2688" s="240"/>
      <c r="AT2688" s="241" t="s">
        <v>211</v>
      </c>
      <c r="AU2688" s="241" t="s">
        <v>87</v>
      </c>
      <c r="AV2688" s="13" t="s">
        <v>87</v>
      </c>
      <c r="AW2688" s="13" t="s">
        <v>40</v>
      </c>
      <c r="AX2688" s="13" t="s">
        <v>80</v>
      </c>
      <c r="AY2688" s="241" t="s">
        <v>201</v>
      </c>
    </row>
    <row r="2689" spans="2:65" s="13" customFormat="1">
      <c r="B2689" s="231"/>
      <c r="C2689" s="232"/>
      <c r="D2689" s="218" t="s">
        <v>211</v>
      </c>
      <c r="E2689" s="233" t="s">
        <v>34</v>
      </c>
      <c r="F2689" s="234" t="s">
        <v>801</v>
      </c>
      <c r="G2689" s="232"/>
      <c r="H2689" s="235">
        <v>23.14</v>
      </c>
      <c r="I2689" s="236"/>
      <c r="J2689" s="232"/>
      <c r="K2689" s="232"/>
      <c r="L2689" s="237"/>
      <c r="M2689" s="238"/>
      <c r="N2689" s="239"/>
      <c r="O2689" s="239"/>
      <c r="P2689" s="239"/>
      <c r="Q2689" s="239"/>
      <c r="R2689" s="239"/>
      <c r="S2689" s="239"/>
      <c r="T2689" s="240"/>
      <c r="AT2689" s="241" t="s">
        <v>211</v>
      </c>
      <c r="AU2689" s="241" t="s">
        <v>87</v>
      </c>
      <c r="AV2689" s="13" t="s">
        <v>87</v>
      </c>
      <c r="AW2689" s="13" t="s">
        <v>40</v>
      </c>
      <c r="AX2689" s="13" t="s">
        <v>80</v>
      </c>
      <c r="AY2689" s="241" t="s">
        <v>201</v>
      </c>
    </row>
    <row r="2690" spans="2:65" s="13" customFormat="1">
      <c r="B2690" s="231"/>
      <c r="C2690" s="232"/>
      <c r="D2690" s="218" t="s">
        <v>211</v>
      </c>
      <c r="E2690" s="233" t="s">
        <v>34</v>
      </c>
      <c r="F2690" s="234" t="s">
        <v>802</v>
      </c>
      <c r="G2690" s="232"/>
      <c r="H2690" s="235">
        <v>22.923999999999999</v>
      </c>
      <c r="I2690" s="236"/>
      <c r="J2690" s="232"/>
      <c r="K2690" s="232"/>
      <c r="L2690" s="237"/>
      <c r="M2690" s="238"/>
      <c r="N2690" s="239"/>
      <c r="O2690" s="239"/>
      <c r="P2690" s="239"/>
      <c r="Q2690" s="239"/>
      <c r="R2690" s="239"/>
      <c r="S2690" s="239"/>
      <c r="T2690" s="240"/>
      <c r="AT2690" s="241" t="s">
        <v>211</v>
      </c>
      <c r="AU2690" s="241" t="s">
        <v>87</v>
      </c>
      <c r="AV2690" s="13" t="s">
        <v>87</v>
      </c>
      <c r="AW2690" s="13" t="s">
        <v>40</v>
      </c>
      <c r="AX2690" s="13" t="s">
        <v>80</v>
      </c>
      <c r="AY2690" s="241" t="s">
        <v>201</v>
      </c>
    </row>
    <row r="2691" spans="2:65" s="13" customFormat="1">
      <c r="B2691" s="231"/>
      <c r="C2691" s="232"/>
      <c r="D2691" s="218" t="s">
        <v>211</v>
      </c>
      <c r="E2691" s="233" t="s">
        <v>34</v>
      </c>
      <c r="F2691" s="234" t="s">
        <v>803</v>
      </c>
      <c r="G2691" s="232"/>
      <c r="H2691" s="235">
        <v>26.552</v>
      </c>
      <c r="I2691" s="236"/>
      <c r="J2691" s="232"/>
      <c r="K2691" s="232"/>
      <c r="L2691" s="237"/>
      <c r="M2691" s="238"/>
      <c r="N2691" s="239"/>
      <c r="O2691" s="239"/>
      <c r="P2691" s="239"/>
      <c r="Q2691" s="239"/>
      <c r="R2691" s="239"/>
      <c r="S2691" s="239"/>
      <c r="T2691" s="240"/>
      <c r="AT2691" s="241" t="s">
        <v>211</v>
      </c>
      <c r="AU2691" s="241" t="s">
        <v>87</v>
      </c>
      <c r="AV2691" s="13" t="s">
        <v>87</v>
      </c>
      <c r="AW2691" s="13" t="s">
        <v>40</v>
      </c>
      <c r="AX2691" s="13" t="s">
        <v>80</v>
      </c>
      <c r="AY2691" s="241" t="s">
        <v>201</v>
      </c>
    </row>
    <row r="2692" spans="2:65" s="13" customFormat="1">
      <c r="B2692" s="231"/>
      <c r="C2692" s="232"/>
      <c r="D2692" s="218" t="s">
        <v>211</v>
      </c>
      <c r="E2692" s="233" t="s">
        <v>34</v>
      </c>
      <c r="F2692" s="234" t="s">
        <v>804</v>
      </c>
      <c r="G2692" s="232"/>
      <c r="H2692" s="235">
        <v>24.76</v>
      </c>
      <c r="I2692" s="236"/>
      <c r="J2692" s="232"/>
      <c r="K2692" s="232"/>
      <c r="L2692" s="237"/>
      <c r="M2692" s="238"/>
      <c r="N2692" s="239"/>
      <c r="O2692" s="239"/>
      <c r="P2692" s="239"/>
      <c r="Q2692" s="239"/>
      <c r="R2692" s="239"/>
      <c r="S2692" s="239"/>
      <c r="T2692" s="240"/>
      <c r="AT2692" s="241" t="s">
        <v>211</v>
      </c>
      <c r="AU2692" s="241" t="s">
        <v>87</v>
      </c>
      <c r="AV2692" s="13" t="s">
        <v>87</v>
      </c>
      <c r="AW2692" s="13" t="s">
        <v>40</v>
      </c>
      <c r="AX2692" s="13" t="s">
        <v>80</v>
      </c>
      <c r="AY2692" s="241" t="s">
        <v>201</v>
      </c>
    </row>
    <row r="2693" spans="2:65" s="13" customFormat="1">
      <c r="B2693" s="231"/>
      <c r="C2693" s="232"/>
      <c r="D2693" s="218" t="s">
        <v>211</v>
      </c>
      <c r="E2693" s="233" t="s">
        <v>34</v>
      </c>
      <c r="F2693" s="234" t="s">
        <v>805</v>
      </c>
      <c r="G2693" s="232"/>
      <c r="H2693" s="235">
        <v>150.00800000000001</v>
      </c>
      <c r="I2693" s="236"/>
      <c r="J2693" s="232"/>
      <c r="K2693" s="232"/>
      <c r="L2693" s="237"/>
      <c r="M2693" s="238"/>
      <c r="N2693" s="239"/>
      <c r="O2693" s="239"/>
      <c r="P2693" s="239"/>
      <c r="Q2693" s="239"/>
      <c r="R2693" s="239"/>
      <c r="S2693" s="239"/>
      <c r="T2693" s="240"/>
      <c r="AT2693" s="241" t="s">
        <v>211</v>
      </c>
      <c r="AU2693" s="241" t="s">
        <v>87</v>
      </c>
      <c r="AV2693" s="13" t="s">
        <v>87</v>
      </c>
      <c r="AW2693" s="13" t="s">
        <v>40</v>
      </c>
      <c r="AX2693" s="13" t="s">
        <v>80</v>
      </c>
      <c r="AY2693" s="241" t="s">
        <v>201</v>
      </c>
    </row>
    <row r="2694" spans="2:65" s="13" customFormat="1">
      <c r="B2694" s="231"/>
      <c r="C2694" s="232"/>
      <c r="D2694" s="218" t="s">
        <v>211</v>
      </c>
      <c r="E2694" s="233" t="s">
        <v>34</v>
      </c>
      <c r="F2694" s="234" t="s">
        <v>841</v>
      </c>
      <c r="G2694" s="232"/>
      <c r="H2694" s="235">
        <v>-285.39</v>
      </c>
      <c r="I2694" s="236"/>
      <c r="J2694" s="232"/>
      <c r="K2694" s="232"/>
      <c r="L2694" s="237"/>
      <c r="M2694" s="238"/>
      <c r="N2694" s="239"/>
      <c r="O2694" s="239"/>
      <c r="P2694" s="239"/>
      <c r="Q2694" s="239"/>
      <c r="R2694" s="239"/>
      <c r="S2694" s="239"/>
      <c r="T2694" s="240"/>
      <c r="AT2694" s="241" t="s">
        <v>211</v>
      </c>
      <c r="AU2694" s="241" t="s">
        <v>87</v>
      </c>
      <c r="AV2694" s="13" t="s">
        <v>87</v>
      </c>
      <c r="AW2694" s="13" t="s">
        <v>40</v>
      </c>
      <c r="AX2694" s="13" t="s">
        <v>80</v>
      </c>
      <c r="AY2694" s="241" t="s">
        <v>201</v>
      </c>
    </row>
    <row r="2695" spans="2:65" s="15" customFormat="1">
      <c r="B2695" s="253"/>
      <c r="C2695" s="254"/>
      <c r="D2695" s="218" t="s">
        <v>211</v>
      </c>
      <c r="E2695" s="255" t="s">
        <v>34</v>
      </c>
      <c r="F2695" s="256" t="s">
        <v>2818</v>
      </c>
      <c r="G2695" s="254"/>
      <c r="H2695" s="257">
        <v>879.05799999999999</v>
      </c>
      <c r="I2695" s="258"/>
      <c r="J2695" s="254"/>
      <c r="K2695" s="254"/>
      <c r="L2695" s="259"/>
      <c r="M2695" s="260"/>
      <c r="N2695" s="261"/>
      <c r="O2695" s="261"/>
      <c r="P2695" s="261"/>
      <c r="Q2695" s="261"/>
      <c r="R2695" s="261"/>
      <c r="S2695" s="261"/>
      <c r="T2695" s="262"/>
      <c r="AT2695" s="263" t="s">
        <v>211</v>
      </c>
      <c r="AU2695" s="263" t="s">
        <v>87</v>
      </c>
      <c r="AV2695" s="15" t="s">
        <v>108</v>
      </c>
      <c r="AW2695" s="15" t="s">
        <v>40</v>
      </c>
      <c r="AX2695" s="15" t="s">
        <v>80</v>
      </c>
      <c r="AY2695" s="263" t="s">
        <v>201</v>
      </c>
    </row>
    <row r="2696" spans="2:65" s="14" customFormat="1">
      <c r="B2696" s="242"/>
      <c r="C2696" s="243"/>
      <c r="D2696" s="218" t="s">
        <v>211</v>
      </c>
      <c r="E2696" s="244" t="s">
        <v>34</v>
      </c>
      <c r="F2696" s="245" t="s">
        <v>215</v>
      </c>
      <c r="G2696" s="243"/>
      <c r="H2696" s="246">
        <v>1027.838</v>
      </c>
      <c r="I2696" s="247"/>
      <c r="J2696" s="243"/>
      <c r="K2696" s="243"/>
      <c r="L2696" s="248"/>
      <c r="M2696" s="249"/>
      <c r="N2696" s="250"/>
      <c r="O2696" s="250"/>
      <c r="P2696" s="250"/>
      <c r="Q2696" s="250"/>
      <c r="R2696" s="250"/>
      <c r="S2696" s="250"/>
      <c r="T2696" s="251"/>
      <c r="AT2696" s="252" t="s">
        <v>211</v>
      </c>
      <c r="AU2696" s="252" t="s">
        <v>87</v>
      </c>
      <c r="AV2696" s="14" t="s">
        <v>111</v>
      </c>
      <c r="AW2696" s="14" t="s">
        <v>40</v>
      </c>
      <c r="AX2696" s="14" t="s">
        <v>42</v>
      </c>
      <c r="AY2696" s="252" t="s">
        <v>201</v>
      </c>
    </row>
    <row r="2697" spans="2:65" s="1" customFormat="1" ht="25.5" customHeight="1">
      <c r="B2697" s="43"/>
      <c r="C2697" s="206" t="s">
        <v>2819</v>
      </c>
      <c r="D2697" s="206" t="s">
        <v>203</v>
      </c>
      <c r="E2697" s="207" t="s">
        <v>2820</v>
      </c>
      <c r="F2697" s="208" t="s">
        <v>2821</v>
      </c>
      <c r="G2697" s="209" t="s">
        <v>137</v>
      </c>
      <c r="H2697" s="210">
        <v>371.32</v>
      </c>
      <c r="I2697" s="211"/>
      <c r="J2697" s="212">
        <f>ROUND(I2697*H2697,2)</f>
        <v>0</v>
      </c>
      <c r="K2697" s="208" t="s">
        <v>207</v>
      </c>
      <c r="L2697" s="63"/>
      <c r="M2697" s="213" t="s">
        <v>34</v>
      </c>
      <c r="N2697" s="214" t="s">
        <v>51</v>
      </c>
      <c r="O2697" s="44"/>
      <c r="P2697" s="215">
        <f>O2697*H2697</f>
        <v>0</v>
      </c>
      <c r="Q2697" s="215">
        <v>0</v>
      </c>
      <c r="R2697" s="215">
        <f>Q2697*H2697</f>
        <v>0</v>
      </c>
      <c r="S2697" s="215">
        <v>0</v>
      </c>
      <c r="T2697" s="216">
        <f>S2697*H2697</f>
        <v>0</v>
      </c>
      <c r="AR2697" s="25" t="s">
        <v>286</v>
      </c>
      <c r="AT2697" s="25" t="s">
        <v>203</v>
      </c>
      <c r="AU2697" s="25" t="s">
        <v>87</v>
      </c>
      <c r="AY2697" s="25" t="s">
        <v>201</v>
      </c>
      <c r="BE2697" s="217">
        <f>IF(N2697="základní",J2697,0)</f>
        <v>0</v>
      </c>
      <c r="BF2697" s="217">
        <f>IF(N2697="snížená",J2697,0)</f>
        <v>0</v>
      </c>
      <c r="BG2697" s="217">
        <f>IF(N2697="zákl. přenesená",J2697,0)</f>
        <v>0</v>
      </c>
      <c r="BH2697" s="217">
        <f>IF(N2697="sníž. přenesená",J2697,0)</f>
        <v>0</v>
      </c>
      <c r="BI2697" s="217">
        <f>IF(N2697="nulová",J2697,0)</f>
        <v>0</v>
      </c>
      <c r="BJ2697" s="25" t="s">
        <v>42</v>
      </c>
      <c r="BK2697" s="217">
        <f>ROUND(I2697*H2697,2)</f>
        <v>0</v>
      </c>
      <c r="BL2697" s="25" t="s">
        <v>286</v>
      </c>
      <c r="BM2697" s="25" t="s">
        <v>2822</v>
      </c>
    </row>
    <row r="2698" spans="2:65" s="12" customFormat="1">
      <c r="B2698" s="221"/>
      <c r="C2698" s="222"/>
      <c r="D2698" s="218" t="s">
        <v>211</v>
      </c>
      <c r="E2698" s="223" t="s">
        <v>34</v>
      </c>
      <c r="F2698" s="224" t="s">
        <v>418</v>
      </c>
      <c r="G2698" s="222"/>
      <c r="H2698" s="223" t="s">
        <v>34</v>
      </c>
      <c r="I2698" s="225"/>
      <c r="J2698" s="222"/>
      <c r="K2698" s="222"/>
      <c r="L2698" s="226"/>
      <c r="M2698" s="227"/>
      <c r="N2698" s="228"/>
      <c r="O2698" s="228"/>
      <c r="P2698" s="228"/>
      <c r="Q2698" s="228"/>
      <c r="R2698" s="228"/>
      <c r="S2698" s="228"/>
      <c r="T2698" s="229"/>
      <c r="AT2698" s="230" t="s">
        <v>211</v>
      </c>
      <c r="AU2698" s="230" t="s">
        <v>87</v>
      </c>
      <c r="AV2698" s="12" t="s">
        <v>42</v>
      </c>
      <c r="AW2698" s="12" t="s">
        <v>40</v>
      </c>
      <c r="AX2698" s="12" t="s">
        <v>80</v>
      </c>
      <c r="AY2698" s="230" t="s">
        <v>201</v>
      </c>
    </row>
    <row r="2699" spans="2:65" s="12" customFormat="1">
      <c r="B2699" s="221"/>
      <c r="C2699" s="222"/>
      <c r="D2699" s="218" t="s">
        <v>211</v>
      </c>
      <c r="E2699" s="223" t="s">
        <v>34</v>
      </c>
      <c r="F2699" s="224" t="s">
        <v>901</v>
      </c>
      <c r="G2699" s="222"/>
      <c r="H2699" s="223" t="s">
        <v>34</v>
      </c>
      <c r="I2699" s="225"/>
      <c r="J2699" s="222"/>
      <c r="K2699" s="222"/>
      <c r="L2699" s="226"/>
      <c r="M2699" s="227"/>
      <c r="N2699" s="228"/>
      <c r="O2699" s="228"/>
      <c r="P2699" s="228"/>
      <c r="Q2699" s="228"/>
      <c r="R2699" s="228"/>
      <c r="S2699" s="228"/>
      <c r="T2699" s="229"/>
      <c r="AT2699" s="230" t="s">
        <v>211</v>
      </c>
      <c r="AU2699" s="230" t="s">
        <v>87</v>
      </c>
      <c r="AV2699" s="12" t="s">
        <v>42</v>
      </c>
      <c r="AW2699" s="12" t="s">
        <v>40</v>
      </c>
      <c r="AX2699" s="12" t="s">
        <v>80</v>
      </c>
      <c r="AY2699" s="230" t="s">
        <v>201</v>
      </c>
    </row>
    <row r="2700" spans="2:65" s="13" customFormat="1" ht="27">
      <c r="B2700" s="231"/>
      <c r="C2700" s="232"/>
      <c r="D2700" s="218" t="s">
        <v>211</v>
      </c>
      <c r="E2700" s="233" t="s">
        <v>34</v>
      </c>
      <c r="F2700" s="234" t="s">
        <v>902</v>
      </c>
      <c r="G2700" s="232"/>
      <c r="H2700" s="235">
        <v>371.32</v>
      </c>
      <c r="I2700" s="236"/>
      <c r="J2700" s="232"/>
      <c r="K2700" s="232"/>
      <c r="L2700" s="237"/>
      <c r="M2700" s="238"/>
      <c r="N2700" s="239"/>
      <c r="O2700" s="239"/>
      <c r="P2700" s="239"/>
      <c r="Q2700" s="239"/>
      <c r="R2700" s="239"/>
      <c r="S2700" s="239"/>
      <c r="T2700" s="240"/>
      <c r="AT2700" s="241" t="s">
        <v>211</v>
      </c>
      <c r="AU2700" s="241" t="s">
        <v>87</v>
      </c>
      <c r="AV2700" s="13" t="s">
        <v>87</v>
      </c>
      <c r="AW2700" s="13" t="s">
        <v>40</v>
      </c>
      <c r="AX2700" s="13" t="s">
        <v>80</v>
      </c>
      <c r="AY2700" s="241" t="s">
        <v>201</v>
      </c>
    </row>
    <row r="2701" spans="2:65" s="15" customFormat="1">
      <c r="B2701" s="253"/>
      <c r="C2701" s="254"/>
      <c r="D2701" s="218" t="s">
        <v>211</v>
      </c>
      <c r="E2701" s="255" t="s">
        <v>34</v>
      </c>
      <c r="F2701" s="256" t="s">
        <v>432</v>
      </c>
      <c r="G2701" s="254"/>
      <c r="H2701" s="257">
        <v>371.32</v>
      </c>
      <c r="I2701" s="258"/>
      <c r="J2701" s="254"/>
      <c r="K2701" s="254"/>
      <c r="L2701" s="259"/>
      <c r="M2701" s="260"/>
      <c r="N2701" s="261"/>
      <c r="O2701" s="261"/>
      <c r="P2701" s="261"/>
      <c r="Q2701" s="261"/>
      <c r="R2701" s="261"/>
      <c r="S2701" s="261"/>
      <c r="T2701" s="262"/>
      <c r="AT2701" s="263" t="s">
        <v>211</v>
      </c>
      <c r="AU2701" s="263" t="s">
        <v>87</v>
      </c>
      <c r="AV2701" s="15" t="s">
        <v>108</v>
      </c>
      <c r="AW2701" s="15" t="s">
        <v>40</v>
      </c>
      <c r="AX2701" s="15" t="s">
        <v>80</v>
      </c>
      <c r="AY2701" s="263" t="s">
        <v>201</v>
      </c>
    </row>
    <row r="2702" spans="2:65" s="14" customFormat="1">
      <c r="B2702" s="242"/>
      <c r="C2702" s="243"/>
      <c r="D2702" s="218" t="s">
        <v>211</v>
      </c>
      <c r="E2702" s="244" t="s">
        <v>34</v>
      </c>
      <c r="F2702" s="245" t="s">
        <v>215</v>
      </c>
      <c r="G2702" s="243"/>
      <c r="H2702" s="246">
        <v>371.32</v>
      </c>
      <c r="I2702" s="247"/>
      <c r="J2702" s="243"/>
      <c r="K2702" s="243"/>
      <c r="L2702" s="248"/>
      <c r="M2702" s="249"/>
      <c r="N2702" s="250"/>
      <c r="O2702" s="250"/>
      <c r="P2702" s="250"/>
      <c r="Q2702" s="250"/>
      <c r="R2702" s="250"/>
      <c r="S2702" s="250"/>
      <c r="T2702" s="251"/>
      <c r="AT2702" s="252" t="s">
        <v>211</v>
      </c>
      <c r="AU2702" s="252" t="s">
        <v>87</v>
      </c>
      <c r="AV2702" s="14" t="s">
        <v>111</v>
      </c>
      <c r="AW2702" s="14" t="s">
        <v>40</v>
      </c>
      <c r="AX2702" s="14" t="s">
        <v>42</v>
      </c>
      <c r="AY2702" s="252" t="s">
        <v>201</v>
      </c>
    </row>
    <row r="2703" spans="2:65" s="1" customFormat="1" ht="16.5" customHeight="1">
      <c r="B2703" s="43"/>
      <c r="C2703" s="264" t="s">
        <v>2823</v>
      </c>
      <c r="D2703" s="264" t="s">
        <v>306</v>
      </c>
      <c r="E2703" s="265" t="s">
        <v>2824</v>
      </c>
      <c r="F2703" s="266" t="s">
        <v>2825</v>
      </c>
      <c r="G2703" s="267" t="s">
        <v>137</v>
      </c>
      <c r="H2703" s="268">
        <v>389.88600000000002</v>
      </c>
      <c r="I2703" s="269"/>
      <c r="J2703" s="270">
        <f>ROUND(I2703*H2703,2)</f>
        <v>0</v>
      </c>
      <c r="K2703" s="266" t="s">
        <v>207</v>
      </c>
      <c r="L2703" s="271"/>
      <c r="M2703" s="272" t="s">
        <v>34</v>
      </c>
      <c r="N2703" s="273" t="s">
        <v>51</v>
      </c>
      <c r="O2703" s="44"/>
      <c r="P2703" s="215">
        <f>O2703*H2703</f>
        <v>0</v>
      </c>
      <c r="Q2703" s="215">
        <v>0</v>
      </c>
      <c r="R2703" s="215">
        <f>Q2703*H2703</f>
        <v>0</v>
      </c>
      <c r="S2703" s="215">
        <v>0</v>
      </c>
      <c r="T2703" s="216">
        <f>S2703*H2703</f>
        <v>0</v>
      </c>
      <c r="AR2703" s="25" t="s">
        <v>390</v>
      </c>
      <c r="AT2703" s="25" t="s">
        <v>306</v>
      </c>
      <c r="AU2703" s="25" t="s">
        <v>87</v>
      </c>
      <c r="AY2703" s="25" t="s">
        <v>201</v>
      </c>
      <c r="BE2703" s="217">
        <f>IF(N2703="základní",J2703,0)</f>
        <v>0</v>
      </c>
      <c r="BF2703" s="217">
        <f>IF(N2703="snížená",J2703,0)</f>
        <v>0</v>
      </c>
      <c r="BG2703" s="217">
        <f>IF(N2703="zákl. přenesená",J2703,0)</f>
        <v>0</v>
      </c>
      <c r="BH2703" s="217">
        <f>IF(N2703="sníž. přenesená",J2703,0)</f>
        <v>0</v>
      </c>
      <c r="BI2703" s="217">
        <f>IF(N2703="nulová",J2703,0)</f>
        <v>0</v>
      </c>
      <c r="BJ2703" s="25" t="s">
        <v>42</v>
      </c>
      <c r="BK2703" s="217">
        <f>ROUND(I2703*H2703,2)</f>
        <v>0</v>
      </c>
      <c r="BL2703" s="25" t="s">
        <v>286</v>
      </c>
      <c r="BM2703" s="25" t="s">
        <v>2826</v>
      </c>
    </row>
    <row r="2704" spans="2:65" s="13" customFormat="1">
      <c r="B2704" s="231"/>
      <c r="C2704" s="232"/>
      <c r="D2704" s="218" t="s">
        <v>211</v>
      </c>
      <c r="E2704" s="232"/>
      <c r="F2704" s="234" t="s">
        <v>2827</v>
      </c>
      <c r="G2704" s="232"/>
      <c r="H2704" s="235">
        <v>389.88600000000002</v>
      </c>
      <c r="I2704" s="236"/>
      <c r="J2704" s="232"/>
      <c r="K2704" s="232"/>
      <c r="L2704" s="237"/>
      <c r="M2704" s="238"/>
      <c r="N2704" s="239"/>
      <c r="O2704" s="239"/>
      <c r="P2704" s="239"/>
      <c r="Q2704" s="239"/>
      <c r="R2704" s="239"/>
      <c r="S2704" s="239"/>
      <c r="T2704" s="240"/>
      <c r="AT2704" s="241" t="s">
        <v>211</v>
      </c>
      <c r="AU2704" s="241" t="s">
        <v>87</v>
      </c>
      <c r="AV2704" s="13" t="s">
        <v>87</v>
      </c>
      <c r="AW2704" s="13" t="s">
        <v>6</v>
      </c>
      <c r="AX2704" s="13" t="s">
        <v>42</v>
      </c>
      <c r="AY2704" s="241" t="s">
        <v>201</v>
      </c>
    </row>
    <row r="2705" spans="2:65" s="1" customFormat="1" ht="38.25" customHeight="1">
      <c r="B2705" s="43"/>
      <c r="C2705" s="206" t="s">
        <v>2828</v>
      </c>
      <c r="D2705" s="206" t="s">
        <v>203</v>
      </c>
      <c r="E2705" s="207" t="s">
        <v>2829</v>
      </c>
      <c r="F2705" s="208" t="s">
        <v>2830</v>
      </c>
      <c r="G2705" s="209" t="s">
        <v>137</v>
      </c>
      <c r="H2705" s="210">
        <v>129.315</v>
      </c>
      <c r="I2705" s="211"/>
      <c r="J2705" s="212">
        <f>ROUND(I2705*H2705,2)</f>
        <v>0</v>
      </c>
      <c r="K2705" s="208" t="s">
        <v>207</v>
      </c>
      <c r="L2705" s="63"/>
      <c r="M2705" s="213" t="s">
        <v>34</v>
      </c>
      <c r="N2705" s="214" t="s">
        <v>51</v>
      </c>
      <c r="O2705" s="44"/>
      <c r="P2705" s="215">
        <f>O2705*H2705</f>
        <v>0</v>
      </c>
      <c r="Q2705" s="215">
        <v>0</v>
      </c>
      <c r="R2705" s="215">
        <f>Q2705*H2705</f>
        <v>0</v>
      </c>
      <c r="S2705" s="215">
        <v>0</v>
      </c>
      <c r="T2705" s="216">
        <f>S2705*H2705</f>
        <v>0</v>
      </c>
      <c r="AR2705" s="25" t="s">
        <v>286</v>
      </c>
      <c r="AT2705" s="25" t="s">
        <v>203</v>
      </c>
      <c r="AU2705" s="25" t="s">
        <v>87</v>
      </c>
      <c r="AY2705" s="25" t="s">
        <v>201</v>
      </c>
      <c r="BE2705" s="217">
        <f>IF(N2705="základní",J2705,0)</f>
        <v>0</v>
      </c>
      <c r="BF2705" s="217">
        <f>IF(N2705="snížená",J2705,0)</f>
        <v>0</v>
      </c>
      <c r="BG2705" s="217">
        <f>IF(N2705="zákl. přenesená",J2705,0)</f>
        <v>0</v>
      </c>
      <c r="BH2705" s="217">
        <f>IF(N2705="sníž. přenesená",J2705,0)</f>
        <v>0</v>
      </c>
      <c r="BI2705" s="217">
        <f>IF(N2705="nulová",J2705,0)</f>
        <v>0</v>
      </c>
      <c r="BJ2705" s="25" t="s">
        <v>42</v>
      </c>
      <c r="BK2705" s="217">
        <f>ROUND(I2705*H2705,2)</f>
        <v>0</v>
      </c>
      <c r="BL2705" s="25" t="s">
        <v>286</v>
      </c>
      <c r="BM2705" s="25" t="s">
        <v>2831</v>
      </c>
    </row>
    <row r="2706" spans="2:65" s="12" customFormat="1">
      <c r="B2706" s="221"/>
      <c r="C2706" s="222"/>
      <c r="D2706" s="218" t="s">
        <v>211</v>
      </c>
      <c r="E2706" s="223" t="s">
        <v>34</v>
      </c>
      <c r="F2706" s="224" t="s">
        <v>418</v>
      </c>
      <c r="G2706" s="222"/>
      <c r="H2706" s="223" t="s">
        <v>34</v>
      </c>
      <c r="I2706" s="225"/>
      <c r="J2706" s="222"/>
      <c r="K2706" s="222"/>
      <c r="L2706" s="226"/>
      <c r="M2706" s="227"/>
      <c r="N2706" s="228"/>
      <c r="O2706" s="228"/>
      <c r="P2706" s="228"/>
      <c r="Q2706" s="228"/>
      <c r="R2706" s="228"/>
      <c r="S2706" s="228"/>
      <c r="T2706" s="229"/>
      <c r="AT2706" s="230" t="s">
        <v>211</v>
      </c>
      <c r="AU2706" s="230" t="s">
        <v>87</v>
      </c>
      <c r="AV2706" s="12" t="s">
        <v>42</v>
      </c>
      <c r="AW2706" s="12" t="s">
        <v>40</v>
      </c>
      <c r="AX2706" s="12" t="s">
        <v>80</v>
      </c>
      <c r="AY2706" s="230" t="s">
        <v>201</v>
      </c>
    </row>
    <row r="2707" spans="2:65" s="13" customFormat="1">
      <c r="B2707" s="231"/>
      <c r="C2707" s="232"/>
      <c r="D2707" s="218" t="s">
        <v>211</v>
      </c>
      <c r="E2707" s="233" t="s">
        <v>34</v>
      </c>
      <c r="F2707" s="234" t="s">
        <v>907</v>
      </c>
      <c r="G2707" s="232"/>
      <c r="H2707" s="235">
        <v>81.8</v>
      </c>
      <c r="I2707" s="236"/>
      <c r="J2707" s="232"/>
      <c r="K2707" s="232"/>
      <c r="L2707" s="237"/>
      <c r="M2707" s="238"/>
      <c r="N2707" s="239"/>
      <c r="O2707" s="239"/>
      <c r="P2707" s="239"/>
      <c r="Q2707" s="239"/>
      <c r="R2707" s="239"/>
      <c r="S2707" s="239"/>
      <c r="T2707" s="240"/>
      <c r="AT2707" s="241" t="s">
        <v>211</v>
      </c>
      <c r="AU2707" s="241" t="s">
        <v>87</v>
      </c>
      <c r="AV2707" s="13" t="s">
        <v>87</v>
      </c>
      <c r="AW2707" s="13" t="s">
        <v>40</v>
      </c>
      <c r="AX2707" s="13" t="s">
        <v>80</v>
      </c>
      <c r="AY2707" s="241" t="s">
        <v>201</v>
      </c>
    </row>
    <row r="2708" spans="2:65" s="13" customFormat="1">
      <c r="B2708" s="231"/>
      <c r="C2708" s="232"/>
      <c r="D2708" s="218" t="s">
        <v>211</v>
      </c>
      <c r="E2708" s="233" t="s">
        <v>34</v>
      </c>
      <c r="F2708" s="234" t="s">
        <v>908</v>
      </c>
      <c r="G2708" s="232"/>
      <c r="H2708" s="235">
        <v>18.2</v>
      </c>
      <c r="I2708" s="236"/>
      <c r="J2708" s="232"/>
      <c r="K2708" s="232"/>
      <c r="L2708" s="237"/>
      <c r="M2708" s="238"/>
      <c r="N2708" s="239"/>
      <c r="O2708" s="239"/>
      <c r="P2708" s="239"/>
      <c r="Q2708" s="239"/>
      <c r="R2708" s="239"/>
      <c r="S2708" s="239"/>
      <c r="T2708" s="240"/>
      <c r="AT2708" s="241" t="s">
        <v>211</v>
      </c>
      <c r="AU2708" s="241" t="s">
        <v>87</v>
      </c>
      <c r="AV2708" s="13" t="s">
        <v>87</v>
      </c>
      <c r="AW2708" s="13" t="s">
        <v>40</v>
      </c>
      <c r="AX2708" s="13" t="s">
        <v>80</v>
      </c>
      <c r="AY2708" s="241" t="s">
        <v>201</v>
      </c>
    </row>
    <row r="2709" spans="2:65" s="13" customFormat="1">
      <c r="B2709" s="231"/>
      <c r="C2709" s="232"/>
      <c r="D2709" s="218" t="s">
        <v>211</v>
      </c>
      <c r="E2709" s="233" t="s">
        <v>34</v>
      </c>
      <c r="F2709" s="234" t="s">
        <v>909</v>
      </c>
      <c r="G2709" s="232"/>
      <c r="H2709" s="235">
        <v>1.5</v>
      </c>
      <c r="I2709" s="236"/>
      <c r="J2709" s="232"/>
      <c r="K2709" s="232"/>
      <c r="L2709" s="237"/>
      <c r="M2709" s="238"/>
      <c r="N2709" s="239"/>
      <c r="O2709" s="239"/>
      <c r="P2709" s="239"/>
      <c r="Q2709" s="239"/>
      <c r="R2709" s="239"/>
      <c r="S2709" s="239"/>
      <c r="T2709" s="240"/>
      <c r="AT2709" s="241" t="s">
        <v>211</v>
      </c>
      <c r="AU2709" s="241" t="s">
        <v>87</v>
      </c>
      <c r="AV2709" s="13" t="s">
        <v>87</v>
      </c>
      <c r="AW2709" s="13" t="s">
        <v>40</v>
      </c>
      <c r="AX2709" s="13" t="s">
        <v>80</v>
      </c>
      <c r="AY2709" s="241" t="s">
        <v>201</v>
      </c>
    </row>
    <row r="2710" spans="2:65" s="13" customFormat="1">
      <c r="B2710" s="231"/>
      <c r="C2710" s="232"/>
      <c r="D2710" s="218" t="s">
        <v>211</v>
      </c>
      <c r="E2710" s="233" t="s">
        <v>34</v>
      </c>
      <c r="F2710" s="234" t="s">
        <v>910</v>
      </c>
      <c r="G2710" s="232"/>
      <c r="H2710" s="235">
        <v>4</v>
      </c>
      <c r="I2710" s="236"/>
      <c r="J2710" s="232"/>
      <c r="K2710" s="232"/>
      <c r="L2710" s="237"/>
      <c r="M2710" s="238"/>
      <c r="N2710" s="239"/>
      <c r="O2710" s="239"/>
      <c r="P2710" s="239"/>
      <c r="Q2710" s="239"/>
      <c r="R2710" s="239"/>
      <c r="S2710" s="239"/>
      <c r="T2710" s="240"/>
      <c r="AT2710" s="241" t="s">
        <v>211</v>
      </c>
      <c r="AU2710" s="241" t="s">
        <v>87</v>
      </c>
      <c r="AV2710" s="13" t="s">
        <v>87</v>
      </c>
      <c r="AW2710" s="13" t="s">
        <v>40</v>
      </c>
      <c r="AX2710" s="13" t="s">
        <v>80</v>
      </c>
      <c r="AY2710" s="241" t="s">
        <v>201</v>
      </c>
    </row>
    <row r="2711" spans="2:65" s="13" customFormat="1">
      <c r="B2711" s="231"/>
      <c r="C2711" s="232"/>
      <c r="D2711" s="218" t="s">
        <v>211</v>
      </c>
      <c r="E2711" s="233" t="s">
        <v>34</v>
      </c>
      <c r="F2711" s="234" t="s">
        <v>911</v>
      </c>
      <c r="G2711" s="232"/>
      <c r="H2711" s="235">
        <v>0.75</v>
      </c>
      <c r="I2711" s="236"/>
      <c r="J2711" s="232"/>
      <c r="K2711" s="232"/>
      <c r="L2711" s="237"/>
      <c r="M2711" s="238"/>
      <c r="N2711" s="239"/>
      <c r="O2711" s="239"/>
      <c r="P2711" s="239"/>
      <c r="Q2711" s="239"/>
      <c r="R2711" s="239"/>
      <c r="S2711" s="239"/>
      <c r="T2711" s="240"/>
      <c r="AT2711" s="241" t="s">
        <v>211</v>
      </c>
      <c r="AU2711" s="241" t="s">
        <v>87</v>
      </c>
      <c r="AV2711" s="13" t="s">
        <v>87</v>
      </c>
      <c r="AW2711" s="13" t="s">
        <v>40</v>
      </c>
      <c r="AX2711" s="13" t="s">
        <v>80</v>
      </c>
      <c r="AY2711" s="241" t="s">
        <v>201</v>
      </c>
    </row>
    <row r="2712" spans="2:65" s="13" customFormat="1">
      <c r="B2712" s="231"/>
      <c r="C2712" s="232"/>
      <c r="D2712" s="218" t="s">
        <v>211</v>
      </c>
      <c r="E2712" s="233" t="s">
        <v>34</v>
      </c>
      <c r="F2712" s="234" t="s">
        <v>912</v>
      </c>
      <c r="G2712" s="232"/>
      <c r="H2712" s="235">
        <v>2.5</v>
      </c>
      <c r="I2712" s="236"/>
      <c r="J2712" s="232"/>
      <c r="K2712" s="232"/>
      <c r="L2712" s="237"/>
      <c r="M2712" s="238"/>
      <c r="N2712" s="239"/>
      <c r="O2712" s="239"/>
      <c r="P2712" s="239"/>
      <c r="Q2712" s="239"/>
      <c r="R2712" s="239"/>
      <c r="S2712" s="239"/>
      <c r="T2712" s="240"/>
      <c r="AT2712" s="241" t="s">
        <v>211</v>
      </c>
      <c r="AU2712" s="241" t="s">
        <v>87</v>
      </c>
      <c r="AV2712" s="13" t="s">
        <v>87</v>
      </c>
      <c r="AW2712" s="13" t="s">
        <v>40</v>
      </c>
      <c r="AX2712" s="13" t="s">
        <v>80</v>
      </c>
      <c r="AY2712" s="241" t="s">
        <v>201</v>
      </c>
    </row>
    <row r="2713" spans="2:65" s="13" customFormat="1">
      <c r="B2713" s="231"/>
      <c r="C2713" s="232"/>
      <c r="D2713" s="218" t="s">
        <v>211</v>
      </c>
      <c r="E2713" s="233" t="s">
        <v>34</v>
      </c>
      <c r="F2713" s="234" t="s">
        <v>913</v>
      </c>
      <c r="G2713" s="232"/>
      <c r="H2713" s="235">
        <v>5.625</v>
      </c>
      <c r="I2713" s="236"/>
      <c r="J2713" s="232"/>
      <c r="K2713" s="232"/>
      <c r="L2713" s="237"/>
      <c r="M2713" s="238"/>
      <c r="N2713" s="239"/>
      <c r="O2713" s="239"/>
      <c r="P2713" s="239"/>
      <c r="Q2713" s="239"/>
      <c r="R2713" s="239"/>
      <c r="S2713" s="239"/>
      <c r="T2713" s="240"/>
      <c r="AT2713" s="241" t="s">
        <v>211</v>
      </c>
      <c r="AU2713" s="241" t="s">
        <v>87</v>
      </c>
      <c r="AV2713" s="13" t="s">
        <v>87</v>
      </c>
      <c r="AW2713" s="13" t="s">
        <v>40</v>
      </c>
      <c r="AX2713" s="13" t="s">
        <v>80</v>
      </c>
      <c r="AY2713" s="241" t="s">
        <v>201</v>
      </c>
    </row>
    <row r="2714" spans="2:65" s="13" customFormat="1">
      <c r="B2714" s="231"/>
      <c r="C2714" s="232"/>
      <c r="D2714" s="218" t="s">
        <v>211</v>
      </c>
      <c r="E2714" s="233" t="s">
        <v>34</v>
      </c>
      <c r="F2714" s="234" t="s">
        <v>914</v>
      </c>
      <c r="G2714" s="232"/>
      <c r="H2714" s="235">
        <v>4.5</v>
      </c>
      <c r="I2714" s="236"/>
      <c r="J2714" s="232"/>
      <c r="K2714" s="232"/>
      <c r="L2714" s="237"/>
      <c r="M2714" s="238"/>
      <c r="N2714" s="239"/>
      <c r="O2714" s="239"/>
      <c r="P2714" s="239"/>
      <c r="Q2714" s="239"/>
      <c r="R2714" s="239"/>
      <c r="S2714" s="239"/>
      <c r="T2714" s="240"/>
      <c r="AT2714" s="241" t="s">
        <v>211</v>
      </c>
      <c r="AU2714" s="241" t="s">
        <v>87</v>
      </c>
      <c r="AV2714" s="13" t="s">
        <v>87</v>
      </c>
      <c r="AW2714" s="13" t="s">
        <v>40</v>
      </c>
      <c r="AX2714" s="13" t="s">
        <v>80</v>
      </c>
      <c r="AY2714" s="241" t="s">
        <v>201</v>
      </c>
    </row>
    <row r="2715" spans="2:65" s="13" customFormat="1">
      <c r="B2715" s="231"/>
      <c r="C2715" s="232"/>
      <c r="D2715" s="218" t="s">
        <v>211</v>
      </c>
      <c r="E2715" s="233" t="s">
        <v>34</v>
      </c>
      <c r="F2715" s="234" t="s">
        <v>915</v>
      </c>
      <c r="G2715" s="232"/>
      <c r="H2715" s="235">
        <v>3</v>
      </c>
      <c r="I2715" s="236"/>
      <c r="J2715" s="232"/>
      <c r="K2715" s="232"/>
      <c r="L2715" s="237"/>
      <c r="M2715" s="238"/>
      <c r="N2715" s="239"/>
      <c r="O2715" s="239"/>
      <c r="P2715" s="239"/>
      <c r="Q2715" s="239"/>
      <c r="R2715" s="239"/>
      <c r="S2715" s="239"/>
      <c r="T2715" s="240"/>
      <c r="AT2715" s="241" t="s">
        <v>211</v>
      </c>
      <c r="AU2715" s="241" t="s">
        <v>87</v>
      </c>
      <c r="AV2715" s="13" t="s">
        <v>87</v>
      </c>
      <c r="AW2715" s="13" t="s">
        <v>40</v>
      </c>
      <c r="AX2715" s="13" t="s">
        <v>80</v>
      </c>
      <c r="AY2715" s="241" t="s">
        <v>201</v>
      </c>
    </row>
    <row r="2716" spans="2:65" s="13" customFormat="1">
      <c r="B2716" s="231"/>
      <c r="C2716" s="232"/>
      <c r="D2716" s="218" t="s">
        <v>211</v>
      </c>
      <c r="E2716" s="233" t="s">
        <v>34</v>
      </c>
      <c r="F2716" s="234" t="s">
        <v>916</v>
      </c>
      <c r="G2716" s="232"/>
      <c r="H2716" s="235">
        <v>2.25</v>
      </c>
      <c r="I2716" s="236"/>
      <c r="J2716" s="232"/>
      <c r="K2716" s="232"/>
      <c r="L2716" s="237"/>
      <c r="M2716" s="238"/>
      <c r="N2716" s="239"/>
      <c r="O2716" s="239"/>
      <c r="P2716" s="239"/>
      <c r="Q2716" s="239"/>
      <c r="R2716" s="239"/>
      <c r="S2716" s="239"/>
      <c r="T2716" s="240"/>
      <c r="AT2716" s="241" t="s">
        <v>211</v>
      </c>
      <c r="AU2716" s="241" t="s">
        <v>87</v>
      </c>
      <c r="AV2716" s="13" t="s">
        <v>87</v>
      </c>
      <c r="AW2716" s="13" t="s">
        <v>40</v>
      </c>
      <c r="AX2716" s="13" t="s">
        <v>80</v>
      </c>
      <c r="AY2716" s="241" t="s">
        <v>201</v>
      </c>
    </row>
    <row r="2717" spans="2:65" s="13" customFormat="1">
      <c r="B2717" s="231"/>
      <c r="C2717" s="232"/>
      <c r="D2717" s="218" t="s">
        <v>211</v>
      </c>
      <c r="E2717" s="233" t="s">
        <v>34</v>
      </c>
      <c r="F2717" s="234" t="s">
        <v>917</v>
      </c>
      <c r="G2717" s="232"/>
      <c r="H2717" s="235">
        <v>3.75</v>
      </c>
      <c r="I2717" s="236"/>
      <c r="J2717" s="232"/>
      <c r="K2717" s="232"/>
      <c r="L2717" s="237"/>
      <c r="M2717" s="238"/>
      <c r="N2717" s="239"/>
      <c r="O2717" s="239"/>
      <c r="P2717" s="239"/>
      <c r="Q2717" s="239"/>
      <c r="R2717" s="239"/>
      <c r="S2717" s="239"/>
      <c r="T2717" s="240"/>
      <c r="AT2717" s="241" t="s">
        <v>211</v>
      </c>
      <c r="AU2717" s="241" t="s">
        <v>87</v>
      </c>
      <c r="AV2717" s="13" t="s">
        <v>87</v>
      </c>
      <c r="AW2717" s="13" t="s">
        <v>40</v>
      </c>
      <c r="AX2717" s="13" t="s">
        <v>80</v>
      </c>
      <c r="AY2717" s="241" t="s">
        <v>201</v>
      </c>
    </row>
    <row r="2718" spans="2:65" s="13" customFormat="1">
      <c r="B2718" s="231"/>
      <c r="C2718" s="232"/>
      <c r="D2718" s="218" t="s">
        <v>211</v>
      </c>
      <c r="E2718" s="233" t="s">
        <v>34</v>
      </c>
      <c r="F2718" s="234" t="s">
        <v>2832</v>
      </c>
      <c r="G2718" s="232"/>
      <c r="H2718" s="235">
        <v>1.44</v>
      </c>
      <c r="I2718" s="236"/>
      <c r="J2718" s="232"/>
      <c r="K2718" s="232"/>
      <c r="L2718" s="237"/>
      <c r="M2718" s="238"/>
      <c r="N2718" s="239"/>
      <c r="O2718" s="239"/>
      <c r="P2718" s="239"/>
      <c r="Q2718" s="239"/>
      <c r="R2718" s="239"/>
      <c r="S2718" s="239"/>
      <c r="T2718" s="240"/>
      <c r="AT2718" s="241" t="s">
        <v>211</v>
      </c>
      <c r="AU2718" s="241" t="s">
        <v>87</v>
      </c>
      <c r="AV2718" s="13" t="s">
        <v>87</v>
      </c>
      <c r="AW2718" s="13" t="s">
        <v>40</v>
      </c>
      <c r="AX2718" s="13" t="s">
        <v>80</v>
      </c>
      <c r="AY2718" s="241" t="s">
        <v>201</v>
      </c>
    </row>
    <row r="2719" spans="2:65" s="14" customFormat="1">
      <c r="B2719" s="242"/>
      <c r="C2719" s="243"/>
      <c r="D2719" s="218" t="s">
        <v>211</v>
      </c>
      <c r="E2719" s="244" t="s">
        <v>34</v>
      </c>
      <c r="F2719" s="245" t="s">
        <v>215</v>
      </c>
      <c r="G2719" s="243"/>
      <c r="H2719" s="246">
        <v>129.315</v>
      </c>
      <c r="I2719" s="247"/>
      <c r="J2719" s="243"/>
      <c r="K2719" s="243"/>
      <c r="L2719" s="248"/>
      <c r="M2719" s="249"/>
      <c r="N2719" s="250"/>
      <c r="O2719" s="250"/>
      <c r="P2719" s="250"/>
      <c r="Q2719" s="250"/>
      <c r="R2719" s="250"/>
      <c r="S2719" s="250"/>
      <c r="T2719" s="251"/>
      <c r="AT2719" s="252" t="s">
        <v>211</v>
      </c>
      <c r="AU2719" s="252" t="s">
        <v>87</v>
      </c>
      <c r="AV2719" s="14" t="s">
        <v>111</v>
      </c>
      <c r="AW2719" s="14" t="s">
        <v>40</v>
      </c>
      <c r="AX2719" s="14" t="s">
        <v>42</v>
      </c>
      <c r="AY2719" s="252" t="s">
        <v>201</v>
      </c>
    </row>
    <row r="2720" spans="2:65" s="1" customFormat="1" ht="16.5" customHeight="1">
      <c r="B2720" s="43"/>
      <c r="C2720" s="264" t="s">
        <v>2833</v>
      </c>
      <c r="D2720" s="264" t="s">
        <v>306</v>
      </c>
      <c r="E2720" s="265" t="s">
        <v>2834</v>
      </c>
      <c r="F2720" s="266" t="s">
        <v>2835</v>
      </c>
      <c r="G2720" s="267" t="s">
        <v>137</v>
      </c>
      <c r="H2720" s="268">
        <v>135.78100000000001</v>
      </c>
      <c r="I2720" s="269"/>
      <c r="J2720" s="270">
        <f>ROUND(I2720*H2720,2)</f>
        <v>0</v>
      </c>
      <c r="K2720" s="266" t="s">
        <v>207</v>
      </c>
      <c r="L2720" s="271"/>
      <c r="M2720" s="272" t="s">
        <v>34</v>
      </c>
      <c r="N2720" s="273" t="s">
        <v>51</v>
      </c>
      <c r="O2720" s="44"/>
      <c r="P2720" s="215">
        <f>O2720*H2720</f>
        <v>0</v>
      </c>
      <c r="Q2720" s="215">
        <v>0</v>
      </c>
      <c r="R2720" s="215">
        <f>Q2720*H2720</f>
        <v>0</v>
      </c>
      <c r="S2720" s="215">
        <v>0</v>
      </c>
      <c r="T2720" s="216">
        <f>S2720*H2720</f>
        <v>0</v>
      </c>
      <c r="AR2720" s="25" t="s">
        <v>390</v>
      </c>
      <c r="AT2720" s="25" t="s">
        <v>306</v>
      </c>
      <c r="AU2720" s="25" t="s">
        <v>87</v>
      </c>
      <c r="AY2720" s="25" t="s">
        <v>201</v>
      </c>
      <c r="BE2720" s="217">
        <f>IF(N2720="základní",J2720,0)</f>
        <v>0</v>
      </c>
      <c r="BF2720" s="217">
        <f>IF(N2720="snížená",J2720,0)</f>
        <v>0</v>
      </c>
      <c r="BG2720" s="217">
        <f>IF(N2720="zákl. přenesená",J2720,0)</f>
        <v>0</v>
      </c>
      <c r="BH2720" s="217">
        <f>IF(N2720="sníž. přenesená",J2720,0)</f>
        <v>0</v>
      </c>
      <c r="BI2720" s="217">
        <f>IF(N2720="nulová",J2720,0)</f>
        <v>0</v>
      </c>
      <c r="BJ2720" s="25" t="s">
        <v>42</v>
      </c>
      <c r="BK2720" s="217">
        <f>ROUND(I2720*H2720,2)</f>
        <v>0</v>
      </c>
      <c r="BL2720" s="25" t="s">
        <v>286</v>
      </c>
      <c r="BM2720" s="25" t="s">
        <v>2836</v>
      </c>
    </row>
    <row r="2721" spans="2:65" s="13" customFormat="1">
      <c r="B2721" s="231"/>
      <c r="C2721" s="232"/>
      <c r="D2721" s="218" t="s">
        <v>211</v>
      </c>
      <c r="E2721" s="232"/>
      <c r="F2721" s="234" t="s">
        <v>2837</v>
      </c>
      <c r="G2721" s="232"/>
      <c r="H2721" s="235">
        <v>135.78100000000001</v>
      </c>
      <c r="I2721" s="236"/>
      <c r="J2721" s="232"/>
      <c r="K2721" s="232"/>
      <c r="L2721" s="237"/>
      <c r="M2721" s="238"/>
      <c r="N2721" s="239"/>
      <c r="O2721" s="239"/>
      <c r="P2721" s="239"/>
      <c r="Q2721" s="239"/>
      <c r="R2721" s="239"/>
      <c r="S2721" s="239"/>
      <c r="T2721" s="240"/>
      <c r="AT2721" s="241" t="s">
        <v>211</v>
      </c>
      <c r="AU2721" s="241" t="s">
        <v>87</v>
      </c>
      <c r="AV2721" s="13" t="s">
        <v>87</v>
      </c>
      <c r="AW2721" s="13" t="s">
        <v>6</v>
      </c>
      <c r="AX2721" s="13" t="s">
        <v>42</v>
      </c>
      <c r="AY2721" s="241" t="s">
        <v>201</v>
      </c>
    </row>
    <row r="2722" spans="2:65" s="1" customFormat="1" ht="25.5" customHeight="1">
      <c r="B2722" s="43"/>
      <c r="C2722" s="206" t="s">
        <v>2838</v>
      </c>
      <c r="D2722" s="206" t="s">
        <v>203</v>
      </c>
      <c r="E2722" s="207" t="s">
        <v>2839</v>
      </c>
      <c r="F2722" s="208" t="s">
        <v>2840</v>
      </c>
      <c r="G2722" s="209" t="s">
        <v>137</v>
      </c>
      <c r="H2722" s="210">
        <v>1027.838</v>
      </c>
      <c r="I2722" s="211"/>
      <c r="J2722" s="212">
        <f>ROUND(I2722*H2722,2)</f>
        <v>0</v>
      </c>
      <c r="K2722" s="208" t="s">
        <v>207</v>
      </c>
      <c r="L2722" s="63"/>
      <c r="M2722" s="213" t="s">
        <v>34</v>
      </c>
      <c r="N2722" s="214" t="s">
        <v>51</v>
      </c>
      <c r="O2722" s="44"/>
      <c r="P2722" s="215">
        <f>O2722*H2722</f>
        <v>0</v>
      </c>
      <c r="Q2722" s="215">
        <v>2.0000000000000001E-4</v>
      </c>
      <c r="R2722" s="215">
        <f>Q2722*H2722</f>
        <v>0.20556759999999999</v>
      </c>
      <c r="S2722" s="215">
        <v>0</v>
      </c>
      <c r="T2722" s="216">
        <f>S2722*H2722</f>
        <v>0</v>
      </c>
      <c r="AR2722" s="25" t="s">
        <v>286</v>
      </c>
      <c r="AT2722" s="25" t="s">
        <v>203</v>
      </c>
      <c r="AU2722" s="25" t="s">
        <v>87</v>
      </c>
      <c r="AY2722" s="25" t="s">
        <v>201</v>
      </c>
      <c r="BE2722" s="217">
        <f>IF(N2722="základní",J2722,0)</f>
        <v>0</v>
      </c>
      <c r="BF2722" s="217">
        <f>IF(N2722="snížená",J2722,0)</f>
        <v>0</v>
      </c>
      <c r="BG2722" s="217">
        <f>IF(N2722="zákl. přenesená",J2722,0)</f>
        <v>0</v>
      </c>
      <c r="BH2722" s="217">
        <f>IF(N2722="sníž. přenesená",J2722,0)</f>
        <v>0</v>
      </c>
      <c r="BI2722" s="217">
        <f>IF(N2722="nulová",J2722,0)</f>
        <v>0</v>
      </c>
      <c r="BJ2722" s="25" t="s">
        <v>42</v>
      </c>
      <c r="BK2722" s="217">
        <f>ROUND(I2722*H2722,2)</f>
        <v>0</v>
      </c>
      <c r="BL2722" s="25" t="s">
        <v>286</v>
      </c>
      <c r="BM2722" s="25" t="s">
        <v>2841</v>
      </c>
    </row>
    <row r="2723" spans="2:65" s="1" customFormat="1" ht="25.5" customHeight="1">
      <c r="B2723" s="43"/>
      <c r="C2723" s="206" t="s">
        <v>2842</v>
      </c>
      <c r="D2723" s="206" t="s">
        <v>203</v>
      </c>
      <c r="E2723" s="207" t="s">
        <v>2843</v>
      </c>
      <c r="F2723" s="208" t="s">
        <v>2844</v>
      </c>
      <c r="G2723" s="209" t="s">
        <v>137</v>
      </c>
      <c r="H2723" s="210">
        <v>129.315</v>
      </c>
      <c r="I2723" s="211"/>
      <c r="J2723" s="212">
        <f>ROUND(I2723*H2723,2)</f>
        <v>0</v>
      </c>
      <c r="K2723" s="208" t="s">
        <v>207</v>
      </c>
      <c r="L2723" s="63"/>
      <c r="M2723" s="213" t="s">
        <v>34</v>
      </c>
      <c r="N2723" s="214" t="s">
        <v>51</v>
      </c>
      <c r="O2723" s="44"/>
      <c r="P2723" s="215">
        <f>O2723*H2723</f>
        <v>0</v>
      </c>
      <c r="Q2723" s="215">
        <v>2.0000000000000002E-5</v>
      </c>
      <c r="R2723" s="215">
        <f>Q2723*H2723</f>
        <v>2.5863000000000001E-3</v>
      </c>
      <c r="S2723" s="215">
        <v>0</v>
      </c>
      <c r="T2723" s="216">
        <f>S2723*H2723</f>
        <v>0</v>
      </c>
      <c r="AR2723" s="25" t="s">
        <v>286</v>
      </c>
      <c r="AT2723" s="25" t="s">
        <v>203</v>
      </c>
      <c r="AU2723" s="25" t="s">
        <v>87</v>
      </c>
      <c r="AY2723" s="25" t="s">
        <v>201</v>
      </c>
      <c r="BE2723" s="217">
        <f>IF(N2723="základní",J2723,0)</f>
        <v>0</v>
      </c>
      <c r="BF2723" s="217">
        <f>IF(N2723="snížená",J2723,0)</f>
        <v>0</v>
      </c>
      <c r="BG2723" s="217">
        <f>IF(N2723="zákl. přenesená",J2723,0)</f>
        <v>0</v>
      </c>
      <c r="BH2723" s="217">
        <f>IF(N2723="sníž. přenesená",J2723,0)</f>
        <v>0</v>
      </c>
      <c r="BI2723" s="217">
        <f>IF(N2723="nulová",J2723,0)</f>
        <v>0</v>
      </c>
      <c r="BJ2723" s="25" t="s">
        <v>42</v>
      </c>
      <c r="BK2723" s="217">
        <f>ROUND(I2723*H2723,2)</f>
        <v>0</v>
      </c>
      <c r="BL2723" s="25" t="s">
        <v>286</v>
      </c>
      <c r="BM2723" s="25" t="s">
        <v>2845</v>
      </c>
    </row>
    <row r="2724" spans="2:65" s="1" customFormat="1" ht="25.5" customHeight="1">
      <c r="B2724" s="43"/>
      <c r="C2724" s="206" t="s">
        <v>2846</v>
      </c>
      <c r="D2724" s="206" t="s">
        <v>203</v>
      </c>
      <c r="E2724" s="207" t="s">
        <v>2847</v>
      </c>
      <c r="F2724" s="208" t="s">
        <v>2848</v>
      </c>
      <c r="G2724" s="209" t="s">
        <v>137</v>
      </c>
      <c r="H2724" s="210">
        <v>371.32</v>
      </c>
      <c r="I2724" s="211"/>
      <c r="J2724" s="212">
        <f>ROUND(I2724*H2724,2)</f>
        <v>0</v>
      </c>
      <c r="K2724" s="208" t="s">
        <v>207</v>
      </c>
      <c r="L2724" s="63"/>
      <c r="M2724" s="213" t="s">
        <v>34</v>
      </c>
      <c r="N2724" s="214" t="s">
        <v>51</v>
      </c>
      <c r="O2724" s="44"/>
      <c r="P2724" s="215">
        <f>O2724*H2724</f>
        <v>0</v>
      </c>
      <c r="Q2724" s="215">
        <v>1.0000000000000001E-5</v>
      </c>
      <c r="R2724" s="215">
        <f>Q2724*H2724</f>
        <v>3.7132000000000003E-3</v>
      </c>
      <c r="S2724" s="215">
        <v>0</v>
      </c>
      <c r="T2724" s="216">
        <f>S2724*H2724</f>
        <v>0</v>
      </c>
      <c r="AR2724" s="25" t="s">
        <v>286</v>
      </c>
      <c r="AT2724" s="25" t="s">
        <v>203</v>
      </c>
      <c r="AU2724" s="25" t="s">
        <v>87</v>
      </c>
      <c r="AY2724" s="25" t="s">
        <v>201</v>
      </c>
      <c r="BE2724" s="217">
        <f>IF(N2724="základní",J2724,0)</f>
        <v>0</v>
      </c>
      <c r="BF2724" s="217">
        <f>IF(N2724="snížená",J2724,0)</f>
        <v>0</v>
      </c>
      <c r="BG2724" s="217">
        <f>IF(N2724="zákl. přenesená",J2724,0)</f>
        <v>0</v>
      </c>
      <c r="BH2724" s="217">
        <f>IF(N2724="sníž. přenesená",J2724,0)</f>
        <v>0</v>
      </c>
      <c r="BI2724" s="217">
        <f>IF(N2724="nulová",J2724,0)</f>
        <v>0</v>
      </c>
      <c r="BJ2724" s="25" t="s">
        <v>42</v>
      </c>
      <c r="BK2724" s="217">
        <f>ROUND(I2724*H2724,2)</f>
        <v>0</v>
      </c>
      <c r="BL2724" s="25" t="s">
        <v>286</v>
      </c>
      <c r="BM2724" s="25" t="s">
        <v>2849</v>
      </c>
    </row>
    <row r="2725" spans="2:65" s="1" customFormat="1" ht="25.5" customHeight="1">
      <c r="B2725" s="43"/>
      <c r="C2725" s="206" t="s">
        <v>2850</v>
      </c>
      <c r="D2725" s="206" t="s">
        <v>203</v>
      </c>
      <c r="E2725" s="207" t="s">
        <v>2851</v>
      </c>
      <c r="F2725" s="208" t="s">
        <v>2852</v>
      </c>
      <c r="G2725" s="209" t="s">
        <v>137</v>
      </c>
      <c r="H2725" s="210">
        <v>1027.838</v>
      </c>
      <c r="I2725" s="211"/>
      <c r="J2725" s="212">
        <f>ROUND(I2725*H2725,2)</f>
        <v>0</v>
      </c>
      <c r="K2725" s="208" t="s">
        <v>207</v>
      </c>
      <c r="L2725" s="63"/>
      <c r="M2725" s="213" t="s">
        <v>34</v>
      </c>
      <c r="N2725" s="214" t="s">
        <v>51</v>
      </c>
      <c r="O2725" s="44"/>
      <c r="P2725" s="215">
        <f>O2725*H2725</f>
        <v>0</v>
      </c>
      <c r="Q2725" s="215">
        <v>2.9E-4</v>
      </c>
      <c r="R2725" s="215">
        <f>Q2725*H2725</f>
        <v>0.29807301999999997</v>
      </c>
      <c r="S2725" s="215">
        <v>0</v>
      </c>
      <c r="T2725" s="216">
        <f>S2725*H2725</f>
        <v>0</v>
      </c>
      <c r="AR2725" s="25" t="s">
        <v>286</v>
      </c>
      <c r="AT2725" s="25" t="s">
        <v>203</v>
      </c>
      <c r="AU2725" s="25" t="s">
        <v>87</v>
      </c>
      <c r="AY2725" s="25" t="s">
        <v>201</v>
      </c>
      <c r="BE2725" s="217">
        <f>IF(N2725="základní",J2725,0)</f>
        <v>0</v>
      </c>
      <c r="BF2725" s="217">
        <f>IF(N2725="snížená",J2725,0)</f>
        <v>0</v>
      </c>
      <c r="BG2725" s="217">
        <f>IF(N2725="zákl. přenesená",J2725,0)</f>
        <v>0</v>
      </c>
      <c r="BH2725" s="217">
        <f>IF(N2725="sníž. přenesená",J2725,0)</f>
        <v>0</v>
      </c>
      <c r="BI2725" s="217">
        <f>IF(N2725="nulová",J2725,0)</f>
        <v>0</v>
      </c>
      <c r="BJ2725" s="25" t="s">
        <v>42</v>
      </c>
      <c r="BK2725" s="217">
        <f>ROUND(I2725*H2725,2)</f>
        <v>0</v>
      </c>
      <c r="BL2725" s="25" t="s">
        <v>286</v>
      </c>
      <c r="BM2725" s="25" t="s">
        <v>2853</v>
      </c>
    </row>
    <row r="2726" spans="2:65" s="12" customFormat="1">
      <c r="B2726" s="221"/>
      <c r="C2726" s="222"/>
      <c r="D2726" s="218" t="s">
        <v>211</v>
      </c>
      <c r="E2726" s="223" t="s">
        <v>34</v>
      </c>
      <c r="F2726" s="224" t="s">
        <v>418</v>
      </c>
      <c r="G2726" s="222"/>
      <c r="H2726" s="223" t="s">
        <v>34</v>
      </c>
      <c r="I2726" s="225"/>
      <c r="J2726" s="222"/>
      <c r="K2726" s="222"/>
      <c r="L2726" s="226"/>
      <c r="M2726" s="227"/>
      <c r="N2726" s="228"/>
      <c r="O2726" s="228"/>
      <c r="P2726" s="228"/>
      <c r="Q2726" s="228"/>
      <c r="R2726" s="228"/>
      <c r="S2726" s="228"/>
      <c r="T2726" s="229"/>
      <c r="AT2726" s="230" t="s">
        <v>211</v>
      </c>
      <c r="AU2726" s="230" t="s">
        <v>87</v>
      </c>
      <c r="AV2726" s="12" t="s">
        <v>42</v>
      </c>
      <c r="AW2726" s="12" t="s">
        <v>40</v>
      </c>
      <c r="AX2726" s="12" t="s">
        <v>80</v>
      </c>
      <c r="AY2726" s="230" t="s">
        <v>201</v>
      </c>
    </row>
    <row r="2727" spans="2:65" s="12" customFormat="1">
      <c r="B2727" s="221"/>
      <c r="C2727" s="222"/>
      <c r="D2727" s="218" t="s">
        <v>211</v>
      </c>
      <c r="E2727" s="223" t="s">
        <v>34</v>
      </c>
      <c r="F2727" s="224" t="s">
        <v>760</v>
      </c>
      <c r="G2727" s="222"/>
      <c r="H2727" s="223" t="s">
        <v>34</v>
      </c>
      <c r="I2727" s="225"/>
      <c r="J2727" s="222"/>
      <c r="K2727" s="222"/>
      <c r="L2727" s="226"/>
      <c r="M2727" s="227"/>
      <c r="N2727" s="228"/>
      <c r="O2727" s="228"/>
      <c r="P2727" s="228"/>
      <c r="Q2727" s="228"/>
      <c r="R2727" s="228"/>
      <c r="S2727" s="228"/>
      <c r="T2727" s="229"/>
      <c r="AT2727" s="230" t="s">
        <v>211</v>
      </c>
      <c r="AU2727" s="230" t="s">
        <v>87</v>
      </c>
      <c r="AV2727" s="12" t="s">
        <v>42</v>
      </c>
      <c r="AW2727" s="12" t="s">
        <v>40</v>
      </c>
      <c r="AX2727" s="12" t="s">
        <v>80</v>
      </c>
      <c r="AY2727" s="230" t="s">
        <v>201</v>
      </c>
    </row>
    <row r="2728" spans="2:65" s="13" customFormat="1">
      <c r="B2728" s="231"/>
      <c r="C2728" s="232"/>
      <c r="D2728" s="218" t="s">
        <v>211</v>
      </c>
      <c r="E2728" s="233" t="s">
        <v>34</v>
      </c>
      <c r="F2728" s="234" t="s">
        <v>2815</v>
      </c>
      <c r="G2728" s="232"/>
      <c r="H2728" s="235">
        <v>34.5</v>
      </c>
      <c r="I2728" s="236"/>
      <c r="J2728" s="232"/>
      <c r="K2728" s="232"/>
      <c r="L2728" s="237"/>
      <c r="M2728" s="238"/>
      <c r="N2728" s="239"/>
      <c r="O2728" s="239"/>
      <c r="P2728" s="239"/>
      <c r="Q2728" s="239"/>
      <c r="R2728" s="239"/>
      <c r="S2728" s="239"/>
      <c r="T2728" s="240"/>
      <c r="AT2728" s="241" t="s">
        <v>211</v>
      </c>
      <c r="AU2728" s="241" t="s">
        <v>87</v>
      </c>
      <c r="AV2728" s="13" t="s">
        <v>87</v>
      </c>
      <c r="AW2728" s="13" t="s">
        <v>40</v>
      </c>
      <c r="AX2728" s="13" t="s">
        <v>80</v>
      </c>
      <c r="AY2728" s="241" t="s">
        <v>201</v>
      </c>
    </row>
    <row r="2729" spans="2:65" s="13" customFormat="1">
      <c r="B2729" s="231"/>
      <c r="C2729" s="232"/>
      <c r="D2729" s="218" t="s">
        <v>211</v>
      </c>
      <c r="E2729" s="233" t="s">
        <v>34</v>
      </c>
      <c r="F2729" s="234" t="s">
        <v>2816</v>
      </c>
      <c r="G2729" s="232"/>
      <c r="H2729" s="235">
        <v>114.28</v>
      </c>
      <c r="I2729" s="236"/>
      <c r="J2729" s="232"/>
      <c r="K2729" s="232"/>
      <c r="L2729" s="237"/>
      <c r="M2729" s="238"/>
      <c r="N2729" s="239"/>
      <c r="O2729" s="239"/>
      <c r="P2729" s="239"/>
      <c r="Q2729" s="239"/>
      <c r="R2729" s="239"/>
      <c r="S2729" s="239"/>
      <c r="T2729" s="240"/>
      <c r="AT2729" s="241" t="s">
        <v>211</v>
      </c>
      <c r="AU2729" s="241" t="s">
        <v>87</v>
      </c>
      <c r="AV2729" s="13" t="s">
        <v>87</v>
      </c>
      <c r="AW2729" s="13" t="s">
        <v>40</v>
      </c>
      <c r="AX2729" s="13" t="s">
        <v>80</v>
      </c>
      <c r="AY2729" s="241" t="s">
        <v>201</v>
      </c>
    </row>
    <row r="2730" spans="2:65" s="15" customFormat="1">
      <c r="B2730" s="253"/>
      <c r="C2730" s="254"/>
      <c r="D2730" s="218" t="s">
        <v>211</v>
      </c>
      <c r="E2730" s="255" t="s">
        <v>34</v>
      </c>
      <c r="F2730" s="256" t="s">
        <v>2817</v>
      </c>
      <c r="G2730" s="254"/>
      <c r="H2730" s="257">
        <v>148.78</v>
      </c>
      <c r="I2730" s="258"/>
      <c r="J2730" s="254"/>
      <c r="K2730" s="254"/>
      <c r="L2730" s="259"/>
      <c r="M2730" s="260"/>
      <c r="N2730" s="261"/>
      <c r="O2730" s="261"/>
      <c r="P2730" s="261"/>
      <c r="Q2730" s="261"/>
      <c r="R2730" s="261"/>
      <c r="S2730" s="261"/>
      <c r="T2730" s="262"/>
      <c r="AT2730" s="263" t="s">
        <v>211</v>
      </c>
      <c r="AU2730" s="263" t="s">
        <v>87</v>
      </c>
      <c r="AV2730" s="15" t="s">
        <v>108</v>
      </c>
      <c r="AW2730" s="15" t="s">
        <v>40</v>
      </c>
      <c r="AX2730" s="15" t="s">
        <v>80</v>
      </c>
      <c r="AY2730" s="263" t="s">
        <v>201</v>
      </c>
    </row>
    <row r="2731" spans="2:65" s="12" customFormat="1">
      <c r="B2731" s="221"/>
      <c r="C2731" s="222"/>
      <c r="D2731" s="218" t="s">
        <v>211</v>
      </c>
      <c r="E2731" s="223" t="s">
        <v>34</v>
      </c>
      <c r="F2731" s="224" t="s">
        <v>418</v>
      </c>
      <c r="G2731" s="222"/>
      <c r="H2731" s="223" t="s">
        <v>34</v>
      </c>
      <c r="I2731" s="225"/>
      <c r="J2731" s="222"/>
      <c r="K2731" s="222"/>
      <c r="L2731" s="226"/>
      <c r="M2731" s="227"/>
      <c r="N2731" s="228"/>
      <c r="O2731" s="228"/>
      <c r="P2731" s="228"/>
      <c r="Q2731" s="228"/>
      <c r="R2731" s="228"/>
      <c r="S2731" s="228"/>
      <c r="T2731" s="229"/>
      <c r="AT2731" s="230" t="s">
        <v>211</v>
      </c>
      <c r="AU2731" s="230" t="s">
        <v>87</v>
      </c>
      <c r="AV2731" s="12" t="s">
        <v>42</v>
      </c>
      <c r="AW2731" s="12" t="s">
        <v>40</v>
      </c>
      <c r="AX2731" s="12" t="s">
        <v>80</v>
      </c>
      <c r="AY2731" s="230" t="s">
        <v>201</v>
      </c>
    </row>
    <row r="2732" spans="2:65" s="13" customFormat="1">
      <c r="B2732" s="231"/>
      <c r="C2732" s="232"/>
      <c r="D2732" s="218" t="s">
        <v>211</v>
      </c>
      <c r="E2732" s="233" t="s">
        <v>34</v>
      </c>
      <c r="F2732" s="234" t="s">
        <v>784</v>
      </c>
      <c r="G2732" s="232"/>
      <c r="H2732" s="235">
        <v>90.971999999999994</v>
      </c>
      <c r="I2732" s="236"/>
      <c r="J2732" s="232"/>
      <c r="K2732" s="232"/>
      <c r="L2732" s="237"/>
      <c r="M2732" s="238"/>
      <c r="N2732" s="239"/>
      <c r="O2732" s="239"/>
      <c r="P2732" s="239"/>
      <c r="Q2732" s="239"/>
      <c r="R2732" s="239"/>
      <c r="S2732" s="239"/>
      <c r="T2732" s="240"/>
      <c r="AT2732" s="241" t="s">
        <v>211</v>
      </c>
      <c r="AU2732" s="241" t="s">
        <v>87</v>
      </c>
      <c r="AV2732" s="13" t="s">
        <v>87</v>
      </c>
      <c r="AW2732" s="13" t="s">
        <v>40</v>
      </c>
      <c r="AX2732" s="13" t="s">
        <v>80</v>
      </c>
      <c r="AY2732" s="241" t="s">
        <v>201</v>
      </c>
    </row>
    <row r="2733" spans="2:65" s="13" customFormat="1">
      <c r="B2733" s="231"/>
      <c r="C2733" s="232"/>
      <c r="D2733" s="218" t="s">
        <v>211</v>
      </c>
      <c r="E2733" s="233" t="s">
        <v>34</v>
      </c>
      <c r="F2733" s="234" t="s">
        <v>785</v>
      </c>
      <c r="G2733" s="232"/>
      <c r="H2733" s="235">
        <v>34.828000000000003</v>
      </c>
      <c r="I2733" s="236"/>
      <c r="J2733" s="232"/>
      <c r="K2733" s="232"/>
      <c r="L2733" s="237"/>
      <c r="M2733" s="238"/>
      <c r="N2733" s="239"/>
      <c r="O2733" s="239"/>
      <c r="P2733" s="239"/>
      <c r="Q2733" s="239"/>
      <c r="R2733" s="239"/>
      <c r="S2733" s="239"/>
      <c r="T2733" s="240"/>
      <c r="AT2733" s="241" t="s">
        <v>211</v>
      </c>
      <c r="AU2733" s="241" t="s">
        <v>87</v>
      </c>
      <c r="AV2733" s="13" t="s">
        <v>87</v>
      </c>
      <c r="AW2733" s="13" t="s">
        <v>40</v>
      </c>
      <c r="AX2733" s="13" t="s">
        <v>80</v>
      </c>
      <c r="AY2733" s="241" t="s">
        <v>201</v>
      </c>
    </row>
    <row r="2734" spans="2:65" s="13" customFormat="1">
      <c r="B2734" s="231"/>
      <c r="C2734" s="232"/>
      <c r="D2734" s="218" t="s">
        <v>211</v>
      </c>
      <c r="E2734" s="233" t="s">
        <v>34</v>
      </c>
      <c r="F2734" s="234" t="s">
        <v>786</v>
      </c>
      <c r="G2734" s="232"/>
      <c r="H2734" s="235">
        <v>31.724</v>
      </c>
      <c r="I2734" s="236"/>
      <c r="J2734" s="232"/>
      <c r="K2734" s="232"/>
      <c r="L2734" s="237"/>
      <c r="M2734" s="238"/>
      <c r="N2734" s="239"/>
      <c r="O2734" s="239"/>
      <c r="P2734" s="239"/>
      <c r="Q2734" s="239"/>
      <c r="R2734" s="239"/>
      <c r="S2734" s="239"/>
      <c r="T2734" s="240"/>
      <c r="AT2734" s="241" t="s">
        <v>211</v>
      </c>
      <c r="AU2734" s="241" t="s">
        <v>87</v>
      </c>
      <c r="AV2734" s="13" t="s">
        <v>87</v>
      </c>
      <c r="AW2734" s="13" t="s">
        <v>40</v>
      </c>
      <c r="AX2734" s="13" t="s">
        <v>80</v>
      </c>
      <c r="AY2734" s="241" t="s">
        <v>201</v>
      </c>
    </row>
    <row r="2735" spans="2:65" s="13" customFormat="1">
      <c r="B2735" s="231"/>
      <c r="C2735" s="232"/>
      <c r="D2735" s="218" t="s">
        <v>211</v>
      </c>
      <c r="E2735" s="233" t="s">
        <v>34</v>
      </c>
      <c r="F2735" s="234" t="s">
        <v>787</v>
      </c>
      <c r="G2735" s="232"/>
      <c r="H2735" s="235">
        <v>39.700000000000003</v>
      </c>
      <c r="I2735" s="236"/>
      <c r="J2735" s="232"/>
      <c r="K2735" s="232"/>
      <c r="L2735" s="237"/>
      <c r="M2735" s="238"/>
      <c r="N2735" s="239"/>
      <c r="O2735" s="239"/>
      <c r="P2735" s="239"/>
      <c r="Q2735" s="239"/>
      <c r="R2735" s="239"/>
      <c r="S2735" s="239"/>
      <c r="T2735" s="240"/>
      <c r="AT2735" s="241" t="s">
        <v>211</v>
      </c>
      <c r="AU2735" s="241" t="s">
        <v>87</v>
      </c>
      <c r="AV2735" s="13" t="s">
        <v>87</v>
      </c>
      <c r="AW2735" s="13" t="s">
        <v>40</v>
      </c>
      <c r="AX2735" s="13" t="s">
        <v>80</v>
      </c>
      <c r="AY2735" s="241" t="s">
        <v>201</v>
      </c>
    </row>
    <row r="2736" spans="2:65" s="13" customFormat="1">
      <c r="B2736" s="231"/>
      <c r="C2736" s="232"/>
      <c r="D2736" s="218" t="s">
        <v>211</v>
      </c>
      <c r="E2736" s="233" t="s">
        <v>34</v>
      </c>
      <c r="F2736" s="234" t="s">
        <v>788</v>
      </c>
      <c r="G2736" s="232"/>
      <c r="H2736" s="235">
        <v>52.951999999999998</v>
      </c>
      <c r="I2736" s="236"/>
      <c r="J2736" s="232"/>
      <c r="K2736" s="232"/>
      <c r="L2736" s="237"/>
      <c r="M2736" s="238"/>
      <c r="N2736" s="239"/>
      <c r="O2736" s="239"/>
      <c r="P2736" s="239"/>
      <c r="Q2736" s="239"/>
      <c r="R2736" s="239"/>
      <c r="S2736" s="239"/>
      <c r="T2736" s="240"/>
      <c r="AT2736" s="241" t="s">
        <v>211</v>
      </c>
      <c r="AU2736" s="241" t="s">
        <v>87</v>
      </c>
      <c r="AV2736" s="13" t="s">
        <v>87</v>
      </c>
      <c r="AW2736" s="13" t="s">
        <v>40</v>
      </c>
      <c r="AX2736" s="13" t="s">
        <v>80</v>
      </c>
      <c r="AY2736" s="241" t="s">
        <v>201</v>
      </c>
    </row>
    <row r="2737" spans="2:51" s="13" customFormat="1">
      <c r="B2737" s="231"/>
      <c r="C2737" s="232"/>
      <c r="D2737" s="218" t="s">
        <v>211</v>
      </c>
      <c r="E2737" s="233" t="s">
        <v>34</v>
      </c>
      <c r="F2737" s="234" t="s">
        <v>789</v>
      </c>
      <c r="G2737" s="232"/>
      <c r="H2737" s="235">
        <v>19.827999999999999</v>
      </c>
      <c r="I2737" s="236"/>
      <c r="J2737" s="232"/>
      <c r="K2737" s="232"/>
      <c r="L2737" s="237"/>
      <c r="M2737" s="238"/>
      <c r="N2737" s="239"/>
      <c r="O2737" s="239"/>
      <c r="P2737" s="239"/>
      <c r="Q2737" s="239"/>
      <c r="R2737" s="239"/>
      <c r="S2737" s="239"/>
      <c r="T2737" s="240"/>
      <c r="AT2737" s="241" t="s">
        <v>211</v>
      </c>
      <c r="AU2737" s="241" t="s">
        <v>87</v>
      </c>
      <c r="AV2737" s="13" t="s">
        <v>87</v>
      </c>
      <c r="AW2737" s="13" t="s">
        <v>40</v>
      </c>
      <c r="AX2737" s="13" t="s">
        <v>80</v>
      </c>
      <c r="AY2737" s="241" t="s">
        <v>201</v>
      </c>
    </row>
    <row r="2738" spans="2:51" s="13" customFormat="1">
      <c r="B2738" s="231"/>
      <c r="C2738" s="232"/>
      <c r="D2738" s="218" t="s">
        <v>211</v>
      </c>
      <c r="E2738" s="233" t="s">
        <v>34</v>
      </c>
      <c r="F2738" s="234" t="s">
        <v>790</v>
      </c>
      <c r="G2738" s="232"/>
      <c r="H2738" s="235">
        <v>40.128</v>
      </c>
      <c r="I2738" s="236"/>
      <c r="J2738" s="232"/>
      <c r="K2738" s="232"/>
      <c r="L2738" s="237"/>
      <c r="M2738" s="238"/>
      <c r="N2738" s="239"/>
      <c r="O2738" s="239"/>
      <c r="P2738" s="239"/>
      <c r="Q2738" s="239"/>
      <c r="R2738" s="239"/>
      <c r="S2738" s="239"/>
      <c r="T2738" s="240"/>
      <c r="AT2738" s="241" t="s">
        <v>211</v>
      </c>
      <c r="AU2738" s="241" t="s">
        <v>87</v>
      </c>
      <c r="AV2738" s="13" t="s">
        <v>87</v>
      </c>
      <c r="AW2738" s="13" t="s">
        <v>40</v>
      </c>
      <c r="AX2738" s="13" t="s">
        <v>80</v>
      </c>
      <c r="AY2738" s="241" t="s">
        <v>201</v>
      </c>
    </row>
    <row r="2739" spans="2:51" s="13" customFormat="1">
      <c r="B2739" s="231"/>
      <c r="C2739" s="232"/>
      <c r="D2739" s="218" t="s">
        <v>211</v>
      </c>
      <c r="E2739" s="233" t="s">
        <v>34</v>
      </c>
      <c r="F2739" s="234" t="s">
        <v>791</v>
      </c>
      <c r="G2739" s="232"/>
      <c r="H2739" s="235">
        <v>87.86</v>
      </c>
      <c r="I2739" s="236"/>
      <c r="J2739" s="232"/>
      <c r="K2739" s="232"/>
      <c r="L2739" s="237"/>
      <c r="M2739" s="238"/>
      <c r="N2739" s="239"/>
      <c r="O2739" s="239"/>
      <c r="P2739" s="239"/>
      <c r="Q2739" s="239"/>
      <c r="R2739" s="239"/>
      <c r="S2739" s="239"/>
      <c r="T2739" s="240"/>
      <c r="AT2739" s="241" t="s">
        <v>211</v>
      </c>
      <c r="AU2739" s="241" t="s">
        <v>87</v>
      </c>
      <c r="AV2739" s="13" t="s">
        <v>87</v>
      </c>
      <c r="AW2739" s="13" t="s">
        <v>40</v>
      </c>
      <c r="AX2739" s="13" t="s">
        <v>80</v>
      </c>
      <c r="AY2739" s="241" t="s">
        <v>201</v>
      </c>
    </row>
    <row r="2740" spans="2:51" s="13" customFormat="1" ht="27">
      <c r="B2740" s="231"/>
      <c r="C2740" s="232"/>
      <c r="D2740" s="218" t="s">
        <v>211</v>
      </c>
      <c r="E2740" s="233" t="s">
        <v>34</v>
      </c>
      <c r="F2740" s="234" t="s">
        <v>792</v>
      </c>
      <c r="G2740" s="232"/>
      <c r="H2740" s="235">
        <v>164.74</v>
      </c>
      <c r="I2740" s="236"/>
      <c r="J2740" s="232"/>
      <c r="K2740" s="232"/>
      <c r="L2740" s="237"/>
      <c r="M2740" s="238"/>
      <c r="N2740" s="239"/>
      <c r="O2740" s="239"/>
      <c r="P2740" s="239"/>
      <c r="Q2740" s="239"/>
      <c r="R2740" s="239"/>
      <c r="S2740" s="239"/>
      <c r="T2740" s="240"/>
      <c r="AT2740" s="241" t="s">
        <v>211</v>
      </c>
      <c r="AU2740" s="241" t="s">
        <v>87</v>
      </c>
      <c r="AV2740" s="13" t="s">
        <v>87</v>
      </c>
      <c r="AW2740" s="13" t="s">
        <v>40</v>
      </c>
      <c r="AX2740" s="13" t="s">
        <v>80</v>
      </c>
      <c r="AY2740" s="241" t="s">
        <v>201</v>
      </c>
    </row>
    <row r="2741" spans="2:51" s="13" customFormat="1">
      <c r="B2741" s="231"/>
      <c r="C2741" s="232"/>
      <c r="D2741" s="218" t="s">
        <v>211</v>
      </c>
      <c r="E2741" s="233" t="s">
        <v>34</v>
      </c>
      <c r="F2741" s="234" t="s">
        <v>793</v>
      </c>
      <c r="G2741" s="232"/>
      <c r="H2741" s="235">
        <v>101.764</v>
      </c>
      <c r="I2741" s="236"/>
      <c r="J2741" s="232"/>
      <c r="K2741" s="232"/>
      <c r="L2741" s="237"/>
      <c r="M2741" s="238"/>
      <c r="N2741" s="239"/>
      <c r="O2741" s="239"/>
      <c r="P2741" s="239"/>
      <c r="Q2741" s="239"/>
      <c r="R2741" s="239"/>
      <c r="S2741" s="239"/>
      <c r="T2741" s="240"/>
      <c r="AT2741" s="241" t="s">
        <v>211</v>
      </c>
      <c r="AU2741" s="241" t="s">
        <v>87</v>
      </c>
      <c r="AV2741" s="13" t="s">
        <v>87</v>
      </c>
      <c r="AW2741" s="13" t="s">
        <v>40</v>
      </c>
      <c r="AX2741" s="13" t="s">
        <v>80</v>
      </c>
      <c r="AY2741" s="241" t="s">
        <v>201</v>
      </c>
    </row>
    <row r="2742" spans="2:51" s="13" customFormat="1">
      <c r="B2742" s="231"/>
      <c r="C2742" s="232"/>
      <c r="D2742" s="218" t="s">
        <v>211</v>
      </c>
      <c r="E2742" s="233" t="s">
        <v>34</v>
      </c>
      <c r="F2742" s="234" t="s">
        <v>794</v>
      </c>
      <c r="G2742" s="232"/>
      <c r="H2742" s="235">
        <v>38.695999999999998</v>
      </c>
      <c r="I2742" s="236"/>
      <c r="J2742" s="232"/>
      <c r="K2742" s="232"/>
      <c r="L2742" s="237"/>
      <c r="M2742" s="238"/>
      <c r="N2742" s="239"/>
      <c r="O2742" s="239"/>
      <c r="P2742" s="239"/>
      <c r="Q2742" s="239"/>
      <c r="R2742" s="239"/>
      <c r="S2742" s="239"/>
      <c r="T2742" s="240"/>
      <c r="AT2742" s="241" t="s">
        <v>211</v>
      </c>
      <c r="AU2742" s="241" t="s">
        <v>87</v>
      </c>
      <c r="AV2742" s="13" t="s">
        <v>87</v>
      </c>
      <c r="AW2742" s="13" t="s">
        <v>40</v>
      </c>
      <c r="AX2742" s="13" t="s">
        <v>80</v>
      </c>
      <c r="AY2742" s="241" t="s">
        <v>201</v>
      </c>
    </row>
    <row r="2743" spans="2:51" s="13" customFormat="1">
      <c r="B2743" s="231"/>
      <c r="C2743" s="232"/>
      <c r="D2743" s="218" t="s">
        <v>211</v>
      </c>
      <c r="E2743" s="233" t="s">
        <v>34</v>
      </c>
      <c r="F2743" s="234" t="s">
        <v>795</v>
      </c>
      <c r="G2743" s="232"/>
      <c r="H2743" s="235">
        <v>34.08</v>
      </c>
      <c r="I2743" s="236"/>
      <c r="J2743" s="232"/>
      <c r="K2743" s="232"/>
      <c r="L2743" s="237"/>
      <c r="M2743" s="238"/>
      <c r="N2743" s="239"/>
      <c r="O2743" s="239"/>
      <c r="P2743" s="239"/>
      <c r="Q2743" s="239"/>
      <c r="R2743" s="239"/>
      <c r="S2743" s="239"/>
      <c r="T2743" s="240"/>
      <c r="AT2743" s="241" t="s">
        <v>211</v>
      </c>
      <c r="AU2743" s="241" t="s">
        <v>87</v>
      </c>
      <c r="AV2743" s="13" t="s">
        <v>87</v>
      </c>
      <c r="AW2743" s="13" t="s">
        <v>40</v>
      </c>
      <c r="AX2743" s="13" t="s">
        <v>80</v>
      </c>
      <c r="AY2743" s="241" t="s">
        <v>201</v>
      </c>
    </row>
    <row r="2744" spans="2:51" s="13" customFormat="1">
      <c r="B2744" s="231"/>
      <c r="C2744" s="232"/>
      <c r="D2744" s="218" t="s">
        <v>211</v>
      </c>
      <c r="E2744" s="233" t="s">
        <v>34</v>
      </c>
      <c r="F2744" s="234" t="s">
        <v>796</v>
      </c>
      <c r="G2744" s="232"/>
      <c r="H2744" s="235">
        <v>33.948</v>
      </c>
      <c r="I2744" s="236"/>
      <c r="J2744" s="232"/>
      <c r="K2744" s="232"/>
      <c r="L2744" s="237"/>
      <c r="M2744" s="238"/>
      <c r="N2744" s="239"/>
      <c r="O2744" s="239"/>
      <c r="P2744" s="239"/>
      <c r="Q2744" s="239"/>
      <c r="R2744" s="239"/>
      <c r="S2744" s="239"/>
      <c r="T2744" s="240"/>
      <c r="AT2744" s="241" t="s">
        <v>211</v>
      </c>
      <c r="AU2744" s="241" t="s">
        <v>87</v>
      </c>
      <c r="AV2744" s="13" t="s">
        <v>87</v>
      </c>
      <c r="AW2744" s="13" t="s">
        <v>40</v>
      </c>
      <c r="AX2744" s="13" t="s">
        <v>80</v>
      </c>
      <c r="AY2744" s="241" t="s">
        <v>201</v>
      </c>
    </row>
    <row r="2745" spans="2:51" s="13" customFormat="1">
      <c r="B2745" s="231"/>
      <c r="C2745" s="232"/>
      <c r="D2745" s="218" t="s">
        <v>211</v>
      </c>
      <c r="E2745" s="233" t="s">
        <v>34</v>
      </c>
      <c r="F2745" s="234" t="s">
        <v>797</v>
      </c>
      <c r="G2745" s="232"/>
      <c r="H2745" s="235">
        <v>27.672000000000001</v>
      </c>
      <c r="I2745" s="236"/>
      <c r="J2745" s="232"/>
      <c r="K2745" s="232"/>
      <c r="L2745" s="237"/>
      <c r="M2745" s="238"/>
      <c r="N2745" s="239"/>
      <c r="O2745" s="239"/>
      <c r="P2745" s="239"/>
      <c r="Q2745" s="239"/>
      <c r="R2745" s="239"/>
      <c r="S2745" s="239"/>
      <c r="T2745" s="240"/>
      <c r="AT2745" s="241" t="s">
        <v>211</v>
      </c>
      <c r="AU2745" s="241" t="s">
        <v>87</v>
      </c>
      <c r="AV2745" s="13" t="s">
        <v>87</v>
      </c>
      <c r="AW2745" s="13" t="s">
        <v>40</v>
      </c>
      <c r="AX2745" s="13" t="s">
        <v>80</v>
      </c>
      <c r="AY2745" s="241" t="s">
        <v>201</v>
      </c>
    </row>
    <row r="2746" spans="2:51" s="13" customFormat="1">
      <c r="B2746" s="231"/>
      <c r="C2746" s="232"/>
      <c r="D2746" s="218" t="s">
        <v>211</v>
      </c>
      <c r="E2746" s="233" t="s">
        <v>34</v>
      </c>
      <c r="F2746" s="234" t="s">
        <v>798</v>
      </c>
      <c r="G2746" s="232"/>
      <c r="H2746" s="235">
        <v>52.155999999999999</v>
      </c>
      <c r="I2746" s="236"/>
      <c r="J2746" s="232"/>
      <c r="K2746" s="232"/>
      <c r="L2746" s="237"/>
      <c r="M2746" s="238"/>
      <c r="N2746" s="239"/>
      <c r="O2746" s="239"/>
      <c r="P2746" s="239"/>
      <c r="Q2746" s="239"/>
      <c r="R2746" s="239"/>
      <c r="S2746" s="239"/>
      <c r="T2746" s="240"/>
      <c r="AT2746" s="241" t="s">
        <v>211</v>
      </c>
      <c r="AU2746" s="241" t="s">
        <v>87</v>
      </c>
      <c r="AV2746" s="13" t="s">
        <v>87</v>
      </c>
      <c r="AW2746" s="13" t="s">
        <v>40</v>
      </c>
      <c r="AX2746" s="13" t="s">
        <v>80</v>
      </c>
      <c r="AY2746" s="241" t="s">
        <v>201</v>
      </c>
    </row>
    <row r="2747" spans="2:51" s="13" customFormat="1">
      <c r="B2747" s="231"/>
      <c r="C2747" s="232"/>
      <c r="D2747" s="218" t="s">
        <v>211</v>
      </c>
      <c r="E2747" s="233" t="s">
        <v>34</v>
      </c>
      <c r="F2747" s="234" t="s">
        <v>799</v>
      </c>
      <c r="G2747" s="232"/>
      <c r="H2747" s="235">
        <v>20.167999999999999</v>
      </c>
      <c r="I2747" s="236"/>
      <c r="J2747" s="232"/>
      <c r="K2747" s="232"/>
      <c r="L2747" s="237"/>
      <c r="M2747" s="238"/>
      <c r="N2747" s="239"/>
      <c r="O2747" s="239"/>
      <c r="P2747" s="239"/>
      <c r="Q2747" s="239"/>
      <c r="R2747" s="239"/>
      <c r="S2747" s="239"/>
      <c r="T2747" s="240"/>
      <c r="AT2747" s="241" t="s">
        <v>211</v>
      </c>
      <c r="AU2747" s="241" t="s">
        <v>87</v>
      </c>
      <c r="AV2747" s="13" t="s">
        <v>87</v>
      </c>
      <c r="AW2747" s="13" t="s">
        <v>40</v>
      </c>
      <c r="AX2747" s="13" t="s">
        <v>80</v>
      </c>
      <c r="AY2747" s="241" t="s">
        <v>201</v>
      </c>
    </row>
    <row r="2748" spans="2:51" s="13" customFormat="1">
      <c r="B2748" s="231"/>
      <c r="C2748" s="232"/>
      <c r="D2748" s="218" t="s">
        <v>211</v>
      </c>
      <c r="E2748" s="233" t="s">
        <v>34</v>
      </c>
      <c r="F2748" s="234" t="s">
        <v>800</v>
      </c>
      <c r="G2748" s="232"/>
      <c r="H2748" s="235">
        <v>45.847999999999999</v>
      </c>
      <c r="I2748" s="236"/>
      <c r="J2748" s="232"/>
      <c r="K2748" s="232"/>
      <c r="L2748" s="237"/>
      <c r="M2748" s="238"/>
      <c r="N2748" s="239"/>
      <c r="O2748" s="239"/>
      <c r="P2748" s="239"/>
      <c r="Q2748" s="239"/>
      <c r="R2748" s="239"/>
      <c r="S2748" s="239"/>
      <c r="T2748" s="240"/>
      <c r="AT2748" s="241" t="s">
        <v>211</v>
      </c>
      <c r="AU2748" s="241" t="s">
        <v>87</v>
      </c>
      <c r="AV2748" s="13" t="s">
        <v>87</v>
      </c>
      <c r="AW2748" s="13" t="s">
        <v>40</v>
      </c>
      <c r="AX2748" s="13" t="s">
        <v>80</v>
      </c>
      <c r="AY2748" s="241" t="s">
        <v>201</v>
      </c>
    </row>
    <row r="2749" spans="2:51" s="13" customFormat="1">
      <c r="B2749" s="231"/>
      <c r="C2749" s="232"/>
      <c r="D2749" s="218" t="s">
        <v>211</v>
      </c>
      <c r="E2749" s="233" t="s">
        <v>34</v>
      </c>
      <c r="F2749" s="234" t="s">
        <v>801</v>
      </c>
      <c r="G2749" s="232"/>
      <c r="H2749" s="235">
        <v>23.14</v>
      </c>
      <c r="I2749" s="236"/>
      <c r="J2749" s="232"/>
      <c r="K2749" s="232"/>
      <c r="L2749" s="237"/>
      <c r="M2749" s="238"/>
      <c r="N2749" s="239"/>
      <c r="O2749" s="239"/>
      <c r="P2749" s="239"/>
      <c r="Q2749" s="239"/>
      <c r="R2749" s="239"/>
      <c r="S2749" s="239"/>
      <c r="T2749" s="240"/>
      <c r="AT2749" s="241" t="s">
        <v>211</v>
      </c>
      <c r="AU2749" s="241" t="s">
        <v>87</v>
      </c>
      <c r="AV2749" s="13" t="s">
        <v>87</v>
      </c>
      <c r="AW2749" s="13" t="s">
        <v>40</v>
      </c>
      <c r="AX2749" s="13" t="s">
        <v>80</v>
      </c>
      <c r="AY2749" s="241" t="s">
        <v>201</v>
      </c>
    </row>
    <row r="2750" spans="2:51" s="13" customFormat="1">
      <c r="B2750" s="231"/>
      <c r="C2750" s="232"/>
      <c r="D2750" s="218" t="s">
        <v>211</v>
      </c>
      <c r="E2750" s="233" t="s">
        <v>34</v>
      </c>
      <c r="F2750" s="234" t="s">
        <v>802</v>
      </c>
      <c r="G2750" s="232"/>
      <c r="H2750" s="235">
        <v>22.923999999999999</v>
      </c>
      <c r="I2750" s="236"/>
      <c r="J2750" s="232"/>
      <c r="K2750" s="232"/>
      <c r="L2750" s="237"/>
      <c r="M2750" s="238"/>
      <c r="N2750" s="239"/>
      <c r="O2750" s="239"/>
      <c r="P2750" s="239"/>
      <c r="Q2750" s="239"/>
      <c r="R2750" s="239"/>
      <c r="S2750" s="239"/>
      <c r="T2750" s="240"/>
      <c r="AT2750" s="241" t="s">
        <v>211</v>
      </c>
      <c r="AU2750" s="241" t="s">
        <v>87</v>
      </c>
      <c r="AV2750" s="13" t="s">
        <v>87</v>
      </c>
      <c r="AW2750" s="13" t="s">
        <v>40</v>
      </c>
      <c r="AX2750" s="13" t="s">
        <v>80</v>
      </c>
      <c r="AY2750" s="241" t="s">
        <v>201</v>
      </c>
    </row>
    <row r="2751" spans="2:51" s="13" customFormat="1">
      <c r="B2751" s="231"/>
      <c r="C2751" s="232"/>
      <c r="D2751" s="218" t="s">
        <v>211</v>
      </c>
      <c r="E2751" s="233" t="s">
        <v>34</v>
      </c>
      <c r="F2751" s="234" t="s">
        <v>803</v>
      </c>
      <c r="G2751" s="232"/>
      <c r="H2751" s="235">
        <v>26.552</v>
      </c>
      <c r="I2751" s="236"/>
      <c r="J2751" s="232"/>
      <c r="K2751" s="232"/>
      <c r="L2751" s="237"/>
      <c r="M2751" s="238"/>
      <c r="N2751" s="239"/>
      <c r="O2751" s="239"/>
      <c r="P2751" s="239"/>
      <c r="Q2751" s="239"/>
      <c r="R2751" s="239"/>
      <c r="S2751" s="239"/>
      <c r="T2751" s="240"/>
      <c r="AT2751" s="241" t="s">
        <v>211</v>
      </c>
      <c r="AU2751" s="241" t="s">
        <v>87</v>
      </c>
      <c r="AV2751" s="13" t="s">
        <v>87</v>
      </c>
      <c r="AW2751" s="13" t="s">
        <v>40</v>
      </c>
      <c r="AX2751" s="13" t="s">
        <v>80</v>
      </c>
      <c r="AY2751" s="241" t="s">
        <v>201</v>
      </c>
    </row>
    <row r="2752" spans="2:51" s="13" customFormat="1">
      <c r="B2752" s="231"/>
      <c r="C2752" s="232"/>
      <c r="D2752" s="218" t="s">
        <v>211</v>
      </c>
      <c r="E2752" s="233" t="s">
        <v>34</v>
      </c>
      <c r="F2752" s="234" t="s">
        <v>804</v>
      </c>
      <c r="G2752" s="232"/>
      <c r="H2752" s="235">
        <v>24.76</v>
      </c>
      <c r="I2752" s="236"/>
      <c r="J2752" s="232"/>
      <c r="K2752" s="232"/>
      <c r="L2752" s="237"/>
      <c r="M2752" s="238"/>
      <c r="N2752" s="239"/>
      <c r="O2752" s="239"/>
      <c r="P2752" s="239"/>
      <c r="Q2752" s="239"/>
      <c r="R2752" s="239"/>
      <c r="S2752" s="239"/>
      <c r="T2752" s="240"/>
      <c r="AT2752" s="241" t="s">
        <v>211</v>
      </c>
      <c r="AU2752" s="241" t="s">
        <v>87</v>
      </c>
      <c r="AV2752" s="13" t="s">
        <v>87</v>
      </c>
      <c r="AW2752" s="13" t="s">
        <v>40</v>
      </c>
      <c r="AX2752" s="13" t="s">
        <v>80</v>
      </c>
      <c r="AY2752" s="241" t="s">
        <v>201</v>
      </c>
    </row>
    <row r="2753" spans="2:65" s="13" customFormat="1">
      <c r="B2753" s="231"/>
      <c r="C2753" s="232"/>
      <c r="D2753" s="218" t="s">
        <v>211</v>
      </c>
      <c r="E2753" s="233" t="s">
        <v>34</v>
      </c>
      <c r="F2753" s="234" t="s">
        <v>805</v>
      </c>
      <c r="G2753" s="232"/>
      <c r="H2753" s="235">
        <v>150.00800000000001</v>
      </c>
      <c r="I2753" s="236"/>
      <c r="J2753" s="232"/>
      <c r="K2753" s="232"/>
      <c r="L2753" s="237"/>
      <c r="M2753" s="238"/>
      <c r="N2753" s="239"/>
      <c r="O2753" s="239"/>
      <c r="P2753" s="239"/>
      <c r="Q2753" s="239"/>
      <c r="R2753" s="239"/>
      <c r="S2753" s="239"/>
      <c r="T2753" s="240"/>
      <c r="AT2753" s="241" t="s">
        <v>211</v>
      </c>
      <c r="AU2753" s="241" t="s">
        <v>87</v>
      </c>
      <c r="AV2753" s="13" t="s">
        <v>87</v>
      </c>
      <c r="AW2753" s="13" t="s">
        <v>40</v>
      </c>
      <c r="AX2753" s="13" t="s">
        <v>80</v>
      </c>
      <c r="AY2753" s="241" t="s">
        <v>201</v>
      </c>
    </row>
    <row r="2754" spans="2:65" s="13" customFormat="1">
      <c r="B2754" s="231"/>
      <c r="C2754" s="232"/>
      <c r="D2754" s="218" t="s">
        <v>211</v>
      </c>
      <c r="E2754" s="233" t="s">
        <v>34</v>
      </c>
      <c r="F2754" s="234" t="s">
        <v>841</v>
      </c>
      <c r="G2754" s="232"/>
      <c r="H2754" s="235">
        <v>-285.39</v>
      </c>
      <c r="I2754" s="236"/>
      <c r="J2754" s="232"/>
      <c r="K2754" s="232"/>
      <c r="L2754" s="237"/>
      <c r="M2754" s="238"/>
      <c r="N2754" s="239"/>
      <c r="O2754" s="239"/>
      <c r="P2754" s="239"/>
      <c r="Q2754" s="239"/>
      <c r="R2754" s="239"/>
      <c r="S2754" s="239"/>
      <c r="T2754" s="240"/>
      <c r="AT2754" s="241" t="s">
        <v>211</v>
      </c>
      <c r="AU2754" s="241" t="s">
        <v>87</v>
      </c>
      <c r="AV2754" s="13" t="s">
        <v>87</v>
      </c>
      <c r="AW2754" s="13" t="s">
        <v>40</v>
      </c>
      <c r="AX2754" s="13" t="s">
        <v>80</v>
      </c>
      <c r="AY2754" s="241" t="s">
        <v>201</v>
      </c>
    </row>
    <row r="2755" spans="2:65" s="15" customFormat="1">
      <c r="B2755" s="253"/>
      <c r="C2755" s="254"/>
      <c r="D2755" s="218" t="s">
        <v>211</v>
      </c>
      <c r="E2755" s="255" t="s">
        <v>34</v>
      </c>
      <c r="F2755" s="256" t="s">
        <v>2818</v>
      </c>
      <c r="G2755" s="254"/>
      <c r="H2755" s="257">
        <v>879.05799999999999</v>
      </c>
      <c r="I2755" s="258"/>
      <c r="J2755" s="254"/>
      <c r="K2755" s="254"/>
      <c r="L2755" s="259"/>
      <c r="M2755" s="260"/>
      <c r="N2755" s="261"/>
      <c r="O2755" s="261"/>
      <c r="P2755" s="261"/>
      <c r="Q2755" s="261"/>
      <c r="R2755" s="261"/>
      <c r="S2755" s="261"/>
      <c r="T2755" s="262"/>
      <c r="AT2755" s="263" t="s">
        <v>211</v>
      </c>
      <c r="AU2755" s="263" t="s">
        <v>87</v>
      </c>
      <c r="AV2755" s="15" t="s">
        <v>108</v>
      </c>
      <c r="AW2755" s="15" t="s">
        <v>40</v>
      </c>
      <c r="AX2755" s="15" t="s">
        <v>80</v>
      </c>
      <c r="AY2755" s="263" t="s">
        <v>201</v>
      </c>
    </row>
    <row r="2756" spans="2:65" s="14" customFormat="1">
      <c r="B2756" s="242"/>
      <c r="C2756" s="243"/>
      <c r="D2756" s="218" t="s">
        <v>211</v>
      </c>
      <c r="E2756" s="244" t="s">
        <v>34</v>
      </c>
      <c r="F2756" s="245" t="s">
        <v>215</v>
      </c>
      <c r="G2756" s="243"/>
      <c r="H2756" s="246">
        <v>1027.838</v>
      </c>
      <c r="I2756" s="247"/>
      <c r="J2756" s="243"/>
      <c r="K2756" s="243"/>
      <c r="L2756" s="248"/>
      <c r="M2756" s="249"/>
      <c r="N2756" s="250"/>
      <c r="O2756" s="250"/>
      <c r="P2756" s="250"/>
      <c r="Q2756" s="250"/>
      <c r="R2756" s="250"/>
      <c r="S2756" s="250"/>
      <c r="T2756" s="251"/>
      <c r="AT2756" s="252" t="s">
        <v>211</v>
      </c>
      <c r="AU2756" s="252" t="s">
        <v>87</v>
      </c>
      <c r="AV2756" s="14" t="s">
        <v>111</v>
      </c>
      <c r="AW2756" s="14" t="s">
        <v>40</v>
      </c>
      <c r="AX2756" s="14" t="s">
        <v>42</v>
      </c>
      <c r="AY2756" s="252" t="s">
        <v>201</v>
      </c>
    </row>
    <row r="2757" spans="2:65" s="11" customFormat="1" ht="29.85" customHeight="1">
      <c r="B2757" s="190"/>
      <c r="C2757" s="191"/>
      <c r="D2757" s="192" t="s">
        <v>79</v>
      </c>
      <c r="E2757" s="204" t="s">
        <v>2854</v>
      </c>
      <c r="F2757" s="204" t="s">
        <v>2855</v>
      </c>
      <c r="G2757" s="191"/>
      <c r="H2757" s="191"/>
      <c r="I2757" s="194"/>
      <c r="J2757" s="205">
        <f>BK2757</f>
        <v>0</v>
      </c>
      <c r="K2757" s="191"/>
      <c r="L2757" s="196"/>
      <c r="M2757" s="197"/>
      <c r="N2757" s="198"/>
      <c r="O2757" s="198"/>
      <c r="P2757" s="199">
        <f>SUM(P2758:P2769)</f>
        <v>0</v>
      </c>
      <c r="Q2757" s="198"/>
      <c r="R2757" s="199">
        <f>SUM(R2758:R2769)</f>
        <v>8.9374999999999996E-2</v>
      </c>
      <c r="S2757" s="198"/>
      <c r="T2757" s="200">
        <f>SUM(T2758:T2769)</f>
        <v>0</v>
      </c>
      <c r="AR2757" s="201" t="s">
        <v>87</v>
      </c>
      <c r="AT2757" s="202" t="s">
        <v>79</v>
      </c>
      <c r="AU2757" s="202" t="s">
        <v>42</v>
      </c>
      <c r="AY2757" s="201" t="s">
        <v>201</v>
      </c>
      <c r="BK2757" s="203">
        <f>SUM(BK2758:BK2769)</f>
        <v>0</v>
      </c>
    </row>
    <row r="2758" spans="2:65" s="1" customFormat="1" ht="16.5" customHeight="1">
      <c r="B2758" s="43"/>
      <c r="C2758" s="206" t="s">
        <v>2856</v>
      </c>
      <c r="D2758" s="206" t="s">
        <v>203</v>
      </c>
      <c r="E2758" s="207" t="s">
        <v>2857</v>
      </c>
      <c r="F2758" s="208" t="s">
        <v>2858</v>
      </c>
      <c r="G2758" s="209" t="s">
        <v>137</v>
      </c>
      <c r="H2758" s="210">
        <v>17.875</v>
      </c>
      <c r="I2758" s="211"/>
      <c r="J2758" s="212">
        <f>ROUND(I2758*H2758,2)</f>
        <v>0</v>
      </c>
      <c r="K2758" s="208" t="s">
        <v>207</v>
      </c>
      <c r="L2758" s="63"/>
      <c r="M2758" s="213" t="s">
        <v>34</v>
      </c>
      <c r="N2758" s="214" t="s">
        <v>51</v>
      </c>
      <c r="O2758" s="44"/>
      <c r="P2758" s="215">
        <f>O2758*H2758</f>
        <v>0</v>
      </c>
      <c r="Q2758" s="215">
        <v>0</v>
      </c>
      <c r="R2758" s="215">
        <f>Q2758*H2758</f>
        <v>0</v>
      </c>
      <c r="S2758" s="215">
        <v>0</v>
      </c>
      <c r="T2758" s="216">
        <f>S2758*H2758</f>
        <v>0</v>
      </c>
      <c r="AR2758" s="25" t="s">
        <v>286</v>
      </c>
      <c r="AT2758" s="25" t="s">
        <v>203</v>
      </c>
      <c r="AU2758" s="25" t="s">
        <v>87</v>
      </c>
      <c r="AY2758" s="25" t="s">
        <v>201</v>
      </c>
      <c r="BE2758" s="217">
        <f>IF(N2758="základní",J2758,0)</f>
        <v>0</v>
      </c>
      <c r="BF2758" s="217">
        <f>IF(N2758="snížená",J2758,0)</f>
        <v>0</v>
      </c>
      <c r="BG2758" s="217">
        <f>IF(N2758="zákl. přenesená",J2758,0)</f>
        <v>0</v>
      </c>
      <c r="BH2758" s="217">
        <f>IF(N2758="sníž. přenesená",J2758,0)</f>
        <v>0</v>
      </c>
      <c r="BI2758" s="217">
        <f>IF(N2758="nulová",J2758,0)</f>
        <v>0</v>
      </c>
      <c r="BJ2758" s="25" t="s">
        <v>42</v>
      </c>
      <c r="BK2758" s="217">
        <f>ROUND(I2758*H2758,2)</f>
        <v>0</v>
      </c>
      <c r="BL2758" s="25" t="s">
        <v>286</v>
      </c>
      <c r="BM2758" s="25" t="s">
        <v>2859</v>
      </c>
    </row>
    <row r="2759" spans="2:65" s="1" customFormat="1" ht="27">
      <c r="B2759" s="43"/>
      <c r="C2759" s="65"/>
      <c r="D2759" s="218" t="s">
        <v>209</v>
      </c>
      <c r="E2759" s="65"/>
      <c r="F2759" s="219" t="s">
        <v>2860</v>
      </c>
      <c r="G2759" s="65"/>
      <c r="H2759" s="65"/>
      <c r="I2759" s="175"/>
      <c r="J2759" s="65"/>
      <c r="K2759" s="65"/>
      <c r="L2759" s="63"/>
      <c r="M2759" s="220"/>
      <c r="N2759" s="44"/>
      <c r="O2759" s="44"/>
      <c r="P2759" s="44"/>
      <c r="Q2759" s="44"/>
      <c r="R2759" s="44"/>
      <c r="S2759" s="44"/>
      <c r="T2759" s="80"/>
      <c r="AT2759" s="25" t="s">
        <v>209</v>
      </c>
      <c r="AU2759" s="25" t="s">
        <v>87</v>
      </c>
    </row>
    <row r="2760" spans="2:65" s="12" customFormat="1">
      <c r="B2760" s="221"/>
      <c r="C2760" s="222"/>
      <c r="D2760" s="218" t="s">
        <v>211</v>
      </c>
      <c r="E2760" s="223" t="s">
        <v>34</v>
      </c>
      <c r="F2760" s="224" t="s">
        <v>1109</v>
      </c>
      <c r="G2760" s="222"/>
      <c r="H2760" s="223" t="s">
        <v>34</v>
      </c>
      <c r="I2760" s="225"/>
      <c r="J2760" s="222"/>
      <c r="K2760" s="222"/>
      <c r="L2760" s="226"/>
      <c r="M2760" s="227"/>
      <c r="N2760" s="228"/>
      <c r="O2760" s="228"/>
      <c r="P2760" s="228"/>
      <c r="Q2760" s="228"/>
      <c r="R2760" s="228"/>
      <c r="S2760" s="228"/>
      <c r="T2760" s="229"/>
      <c r="AT2760" s="230" t="s">
        <v>211</v>
      </c>
      <c r="AU2760" s="230" t="s">
        <v>87</v>
      </c>
      <c r="AV2760" s="12" t="s">
        <v>42</v>
      </c>
      <c r="AW2760" s="12" t="s">
        <v>40</v>
      </c>
      <c r="AX2760" s="12" t="s">
        <v>80</v>
      </c>
      <c r="AY2760" s="230" t="s">
        <v>201</v>
      </c>
    </row>
    <row r="2761" spans="2:65" s="13" customFormat="1">
      <c r="B2761" s="231"/>
      <c r="C2761" s="232"/>
      <c r="D2761" s="218" t="s">
        <v>211</v>
      </c>
      <c r="E2761" s="233" t="s">
        <v>34</v>
      </c>
      <c r="F2761" s="234" t="s">
        <v>912</v>
      </c>
      <c r="G2761" s="232"/>
      <c r="H2761" s="235">
        <v>2.5</v>
      </c>
      <c r="I2761" s="236"/>
      <c r="J2761" s="232"/>
      <c r="K2761" s="232"/>
      <c r="L2761" s="237"/>
      <c r="M2761" s="238"/>
      <c r="N2761" s="239"/>
      <c r="O2761" s="239"/>
      <c r="P2761" s="239"/>
      <c r="Q2761" s="239"/>
      <c r="R2761" s="239"/>
      <c r="S2761" s="239"/>
      <c r="T2761" s="240"/>
      <c r="AT2761" s="241" t="s">
        <v>211</v>
      </c>
      <c r="AU2761" s="241" t="s">
        <v>87</v>
      </c>
      <c r="AV2761" s="13" t="s">
        <v>87</v>
      </c>
      <c r="AW2761" s="13" t="s">
        <v>40</v>
      </c>
      <c r="AX2761" s="13" t="s">
        <v>80</v>
      </c>
      <c r="AY2761" s="241" t="s">
        <v>201</v>
      </c>
    </row>
    <row r="2762" spans="2:65" s="13" customFormat="1">
      <c r="B2762" s="231"/>
      <c r="C2762" s="232"/>
      <c r="D2762" s="218" t="s">
        <v>211</v>
      </c>
      <c r="E2762" s="233" t="s">
        <v>34</v>
      </c>
      <c r="F2762" s="234" t="s">
        <v>913</v>
      </c>
      <c r="G2762" s="232"/>
      <c r="H2762" s="235">
        <v>5.625</v>
      </c>
      <c r="I2762" s="236"/>
      <c r="J2762" s="232"/>
      <c r="K2762" s="232"/>
      <c r="L2762" s="237"/>
      <c r="M2762" s="238"/>
      <c r="N2762" s="239"/>
      <c r="O2762" s="239"/>
      <c r="P2762" s="239"/>
      <c r="Q2762" s="239"/>
      <c r="R2762" s="239"/>
      <c r="S2762" s="239"/>
      <c r="T2762" s="240"/>
      <c r="AT2762" s="241" t="s">
        <v>211</v>
      </c>
      <c r="AU2762" s="241" t="s">
        <v>87</v>
      </c>
      <c r="AV2762" s="13" t="s">
        <v>87</v>
      </c>
      <c r="AW2762" s="13" t="s">
        <v>40</v>
      </c>
      <c r="AX2762" s="13" t="s">
        <v>80</v>
      </c>
      <c r="AY2762" s="241" t="s">
        <v>201</v>
      </c>
    </row>
    <row r="2763" spans="2:65" s="13" customFormat="1">
      <c r="B2763" s="231"/>
      <c r="C2763" s="232"/>
      <c r="D2763" s="218" t="s">
        <v>211</v>
      </c>
      <c r="E2763" s="233" t="s">
        <v>34</v>
      </c>
      <c r="F2763" s="234" t="s">
        <v>914</v>
      </c>
      <c r="G2763" s="232"/>
      <c r="H2763" s="235">
        <v>4.5</v>
      </c>
      <c r="I2763" s="236"/>
      <c r="J2763" s="232"/>
      <c r="K2763" s="232"/>
      <c r="L2763" s="237"/>
      <c r="M2763" s="238"/>
      <c r="N2763" s="239"/>
      <c r="O2763" s="239"/>
      <c r="P2763" s="239"/>
      <c r="Q2763" s="239"/>
      <c r="R2763" s="239"/>
      <c r="S2763" s="239"/>
      <c r="T2763" s="240"/>
      <c r="AT2763" s="241" t="s">
        <v>211</v>
      </c>
      <c r="AU2763" s="241" t="s">
        <v>87</v>
      </c>
      <c r="AV2763" s="13" t="s">
        <v>87</v>
      </c>
      <c r="AW2763" s="13" t="s">
        <v>40</v>
      </c>
      <c r="AX2763" s="13" t="s">
        <v>80</v>
      </c>
      <c r="AY2763" s="241" t="s">
        <v>201</v>
      </c>
    </row>
    <row r="2764" spans="2:65" s="13" customFormat="1">
      <c r="B2764" s="231"/>
      <c r="C2764" s="232"/>
      <c r="D2764" s="218" t="s">
        <v>211</v>
      </c>
      <c r="E2764" s="233" t="s">
        <v>34</v>
      </c>
      <c r="F2764" s="234" t="s">
        <v>915</v>
      </c>
      <c r="G2764" s="232"/>
      <c r="H2764" s="235">
        <v>3</v>
      </c>
      <c r="I2764" s="236"/>
      <c r="J2764" s="232"/>
      <c r="K2764" s="232"/>
      <c r="L2764" s="237"/>
      <c r="M2764" s="238"/>
      <c r="N2764" s="239"/>
      <c r="O2764" s="239"/>
      <c r="P2764" s="239"/>
      <c r="Q2764" s="239"/>
      <c r="R2764" s="239"/>
      <c r="S2764" s="239"/>
      <c r="T2764" s="240"/>
      <c r="AT2764" s="241" t="s">
        <v>211</v>
      </c>
      <c r="AU2764" s="241" t="s">
        <v>87</v>
      </c>
      <c r="AV2764" s="13" t="s">
        <v>87</v>
      </c>
      <c r="AW2764" s="13" t="s">
        <v>40</v>
      </c>
      <c r="AX2764" s="13" t="s">
        <v>80</v>
      </c>
      <c r="AY2764" s="241" t="s">
        <v>201</v>
      </c>
    </row>
    <row r="2765" spans="2:65" s="13" customFormat="1">
      <c r="B2765" s="231"/>
      <c r="C2765" s="232"/>
      <c r="D2765" s="218" t="s">
        <v>211</v>
      </c>
      <c r="E2765" s="233" t="s">
        <v>34</v>
      </c>
      <c r="F2765" s="234" t="s">
        <v>916</v>
      </c>
      <c r="G2765" s="232"/>
      <c r="H2765" s="235">
        <v>2.25</v>
      </c>
      <c r="I2765" s="236"/>
      <c r="J2765" s="232"/>
      <c r="K2765" s="232"/>
      <c r="L2765" s="237"/>
      <c r="M2765" s="238"/>
      <c r="N2765" s="239"/>
      <c r="O2765" s="239"/>
      <c r="P2765" s="239"/>
      <c r="Q2765" s="239"/>
      <c r="R2765" s="239"/>
      <c r="S2765" s="239"/>
      <c r="T2765" s="240"/>
      <c r="AT2765" s="241" t="s">
        <v>211</v>
      </c>
      <c r="AU2765" s="241" t="s">
        <v>87</v>
      </c>
      <c r="AV2765" s="13" t="s">
        <v>87</v>
      </c>
      <c r="AW2765" s="13" t="s">
        <v>40</v>
      </c>
      <c r="AX2765" s="13" t="s">
        <v>80</v>
      </c>
      <c r="AY2765" s="241" t="s">
        <v>201</v>
      </c>
    </row>
    <row r="2766" spans="2:65" s="14" customFormat="1">
      <c r="B2766" s="242"/>
      <c r="C2766" s="243"/>
      <c r="D2766" s="218" t="s">
        <v>211</v>
      </c>
      <c r="E2766" s="244" t="s">
        <v>34</v>
      </c>
      <c r="F2766" s="245" t="s">
        <v>215</v>
      </c>
      <c r="G2766" s="243"/>
      <c r="H2766" s="246">
        <v>17.875</v>
      </c>
      <c r="I2766" s="247"/>
      <c r="J2766" s="243"/>
      <c r="K2766" s="243"/>
      <c r="L2766" s="248"/>
      <c r="M2766" s="249"/>
      <c r="N2766" s="250"/>
      <c r="O2766" s="250"/>
      <c r="P2766" s="250"/>
      <c r="Q2766" s="250"/>
      <c r="R2766" s="250"/>
      <c r="S2766" s="250"/>
      <c r="T2766" s="251"/>
      <c r="AT2766" s="252" t="s">
        <v>211</v>
      </c>
      <c r="AU2766" s="252" t="s">
        <v>87</v>
      </c>
      <c r="AV2766" s="14" t="s">
        <v>111</v>
      </c>
      <c r="AW2766" s="14" t="s">
        <v>40</v>
      </c>
      <c r="AX2766" s="14" t="s">
        <v>42</v>
      </c>
      <c r="AY2766" s="252" t="s">
        <v>201</v>
      </c>
    </row>
    <row r="2767" spans="2:65" s="1" customFormat="1" ht="16.5" customHeight="1">
      <c r="B2767" s="43"/>
      <c r="C2767" s="264" t="s">
        <v>2861</v>
      </c>
      <c r="D2767" s="264" t="s">
        <v>306</v>
      </c>
      <c r="E2767" s="265" t="s">
        <v>2862</v>
      </c>
      <c r="F2767" s="266" t="s">
        <v>2863</v>
      </c>
      <c r="G2767" s="267" t="s">
        <v>137</v>
      </c>
      <c r="H2767" s="268">
        <v>17.875</v>
      </c>
      <c r="I2767" s="269"/>
      <c r="J2767" s="270">
        <f>ROUND(I2767*H2767,2)</f>
        <v>0</v>
      </c>
      <c r="K2767" s="266" t="s">
        <v>34</v>
      </c>
      <c r="L2767" s="271"/>
      <c r="M2767" s="272" t="s">
        <v>34</v>
      </c>
      <c r="N2767" s="273" t="s">
        <v>51</v>
      </c>
      <c r="O2767" s="44"/>
      <c r="P2767" s="215">
        <f>O2767*H2767</f>
        <v>0</v>
      </c>
      <c r="Q2767" s="215">
        <v>5.0000000000000001E-3</v>
      </c>
      <c r="R2767" s="215">
        <f>Q2767*H2767</f>
        <v>8.9374999999999996E-2</v>
      </c>
      <c r="S2767" s="215">
        <v>0</v>
      </c>
      <c r="T2767" s="216">
        <f>S2767*H2767</f>
        <v>0</v>
      </c>
      <c r="AR2767" s="25" t="s">
        <v>390</v>
      </c>
      <c r="AT2767" s="25" t="s">
        <v>306</v>
      </c>
      <c r="AU2767" s="25" t="s">
        <v>87</v>
      </c>
      <c r="AY2767" s="25" t="s">
        <v>201</v>
      </c>
      <c r="BE2767" s="217">
        <f>IF(N2767="základní",J2767,0)</f>
        <v>0</v>
      </c>
      <c r="BF2767" s="217">
        <f>IF(N2767="snížená",J2767,0)</f>
        <v>0</v>
      </c>
      <c r="BG2767" s="217">
        <f>IF(N2767="zákl. přenesená",J2767,0)</f>
        <v>0</v>
      </c>
      <c r="BH2767" s="217">
        <f>IF(N2767="sníž. přenesená",J2767,0)</f>
        <v>0</v>
      </c>
      <c r="BI2767" s="217">
        <f>IF(N2767="nulová",J2767,0)</f>
        <v>0</v>
      </c>
      <c r="BJ2767" s="25" t="s">
        <v>42</v>
      </c>
      <c r="BK2767" s="217">
        <f>ROUND(I2767*H2767,2)</f>
        <v>0</v>
      </c>
      <c r="BL2767" s="25" t="s">
        <v>286</v>
      </c>
      <c r="BM2767" s="25" t="s">
        <v>2864</v>
      </c>
    </row>
    <row r="2768" spans="2:65" s="1" customFormat="1" ht="38.25" customHeight="1">
      <c r="B2768" s="43"/>
      <c r="C2768" s="206" t="s">
        <v>2865</v>
      </c>
      <c r="D2768" s="206" t="s">
        <v>203</v>
      </c>
      <c r="E2768" s="207" t="s">
        <v>2866</v>
      </c>
      <c r="F2768" s="208" t="s">
        <v>2867</v>
      </c>
      <c r="G2768" s="209" t="s">
        <v>355</v>
      </c>
      <c r="H2768" s="210">
        <v>8.8999999999999996E-2</v>
      </c>
      <c r="I2768" s="211"/>
      <c r="J2768" s="212">
        <f>ROUND(I2768*H2768,2)</f>
        <v>0</v>
      </c>
      <c r="K2768" s="208" t="s">
        <v>207</v>
      </c>
      <c r="L2768" s="63"/>
      <c r="M2768" s="213" t="s">
        <v>34</v>
      </c>
      <c r="N2768" s="214" t="s">
        <v>51</v>
      </c>
      <c r="O2768" s="44"/>
      <c r="P2768" s="215">
        <f>O2768*H2768</f>
        <v>0</v>
      </c>
      <c r="Q2768" s="215">
        <v>0</v>
      </c>
      <c r="R2768" s="215">
        <f>Q2768*H2768</f>
        <v>0</v>
      </c>
      <c r="S2768" s="215">
        <v>0</v>
      </c>
      <c r="T2768" s="216">
        <f>S2768*H2768</f>
        <v>0</v>
      </c>
      <c r="AR2768" s="25" t="s">
        <v>286</v>
      </c>
      <c r="AT2768" s="25" t="s">
        <v>203</v>
      </c>
      <c r="AU2768" s="25" t="s">
        <v>87</v>
      </c>
      <c r="AY2768" s="25" t="s">
        <v>201</v>
      </c>
      <c r="BE2768" s="217">
        <f>IF(N2768="základní",J2768,0)</f>
        <v>0</v>
      </c>
      <c r="BF2768" s="217">
        <f>IF(N2768="snížená",J2768,0)</f>
        <v>0</v>
      </c>
      <c r="BG2768" s="217">
        <f>IF(N2768="zákl. přenesená",J2768,0)</f>
        <v>0</v>
      </c>
      <c r="BH2768" s="217">
        <f>IF(N2768="sníž. přenesená",J2768,0)</f>
        <v>0</v>
      </c>
      <c r="BI2768" s="217">
        <f>IF(N2768="nulová",J2768,0)</f>
        <v>0</v>
      </c>
      <c r="BJ2768" s="25" t="s">
        <v>42</v>
      </c>
      <c r="BK2768" s="217">
        <f>ROUND(I2768*H2768,2)</f>
        <v>0</v>
      </c>
      <c r="BL2768" s="25" t="s">
        <v>286</v>
      </c>
      <c r="BM2768" s="25" t="s">
        <v>2868</v>
      </c>
    </row>
    <row r="2769" spans="2:65" s="1" customFormat="1" ht="121.5">
      <c r="B2769" s="43"/>
      <c r="C2769" s="65"/>
      <c r="D2769" s="218" t="s">
        <v>209</v>
      </c>
      <c r="E2769" s="65"/>
      <c r="F2769" s="219" t="s">
        <v>2632</v>
      </c>
      <c r="G2769" s="65"/>
      <c r="H2769" s="65"/>
      <c r="I2769" s="175"/>
      <c r="J2769" s="65"/>
      <c r="K2769" s="65"/>
      <c r="L2769" s="63"/>
      <c r="M2769" s="220"/>
      <c r="N2769" s="44"/>
      <c r="O2769" s="44"/>
      <c r="P2769" s="44"/>
      <c r="Q2769" s="44"/>
      <c r="R2769" s="44"/>
      <c r="S2769" s="44"/>
      <c r="T2769" s="80"/>
      <c r="AT2769" s="25" t="s">
        <v>209</v>
      </c>
      <c r="AU2769" s="25" t="s">
        <v>87</v>
      </c>
    </row>
    <row r="2770" spans="2:65" s="11" customFormat="1" ht="29.85" customHeight="1">
      <c r="B2770" s="190"/>
      <c r="C2770" s="191"/>
      <c r="D2770" s="192" t="s">
        <v>79</v>
      </c>
      <c r="E2770" s="204" t="s">
        <v>2869</v>
      </c>
      <c r="F2770" s="204" t="s">
        <v>2870</v>
      </c>
      <c r="G2770" s="191"/>
      <c r="H2770" s="191"/>
      <c r="I2770" s="194"/>
      <c r="J2770" s="205">
        <f>BK2770</f>
        <v>0</v>
      </c>
      <c r="K2770" s="191"/>
      <c r="L2770" s="196"/>
      <c r="M2770" s="197"/>
      <c r="N2770" s="198"/>
      <c r="O2770" s="198"/>
      <c r="P2770" s="199">
        <f>SUM(P2771:P2785)</f>
        <v>0</v>
      </c>
      <c r="Q2770" s="198"/>
      <c r="R2770" s="199">
        <f>SUM(R2771:R2785)</f>
        <v>0.22327500000000003</v>
      </c>
      <c r="S2770" s="198"/>
      <c r="T2770" s="200">
        <f>SUM(T2771:T2785)</f>
        <v>0</v>
      </c>
      <c r="AR2770" s="201" t="s">
        <v>87</v>
      </c>
      <c r="AT2770" s="202" t="s">
        <v>79</v>
      </c>
      <c r="AU2770" s="202" t="s">
        <v>42</v>
      </c>
      <c r="AY2770" s="201" t="s">
        <v>201</v>
      </c>
      <c r="BK2770" s="203">
        <f>SUM(BK2771:BK2785)</f>
        <v>0</v>
      </c>
    </row>
    <row r="2771" spans="2:65" s="1" customFormat="1" ht="51" customHeight="1">
      <c r="B2771" s="43"/>
      <c r="C2771" s="206" t="s">
        <v>2871</v>
      </c>
      <c r="D2771" s="206" t="s">
        <v>203</v>
      </c>
      <c r="E2771" s="207" t="s">
        <v>2872</v>
      </c>
      <c r="F2771" s="208" t="s">
        <v>2873</v>
      </c>
      <c r="G2771" s="209" t="s">
        <v>137</v>
      </c>
      <c r="H2771" s="210">
        <v>3.6</v>
      </c>
      <c r="I2771" s="211"/>
      <c r="J2771" s="212">
        <f>ROUND(I2771*H2771,2)</f>
        <v>0</v>
      </c>
      <c r="K2771" s="208" t="s">
        <v>34</v>
      </c>
      <c r="L2771" s="63"/>
      <c r="M2771" s="213" t="s">
        <v>34</v>
      </c>
      <c r="N2771" s="214" t="s">
        <v>51</v>
      </c>
      <c r="O2771" s="44"/>
      <c r="P2771" s="215">
        <f>O2771*H2771</f>
        <v>0</v>
      </c>
      <c r="Q2771" s="215">
        <v>2.035E-2</v>
      </c>
      <c r="R2771" s="215">
        <f>Q2771*H2771</f>
        <v>7.3260000000000006E-2</v>
      </c>
      <c r="S2771" s="215">
        <v>0</v>
      </c>
      <c r="T2771" s="216">
        <f>S2771*H2771</f>
        <v>0</v>
      </c>
      <c r="AR2771" s="25" t="s">
        <v>286</v>
      </c>
      <c r="AT2771" s="25" t="s">
        <v>203</v>
      </c>
      <c r="AU2771" s="25" t="s">
        <v>87</v>
      </c>
      <c r="AY2771" s="25" t="s">
        <v>201</v>
      </c>
      <c r="BE2771" s="217">
        <f>IF(N2771="základní",J2771,0)</f>
        <v>0</v>
      </c>
      <c r="BF2771" s="217">
        <f>IF(N2771="snížená",J2771,0)</f>
        <v>0</v>
      </c>
      <c r="BG2771" s="217">
        <f>IF(N2771="zákl. přenesená",J2771,0)</f>
        <v>0</v>
      </c>
      <c r="BH2771" s="217">
        <f>IF(N2771="sníž. přenesená",J2771,0)</f>
        <v>0</v>
      </c>
      <c r="BI2771" s="217">
        <f>IF(N2771="nulová",J2771,0)</f>
        <v>0</v>
      </c>
      <c r="BJ2771" s="25" t="s">
        <v>42</v>
      </c>
      <c r="BK2771" s="217">
        <f>ROUND(I2771*H2771,2)</f>
        <v>0</v>
      </c>
      <c r="BL2771" s="25" t="s">
        <v>286</v>
      </c>
      <c r="BM2771" s="25" t="s">
        <v>2874</v>
      </c>
    </row>
    <row r="2772" spans="2:65" s="12" customFormat="1">
      <c r="B2772" s="221"/>
      <c r="C2772" s="222"/>
      <c r="D2772" s="218" t="s">
        <v>211</v>
      </c>
      <c r="E2772" s="223" t="s">
        <v>34</v>
      </c>
      <c r="F2772" s="224" t="s">
        <v>1349</v>
      </c>
      <c r="G2772" s="222"/>
      <c r="H2772" s="223" t="s">
        <v>34</v>
      </c>
      <c r="I2772" s="225"/>
      <c r="J2772" s="222"/>
      <c r="K2772" s="222"/>
      <c r="L2772" s="226"/>
      <c r="M2772" s="227"/>
      <c r="N2772" s="228"/>
      <c r="O2772" s="228"/>
      <c r="P2772" s="228"/>
      <c r="Q2772" s="228"/>
      <c r="R2772" s="228"/>
      <c r="S2772" s="228"/>
      <c r="T2772" s="229"/>
      <c r="AT2772" s="230" t="s">
        <v>211</v>
      </c>
      <c r="AU2772" s="230" t="s">
        <v>87</v>
      </c>
      <c r="AV2772" s="12" t="s">
        <v>42</v>
      </c>
      <c r="AW2772" s="12" t="s">
        <v>40</v>
      </c>
      <c r="AX2772" s="12" t="s">
        <v>80</v>
      </c>
      <c r="AY2772" s="230" t="s">
        <v>201</v>
      </c>
    </row>
    <row r="2773" spans="2:65" s="13" customFormat="1">
      <c r="B2773" s="231"/>
      <c r="C2773" s="232"/>
      <c r="D2773" s="218" t="s">
        <v>211</v>
      </c>
      <c r="E2773" s="233" t="s">
        <v>34</v>
      </c>
      <c r="F2773" s="234" t="s">
        <v>2875</v>
      </c>
      <c r="G2773" s="232"/>
      <c r="H2773" s="235">
        <v>3.6</v>
      </c>
      <c r="I2773" s="236"/>
      <c r="J2773" s="232"/>
      <c r="K2773" s="232"/>
      <c r="L2773" s="237"/>
      <c r="M2773" s="238"/>
      <c r="N2773" s="239"/>
      <c r="O2773" s="239"/>
      <c r="P2773" s="239"/>
      <c r="Q2773" s="239"/>
      <c r="R2773" s="239"/>
      <c r="S2773" s="239"/>
      <c r="T2773" s="240"/>
      <c r="AT2773" s="241" t="s">
        <v>211</v>
      </c>
      <c r="AU2773" s="241" t="s">
        <v>87</v>
      </c>
      <c r="AV2773" s="13" t="s">
        <v>87</v>
      </c>
      <c r="AW2773" s="13" t="s">
        <v>40</v>
      </c>
      <c r="AX2773" s="13" t="s">
        <v>80</v>
      </c>
      <c r="AY2773" s="241" t="s">
        <v>201</v>
      </c>
    </row>
    <row r="2774" spans="2:65" s="14" customFormat="1">
      <c r="B2774" s="242"/>
      <c r="C2774" s="243"/>
      <c r="D2774" s="218" t="s">
        <v>211</v>
      </c>
      <c r="E2774" s="244" t="s">
        <v>34</v>
      </c>
      <c r="F2774" s="245" t="s">
        <v>215</v>
      </c>
      <c r="G2774" s="243"/>
      <c r="H2774" s="246">
        <v>3.6</v>
      </c>
      <c r="I2774" s="247"/>
      <c r="J2774" s="243"/>
      <c r="K2774" s="243"/>
      <c r="L2774" s="248"/>
      <c r="M2774" s="249"/>
      <c r="N2774" s="250"/>
      <c r="O2774" s="250"/>
      <c r="P2774" s="250"/>
      <c r="Q2774" s="250"/>
      <c r="R2774" s="250"/>
      <c r="S2774" s="250"/>
      <c r="T2774" s="251"/>
      <c r="AT2774" s="252" t="s">
        <v>211</v>
      </c>
      <c r="AU2774" s="252" t="s">
        <v>87</v>
      </c>
      <c r="AV2774" s="14" t="s">
        <v>111</v>
      </c>
      <c r="AW2774" s="14" t="s">
        <v>40</v>
      </c>
      <c r="AX2774" s="14" t="s">
        <v>42</v>
      </c>
      <c r="AY2774" s="252" t="s">
        <v>201</v>
      </c>
    </row>
    <row r="2775" spans="2:65" s="1" customFormat="1" ht="16.5" customHeight="1">
      <c r="B2775" s="43"/>
      <c r="C2775" s="264" t="s">
        <v>2876</v>
      </c>
      <c r="D2775" s="264" t="s">
        <v>306</v>
      </c>
      <c r="E2775" s="265" t="s">
        <v>2877</v>
      </c>
      <c r="F2775" s="266" t="s">
        <v>2878</v>
      </c>
      <c r="G2775" s="267" t="s">
        <v>137</v>
      </c>
      <c r="H2775" s="268">
        <v>3.96</v>
      </c>
      <c r="I2775" s="269"/>
      <c r="J2775" s="270">
        <f>ROUND(I2775*H2775,2)</f>
        <v>0</v>
      </c>
      <c r="K2775" s="266" t="s">
        <v>34</v>
      </c>
      <c r="L2775" s="271"/>
      <c r="M2775" s="272" t="s">
        <v>34</v>
      </c>
      <c r="N2775" s="273" t="s">
        <v>51</v>
      </c>
      <c r="O2775" s="44"/>
      <c r="P2775" s="215">
        <f>O2775*H2775</f>
        <v>0</v>
      </c>
      <c r="Q2775" s="215">
        <v>3.4000000000000002E-2</v>
      </c>
      <c r="R2775" s="215">
        <f>Q2775*H2775</f>
        <v>0.13464000000000001</v>
      </c>
      <c r="S2775" s="215">
        <v>0</v>
      </c>
      <c r="T2775" s="216">
        <f>S2775*H2775</f>
        <v>0</v>
      </c>
      <c r="AR2775" s="25" t="s">
        <v>390</v>
      </c>
      <c r="AT2775" s="25" t="s">
        <v>306</v>
      </c>
      <c r="AU2775" s="25" t="s">
        <v>87</v>
      </c>
      <c r="AY2775" s="25" t="s">
        <v>201</v>
      </c>
      <c r="BE2775" s="217">
        <f>IF(N2775="základní",J2775,0)</f>
        <v>0</v>
      </c>
      <c r="BF2775" s="217">
        <f>IF(N2775="snížená",J2775,0)</f>
        <v>0</v>
      </c>
      <c r="BG2775" s="217">
        <f>IF(N2775="zákl. přenesená",J2775,0)</f>
        <v>0</v>
      </c>
      <c r="BH2775" s="217">
        <f>IF(N2775="sníž. přenesená",J2775,0)</f>
        <v>0</v>
      </c>
      <c r="BI2775" s="217">
        <f>IF(N2775="nulová",J2775,0)</f>
        <v>0</v>
      </c>
      <c r="BJ2775" s="25" t="s">
        <v>42</v>
      </c>
      <c r="BK2775" s="217">
        <f>ROUND(I2775*H2775,2)</f>
        <v>0</v>
      </c>
      <c r="BL2775" s="25" t="s">
        <v>286</v>
      </c>
      <c r="BM2775" s="25" t="s">
        <v>2879</v>
      </c>
    </row>
    <row r="2776" spans="2:65" s="13" customFormat="1">
      <c r="B2776" s="231"/>
      <c r="C2776" s="232"/>
      <c r="D2776" s="218" t="s">
        <v>211</v>
      </c>
      <c r="E2776" s="232"/>
      <c r="F2776" s="234" t="s">
        <v>2677</v>
      </c>
      <c r="G2776" s="232"/>
      <c r="H2776" s="235">
        <v>3.96</v>
      </c>
      <c r="I2776" s="236"/>
      <c r="J2776" s="232"/>
      <c r="K2776" s="232"/>
      <c r="L2776" s="237"/>
      <c r="M2776" s="238"/>
      <c r="N2776" s="239"/>
      <c r="O2776" s="239"/>
      <c r="P2776" s="239"/>
      <c r="Q2776" s="239"/>
      <c r="R2776" s="239"/>
      <c r="S2776" s="239"/>
      <c r="T2776" s="240"/>
      <c r="AT2776" s="241" t="s">
        <v>211</v>
      </c>
      <c r="AU2776" s="241" t="s">
        <v>87</v>
      </c>
      <c r="AV2776" s="13" t="s">
        <v>87</v>
      </c>
      <c r="AW2776" s="13" t="s">
        <v>6</v>
      </c>
      <c r="AX2776" s="13" t="s">
        <v>42</v>
      </c>
      <c r="AY2776" s="241" t="s">
        <v>201</v>
      </c>
    </row>
    <row r="2777" spans="2:65" s="1" customFormat="1" ht="16.5" customHeight="1">
      <c r="B2777" s="43"/>
      <c r="C2777" s="206" t="s">
        <v>2880</v>
      </c>
      <c r="D2777" s="206" t="s">
        <v>203</v>
      </c>
      <c r="E2777" s="207" t="s">
        <v>2881</v>
      </c>
      <c r="F2777" s="208" t="s">
        <v>2882</v>
      </c>
      <c r="G2777" s="209" t="s">
        <v>137</v>
      </c>
      <c r="H2777" s="210">
        <v>15.375</v>
      </c>
      <c r="I2777" s="211"/>
      <c r="J2777" s="212">
        <f>ROUND(I2777*H2777,2)</f>
        <v>0</v>
      </c>
      <c r="K2777" s="208" t="s">
        <v>34</v>
      </c>
      <c r="L2777" s="63"/>
      <c r="M2777" s="213" t="s">
        <v>34</v>
      </c>
      <c r="N2777" s="214" t="s">
        <v>51</v>
      </c>
      <c r="O2777" s="44"/>
      <c r="P2777" s="215">
        <f>O2777*H2777</f>
        <v>0</v>
      </c>
      <c r="Q2777" s="215">
        <v>1E-3</v>
      </c>
      <c r="R2777" s="215">
        <f>Q2777*H2777</f>
        <v>1.5375E-2</v>
      </c>
      <c r="S2777" s="215">
        <v>0</v>
      </c>
      <c r="T2777" s="216">
        <f>S2777*H2777</f>
        <v>0</v>
      </c>
      <c r="AR2777" s="25" t="s">
        <v>286</v>
      </c>
      <c r="AT2777" s="25" t="s">
        <v>203</v>
      </c>
      <c r="AU2777" s="25" t="s">
        <v>87</v>
      </c>
      <c r="AY2777" s="25" t="s">
        <v>201</v>
      </c>
      <c r="BE2777" s="217">
        <f>IF(N2777="základní",J2777,0)</f>
        <v>0</v>
      </c>
      <c r="BF2777" s="217">
        <f>IF(N2777="snížená",J2777,0)</f>
        <v>0</v>
      </c>
      <c r="BG2777" s="217">
        <f>IF(N2777="zákl. přenesená",J2777,0)</f>
        <v>0</v>
      </c>
      <c r="BH2777" s="217">
        <f>IF(N2777="sníž. přenesená",J2777,0)</f>
        <v>0</v>
      </c>
      <c r="BI2777" s="217">
        <f>IF(N2777="nulová",J2777,0)</f>
        <v>0</v>
      </c>
      <c r="BJ2777" s="25" t="s">
        <v>42</v>
      </c>
      <c r="BK2777" s="217">
        <f>ROUND(I2777*H2777,2)</f>
        <v>0</v>
      </c>
      <c r="BL2777" s="25" t="s">
        <v>286</v>
      </c>
      <c r="BM2777" s="25" t="s">
        <v>2883</v>
      </c>
    </row>
    <row r="2778" spans="2:65" s="12" customFormat="1">
      <c r="B2778" s="221"/>
      <c r="C2778" s="222"/>
      <c r="D2778" s="218" t="s">
        <v>211</v>
      </c>
      <c r="E2778" s="223" t="s">
        <v>34</v>
      </c>
      <c r="F2778" s="224" t="s">
        <v>1109</v>
      </c>
      <c r="G2778" s="222"/>
      <c r="H2778" s="223" t="s">
        <v>34</v>
      </c>
      <c r="I2778" s="225"/>
      <c r="J2778" s="222"/>
      <c r="K2778" s="222"/>
      <c r="L2778" s="226"/>
      <c r="M2778" s="227"/>
      <c r="N2778" s="228"/>
      <c r="O2778" s="228"/>
      <c r="P2778" s="228"/>
      <c r="Q2778" s="228"/>
      <c r="R2778" s="228"/>
      <c r="S2778" s="228"/>
      <c r="T2778" s="229"/>
      <c r="AT2778" s="230" t="s">
        <v>211</v>
      </c>
      <c r="AU2778" s="230" t="s">
        <v>87</v>
      </c>
      <c r="AV2778" s="12" t="s">
        <v>42</v>
      </c>
      <c r="AW2778" s="12" t="s">
        <v>40</v>
      </c>
      <c r="AX2778" s="12" t="s">
        <v>80</v>
      </c>
      <c r="AY2778" s="230" t="s">
        <v>201</v>
      </c>
    </row>
    <row r="2779" spans="2:65" s="13" customFormat="1">
      <c r="B2779" s="231"/>
      <c r="C2779" s="232"/>
      <c r="D2779" s="218" t="s">
        <v>211</v>
      </c>
      <c r="E2779" s="233" t="s">
        <v>34</v>
      </c>
      <c r="F2779" s="234" t="s">
        <v>913</v>
      </c>
      <c r="G2779" s="232"/>
      <c r="H2779" s="235">
        <v>5.625</v>
      </c>
      <c r="I2779" s="236"/>
      <c r="J2779" s="232"/>
      <c r="K2779" s="232"/>
      <c r="L2779" s="237"/>
      <c r="M2779" s="238"/>
      <c r="N2779" s="239"/>
      <c r="O2779" s="239"/>
      <c r="P2779" s="239"/>
      <c r="Q2779" s="239"/>
      <c r="R2779" s="239"/>
      <c r="S2779" s="239"/>
      <c r="T2779" s="240"/>
      <c r="AT2779" s="241" t="s">
        <v>211</v>
      </c>
      <c r="AU2779" s="241" t="s">
        <v>87</v>
      </c>
      <c r="AV2779" s="13" t="s">
        <v>87</v>
      </c>
      <c r="AW2779" s="13" t="s">
        <v>40</v>
      </c>
      <c r="AX2779" s="13" t="s">
        <v>80</v>
      </c>
      <c r="AY2779" s="241" t="s">
        <v>201</v>
      </c>
    </row>
    <row r="2780" spans="2:65" s="13" customFormat="1">
      <c r="B2780" s="231"/>
      <c r="C2780" s="232"/>
      <c r="D2780" s="218" t="s">
        <v>211</v>
      </c>
      <c r="E2780" s="233" t="s">
        <v>34</v>
      </c>
      <c r="F2780" s="234" t="s">
        <v>914</v>
      </c>
      <c r="G2780" s="232"/>
      <c r="H2780" s="235">
        <v>4.5</v>
      </c>
      <c r="I2780" s="236"/>
      <c r="J2780" s="232"/>
      <c r="K2780" s="232"/>
      <c r="L2780" s="237"/>
      <c r="M2780" s="238"/>
      <c r="N2780" s="239"/>
      <c r="O2780" s="239"/>
      <c r="P2780" s="239"/>
      <c r="Q2780" s="239"/>
      <c r="R2780" s="239"/>
      <c r="S2780" s="239"/>
      <c r="T2780" s="240"/>
      <c r="AT2780" s="241" t="s">
        <v>211</v>
      </c>
      <c r="AU2780" s="241" t="s">
        <v>87</v>
      </c>
      <c r="AV2780" s="13" t="s">
        <v>87</v>
      </c>
      <c r="AW2780" s="13" t="s">
        <v>40</v>
      </c>
      <c r="AX2780" s="13" t="s">
        <v>80</v>
      </c>
      <c r="AY2780" s="241" t="s">
        <v>201</v>
      </c>
    </row>
    <row r="2781" spans="2:65" s="13" customFormat="1">
      <c r="B2781" s="231"/>
      <c r="C2781" s="232"/>
      <c r="D2781" s="218" t="s">
        <v>211</v>
      </c>
      <c r="E2781" s="233" t="s">
        <v>34</v>
      </c>
      <c r="F2781" s="234" t="s">
        <v>915</v>
      </c>
      <c r="G2781" s="232"/>
      <c r="H2781" s="235">
        <v>3</v>
      </c>
      <c r="I2781" s="236"/>
      <c r="J2781" s="232"/>
      <c r="K2781" s="232"/>
      <c r="L2781" s="237"/>
      <c r="M2781" s="238"/>
      <c r="N2781" s="239"/>
      <c r="O2781" s="239"/>
      <c r="P2781" s="239"/>
      <c r="Q2781" s="239"/>
      <c r="R2781" s="239"/>
      <c r="S2781" s="239"/>
      <c r="T2781" s="240"/>
      <c r="AT2781" s="241" t="s">
        <v>211</v>
      </c>
      <c r="AU2781" s="241" t="s">
        <v>87</v>
      </c>
      <c r="AV2781" s="13" t="s">
        <v>87</v>
      </c>
      <c r="AW2781" s="13" t="s">
        <v>40</v>
      </c>
      <c r="AX2781" s="13" t="s">
        <v>80</v>
      </c>
      <c r="AY2781" s="241" t="s">
        <v>201</v>
      </c>
    </row>
    <row r="2782" spans="2:65" s="13" customFormat="1">
      <c r="B2782" s="231"/>
      <c r="C2782" s="232"/>
      <c r="D2782" s="218" t="s">
        <v>211</v>
      </c>
      <c r="E2782" s="233" t="s">
        <v>34</v>
      </c>
      <c r="F2782" s="234" t="s">
        <v>916</v>
      </c>
      <c r="G2782" s="232"/>
      <c r="H2782" s="235">
        <v>2.25</v>
      </c>
      <c r="I2782" s="236"/>
      <c r="J2782" s="232"/>
      <c r="K2782" s="232"/>
      <c r="L2782" s="237"/>
      <c r="M2782" s="238"/>
      <c r="N2782" s="239"/>
      <c r="O2782" s="239"/>
      <c r="P2782" s="239"/>
      <c r="Q2782" s="239"/>
      <c r="R2782" s="239"/>
      <c r="S2782" s="239"/>
      <c r="T2782" s="240"/>
      <c r="AT2782" s="241" t="s">
        <v>211</v>
      </c>
      <c r="AU2782" s="241" t="s">
        <v>87</v>
      </c>
      <c r="AV2782" s="13" t="s">
        <v>87</v>
      </c>
      <c r="AW2782" s="13" t="s">
        <v>40</v>
      </c>
      <c r="AX2782" s="13" t="s">
        <v>80</v>
      </c>
      <c r="AY2782" s="241" t="s">
        <v>201</v>
      </c>
    </row>
    <row r="2783" spans="2:65" s="14" customFormat="1">
      <c r="B2783" s="242"/>
      <c r="C2783" s="243"/>
      <c r="D2783" s="218" t="s">
        <v>211</v>
      </c>
      <c r="E2783" s="244" t="s">
        <v>34</v>
      </c>
      <c r="F2783" s="245" t="s">
        <v>215</v>
      </c>
      <c r="G2783" s="243"/>
      <c r="H2783" s="246">
        <v>15.375</v>
      </c>
      <c r="I2783" s="247"/>
      <c r="J2783" s="243"/>
      <c r="K2783" s="243"/>
      <c r="L2783" s="248"/>
      <c r="M2783" s="249"/>
      <c r="N2783" s="250"/>
      <c r="O2783" s="250"/>
      <c r="P2783" s="250"/>
      <c r="Q2783" s="250"/>
      <c r="R2783" s="250"/>
      <c r="S2783" s="250"/>
      <c r="T2783" s="251"/>
      <c r="AT2783" s="252" t="s">
        <v>211</v>
      </c>
      <c r="AU2783" s="252" t="s">
        <v>87</v>
      </c>
      <c r="AV2783" s="14" t="s">
        <v>111</v>
      </c>
      <c r="AW2783" s="14" t="s">
        <v>40</v>
      </c>
      <c r="AX2783" s="14" t="s">
        <v>42</v>
      </c>
      <c r="AY2783" s="252" t="s">
        <v>201</v>
      </c>
    </row>
    <row r="2784" spans="2:65" s="1" customFormat="1" ht="25.5" customHeight="1">
      <c r="B2784" s="43"/>
      <c r="C2784" s="206" t="s">
        <v>2884</v>
      </c>
      <c r="D2784" s="206" t="s">
        <v>203</v>
      </c>
      <c r="E2784" s="207" t="s">
        <v>2885</v>
      </c>
      <c r="F2784" s="208" t="s">
        <v>2886</v>
      </c>
      <c r="G2784" s="209" t="s">
        <v>355</v>
      </c>
      <c r="H2784" s="210">
        <v>0.223</v>
      </c>
      <c r="I2784" s="211"/>
      <c r="J2784" s="212">
        <f>ROUND(I2784*H2784,2)</f>
        <v>0</v>
      </c>
      <c r="K2784" s="208" t="s">
        <v>207</v>
      </c>
      <c r="L2784" s="63"/>
      <c r="M2784" s="213" t="s">
        <v>34</v>
      </c>
      <c r="N2784" s="214" t="s">
        <v>51</v>
      </c>
      <c r="O2784" s="44"/>
      <c r="P2784" s="215">
        <f>O2784*H2784</f>
        <v>0</v>
      </c>
      <c r="Q2784" s="215">
        <v>0</v>
      </c>
      <c r="R2784" s="215">
        <f>Q2784*H2784</f>
        <v>0</v>
      </c>
      <c r="S2784" s="215">
        <v>0</v>
      </c>
      <c r="T2784" s="216">
        <f>S2784*H2784</f>
        <v>0</v>
      </c>
      <c r="AR2784" s="25" t="s">
        <v>286</v>
      </c>
      <c r="AT2784" s="25" t="s">
        <v>203</v>
      </c>
      <c r="AU2784" s="25" t="s">
        <v>87</v>
      </c>
      <c r="AY2784" s="25" t="s">
        <v>201</v>
      </c>
      <c r="BE2784" s="217">
        <f>IF(N2784="základní",J2784,0)</f>
        <v>0</v>
      </c>
      <c r="BF2784" s="217">
        <f>IF(N2784="snížená",J2784,0)</f>
        <v>0</v>
      </c>
      <c r="BG2784" s="217">
        <f>IF(N2784="zákl. přenesená",J2784,0)</f>
        <v>0</v>
      </c>
      <c r="BH2784" s="217">
        <f>IF(N2784="sníž. přenesená",J2784,0)</f>
        <v>0</v>
      </c>
      <c r="BI2784" s="217">
        <f>IF(N2784="nulová",J2784,0)</f>
        <v>0</v>
      </c>
      <c r="BJ2784" s="25" t="s">
        <v>42</v>
      </c>
      <c r="BK2784" s="217">
        <f>ROUND(I2784*H2784,2)</f>
        <v>0</v>
      </c>
      <c r="BL2784" s="25" t="s">
        <v>286</v>
      </c>
      <c r="BM2784" s="25" t="s">
        <v>2887</v>
      </c>
    </row>
    <row r="2785" spans="2:65" s="1" customFormat="1" ht="121.5">
      <c r="B2785" s="43"/>
      <c r="C2785" s="65"/>
      <c r="D2785" s="218" t="s">
        <v>209</v>
      </c>
      <c r="E2785" s="65"/>
      <c r="F2785" s="219" t="s">
        <v>2482</v>
      </c>
      <c r="G2785" s="65"/>
      <c r="H2785" s="65"/>
      <c r="I2785" s="175"/>
      <c r="J2785" s="65"/>
      <c r="K2785" s="65"/>
      <c r="L2785" s="63"/>
      <c r="M2785" s="220"/>
      <c r="N2785" s="44"/>
      <c r="O2785" s="44"/>
      <c r="P2785" s="44"/>
      <c r="Q2785" s="44"/>
      <c r="R2785" s="44"/>
      <c r="S2785" s="44"/>
      <c r="T2785" s="80"/>
      <c r="AT2785" s="25" t="s">
        <v>209</v>
      </c>
      <c r="AU2785" s="25" t="s">
        <v>87</v>
      </c>
    </row>
    <row r="2786" spans="2:65" s="11" customFormat="1" ht="29.85" customHeight="1">
      <c r="B2786" s="190"/>
      <c r="C2786" s="191"/>
      <c r="D2786" s="192" t="s">
        <v>79</v>
      </c>
      <c r="E2786" s="204" t="s">
        <v>2888</v>
      </c>
      <c r="F2786" s="204" t="s">
        <v>2889</v>
      </c>
      <c r="G2786" s="191"/>
      <c r="H2786" s="191"/>
      <c r="I2786" s="194"/>
      <c r="J2786" s="205">
        <f>BK2786</f>
        <v>0</v>
      </c>
      <c r="K2786" s="191"/>
      <c r="L2786" s="196"/>
      <c r="M2786" s="197"/>
      <c r="N2786" s="198"/>
      <c r="O2786" s="198"/>
      <c r="P2786" s="199">
        <f>SUM(P2787:P2832)</f>
        <v>0</v>
      </c>
      <c r="Q2786" s="198"/>
      <c r="R2786" s="199">
        <f>SUM(R2787:R2832)</f>
        <v>6.6138370000000002E-2</v>
      </c>
      <c r="S2786" s="198"/>
      <c r="T2786" s="200">
        <f>SUM(T2787:T2832)</f>
        <v>0</v>
      </c>
      <c r="AR2786" s="201" t="s">
        <v>87</v>
      </c>
      <c r="AT2786" s="202" t="s">
        <v>79</v>
      </c>
      <c r="AU2786" s="202" t="s">
        <v>42</v>
      </c>
      <c r="AY2786" s="201" t="s">
        <v>201</v>
      </c>
      <c r="BK2786" s="203">
        <f>SUM(BK2787:BK2832)</f>
        <v>0</v>
      </c>
    </row>
    <row r="2787" spans="2:65" s="1" customFormat="1" ht="25.5" customHeight="1">
      <c r="B2787" s="43"/>
      <c r="C2787" s="206" t="s">
        <v>2890</v>
      </c>
      <c r="D2787" s="206" t="s">
        <v>203</v>
      </c>
      <c r="E2787" s="207" t="s">
        <v>2891</v>
      </c>
      <c r="F2787" s="208" t="s">
        <v>2892</v>
      </c>
      <c r="G2787" s="209" t="s">
        <v>137</v>
      </c>
      <c r="H2787" s="210">
        <v>17.375</v>
      </c>
      <c r="I2787" s="211"/>
      <c r="J2787" s="212">
        <f>ROUND(I2787*H2787,2)</f>
        <v>0</v>
      </c>
      <c r="K2787" s="208" t="s">
        <v>207</v>
      </c>
      <c r="L2787" s="63"/>
      <c r="M2787" s="213" t="s">
        <v>34</v>
      </c>
      <c r="N2787" s="214" t="s">
        <v>51</v>
      </c>
      <c r="O2787" s="44"/>
      <c r="P2787" s="215">
        <f>O2787*H2787</f>
        <v>0</v>
      </c>
      <c r="Q2787" s="215">
        <v>0</v>
      </c>
      <c r="R2787" s="215">
        <f>Q2787*H2787</f>
        <v>0</v>
      </c>
      <c r="S2787" s="215">
        <v>0</v>
      </c>
      <c r="T2787" s="216">
        <f>S2787*H2787</f>
        <v>0</v>
      </c>
      <c r="AR2787" s="25" t="s">
        <v>286</v>
      </c>
      <c r="AT2787" s="25" t="s">
        <v>203</v>
      </c>
      <c r="AU2787" s="25" t="s">
        <v>87</v>
      </c>
      <c r="AY2787" s="25" t="s">
        <v>201</v>
      </c>
      <c r="BE2787" s="217">
        <f>IF(N2787="základní",J2787,0)</f>
        <v>0</v>
      </c>
      <c r="BF2787" s="217">
        <f>IF(N2787="snížená",J2787,0)</f>
        <v>0</v>
      </c>
      <c r="BG2787" s="217">
        <f>IF(N2787="zákl. přenesená",J2787,0)</f>
        <v>0</v>
      </c>
      <c r="BH2787" s="217">
        <f>IF(N2787="sníž. přenesená",J2787,0)</f>
        <v>0</v>
      </c>
      <c r="BI2787" s="217">
        <f>IF(N2787="nulová",J2787,0)</f>
        <v>0</v>
      </c>
      <c r="BJ2787" s="25" t="s">
        <v>42</v>
      </c>
      <c r="BK2787" s="217">
        <f>ROUND(I2787*H2787,2)</f>
        <v>0</v>
      </c>
      <c r="BL2787" s="25" t="s">
        <v>286</v>
      </c>
      <c r="BM2787" s="25" t="s">
        <v>2893</v>
      </c>
    </row>
    <row r="2788" spans="2:65" s="12" customFormat="1">
      <c r="B2788" s="221"/>
      <c r="C2788" s="222"/>
      <c r="D2788" s="218" t="s">
        <v>211</v>
      </c>
      <c r="E2788" s="223" t="s">
        <v>34</v>
      </c>
      <c r="F2788" s="224" t="s">
        <v>1349</v>
      </c>
      <c r="G2788" s="222"/>
      <c r="H2788" s="223" t="s">
        <v>34</v>
      </c>
      <c r="I2788" s="225"/>
      <c r="J2788" s="222"/>
      <c r="K2788" s="222"/>
      <c r="L2788" s="226"/>
      <c r="M2788" s="227"/>
      <c r="N2788" s="228"/>
      <c r="O2788" s="228"/>
      <c r="P2788" s="228"/>
      <c r="Q2788" s="228"/>
      <c r="R2788" s="228"/>
      <c r="S2788" s="228"/>
      <c r="T2788" s="229"/>
      <c r="AT2788" s="230" t="s">
        <v>211</v>
      </c>
      <c r="AU2788" s="230" t="s">
        <v>87</v>
      </c>
      <c r="AV2788" s="12" t="s">
        <v>42</v>
      </c>
      <c r="AW2788" s="12" t="s">
        <v>40</v>
      </c>
      <c r="AX2788" s="12" t="s">
        <v>80</v>
      </c>
      <c r="AY2788" s="230" t="s">
        <v>201</v>
      </c>
    </row>
    <row r="2789" spans="2:65" s="12" customFormat="1">
      <c r="B2789" s="221"/>
      <c r="C2789" s="222"/>
      <c r="D2789" s="218" t="s">
        <v>211</v>
      </c>
      <c r="E2789" s="223" t="s">
        <v>34</v>
      </c>
      <c r="F2789" s="224" t="s">
        <v>2894</v>
      </c>
      <c r="G2789" s="222"/>
      <c r="H2789" s="223" t="s">
        <v>34</v>
      </c>
      <c r="I2789" s="225"/>
      <c r="J2789" s="222"/>
      <c r="K2789" s="222"/>
      <c r="L2789" s="226"/>
      <c r="M2789" s="227"/>
      <c r="N2789" s="228"/>
      <c r="O2789" s="228"/>
      <c r="P2789" s="228"/>
      <c r="Q2789" s="228"/>
      <c r="R2789" s="228"/>
      <c r="S2789" s="228"/>
      <c r="T2789" s="229"/>
      <c r="AT2789" s="230" t="s">
        <v>211</v>
      </c>
      <c r="AU2789" s="230" t="s">
        <v>87</v>
      </c>
      <c r="AV2789" s="12" t="s">
        <v>42</v>
      </c>
      <c r="AW2789" s="12" t="s">
        <v>40</v>
      </c>
      <c r="AX2789" s="12" t="s">
        <v>80</v>
      </c>
      <c r="AY2789" s="230" t="s">
        <v>201</v>
      </c>
    </row>
    <row r="2790" spans="2:65" s="13" customFormat="1">
      <c r="B2790" s="231"/>
      <c r="C2790" s="232"/>
      <c r="D2790" s="218" t="s">
        <v>211</v>
      </c>
      <c r="E2790" s="233" t="s">
        <v>34</v>
      </c>
      <c r="F2790" s="234" t="s">
        <v>2895</v>
      </c>
      <c r="G2790" s="232"/>
      <c r="H2790" s="235">
        <v>2.2389999999999999</v>
      </c>
      <c r="I2790" s="236"/>
      <c r="J2790" s="232"/>
      <c r="K2790" s="232"/>
      <c r="L2790" s="237"/>
      <c r="M2790" s="238"/>
      <c r="N2790" s="239"/>
      <c r="O2790" s="239"/>
      <c r="P2790" s="239"/>
      <c r="Q2790" s="239"/>
      <c r="R2790" s="239"/>
      <c r="S2790" s="239"/>
      <c r="T2790" s="240"/>
      <c r="AT2790" s="241" t="s">
        <v>211</v>
      </c>
      <c r="AU2790" s="241" t="s">
        <v>87</v>
      </c>
      <c r="AV2790" s="13" t="s">
        <v>87</v>
      </c>
      <c r="AW2790" s="13" t="s">
        <v>40</v>
      </c>
      <c r="AX2790" s="13" t="s">
        <v>80</v>
      </c>
      <c r="AY2790" s="241" t="s">
        <v>201</v>
      </c>
    </row>
    <row r="2791" spans="2:65" s="13" customFormat="1">
      <c r="B2791" s="231"/>
      <c r="C2791" s="232"/>
      <c r="D2791" s="218" t="s">
        <v>211</v>
      </c>
      <c r="E2791" s="233" t="s">
        <v>34</v>
      </c>
      <c r="F2791" s="234" t="s">
        <v>2896</v>
      </c>
      <c r="G2791" s="232"/>
      <c r="H2791" s="235">
        <v>4.2649999999999997</v>
      </c>
      <c r="I2791" s="236"/>
      <c r="J2791" s="232"/>
      <c r="K2791" s="232"/>
      <c r="L2791" s="237"/>
      <c r="M2791" s="238"/>
      <c r="N2791" s="239"/>
      <c r="O2791" s="239"/>
      <c r="P2791" s="239"/>
      <c r="Q2791" s="239"/>
      <c r="R2791" s="239"/>
      <c r="S2791" s="239"/>
      <c r="T2791" s="240"/>
      <c r="AT2791" s="241" t="s">
        <v>211</v>
      </c>
      <c r="AU2791" s="241" t="s">
        <v>87</v>
      </c>
      <c r="AV2791" s="13" t="s">
        <v>87</v>
      </c>
      <c r="AW2791" s="13" t="s">
        <v>40</v>
      </c>
      <c r="AX2791" s="13" t="s">
        <v>80</v>
      </c>
      <c r="AY2791" s="241" t="s">
        <v>201</v>
      </c>
    </row>
    <row r="2792" spans="2:65" s="13" customFormat="1">
      <c r="B2792" s="231"/>
      <c r="C2792" s="232"/>
      <c r="D2792" s="218" t="s">
        <v>211</v>
      </c>
      <c r="E2792" s="233" t="s">
        <v>34</v>
      </c>
      <c r="F2792" s="234" t="s">
        <v>2897</v>
      </c>
      <c r="G2792" s="232"/>
      <c r="H2792" s="235">
        <v>0.36</v>
      </c>
      <c r="I2792" s="236"/>
      <c r="J2792" s="232"/>
      <c r="K2792" s="232"/>
      <c r="L2792" s="237"/>
      <c r="M2792" s="238"/>
      <c r="N2792" s="239"/>
      <c r="O2792" s="239"/>
      <c r="P2792" s="239"/>
      <c r="Q2792" s="239"/>
      <c r="R2792" s="239"/>
      <c r="S2792" s="239"/>
      <c r="T2792" s="240"/>
      <c r="AT2792" s="241" t="s">
        <v>211</v>
      </c>
      <c r="AU2792" s="241" t="s">
        <v>87</v>
      </c>
      <c r="AV2792" s="13" t="s">
        <v>87</v>
      </c>
      <c r="AW2792" s="13" t="s">
        <v>40</v>
      </c>
      <c r="AX2792" s="13" t="s">
        <v>80</v>
      </c>
      <c r="AY2792" s="241" t="s">
        <v>201</v>
      </c>
    </row>
    <row r="2793" spans="2:65" s="15" customFormat="1">
      <c r="B2793" s="253"/>
      <c r="C2793" s="254"/>
      <c r="D2793" s="218" t="s">
        <v>211</v>
      </c>
      <c r="E2793" s="255" t="s">
        <v>34</v>
      </c>
      <c r="F2793" s="256" t="s">
        <v>1356</v>
      </c>
      <c r="G2793" s="254"/>
      <c r="H2793" s="257">
        <v>6.8639999999999999</v>
      </c>
      <c r="I2793" s="258"/>
      <c r="J2793" s="254"/>
      <c r="K2793" s="254"/>
      <c r="L2793" s="259"/>
      <c r="M2793" s="260"/>
      <c r="N2793" s="261"/>
      <c r="O2793" s="261"/>
      <c r="P2793" s="261"/>
      <c r="Q2793" s="261"/>
      <c r="R2793" s="261"/>
      <c r="S2793" s="261"/>
      <c r="T2793" s="262"/>
      <c r="AT2793" s="263" t="s">
        <v>211</v>
      </c>
      <c r="AU2793" s="263" t="s">
        <v>87</v>
      </c>
      <c r="AV2793" s="15" t="s">
        <v>108</v>
      </c>
      <c r="AW2793" s="15" t="s">
        <v>40</v>
      </c>
      <c r="AX2793" s="15" t="s">
        <v>80</v>
      </c>
      <c r="AY2793" s="263" t="s">
        <v>201</v>
      </c>
    </row>
    <row r="2794" spans="2:65" s="12" customFormat="1">
      <c r="B2794" s="221"/>
      <c r="C2794" s="222"/>
      <c r="D2794" s="218" t="s">
        <v>211</v>
      </c>
      <c r="E2794" s="223" t="s">
        <v>34</v>
      </c>
      <c r="F2794" s="224" t="s">
        <v>1357</v>
      </c>
      <c r="G2794" s="222"/>
      <c r="H2794" s="223" t="s">
        <v>34</v>
      </c>
      <c r="I2794" s="225"/>
      <c r="J2794" s="222"/>
      <c r="K2794" s="222"/>
      <c r="L2794" s="226"/>
      <c r="M2794" s="227"/>
      <c r="N2794" s="228"/>
      <c r="O2794" s="228"/>
      <c r="P2794" s="228"/>
      <c r="Q2794" s="228"/>
      <c r="R2794" s="228"/>
      <c r="S2794" s="228"/>
      <c r="T2794" s="229"/>
      <c r="AT2794" s="230" t="s">
        <v>211</v>
      </c>
      <c r="AU2794" s="230" t="s">
        <v>87</v>
      </c>
      <c r="AV2794" s="12" t="s">
        <v>42</v>
      </c>
      <c r="AW2794" s="12" t="s">
        <v>40</v>
      </c>
      <c r="AX2794" s="12" t="s">
        <v>80</v>
      </c>
      <c r="AY2794" s="230" t="s">
        <v>201</v>
      </c>
    </row>
    <row r="2795" spans="2:65" s="12" customFormat="1">
      <c r="B2795" s="221"/>
      <c r="C2795" s="222"/>
      <c r="D2795" s="218" t="s">
        <v>211</v>
      </c>
      <c r="E2795" s="223" t="s">
        <v>34</v>
      </c>
      <c r="F2795" s="224" t="s">
        <v>318</v>
      </c>
      <c r="G2795" s="222"/>
      <c r="H2795" s="223" t="s">
        <v>34</v>
      </c>
      <c r="I2795" s="225"/>
      <c r="J2795" s="222"/>
      <c r="K2795" s="222"/>
      <c r="L2795" s="226"/>
      <c r="M2795" s="227"/>
      <c r="N2795" s="228"/>
      <c r="O2795" s="228"/>
      <c r="P2795" s="228"/>
      <c r="Q2795" s="228"/>
      <c r="R2795" s="228"/>
      <c r="S2795" s="228"/>
      <c r="T2795" s="229"/>
      <c r="AT2795" s="230" t="s">
        <v>211</v>
      </c>
      <c r="AU2795" s="230" t="s">
        <v>87</v>
      </c>
      <c r="AV2795" s="12" t="s">
        <v>42</v>
      </c>
      <c r="AW2795" s="12" t="s">
        <v>40</v>
      </c>
      <c r="AX2795" s="12" t="s">
        <v>80</v>
      </c>
      <c r="AY2795" s="230" t="s">
        <v>201</v>
      </c>
    </row>
    <row r="2796" spans="2:65" s="12" customFormat="1">
      <c r="B2796" s="221"/>
      <c r="C2796" s="222"/>
      <c r="D2796" s="218" t="s">
        <v>211</v>
      </c>
      <c r="E2796" s="223" t="s">
        <v>34</v>
      </c>
      <c r="F2796" s="224" t="s">
        <v>2898</v>
      </c>
      <c r="G2796" s="222"/>
      <c r="H2796" s="223" t="s">
        <v>34</v>
      </c>
      <c r="I2796" s="225"/>
      <c r="J2796" s="222"/>
      <c r="K2796" s="222"/>
      <c r="L2796" s="226"/>
      <c r="M2796" s="227"/>
      <c r="N2796" s="228"/>
      <c r="O2796" s="228"/>
      <c r="P2796" s="228"/>
      <c r="Q2796" s="228"/>
      <c r="R2796" s="228"/>
      <c r="S2796" s="228"/>
      <c r="T2796" s="229"/>
      <c r="AT2796" s="230" t="s">
        <v>211</v>
      </c>
      <c r="AU2796" s="230" t="s">
        <v>87</v>
      </c>
      <c r="AV2796" s="12" t="s">
        <v>42</v>
      </c>
      <c r="AW2796" s="12" t="s">
        <v>40</v>
      </c>
      <c r="AX2796" s="12" t="s">
        <v>80</v>
      </c>
      <c r="AY2796" s="230" t="s">
        <v>201</v>
      </c>
    </row>
    <row r="2797" spans="2:65" s="13" customFormat="1">
      <c r="B2797" s="231"/>
      <c r="C2797" s="232"/>
      <c r="D2797" s="218" t="s">
        <v>211</v>
      </c>
      <c r="E2797" s="233" t="s">
        <v>34</v>
      </c>
      <c r="F2797" s="234" t="s">
        <v>2899</v>
      </c>
      <c r="G2797" s="232"/>
      <c r="H2797" s="235">
        <v>9.82</v>
      </c>
      <c r="I2797" s="236"/>
      <c r="J2797" s="232"/>
      <c r="K2797" s="232"/>
      <c r="L2797" s="237"/>
      <c r="M2797" s="238"/>
      <c r="N2797" s="239"/>
      <c r="O2797" s="239"/>
      <c r="P2797" s="239"/>
      <c r="Q2797" s="239"/>
      <c r="R2797" s="239"/>
      <c r="S2797" s="239"/>
      <c r="T2797" s="240"/>
      <c r="AT2797" s="241" t="s">
        <v>211</v>
      </c>
      <c r="AU2797" s="241" t="s">
        <v>87</v>
      </c>
      <c r="AV2797" s="13" t="s">
        <v>87</v>
      </c>
      <c r="AW2797" s="13" t="s">
        <v>40</v>
      </c>
      <c r="AX2797" s="13" t="s">
        <v>80</v>
      </c>
      <c r="AY2797" s="241" t="s">
        <v>201</v>
      </c>
    </row>
    <row r="2798" spans="2:65" s="12" customFormat="1">
      <c r="B2798" s="221"/>
      <c r="C2798" s="222"/>
      <c r="D2798" s="218" t="s">
        <v>211</v>
      </c>
      <c r="E2798" s="223" t="s">
        <v>34</v>
      </c>
      <c r="F2798" s="224" t="s">
        <v>2900</v>
      </c>
      <c r="G2798" s="222"/>
      <c r="H2798" s="223" t="s">
        <v>34</v>
      </c>
      <c r="I2798" s="225"/>
      <c r="J2798" s="222"/>
      <c r="K2798" s="222"/>
      <c r="L2798" s="226"/>
      <c r="M2798" s="227"/>
      <c r="N2798" s="228"/>
      <c r="O2798" s="228"/>
      <c r="P2798" s="228"/>
      <c r="Q2798" s="228"/>
      <c r="R2798" s="228"/>
      <c r="S2798" s="228"/>
      <c r="T2798" s="229"/>
      <c r="AT2798" s="230" t="s">
        <v>211</v>
      </c>
      <c r="AU2798" s="230" t="s">
        <v>87</v>
      </c>
      <c r="AV2798" s="12" t="s">
        <v>42</v>
      </c>
      <c r="AW2798" s="12" t="s">
        <v>40</v>
      </c>
      <c r="AX2798" s="12" t="s">
        <v>80</v>
      </c>
      <c r="AY2798" s="230" t="s">
        <v>201</v>
      </c>
    </row>
    <row r="2799" spans="2:65" s="13" customFormat="1">
      <c r="B2799" s="231"/>
      <c r="C2799" s="232"/>
      <c r="D2799" s="218" t="s">
        <v>211</v>
      </c>
      <c r="E2799" s="233" t="s">
        <v>34</v>
      </c>
      <c r="F2799" s="234" t="s">
        <v>2901</v>
      </c>
      <c r="G2799" s="232"/>
      <c r="H2799" s="235">
        <v>0.69099999999999995</v>
      </c>
      <c r="I2799" s="236"/>
      <c r="J2799" s="232"/>
      <c r="K2799" s="232"/>
      <c r="L2799" s="237"/>
      <c r="M2799" s="238"/>
      <c r="N2799" s="239"/>
      <c r="O2799" s="239"/>
      <c r="P2799" s="239"/>
      <c r="Q2799" s="239"/>
      <c r="R2799" s="239"/>
      <c r="S2799" s="239"/>
      <c r="T2799" s="240"/>
      <c r="AT2799" s="241" t="s">
        <v>211</v>
      </c>
      <c r="AU2799" s="241" t="s">
        <v>87</v>
      </c>
      <c r="AV2799" s="13" t="s">
        <v>87</v>
      </c>
      <c r="AW2799" s="13" t="s">
        <v>40</v>
      </c>
      <c r="AX2799" s="13" t="s">
        <v>80</v>
      </c>
      <c r="AY2799" s="241" t="s">
        <v>201</v>
      </c>
    </row>
    <row r="2800" spans="2:65" s="15" customFormat="1">
      <c r="B2800" s="253"/>
      <c r="C2800" s="254"/>
      <c r="D2800" s="218" t="s">
        <v>211</v>
      </c>
      <c r="E2800" s="255" t="s">
        <v>34</v>
      </c>
      <c r="F2800" s="256" t="s">
        <v>1363</v>
      </c>
      <c r="G2800" s="254"/>
      <c r="H2800" s="257">
        <v>10.510999999999999</v>
      </c>
      <c r="I2800" s="258"/>
      <c r="J2800" s="254"/>
      <c r="K2800" s="254"/>
      <c r="L2800" s="259"/>
      <c r="M2800" s="260"/>
      <c r="N2800" s="261"/>
      <c r="O2800" s="261"/>
      <c r="P2800" s="261"/>
      <c r="Q2800" s="261"/>
      <c r="R2800" s="261"/>
      <c r="S2800" s="261"/>
      <c r="T2800" s="262"/>
      <c r="AT2800" s="263" t="s">
        <v>211</v>
      </c>
      <c r="AU2800" s="263" t="s">
        <v>87</v>
      </c>
      <c r="AV2800" s="15" t="s">
        <v>108</v>
      </c>
      <c r="AW2800" s="15" t="s">
        <v>40</v>
      </c>
      <c r="AX2800" s="15" t="s">
        <v>80</v>
      </c>
      <c r="AY2800" s="263" t="s">
        <v>201</v>
      </c>
    </row>
    <row r="2801" spans="2:65" s="14" customFormat="1">
      <c r="B2801" s="242"/>
      <c r="C2801" s="243"/>
      <c r="D2801" s="218" t="s">
        <v>211</v>
      </c>
      <c r="E2801" s="244" t="s">
        <v>34</v>
      </c>
      <c r="F2801" s="245" t="s">
        <v>215</v>
      </c>
      <c r="G2801" s="243"/>
      <c r="H2801" s="246">
        <v>17.375</v>
      </c>
      <c r="I2801" s="247"/>
      <c r="J2801" s="243"/>
      <c r="K2801" s="243"/>
      <c r="L2801" s="248"/>
      <c r="M2801" s="249"/>
      <c r="N2801" s="250"/>
      <c r="O2801" s="250"/>
      <c r="P2801" s="250"/>
      <c r="Q2801" s="250"/>
      <c r="R2801" s="250"/>
      <c r="S2801" s="250"/>
      <c r="T2801" s="251"/>
      <c r="AT2801" s="252" t="s">
        <v>211</v>
      </c>
      <c r="AU2801" s="252" t="s">
        <v>87</v>
      </c>
      <c r="AV2801" s="14" t="s">
        <v>111</v>
      </c>
      <c r="AW2801" s="14" t="s">
        <v>40</v>
      </c>
      <c r="AX2801" s="14" t="s">
        <v>42</v>
      </c>
      <c r="AY2801" s="252" t="s">
        <v>201</v>
      </c>
    </row>
    <row r="2802" spans="2:65" s="1" customFormat="1" ht="25.5" customHeight="1">
      <c r="B2802" s="43"/>
      <c r="C2802" s="206" t="s">
        <v>2902</v>
      </c>
      <c r="D2802" s="206" t="s">
        <v>203</v>
      </c>
      <c r="E2802" s="207" t="s">
        <v>2903</v>
      </c>
      <c r="F2802" s="208" t="s">
        <v>2904</v>
      </c>
      <c r="G2802" s="209" t="s">
        <v>137</v>
      </c>
      <c r="H2802" s="210">
        <v>17.375</v>
      </c>
      <c r="I2802" s="211"/>
      <c r="J2802" s="212">
        <f>ROUND(I2802*H2802,2)</f>
        <v>0</v>
      </c>
      <c r="K2802" s="208" t="s">
        <v>207</v>
      </c>
      <c r="L2802" s="63"/>
      <c r="M2802" s="213" t="s">
        <v>34</v>
      </c>
      <c r="N2802" s="214" t="s">
        <v>51</v>
      </c>
      <c r="O2802" s="44"/>
      <c r="P2802" s="215">
        <f>O2802*H2802</f>
        <v>0</v>
      </c>
      <c r="Q2802" s="215">
        <v>0</v>
      </c>
      <c r="R2802" s="215">
        <f>Q2802*H2802</f>
        <v>0</v>
      </c>
      <c r="S2802" s="215">
        <v>0</v>
      </c>
      <c r="T2802" s="216">
        <f>S2802*H2802</f>
        <v>0</v>
      </c>
      <c r="AR2802" s="25" t="s">
        <v>286</v>
      </c>
      <c r="AT2802" s="25" t="s">
        <v>203</v>
      </c>
      <c r="AU2802" s="25" t="s">
        <v>87</v>
      </c>
      <c r="AY2802" s="25" t="s">
        <v>201</v>
      </c>
      <c r="BE2802" s="217">
        <f>IF(N2802="základní",J2802,0)</f>
        <v>0</v>
      </c>
      <c r="BF2802" s="217">
        <f>IF(N2802="snížená",J2802,0)</f>
        <v>0</v>
      </c>
      <c r="BG2802" s="217">
        <f>IF(N2802="zákl. přenesená",J2802,0)</f>
        <v>0</v>
      </c>
      <c r="BH2802" s="217">
        <f>IF(N2802="sníž. přenesená",J2802,0)</f>
        <v>0</v>
      </c>
      <c r="BI2802" s="217">
        <f>IF(N2802="nulová",J2802,0)</f>
        <v>0</v>
      </c>
      <c r="BJ2802" s="25" t="s">
        <v>42</v>
      </c>
      <c r="BK2802" s="217">
        <f>ROUND(I2802*H2802,2)</f>
        <v>0</v>
      </c>
      <c r="BL2802" s="25" t="s">
        <v>286</v>
      </c>
      <c r="BM2802" s="25" t="s">
        <v>2905</v>
      </c>
    </row>
    <row r="2803" spans="2:65" s="1" customFormat="1" ht="25.5" customHeight="1">
      <c r="B2803" s="43"/>
      <c r="C2803" s="206" t="s">
        <v>2906</v>
      </c>
      <c r="D2803" s="206" t="s">
        <v>203</v>
      </c>
      <c r="E2803" s="207" t="s">
        <v>2907</v>
      </c>
      <c r="F2803" s="208" t="s">
        <v>2908</v>
      </c>
      <c r="G2803" s="209" t="s">
        <v>137</v>
      </c>
      <c r="H2803" s="210">
        <v>17.375</v>
      </c>
      <c r="I2803" s="211"/>
      <c r="J2803" s="212">
        <f>ROUND(I2803*H2803,2)</f>
        <v>0</v>
      </c>
      <c r="K2803" s="208" t="s">
        <v>207</v>
      </c>
      <c r="L2803" s="63"/>
      <c r="M2803" s="213" t="s">
        <v>34</v>
      </c>
      <c r="N2803" s="214" t="s">
        <v>51</v>
      </c>
      <c r="O2803" s="44"/>
      <c r="P2803" s="215">
        <f>O2803*H2803</f>
        <v>0</v>
      </c>
      <c r="Q2803" s="215">
        <v>1.2999999999999999E-4</v>
      </c>
      <c r="R2803" s="215">
        <f>Q2803*H2803</f>
        <v>2.2587499999999999E-3</v>
      </c>
      <c r="S2803" s="215">
        <v>0</v>
      </c>
      <c r="T2803" s="216">
        <f>S2803*H2803</f>
        <v>0</v>
      </c>
      <c r="AR2803" s="25" t="s">
        <v>286</v>
      </c>
      <c r="AT2803" s="25" t="s">
        <v>203</v>
      </c>
      <c r="AU2803" s="25" t="s">
        <v>87</v>
      </c>
      <c r="AY2803" s="25" t="s">
        <v>201</v>
      </c>
      <c r="BE2803" s="217">
        <f>IF(N2803="základní",J2803,0)</f>
        <v>0</v>
      </c>
      <c r="BF2803" s="217">
        <f>IF(N2803="snížená",J2803,0)</f>
        <v>0</v>
      </c>
      <c r="BG2803" s="217">
        <f>IF(N2803="zákl. přenesená",J2803,0)</f>
        <v>0</v>
      </c>
      <c r="BH2803" s="217">
        <f>IF(N2803="sníž. přenesená",J2803,0)</f>
        <v>0</v>
      </c>
      <c r="BI2803" s="217">
        <f>IF(N2803="nulová",J2803,0)</f>
        <v>0</v>
      </c>
      <c r="BJ2803" s="25" t="s">
        <v>42</v>
      </c>
      <c r="BK2803" s="217">
        <f>ROUND(I2803*H2803,2)</f>
        <v>0</v>
      </c>
      <c r="BL2803" s="25" t="s">
        <v>286</v>
      </c>
      <c r="BM2803" s="25" t="s">
        <v>2909</v>
      </c>
    </row>
    <row r="2804" spans="2:65" s="1" customFormat="1" ht="25.5" customHeight="1">
      <c r="B2804" s="43"/>
      <c r="C2804" s="206" t="s">
        <v>2910</v>
      </c>
      <c r="D2804" s="206" t="s">
        <v>203</v>
      </c>
      <c r="E2804" s="207" t="s">
        <v>2911</v>
      </c>
      <c r="F2804" s="208" t="s">
        <v>2912</v>
      </c>
      <c r="G2804" s="209" t="s">
        <v>137</v>
      </c>
      <c r="H2804" s="210">
        <v>16.324000000000002</v>
      </c>
      <c r="I2804" s="211"/>
      <c r="J2804" s="212">
        <f>ROUND(I2804*H2804,2)</f>
        <v>0</v>
      </c>
      <c r="K2804" s="208" t="s">
        <v>207</v>
      </c>
      <c r="L2804" s="63"/>
      <c r="M2804" s="213" t="s">
        <v>34</v>
      </c>
      <c r="N2804" s="214" t="s">
        <v>51</v>
      </c>
      <c r="O2804" s="44"/>
      <c r="P2804" s="215">
        <f>O2804*H2804</f>
        <v>0</v>
      </c>
      <c r="Q2804" s="215">
        <v>5.5999999999999995E-4</v>
      </c>
      <c r="R2804" s="215">
        <f>Q2804*H2804</f>
        <v>9.1414400000000007E-3</v>
      </c>
      <c r="S2804" s="215">
        <v>0</v>
      </c>
      <c r="T2804" s="216">
        <f>S2804*H2804</f>
        <v>0</v>
      </c>
      <c r="AR2804" s="25" t="s">
        <v>286</v>
      </c>
      <c r="AT2804" s="25" t="s">
        <v>203</v>
      </c>
      <c r="AU2804" s="25" t="s">
        <v>87</v>
      </c>
      <c r="AY2804" s="25" t="s">
        <v>201</v>
      </c>
      <c r="BE2804" s="217">
        <f>IF(N2804="základní",J2804,0)</f>
        <v>0</v>
      </c>
      <c r="BF2804" s="217">
        <f>IF(N2804="snížená",J2804,0)</f>
        <v>0</v>
      </c>
      <c r="BG2804" s="217">
        <f>IF(N2804="zákl. přenesená",J2804,0)</f>
        <v>0</v>
      </c>
      <c r="BH2804" s="217">
        <f>IF(N2804="sníž. přenesená",J2804,0)</f>
        <v>0</v>
      </c>
      <c r="BI2804" s="217">
        <f>IF(N2804="nulová",J2804,0)</f>
        <v>0</v>
      </c>
      <c r="BJ2804" s="25" t="s">
        <v>42</v>
      </c>
      <c r="BK2804" s="217">
        <f>ROUND(I2804*H2804,2)</f>
        <v>0</v>
      </c>
      <c r="BL2804" s="25" t="s">
        <v>286</v>
      </c>
      <c r="BM2804" s="25" t="s">
        <v>2913</v>
      </c>
    </row>
    <row r="2805" spans="2:65" s="12" customFormat="1">
      <c r="B2805" s="221"/>
      <c r="C2805" s="222"/>
      <c r="D2805" s="218" t="s">
        <v>211</v>
      </c>
      <c r="E2805" s="223" t="s">
        <v>34</v>
      </c>
      <c r="F2805" s="224" t="s">
        <v>1349</v>
      </c>
      <c r="G2805" s="222"/>
      <c r="H2805" s="223" t="s">
        <v>34</v>
      </c>
      <c r="I2805" s="225"/>
      <c r="J2805" s="222"/>
      <c r="K2805" s="222"/>
      <c r="L2805" s="226"/>
      <c r="M2805" s="227"/>
      <c r="N2805" s="228"/>
      <c r="O2805" s="228"/>
      <c r="P2805" s="228"/>
      <c r="Q2805" s="228"/>
      <c r="R2805" s="228"/>
      <c r="S2805" s="228"/>
      <c r="T2805" s="229"/>
      <c r="AT2805" s="230" t="s">
        <v>211</v>
      </c>
      <c r="AU2805" s="230" t="s">
        <v>87</v>
      </c>
      <c r="AV2805" s="12" t="s">
        <v>42</v>
      </c>
      <c r="AW2805" s="12" t="s">
        <v>40</v>
      </c>
      <c r="AX2805" s="12" t="s">
        <v>80</v>
      </c>
      <c r="AY2805" s="230" t="s">
        <v>201</v>
      </c>
    </row>
    <row r="2806" spans="2:65" s="12" customFormat="1">
      <c r="B2806" s="221"/>
      <c r="C2806" s="222"/>
      <c r="D2806" s="218" t="s">
        <v>211</v>
      </c>
      <c r="E2806" s="223" t="s">
        <v>34</v>
      </c>
      <c r="F2806" s="224" t="s">
        <v>2894</v>
      </c>
      <c r="G2806" s="222"/>
      <c r="H2806" s="223" t="s">
        <v>34</v>
      </c>
      <c r="I2806" s="225"/>
      <c r="J2806" s="222"/>
      <c r="K2806" s="222"/>
      <c r="L2806" s="226"/>
      <c r="M2806" s="227"/>
      <c r="N2806" s="228"/>
      <c r="O2806" s="228"/>
      <c r="P2806" s="228"/>
      <c r="Q2806" s="228"/>
      <c r="R2806" s="228"/>
      <c r="S2806" s="228"/>
      <c r="T2806" s="229"/>
      <c r="AT2806" s="230" t="s">
        <v>211</v>
      </c>
      <c r="AU2806" s="230" t="s">
        <v>87</v>
      </c>
      <c r="AV2806" s="12" t="s">
        <v>42</v>
      </c>
      <c r="AW2806" s="12" t="s">
        <v>40</v>
      </c>
      <c r="AX2806" s="12" t="s">
        <v>80</v>
      </c>
      <c r="AY2806" s="230" t="s">
        <v>201</v>
      </c>
    </row>
    <row r="2807" spans="2:65" s="13" customFormat="1">
      <c r="B2807" s="231"/>
      <c r="C2807" s="232"/>
      <c r="D2807" s="218" t="s">
        <v>211</v>
      </c>
      <c r="E2807" s="233" t="s">
        <v>34</v>
      </c>
      <c r="F2807" s="234" t="s">
        <v>2895</v>
      </c>
      <c r="G2807" s="232"/>
      <c r="H2807" s="235">
        <v>2.2389999999999999</v>
      </c>
      <c r="I2807" s="236"/>
      <c r="J2807" s="232"/>
      <c r="K2807" s="232"/>
      <c r="L2807" s="237"/>
      <c r="M2807" s="238"/>
      <c r="N2807" s="239"/>
      <c r="O2807" s="239"/>
      <c r="P2807" s="239"/>
      <c r="Q2807" s="239"/>
      <c r="R2807" s="239"/>
      <c r="S2807" s="239"/>
      <c r="T2807" s="240"/>
      <c r="AT2807" s="241" t="s">
        <v>211</v>
      </c>
      <c r="AU2807" s="241" t="s">
        <v>87</v>
      </c>
      <c r="AV2807" s="13" t="s">
        <v>87</v>
      </c>
      <c r="AW2807" s="13" t="s">
        <v>40</v>
      </c>
      <c r="AX2807" s="13" t="s">
        <v>80</v>
      </c>
      <c r="AY2807" s="241" t="s">
        <v>201</v>
      </c>
    </row>
    <row r="2808" spans="2:65" s="13" customFormat="1">
      <c r="B2808" s="231"/>
      <c r="C2808" s="232"/>
      <c r="D2808" s="218" t="s">
        <v>211</v>
      </c>
      <c r="E2808" s="233" t="s">
        <v>34</v>
      </c>
      <c r="F2808" s="234" t="s">
        <v>2896</v>
      </c>
      <c r="G2808" s="232"/>
      <c r="H2808" s="235">
        <v>4.2649999999999997</v>
      </c>
      <c r="I2808" s="236"/>
      <c r="J2808" s="232"/>
      <c r="K2808" s="232"/>
      <c r="L2808" s="237"/>
      <c r="M2808" s="238"/>
      <c r="N2808" s="239"/>
      <c r="O2808" s="239"/>
      <c r="P2808" s="239"/>
      <c r="Q2808" s="239"/>
      <c r="R2808" s="239"/>
      <c r="S2808" s="239"/>
      <c r="T2808" s="240"/>
      <c r="AT2808" s="241" t="s">
        <v>211</v>
      </c>
      <c r="AU2808" s="241" t="s">
        <v>87</v>
      </c>
      <c r="AV2808" s="13" t="s">
        <v>87</v>
      </c>
      <c r="AW2808" s="13" t="s">
        <v>40</v>
      </c>
      <c r="AX2808" s="13" t="s">
        <v>80</v>
      </c>
      <c r="AY2808" s="241" t="s">
        <v>201</v>
      </c>
    </row>
    <row r="2809" spans="2:65" s="15" customFormat="1">
      <c r="B2809" s="253"/>
      <c r="C2809" s="254"/>
      <c r="D2809" s="218" t="s">
        <v>211</v>
      </c>
      <c r="E2809" s="255" t="s">
        <v>34</v>
      </c>
      <c r="F2809" s="256" t="s">
        <v>1356</v>
      </c>
      <c r="G2809" s="254"/>
      <c r="H2809" s="257">
        <v>6.5039999999999996</v>
      </c>
      <c r="I2809" s="258"/>
      <c r="J2809" s="254"/>
      <c r="K2809" s="254"/>
      <c r="L2809" s="259"/>
      <c r="M2809" s="260"/>
      <c r="N2809" s="261"/>
      <c r="O2809" s="261"/>
      <c r="P2809" s="261"/>
      <c r="Q2809" s="261"/>
      <c r="R2809" s="261"/>
      <c r="S2809" s="261"/>
      <c r="T2809" s="262"/>
      <c r="AT2809" s="263" t="s">
        <v>211</v>
      </c>
      <c r="AU2809" s="263" t="s">
        <v>87</v>
      </c>
      <c r="AV2809" s="15" t="s">
        <v>108</v>
      </c>
      <c r="AW2809" s="15" t="s">
        <v>40</v>
      </c>
      <c r="AX2809" s="15" t="s">
        <v>80</v>
      </c>
      <c r="AY2809" s="263" t="s">
        <v>201</v>
      </c>
    </row>
    <row r="2810" spans="2:65" s="12" customFormat="1">
      <c r="B2810" s="221"/>
      <c r="C2810" s="222"/>
      <c r="D2810" s="218" t="s">
        <v>211</v>
      </c>
      <c r="E2810" s="223" t="s">
        <v>34</v>
      </c>
      <c r="F2810" s="224" t="s">
        <v>1357</v>
      </c>
      <c r="G2810" s="222"/>
      <c r="H2810" s="223" t="s">
        <v>34</v>
      </c>
      <c r="I2810" s="225"/>
      <c r="J2810" s="222"/>
      <c r="K2810" s="222"/>
      <c r="L2810" s="226"/>
      <c r="M2810" s="227"/>
      <c r="N2810" s="228"/>
      <c r="O2810" s="228"/>
      <c r="P2810" s="228"/>
      <c r="Q2810" s="228"/>
      <c r="R2810" s="228"/>
      <c r="S2810" s="228"/>
      <c r="T2810" s="229"/>
      <c r="AT2810" s="230" t="s">
        <v>211</v>
      </c>
      <c r="AU2810" s="230" t="s">
        <v>87</v>
      </c>
      <c r="AV2810" s="12" t="s">
        <v>42</v>
      </c>
      <c r="AW2810" s="12" t="s">
        <v>40</v>
      </c>
      <c r="AX2810" s="12" t="s">
        <v>80</v>
      </c>
      <c r="AY2810" s="230" t="s">
        <v>201</v>
      </c>
    </row>
    <row r="2811" spans="2:65" s="12" customFormat="1">
      <c r="B2811" s="221"/>
      <c r="C2811" s="222"/>
      <c r="D2811" s="218" t="s">
        <v>211</v>
      </c>
      <c r="E2811" s="223" t="s">
        <v>34</v>
      </c>
      <c r="F2811" s="224" t="s">
        <v>318</v>
      </c>
      <c r="G2811" s="222"/>
      <c r="H2811" s="223" t="s">
        <v>34</v>
      </c>
      <c r="I2811" s="225"/>
      <c r="J2811" s="222"/>
      <c r="K2811" s="222"/>
      <c r="L2811" s="226"/>
      <c r="M2811" s="227"/>
      <c r="N2811" s="228"/>
      <c r="O2811" s="228"/>
      <c r="P2811" s="228"/>
      <c r="Q2811" s="228"/>
      <c r="R2811" s="228"/>
      <c r="S2811" s="228"/>
      <c r="T2811" s="229"/>
      <c r="AT2811" s="230" t="s">
        <v>211</v>
      </c>
      <c r="AU2811" s="230" t="s">
        <v>87</v>
      </c>
      <c r="AV2811" s="12" t="s">
        <v>42</v>
      </c>
      <c r="AW2811" s="12" t="s">
        <v>40</v>
      </c>
      <c r="AX2811" s="12" t="s">
        <v>80</v>
      </c>
      <c r="AY2811" s="230" t="s">
        <v>201</v>
      </c>
    </row>
    <row r="2812" spans="2:65" s="12" customFormat="1">
      <c r="B2812" s="221"/>
      <c r="C2812" s="222"/>
      <c r="D2812" s="218" t="s">
        <v>211</v>
      </c>
      <c r="E2812" s="223" t="s">
        <v>34</v>
      </c>
      <c r="F2812" s="224" t="s">
        <v>2898</v>
      </c>
      <c r="G2812" s="222"/>
      <c r="H2812" s="223" t="s">
        <v>34</v>
      </c>
      <c r="I2812" s="225"/>
      <c r="J2812" s="222"/>
      <c r="K2812" s="222"/>
      <c r="L2812" s="226"/>
      <c r="M2812" s="227"/>
      <c r="N2812" s="228"/>
      <c r="O2812" s="228"/>
      <c r="P2812" s="228"/>
      <c r="Q2812" s="228"/>
      <c r="R2812" s="228"/>
      <c r="S2812" s="228"/>
      <c r="T2812" s="229"/>
      <c r="AT2812" s="230" t="s">
        <v>211</v>
      </c>
      <c r="AU2812" s="230" t="s">
        <v>87</v>
      </c>
      <c r="AV2812" s="12" t="s">
        <v>42</v>
      </c>
      <c r="AW2812" s="12" t="s">
        <v>40</v>
      </c>
      <c r="AX2812" s="12" t="s">
        <v>80</v>
      </c>
      <c r="AY2812" s="230" t="s">
        <v>201</v>
      </c>
    </row>
    <row r="2813" spans="2:65" s="13" customFormat="1">
      <c r="B2813" s="231"/>
      <c r="C2813" s="232"/>
      <c r="D2813" s="218" t="s">
        <v>211</v>
      </c>
      <c r="E2813" s="233" t="s">
        <v>34</v>
      </c>
      <c r="F2813" s="234" t="s">
        <v>2899</v>
      </c>
      <c r="G2813" s="232"/>
      <c r="H2813" s="235">
        <v>9.82</v>
      </c>
      <c r="I2813" s="236"/>
      <c r="J2813" s="232"/>
      <c r="K2813" s="232"/>
      <c r="L2813" s="237"/>
      <c r="M2813" s="238"/>
      <c r="N2813" s="239"/>
      <c r="O2813" s="239"/>
      <c r="P2813" s="239"/>
      <c r="Q2813" s="239"/>
      <c r="R2813" s="239"/>
      <c r="S2813" s="239"/>
      <c r="T2813" s="240"/>
      <c r="AT2813" s="241" t="s">
        <v>211</v>
      </c>
      <c r="AU2813" s="241" t="s">
        <v>87</v>
      </c>
      <c r="AV2813" s="13" t="s">
        <v>87</v>
      </c>
      <c r="AW2813" s="13" t="s">
        <v>40</v>
      </c>
      <c r="AX2813" s="13" t="s">
        <v>80</v>
      </c>
      <c r="AY2813" s="241" t="s">
        <v>201</v>
      </c>
    </row>
    <row r="2814" spans="2:65" s="15" customFormat="1">
      <c r="B2814" s="253"/>
      <c r="C2814" s="254"/>
      <c r="D2814" s="218" t="s">
        <v>211</v>
      </c>
      <c r="E2814" s="255" t="s">
        <v>34</v>
      </c>
      <c r="F2814" s="256" t="s">
        <v>1363</v>
      </c>
      <c r="G2814" s="254"/>
      <c r="H2814" s="257">
        <v>9.82</v>
      </c>
      <c r="I2814" s="258"/>
      <c r="J2814" s="254"/>
      <c r="K2814" s="254"/>
      <c r="L2814" s="259"/>
      <c r="M2814" s="260"/>
      <c r="N2814" s="261"/>
      <c r="O2814" s="261"/>
      <c r="P2814" s="261"/>
      <c r="Q2814" s="261"/>
      <c r="R2814" s="261"/>
      <c r="S2814" s="261"/>
      <c r="T2814" s="262"/>
      <c r="AT2814" s="263" t="s">
        <v>211</v>
      </c>
      <c r="AU2814" s="263" t="s">
        <v>87</v>
      </c>
      <c r="AV2814" s="15" t="s">
        <v>108</v>
      </c>
      <c r="AW2814" s="15" t="s">
        <v>40</v>
      </c>
      <c r="AX2814" s="15" t="s">
        <v>80</v>
      </c>
      <c r="AY2814" s="263" t="s">
        <v>201</v>
      </c>
    </row>
    <row r="2815" spans="2:65" s="14" customFormat="1">
      <c r="B2815" s="242"/>
      <c r="C2815" s="243"/>
      <c r="D2815" s="218" t="s">
        <v>211</v>
      </c>
      <c r="E2815" s="244" t="s">
        <v>34</v>
      </c>
      <c r="F2815" s="245" t="s">
        <v>215</v>
      </c>
      <c r="G2815" s="243"/>
      <c r="H2815" s="246">
        <v>16.324000000000002</v>
      </c>
      <c r="I2815" s="247"/>
      <c r="J2815" s="243"/>
      <c r="K2815" s="243"/>
      <c r="L2815" s="248"/>
      <c r="M2815" s="249"/>
      <c r="N2815" s="250"/>
      <c r="O2815" s="250"/>
      <c r="P2815" s="250"/>
      <c r="Q2815" s="250"/>
      <c r="R2815" s="250"/>
      <c r="S2815" s="250"/>
      <c r="T2815" s="251"/>
      <c r="AT2815" s="252" t="s">
        <v>211</v>
      </c>
      <c r="AU2815" s="252" t="s">
        <v>87</v>
      </c>
      <c r="AV2815" s="14" t="s">
        <v>111</v>
      </c>
      <c r="AW2815" s="14" t="s">
        <v>40</v>
      </c>
      <c r="AX2815" s="14" t="s">
        <v>42</v>
      </c>
      <c r="AY2815" s="252" t="s">
        <v>201</v>
      </c>
    </row>
    <row r="2816" spans="2:65" s="1" customFormat="1" ht="25.5" customHeight="1">
      <c r="B2816" s="43"/>
      <c r="C2816" s="206" t="s">
        <v>2914</v>
      </c>
      <c r="D2816" s="206" t="s">
        <v>203</v>
      </c>
      <c r="E2816" s="207" t="s">
        <v>2915</v>
      </c>
      <c r="F2816" s="208" t="s">
        <v>2916</v>
      </c>
      <c r="G2816" s="209" t="s">
        <v>137</v>
      </c>
      <c r="H2816" s="210">
        <v>16.324000000000002</v>
      </c>
      <c r="I2816" s="211"/>
      <c r="J2816" s="212">
        <f>ROUND(I2816*H2816,2)</f>
        <v>0</v>
      </c>
      <c r="K2816" s="208" t="s">
        <v>207</v>
      </c>
      <c r="L2816" s="63"/>
      <c r="M2816" s="213" t="s">
        <v>34</v>
      </c>
      <c r="N2816" s="214" t="s">
        <v>51</v>
      </c>
      <c r="O2816" s="44"/>
      <c r="P2816" s="215">
        <f>O2816*H2816</f>
        <v>0</v>
      </c>
      <c r="Q2816" s="215">
        <v>4.4000000000000002E-4</v>
      </c>
      <c r="R2816" s="215">
        <f>Q2816*H2816</f>
        <v>7.182560000000001E-3</v>
      </c>
      <c r="S2816" s="215">
        <v>0</v>
      </c>
      <c r="T2816" s="216">
        <f>S2816*H2816</f>
        <v>0</v>
      </c>
      <c r="AR2816" s="25" t="s">
        <v>286</v>
      </c>
      <c r="AT2816" s="25" t="s">
        <v>203</v>
      </c>
      <c r="AU2816" s="25" t="s">
        <v>87</v>
      </c>
      <c r="AY2816" s="25" t="s">
        <v>201</v>
      </c>
      <c r="BE2816" s="217">
        <f>IF(N2816="základní",J2816,0)</f>
        <v>0</v>
      </c>
      <c r="BF2816" s="217">
        <f>IF(N2816="snížená",J2816,0)</f>
        <v>0</v>
      </c>
      <c r="BG2816" s="217">
        <f>IF(N2816="zákl. přenesená",J2816,0)</f>
        <v>0</v>
      </c>
      <c r="BH2816" s="217">
        <f>IF(N2816="sníž. přenesená",J2816,0)</f>
        <v>0</v>
      </c>
      <c r="BI2816" s="217">
        <f>IF(N2816="nulová",J2816,0)</f>
        <v>0</v>
      </c>
      <c r="BJ2816" s="25" t="s">
        <v>42</v>
      </c>
      <c r="BK2816" s="217">
        <f>ROUND(I2816*H2816,2)</f>
        <v>0</v>
      </c>
      <c r="BL2816" s="25" t="s">
        <v>286</v>
      </c>
      <c r="BM2816" s="25" t="s">
        <v>2917</v>
      </c>
    </row>
    <row r="2817" spans="2:65" s="1" customFormat="1" ht="25.5" customHeight="1">
      <c r="B2817" s="43"/>
      <c r="C2817" s="206" t="s">
        <v>2918</v>
      </c>
      <c r="D2817" s="206" t="s">
        <v>203</v>
      </c>
      <c r="E2817" s="207" t="s">
        <v>2919</v>
      </c>
      <c r="F2817" s="208" t="s">
        <v>2920</v>
      </c>
      <c r="G2817" s="209" t="s">
        <v>137</v>
      </c>
      <c r="H2817" s="210">
        <v>16.324000000000002</v>
      </c>
      <c r="I2817" s="211"/>
      <c r="J2817" s="212">
        <f>ROUND(I2817*H2817,2)</f>
        <v>0</v>
      </c>
      <c r="K2817" s="208" t="s">
        <v>207</v>
      </c>
      <c r="L2817" s="63"/>
      <c r="M2817" s="213" t="s">
        <v>34</v>
      </c>
      <c r="N2817" s="214" t="s">
        <v>51</v>
      </c>
      <c r="O2817" s="44"/>
      <c r="P2817" s="215">
        <f>O2817*H2817</f>
        <v>0</v>
      </c>
      <c r="Q2817" s="215">
        <v>3.8000000000000002E-4</v>
      </c>
      <c r="R2817" s="215">
        <f>Q2817*H2817</f>
        <v>6.2031200000000012E-3</v>
      </c>
      <c r="S2817" s="215">
        <v>0</v>
      </c>
      <c r="T2817" s="216">
        <f>S2817*H2817</f>
        <v>0</v>
      </c>
      <c r="AR2817" s="25" t="s">
        <v>286</v>
      </c>
      <c r="AT2817" s="25" t="s">
        <v>203</v>
      </c>
      <c r="AU2817" s="25" t="s">
        <v>87</v>
      </c>
      <c r="AY2817" s="25" t="s">
        <v>201</v>
      </c>
      <c r="BE2817" s="217">
        <f>IF(N2817="základní",J2817,0)</f>
        <v>0</v>
      </c>
      <c r="BF2817" s="217">
        <f>IF(N2817="snížená",J2817,0)</f>
        <v>0</v>
      </c>
      <c r="BG2817" s="217">
        <f>IF(N2817="zákl. přenesená",J2817,0)</f>
        <v>0</v>
      </c>
      <c r="BH2817" s="217">
        <f>IF(N2817="sníž. přenesená",J2817,0)</f>
        <v>0</v>
      </c>
      <c r="BI2817" s="217">
        <f>IF(N2817="nulová",J2817,0)</f>
        <v>0</v>
      </c>
      <c r="BJ2817" s="25" t="s">
        <v>42</v>
      </c>
      <c r="BK2817" s="217">
        <f>ROUND(I2817*H2817,2)</f>
        <v>0</v>
      </c>
      <c r="BL2817" s="25" t="s">
        <v>286</v>
      </c>
      <c r="BM2817" s="25" t="s">
        <v>2921</v>
      </c>
    </row>
    <row r="2818" spans="2:65" s="1" customFormat="1" ht="25.5" customHeight="1">
      <c r="B2818" s="43"/>
      <c r="C2818" s="206" t="s">
        <v>2922</v>
      </c>
      <c r="D2818" s="206" t="s">
        <v>203</v>
      </c>
      <c r="E2818" s="207" t="s">
        <v>2923</v>
      </c>
      <c r="F2818" s="208" t="s">
        <v>2924</v>
      </c>
      <c r="G2818" s="209" t="s">
        <v>137</v>
      </c>
      <c r="H2818" s="210">
        <v>17.375</v>
      </c>
      <c r="I2818" s="211"/>
      <c r="J2818" s="212">
        <f>ROUND(I2818*H2818,2)</f>
        <v>0</v>
      </c>
      <c r="K2818" s="208" t="s">
        <v>207</v>
      </c>
      <c r="L2818" s="63"/>
      <c r="M2818" s="213" t="s">
        <v>34</v>
      </c>
      <c r="N2818" s="214" t="s">
        <v>51</v>
      </c>
      <c r="O2818" s="44"/>
      <c r="P2818" s="215">
        <f>O2818*H2818</f>
        <v>0</v>
      </c>
      <c r="Q2818" s="215">
        <v>2.3800000000000002E-3</v>
      </c>
      <c r="R2818" s="215">
        <f>Q2818*H2818</f>
        <v>4.13525E-2</v>
      </c>
      <c r="S2818" s="215">
        <v>0</v>
      </c>
      <c r="T2818" s="216">
        <f>S2818*H2818</f>
        <v>0</v>
      </c>
      <c r="AR2818" s="25" t="s">
        <v>286</v>
      </c>
      <c r="AT2818" s="25" t="s">
        <v>203</v>
      </c>
      <c r="AU2818" s="25" t="s">
        <v>87</v>
      </c>
      <c r="AY2818" s="25" t="s">
        <v>201</v>
      </c>
      <c r="BE2818" s="217">
        <f>IF(N2818="základní",J2818,0)</f>
        <v>0</v>
      </c>
      <c r="BF2818" s="217">
        <f>IF(N2818="snížená",J2818,0)</f>
        <v>0</v>
      </c>
      <c r="BG2818" s="217">
        <f>IF(N2818="zákl. přenesená",J2818,0)</f>
        <v>0</v>
      </c>
      <c r="BH2818" s="217">
        <f>IF(N2818="sníž. přenesená",J2818,0)</f>
        <v>0</v>
      </c>
      <c r="BI2818" s="217">
        <f>IF(N2818="nulová",J2818,0)</f>
        <v>0</v>
      </c>
      <c r="BJ2818" s="25" t="s">
        <v>42</v>
      </c>
      <c r="BK2818" s="217">
        <f>ROUND(I2818*H2818,2)</f>
        <v>0</v>
      </c>
      <c r="BL2818" s="25" t="s">
        <v>286</v>
      </c>
      <c r="BM2818" s="25" t="s">
        <v>2925</v>
      </c>
    </row>
    <row r="2819" spans="2:65" s="12" customFormat="1">
      <c r="B2819" s="221"/>
      <c r="C2819" s="222"/>
      <c r="D2819" s="218" t="s">
        <v>211</v>
      </c>
      <c r="E2819" s="223" t="s">
        <v>34</v>
      </c>
      <c r="F2819" s="224" t="s">
        <v>1349</v>
      </c>
      <c r="G2819" s="222"/>
      <c r="H2819" s="223" t="s">
        <v>34</v>
      </c>
      <c r="I2819" s="225"/>
      <c r="J2819" s="222"/>
      <c r="K2819" s="222"/>
      <c r="L2819" s="226"/>
      <c r="M2819" s="227"/>
      <c r="N2819" s="228"/>
      <c r="O2819" s="228"/>
      <c r="P2819" s="228"/>
      <c r="Q2819" s="228"/>
      <c r="R2819" s="228"/>
      <c r="S2819" s="228"/>
      <c r="T2819" s="229"/>
      <c r="AT2819" s="230" t="s">
        <v>211</v>
      </c>
      <c r="AU2819" s="230" t="s">
        <v>87</v>
      </c>
      <c r="AV2819" s="12" t="s">
        <v>42</v>
      </c>
      <c r="AW2819" s="12" t="s">
        <v>40</v>
      </c>
      <c r="AX2819" s="12" t="s">
        <v>80</v>
      </c>
      <c r="AY2819" s="230" t="s">
        <v>201</v>
      </c>
    </row>
    <row r="2820" spans="2:65" s="12" customFormat="1">
      <c r="B2820" s="221"/>
      <c r="C2820" s="222"/>
      <c r="D2820" s="218" t="s">
        <v>211</v>
      </c>
      <c r="E2820" s="223" t="s">
        <v>34</v>
      </c>
      <c r="F2820" s="224" t="s">
        <v>2894</v>
      </c>
      <c r="G2820" s="222"/>
      <c r="H2820" s="223" t="s">
        <v>34</v>
      </c>
      <c r="I2820" s="225"/>
      <c r="J2820" s="222"/>
      <c r="K2820" s="222"/>
      <c r="L2820" s="226"/>
      <c r="M2820" s="227"/>
      <c r="N2820" s="228"/>
      <c r="O2820" s="228"/>
      <c r="P2820" s="228"/>
      <c r="Q2820" s="228"/>
      <c r="R2820" s="228"/>
      <c r="S2820" s="228"/>
      <c r="T2820" s="229"/>
      <c r="AT2820" s="230" t="s">
        <v>211</v>
      </c>
      <c r="AU2820" s="230" t="s">
        <v>87</v>
      </c>
      <c r="AV2820" s="12" t="s">
        <v>42</v>
      </c>
      <c r="AW2820" s="12" t="s">
        <v>40</v>
      </c>
      <c r="AX2820" s="12" t="s">
        <v>80</v>
      </c>
      <c r="AY2820" s="230" t="s">
        <v>201</v>
      </c>
    </row>
    <row r="2821" spans="2:65" s="13" customFormat="1">
      <c r="B2821" s="231"/>
      <c r="C2821" s="232"/>
      <c r="D2821" s="218" t="s">
        <v>211</v>
      </c>
      <c r="E2821" s="233" t="s">
        <v>34</v>
      </c>
      <c r="F2821" s="234" t="s">
        <v>2895</v>
      </c>
      <c r="G2821" s="232"/>
      <c r="H2821" s="235">
        <v>2.2389999999999999</v>
      </c>
      <c r="I2821" s="236"/>
      <c r="J2821" s="232"/>
      <c r="K2821" s="232"/>
      <c r="L2821" s="237"/>
      <c r="M2821" s="238"/>
      <c r="N2821" s="239"/>
      <c r="O2821" s="239"/>
      <c r="P2821" s="239"/>
      <c r="Q2821" s="239"/>
      <c r="R2821" s="239"/>
      <c r="S2821" s="239"/>
      <c r="T2821" s="240"/>
      <c r="AT2821" s="241" t="s">
        <v>211</v>
      </c>
      <c r="AU2821" s="241" t="s">
        <v>87</v>
      </c>
      <c r="AV2821" s="13" t="s">
        <v>87</v>
      </c>
      <c r="AW2821" s="13" t="s">
        <v>40</v>
      </c>
      <c r="AX2821" s="13" t="s">
        <v>80</v>
      </c>
      <c r="AY2821" s="241" t="s">
        <v>201</v>
      </c>
    </row>
    <row r="2822" spans="2:65" s="13" customFormat="1">
      <c r="B2822" s="231"/>
      <c r="C2822" s="232"/>
      <c r="D2822" s="218" t="s">
        <v>211</v>
      </c>
      <c r="E2822" s="233" t="s">
        <v>34</v>
      </c>
      <c r="F2822" s="234" t="s">
        <v>2896</v>
      </c>
      <c r="G2822" s="232"/>
      <c r="H2822" s="235">
        <v>4.2649999999999997</v>
      </c>
      <c r="I2822" s="236"/>
      <c r="J2822" s="232"/>
      <c r="K2822" s="232"/>
      <c r="L2822" s="237"/>
      <c r="M2822" s="238"/>
      <c r="N2822" s="239"/>
      <c r="O2822" s="239"/>
      <c r="P2822" s="239"/>
      <c r="Q2822" s="239"/>
      <c r="R2822" s="239"/>
      <c r="S2822" s="239"/>
      <c r="T2822" s="240"/>
      <c r="AT2822" s="241" t="s">
        <v>211</v>
      </c>
      <c r="AU2822" s="241" t="s">
        <v>87</v>
      </c>
      <c r="AV2822" s="13" t="s">
        <v>87</v>
      </c>
      <c r="AW2822" s="13" t="s">
        <v>40</v>
      </c>
      <c r="AX2822" s="13" t="s">
        <v>80</v>
      </c>
      <c r="AY2822" s="241" t="s">
        <v>201</v>
      </c>
    </row>
    <row r="2823" spans="2:65" s="13" customFormat="1">
      <c r="B2823" s="231"/>
      <c r="C2823" s="232"/>
      <c r="D2823" s="218" t="s">
        <v>211</v>
      </c>
      <c r="E2823" s="233" t="s">
        <v>34</v>
      </c>
      <c r="F2823" s="234" t="s">
        <v>2897</v>
      </c>
      <c r="G2823" s="232"/>
      <c r="H2823" s="235">
        <v>0.36</v>
      </c>
      <c r="I2823" s="236"/>
      <c r="J2823" s="232"/>
      <c r="K2823" s="232"/>
      <c r="L2823" s="237"/>
      <c r="M2823" s="238"/>
      <c r="N2823" s="239"/>
      <c r="O2823" s="239"/>
      <c r="P2823" s="239"/>
      <c r="Q2823" s="239"/>
      <c r="R2823" s="239"/>
      <c r="S2823" s="239"/>
      <c r="T2823" s="240"/>
      <c r="AT2823" s="241" t="s">
        <v>211</v>
      </c>
      <c r="AU2823" s="241" t="s">
        <v>87</v>
      </c>
      <c r="AV2823" s="13" t="s">
        <v>87</v>
      </c>
      <c r="AW2823" s="13" t="s">
        <v>40</v>
      </c>
      <c r="AX2823" s="13" t="s">
        <v>80</v>
      </c>
      <c r="AY2823" s="241" t="s">
        <v>201</v>
      </c>
    </row>
    <row r="2824" spans="2:65" s="15" customFormat="1">
      <c r="B2824" s="253"/>
      <c r="C2824" s="254"/>
      <c r="D2824" s="218" t="s">
        <v>211</v>
      </c>
      <c r="E2824" s="255" t="s">
        <v>34</v>
      </c>
      <c r="F2824" s="256" t="s">
        <v>1356</v>
      </c>
      <c r="G2824" s="254"/>
      <c r="H2824" s="257">
        <v>6.8639999999999999</v>
      </c>
      <c r="I2824" s="258"/>
      <c r="J2824" s="254"/>
      <c r="K2824" s="254"/>
      <c r="L2824" s="259"/>
      <c r="M2824" s="260"/>
      <c r="N2824" s="261"/>
      <c r="O2824" s="261"/>
      <c r="P2824" s="261"/>
      <c r="Q2824" s="261"/>
      <c r="R2824" s="261"/>
      <c r="S2824" s="261"/>
      <c r="T2824" s="262"/>
      <c r="AT2824" s="263" t="s">
        <v>211</v>
      </c>
      <c r="AU2824" s="263" t="s">
        <v>87</v>
      </c>
      <c r="AV2824" s="15" t="s">
        <v>108</v>
      </c>
      <c r="AW2824" s="15" t="s">
        <v>40</v>
      </c>
      <c r="AX2824" s="15" t="s">
        <v>80</v>
      </c>
      <c r="AY2824" s="263" t="s">
        <v>201</v>
      </c>
    </row>
    <row r="2825" spans="2:65" s="12" customFormat="1">
      <c r="B2825" s="221"/>
      <c r="C2825" s="222"/>
      <c r="D2825" s="218" t="s">
        <v>211</v>
      </c>
      <c r="E2825" s="223" t="s">
        <v>34</v>
      </c>
      <c r="F2825" s="224" t="s">
        <v>1357</v>
      </c>
      <c r="G2825" s="222"/>
      <c r="H2825" s="223" t="s">
        <v>34</v>
      </c>
      <c r="I2825" s="225"/>
      <c r="J2825" s="222"/>
      <c r="K2825" s="222"/>
      <c r="L2825" s="226"/>
      <c r="M2825" s="227"/>
      <c r="N2825" s="228"/>
      <c r="O2825" s="228"/>
      <c r="P2825" s="228"/>
      <c r="Q2825" s="228"/>
      <c r="R2825" s="228"/>
      <c r="S2825" s="228"/>
      <c r="T2825" s="229"/>
      <c r="AT2825" s="230" t="s">
        <v>211</v>
      </c>
      <c r="AU2825" s="230" t="s">
        <v>87</v>
      </c>
      <c r="AV2825" s="12" t="s">
        <v>42</v>
      </c>
      <c r="AW2825" s="12" t="s">
        <v>40</v>
      </c>
      <c r="AX2825" s="12" t="s">
        <v>80</v>
      </c>
      <c r="AY2825" s="230" t="s">
        <v>201</v>
      </c>
    </row>
    <row r="2826" spans="2:65" s="12" customFormat="1">
      <c r="B2826" s="221"/>
      <c r="C2826" s="222"/>
      <c r="D2826" s="218" t="s">
        <v>211</v>
      </c>
      <c r="E2826" s="223" t="s">
        <v>34</v>
      </c>
      <c r="F2826" s="224" t="s">
        <v>318</v>
      </c>
      <c r="G2826" s="222"/>
      <c r="H2826" s="223" t="s">
        <v>34</v>
      </c>
      <c r="I2826" s="225"/>
      <c r="J2826" s="222"/>
      <c r="K2826" s="222"/>
      <c r="L2826" s="226"/>
      <c r="M2826" s="227"/>
      <c r="N2826" s="228"/>
      <c r="O2826" s="228"/>
      <c r="P2826" s="228"/>
      <c r="Q2826" s="228"/>
      <c r="R2826" s="228"/>
      <c r="S2826" s="228"/>
      <c r="T2826" s="229"/>
      <c r="AT2826" s="230" t="s">
        <v>211</v>
      </c>
      <c r="AU2826" s="230" t="s">
        <v>87</v>
      </c>
      <c r="AV2826" s="12" t="s">
        <v>42</v>
      </c>
      <c r="AW2826" s="12" t="s">
        <v>40</v>
      </c>
      <c r="AX2826" s="12" t="s">
        <v>80</v>
      </c>
      <c r="AY2826" s="230" t="s">
        <v>201</v>
      </c>
    </row>
    <row r="2827" spans="2:65" s="12" customFormat="1">
      <c r="B2827" s="221"/>
      <c r="C2827" s="222"/>
      <c r="D2827" s="218" t="s">
        <v>211</v>
      </c>
      <c r="E2827" s="223" t="s">
        <v>34</v>
      </c>
      <c r="F2827" s="224" t="s">
        <v>2898</v>
      </c>
      <c r="G2827" s="222"/>
      <c r="H2827" s="223" t="s">
        <v>34</v>
      </c>
      <c r="I2827" s="225"/>
      <c r="J2827" s="222"/>
      <c r="K2827" s="222"/>
      <c r="L2827" s="226"/>
      <c r="M2827" s="227"/>
      <c r="N2827" s="228"/>
      <c r="O2827" s="228"/>
      <c r="P2827" s="228"/>
      <c r="Q2827" s="228"/>
      <c r="R2827" s="228"/>
      <c r="S2827" s="228"/>
      <c r="T2827" s="229"/>
      <c r="AT2827" s="230" t="s">
        <v>211</v>
      </c>
      <c r="AU2827" s="230" t="s">
        <v>87</v>
      </c>
      <c r="AV2827" s="12" t="s">
        <v>42</v>
      </c>
      <c r="AW2827" s="12" t="s">
        <v>40</v>
      </c>
      <c r="AX2827" s="12" t="s">
        <v>80</v>
      </c>
      <c r="AY2827" s="230" t="s">
        <v>201</v>
      </c>
    </row>
    <row r="2828" spans="2:65" s="13" customFormat="1">
      <c r="B2828" s="231"/>
      <c r="C2828" s="232"/>
      <c r="D2828" s="218" t="s">
        <v>211</v>
      </c>
      <c r="E2828" s="233" t="s">
        <v>34</v>
      </c>
      <c r="F2828" s="234" t="s">
        <v>2899</v>
      </c>
      <c r="G2828" s="232"/>
      <c r="H2828" s="235">
        <v>9.82</v>
      </c>
      <c r="I2828" s="236"/>
      <c r="J2828" s="232"/>
      <c r="K2828" s="232"/>
      <c r="L2828" s="237"/>
      <c r="M2828" s="238"/>
      <c r="N2828" s="239"/>
      <c r="O2828" s="239"/>
      <c r="P2828" s="239"/>
      <c r="Q2828" s="239"/>
      <c r="R2828" s="239"/>
      <c r="S2828" s="239"/>
      <c r="T2828" s="240"/>
      <c r="AT2828" s="241" t="s">
        <v>211</v>
      </c>
      <c r="AU2828" s="241" t="s">
        <v>87</v>
      </c>
      <c r="AV2828" s="13" t="s">
        <v>87</v>
      </c>
      <c r="AW2828" s="13" t="s">
        <v>40</v>
      </c>
      <c r="AX2828" s="13" t="s">
        <v>80</v>
      </c>
      <c r="AY2828" s="241" t="s">
        <v>201</v>
      </c>
    </row>
    <row r="2829" spans="2:65" s="12" customFormat="1">
      <c r="B2829" s="221"/>
      <c r="C2829" s="222"/>
      <c r="D2829" s="218" t="s">
        <v>211</v>
      </c>
      <c r="E2829" s="223" t="s">
        <v>34</v>
      </c>
      <c r="F2829" s="224" t="s">
        <v>2900</v>
      </c>
      <c r="G2829" s="222"/>
      <c r="H2829" s="223" t="s">
        <v>34</v>
      </c>
      <c r="I2829" s="225"/>
      <c r="J2829" s="222"/>
      <c r="K2829" s="222"/>
      <c r="L2829" s="226"/>
      <c r="M2829" s="227"/>
      <c r="N2829" s="228"/>
      <c r="O2829" s="228"/>
      <c r="P2829" s="228"/>
      <c r="Q2829" s="228"/>
      <c r="R2829" s="228"/>
      <c r="S2829" s="228"/>
      <c r="T2829" s="229"/>
      <c r="AT2829" s="230" t="s">
        <v>211</v>
      </c>
      <c r="AU2829" s="230" t="s">
        <v>87</v>
      </c>
      <c r="AV2829" s="12" t="s">
        <v>42</v>
      </c>
      <c r="AW2829" s="12" t="s">
        <v>40</v>
      </c>
      <c r="AX2829" s="12" t="s">
        <v>80</v>
      </c>
      <c r="AY2829" s="230" t="s">
        <v>201</v>
      </c>
    </row>
    <row r="2830" spans="2:65" s="13" customFormat="1">
      <c r="B2830" s="231"/>
      <c r="C2830" s="232"/>
      <c r="D2830" s="218" t="s">
        <v>211</v>
      </c>
      <c r="E2830" s="233" t="s">
        <v>34</v>
      </c>
      <c r="F2830" s="234" t="s">
        <v>2901</v>
      </c>
      <c r="G2830" s="232"/>
      <c r="H2830" s="235">
        <v>0.69099999999999995</v>
      </c>
      <c r="I2830" s="236"/>
      <c r="J2830" s="232"/>
      <c r="K2830" s="232"/>
      <c r="L2830" s="237"/>
      <c r="M2830" s="238"/>
      <c r="N2830" s="239"/>
      <c r="O2830" s="239"/>
      <c r="P2830" s="239"/>
      <c r="Q2830" s="239"/>
      <c r="R2830" s="239"/>
      <c r="S2830" s="239"/>
      <c r="T2830" s="240"/>
      <c r="AT2830" s="241" t="s">
        <v>211</v>
      </c>
      <c r="AU2830" s="241" t="s">
        <v>87</v>
      </c>
      <c r="AV2830" s="13" t="s">
        <v>87</v>
      </c>
      <c r="AW2830" s="13" t="s">
        <v>40</v>
      </c>
      <c r="AX2830" s="13" t="s">
        <v>80</v>
      </c>
      <c r="AY2830" s="241" t="s">
        <v>201</v>
      </c>
    </row>
    <row r="2831" spans="2:65" s="15" customFormat="1">
      <c r="B2831" s="253"/>
      <c r="C2831" s="254"/>
      <c r="D2831" s="218" t="s">
        <v>211</v>
      </c>
      <c r="E2831" s="255" t="s">
        <v>34</v>
      </c>
      <c r="F2831" s="256" t="s">
        <v>1363</v>
      </c>
      <c r="G2831" s="254"/>
      <c r="H2831" s="257">
        <v>10.510999999999999</v>
      </c>
      <c r="I2831" s="258"/>
      <c r="J2831" s="254"/>
      <c r="K2831" s="254"/>
      <c r="L2831" s="259"/>
      <c r="M2831" s="260"/>
      <c r="N2831" s="261"/>
      <c r="O2831" s="261"/>
      <c r="P2831" s="261"/>
      <c r="Q2831" s="261"/>
      <c r="R2831" s="261"/>
      <c r="S2831" s="261"/>
      <c r="T2831" s="262"/>
      <c r="AT2831" s="263" t="s">
        <v>211</v>
      </c>
      <c r="AU2831" s="263" t="s">
        <v>87</v>
      </c>
      <c r="AV2831" s="15" t="s">
        <v>108</v>
      </c>
      <c r="AW2831" s="15" t="s">
        <v>40</v>
      </c>
      <c r="AX2831" s="15" t="s">
        <v>80</v>
      </c>
      <c r="AY2831" s="263" t="s">
        <v>201</v>
      </c>
    </row>
    <row r="2832" spans="2:65" s="14" customFormat="1">
      <c r="B2832" s="242"/>
      <c r="C2832" s="243"/>
      <c r="D2832" s="218" t="s">
        <v>211</v>
      </c>
      <c r="E2832" s="244" t="s">
        <v>34</v>
      </c>
      <c r="F2832" s="245" t="s">
        <v>215</v>
      </c>
      <c r="G2832" s="243"/>
      <c r="H2832" s="246">
        <v>17.375</v>
      </c>
      <c r="I2832" s="247"/>
      <c r="J2832" s="243"/>
      <c r="K2832" s="243"/>
      <c r="L2832" s="248"/>
      <c r="M2832" s="274"/>
      <c r="N2832" s="275"/>
      <c r="O2832" s="275"/>
      <c r="P2832" s="275"/>
      <c r="Q2832" s="275"/>
      <c r="R2832" s="275"/>
      <c r="S2832" s="275"/>
      <c r="T2832" s="276"/>
      <c r="AT2832" s="252" t="s">
        <v>211</v>
      </c>
      <c r="AU2832" s="252" t="s">
        <v>87</v>
      </c>
      <c r="AV2832" s="14" t="s">
        <v>111</v>
      </c>
      <c r="AW2832" s="14" t="s">
        <v>40</v>
      </c>
      <c r="AX2832" s="14" t="s">
        <v>42</v>
      </c>
      <c r="AY2832" s="252" t="s">
        <v>201</v>
      </c>
    </row>
    <row r="2833" spans="2:12" s="1" customFormat="1" ht="6.95" customHeight="1">
      <c r="B2833" s="58"/>
      <c r="C2833" s="59"/>
      <c r="D2833" s="59"/>
      <c r="E2833" s="59"/>
      <c r="F2833" s="59"/>
      <c r="G2833" s="59"/>
      <c r="H2833" s="59"/>
      <c r="I2833" s="151"/>
      <c r="J2833" s="59"/>
      <c r="K2833" s="59"/>
      <c r="L2833" s="63"/>
    </row>
  </sheetData>
  <sheetProtection password="CC35" sheet="1" objects="1" scenarios="1" formatColumns="0" formatRows="0" autoFilter="0"/>
  <autoFilter ref="C108:K2832"/>
  <mergeCells count="13">
    <mergeCell ref="E101:H101"/>
    <mergeCell ref="G1:H1"/>
    <mergeCell ref="L2:V2"/>
    <mergeCell ref="E49:H49"/>
    <mergeCell ref="E51:H51"/>
    <mergeCell ref="J55:J56"/>
    <mergeCell ref="E97:H97"/>
    <mergeCell ref="E99:H99"/>
    <mergeCell ref="E7:H7"/>
    <mergeCell ref="E9:H9"/>
    <mergeCell ref="E11:H11"/>
    <mergeCell ref="E26:H26"/>
    <mergeCell ref="E47:H47"/>
  </mergeCells>
  <hyperlinks>
    <hyperlink ref="F1:G1" location="C2" display="1) Krycí list soupisu"/>
    <hyperlink ref="G1:H1" location="C58" display="2) Rekapitulace"/>
    <hyperlink ref="J1" location="C108" display="3) Soupis prací"/>
    <hyperlink ref="L1:V1" location="'Rekapitulace stavby'!C2" display="Rekapitulace stavby"/>
  </hyperlinks>
  <pageMargins left="0.58333330000000005" right="0.58333330000000005" top="0.58333330000000005" bottom="0.58333330000000005" header="0" footer="0"/>
  <pageSetup paperSize="9" scale="94"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95</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ht="15">
      <c r="B8" s="29"/>
      <c r="C8" s="30"/>
      <c r="D8" s="38" t="s">
        <v>149</v>
      </c>
      <c r="E8" s="30"/>
      <c r="F8" s="30"/>
      <c r="G8" s="30"/>
      <c r="H8" s="30"/>
      <c r="I8" s="129"/>
      <c r="J8" s="30"/>
      <c r="K8" s="32"/>
    </row>
    <row r="9" spans="1:70" s="1" customFormat="1" ht="16.5" customHeight="1">
      <c r="B9" s="43"/>
      <c r="C9" s="44"/>
      <c r="D9" s="44"/>
      <c r="E9" s="405" t="s">
        <v>150</v>
      </c>
      <c r="F9" s="406"/>
      <c r="G9" s="406"/>
      <c r="H9" s="406"/>
      <c r="I9" s="130"/>
      <c r="J9" s="44"/>
      <c r="K9" s="47"/>
    </row>
    <row r="10" spans="1:70" s="1" customFormat="1" ht="15">
      <c r="B10" s="43"/>
      <c r="C10" s="44"/>
      <c r="D10" s="38" t="s">
        <v>151</v>
      </c>
      <c r="E10" s="44"/>
      <c r="F10" s="44"/>
      <c r="G10" s="44"/>
      <c r="H10" s="44"/>
      <c r="I10" s="130"/>
      <c r="J10" s="44"/>
      <c r="K10" s="47"/>
    </row>
    <row r="11" spans="1:70" s="1" customFormat="1" ht="36.950000000000003" customHeight="1">
      <c r="B11" s="43"/>
      <c r="C11" s="44"/>
      <c r="D11" s="44"/>
      <c r="E11" s="407" t="s">
        <v>2926</v>
      </c>
      <c r="F11" s="406"/>
      <c r="G11" s="406"/>
      <c r="H11" s="406"/>
      <c r="I11" s="130"/>
      <c r="J11" s="44"/>
      <c r="K11" s="47"/>
    </row>
    <row r="12" spans="1:70" s="1" customFormat="1">
      <c r="B12" s="43"/>
      <c r="C12" s="44"/>
      <c r="D12" s="44"/>
      <c r="E12" s="44"/>
      <c r="F12" s="44"/>
      <c r="G12" s="44"/>
      <c r="H12" s="44"/>
      <c r="I12" s="130"/>
      <c r="J12" s="44"/>
      <c r="K12" s="47"/>
    </row>
    <row r="13" spans="1:70" s="1" customFormat="1" ht="14.45" customHeight="1">
      <c r="B13" s="43"/>
      <c r="C13" s="44"/>
      <c r="D13" s="38" t="s">
        <v>20</v>
      </c>
      <c r="E13" s="44"/>
      <c r="F13" s="36" t="s">
        <v>21</v>
      </c>
      <c r="G13" s="44"/>
      <c r="H13" s="44"/>
      <c r="I13" s="131" t="s">
        <v>22</v>
      </c>
      <c r="J13" s="36" t="s">
        <v>34</v>
      </c>
      <c r="K13" s="47"/>
    </row>
    <row r="14" spans="1:70" s="1" customFormat="1" ht="14.45" customHeight="1">
      <c r="B14" s="43"/>
      <c r="C14" s="44"/>
      <c r="D14" s="38" t="s">
        <v>24</v>
      </c>
      <c r="E14" s="44"/>
      <c r="F14" s="36" t="s">
        <v>25</v>
      </c>
      <c r="G14" s="44"/>
      <c r="H14" s="44"/>
      <c r="I14" s="131" t="s">
        <v>26</v>
      </c>
      <c r="J14" s="132" t="str">
        <f>'Rekapitulace stavby'!AN8</f>
        <v>5. 6. 2018</v>
      </c>
      <c r="K14" s="47"/>
    </row>
    <row r="15" spans="1:70" s="1" customFormat="1" ht="10.9" customHeight="1">
      <c r="B15" s="43"/>
      <c r="C15" s="44"/>
      <c r="D15" s="44"/>
      <c r="E15" s="44"/>
      <c r="F15" s="44"/>
      <c r="G15" s="44"/>
      <c r="H15" s="44"/>
      <c r="I15" s="130"/>
      <c r="J15" s="44"/>
      <c r="K15" s="47"/>
    </row>
    <row r="16" spans="1:70" s="1" customFormat="1" ht="14.45" customHeight="1">
      <c r="B16" s="43"/>
      <c r="C16" s="44"/>
      <c r="D16" s="38" t="s">
        <v>32</v>
      </c>
      <c r="E16" s="44"/>
      <c r="F16" s="44"/>
      <c r="G16" s="44"/>
      <c r="H16" s="44"/>
      <c r="I16" s="131" t="s">
        <v>33</v>
      </c>
      <c r="J16" s="36" t="s">
        <v>34</v>
      </c>
      <c r="K16" s="47"/>
    </row>
    <row r="17" spans="2:11" s="1" customFormat="1" ht="18" customHeight="1">
      <c r="B17" s="43"/>
      <c r="C17" s="44"/>
      <c r="D17" s="44"/>
      <c r="E17" s="36" t="s">
        <v>35</v>
      </c>
      <c r="F17" s="44"/>
      <c r="G17" s="44"/>
      <c r="H17" s="44"/>
      <c r="I17" s="131" t="s">
        <v>36</v>
      </c>
      <c r="J17" s="36" t="s">
        <v>34</v>
      </c>
      <c r="K17" s="47"/>
    </row>
    <row r="18" spans="2:11" s="1" customFormat="1" ht="6.95" customHeight="1">
      <c r="B18" s="43"/>
      <c r="C18" s="44"/>
      <c r="D18" s="44"/>
      <c r="E18" s="44"/>
      <c r="F18" s="44"/>
      <c r="G18" s="44"/>
      <c r="H18" s="44"/>
      <c r="I18" s="130"/>
      <c r="J18" s="44"/>
      <c r="K18" s="47"/>
    </row>
    <row r="19" spans="2:11" s="1" customFormat="1" ht="14.45" customHeight="1">
      <c r="B19" s="43"/>
      <c r="C19" s="44"/>
      <c r="D19" s="38" t="s">
        <v>37</v>
      </c>
      <c r="E19" s="44"/>
      <c r="F19" s="44"/>
      <c r="G19" s="44"/>
      <c r="H19" s="44"/>
      <c r="I19" s="131" t="s">
        <v>33</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1" t="s">
        <v>36</v>
      </c>
      <c r="J20" s="36" t="str">
        <f>IF('Rekapitulace stavby'!AN14="Vyplň údaj","",IF('Rekapitulace stavby'!AN14="","",'Rekapitulace stavby'!AN14))</f>
        <v/>
      </c>
      <c r="K20" s="47"/>
    </row>
    <row r="21" spans="2:11" s="1" customFormat="1" ht="6.95" customHeight="1">
      <c r="B21" s="43"/>
      <c r="C21" s="44"/>
      <c r="D21" s="44"/>
      <c r="E21" s="44"/>
      <c r="F21" s="44"/>
      <c r="G21" s="44"/>
      <c r="H21" s="44"/>
      <c r="I21" s="130"/>
      <c r="J21" s="44"/>
      <c r="K21" s="47"/>
    </row>
    <row r="22" spans="2:11" s="1" customFormat="1" ht="14.45" customHeight="1">
      <c r="B22" s="43"/>
      <c r="C22" s="44"/>
      <c r="D22" s="38" t="s">
        <v>39</v>
      </c>
      <c r="E22" s="44"/>
      <c r="F22" s="44"/>
      <c r="G22" s="44"/>
      <c r="H22" s="44"/>
      <c r="I22" s="131" t="s">
        <v>33</v>
      </c>
      <c r="J22" s="36" t="s">
        <v>34</v>
      </c>
      <c r="K22" s="47"/>
    </row>
    <row r="23" spans="2:11" s="1" customFormat="1" ht="18" customHeight="1">
      <c r="B23" s="43"/>
      <c r="C23" s="44"/>
      <c r="D23" s="44"/>
      <c r="E23" s="36" t="s">
        <v>41</v>
      </c>
      <c r="F23" s="44"/>
      <c r="G23" s="44"/>
      <c r="H23" s="44"/>
      <c r="I23" s="131" t="s">
        <v>36</v>
      </c>
      <c r="J23" s="36" t="s">
        <v>34</v>
      </c>
      <c r="K23" s="47"/>
    </row>
    <row r="24" spans="2:11" s="1" customFormat="1" ht="6.95" customHeight="1">
      <c r="B24" s="43"/>
      <c r="C24" s="44"/>
      <c r="D24" s="44"/>
      <c r="E24" s="44"/>
      <c r="F24" s="44"/>
      <c r="G24" s="44"/>
      <c r="H24" s="44"/>
      <c r="I24" s="130"/>
      <c r="J24" s="44"/>
      <c r="K24" s="47"/>
    </row>
    <row r="25" spans="2:11" s="1" customFormat="1" ht="14.45" customHeight="1">
      <c r="B25" s="43"/>
      <c r="C25" s="44"/>
      <c r="D25" s="38" t="s">
        <v>43</v>
      </c>
      <c r="E25" s="44"/>
      <c r="F25" s="44"/>
      <c r="G25" s="44"/>
      <c r="H25" s="44"/>
      <c r="I25" s="130"/>
      <c r="J25" s="44"/>
      <c r="K25" s="47"/>
    </row>
    <row r="26" spans="2:11" s="7" customFormat="1" ht="71.25" customHeight="1">
      <c r="B26" s="133"/>
      <c r="C26" s="134"/>
      <c r="D26" s="134"/>
      <c r="E26" s="399" t="s">
        <v>45</v>
      </c>
      <c r="F26" s="399"/>
      <c r="G26" s="399"/>
      <c r="H26" s="399"/>
      <c r="I26" s="135"/>
      <c r="J26" s="134"/>
      <c r="K26" s="136"/>
    </row>
    <row r="27" spans="2:11" s="1" customFormat="1" ht="6.95" customHeight="1">
      <c r="B27" s="43"/>
      <c r="C27" s="44"/>
      <c r="D27" s="44"/>
      <c r="E27" s="44"/>
      <c r="F27" s="44"/>
      <c r="G27" s="44"/>
      <c r="H27" s="44"/>
      <c r="I27" s="130"/>
      <c r="J27" s="44"/>
      <c r="K27" s="47"/>
    </row>
    <row r="28" spans="2:11" s="1" customFormat="1" ht="6.95" customHeight="1">
      <c r="B28" s="43"/>
      <c r="C28" s="44"/>
      <c r="D28" s="87"/>
      <c r="E28" s="87"/>
      <c r="F28" s="87"/>
      <c r="G28" s="87"/>
      <c r="H28" s="87"/>
      <c r="I28" s="137"/>
      <c r="J28" s="87"/>
      <c r="K28" s="138"/>
    </row>
    <row r="29" spans="2:11" s="1" customFormat="1" ht="25.35" customHeight="1">
      <c r="B29" s="43"/>
      <c r="C29" s="44"/>
      <c r="D29" s="139" t="s">
        <v>46</v>
      </c>
      <c r="E29" s="44"/>
      <c r="F29" s="44"/>
      <c r="G29" s="44"/>
      <c r="H29" s="44"/>
      <c r="I29" s="130"/>
      <c r="J29" s="140">
        <f>ROUND(J92,0)</f>
        <v>0</v>
      </c>
      <c r="K29" s="47"/>
    </row>
    <row r="30" spans="2:11" s="1" customFormat="1" ht="6.95" customHeight="1">
      <c r="B30" s="43"/>
      <c r="C30" s="44"/>
      <c r="D30" s="87"/>
      <c r="E30" s="87"/>
      <c r="F30" s="87"/>
      <c r="G30" s="87"/>
      <c r="H30" s="87"/>
      <c r="I30" s="137"/>
      <c r="J30" s="87"/>
      <c r="K30" s="138"/>
    </row>
    <row r="31" spans="2:11" s="1" customFormat="1" ht="14.45" customHeight="1">
      <c r="B31" s="43"/>
      <c r="C31" s="44"/>
      <c r="D31" s="44"/>
      <c r="E31" s="44"/>
      <c r="F31" s="48" t="s">
        <v>48</v>
      </c>
      <c r="G31" s="44"/>
      <c r="H31" s="44"/>
      <c r="I31" s="141" t="s">
        <v>47</v>
      </c>
      <c r="J31" s="48" t="s">
        <v>49</v>
      </c>
      <c r="K31" s="47"/>
    </row>
    <row r="32" spans="2:11" s="1" customFormat="1" ht="14.45" customHeight="1">
      <c r="B32" s="43"/>
      <c r="C32" s="44"/>
      <c r="D32" s="51" t="s">
        <v>50</v>
      </c>
      <c r="E32" s="51" t="s">
        <v>51</v>
      </c>
      <c r="F32" s="142">
        <f>ROUND(SUM(BE92:BE246), 0)</f>
        <v>0</v>
      </c>
      <c r="G32" s="44"/>
      <c r="H32" s="44"/>
      <c r="I32" s="143">
        <v>0.21</v>
      </c>
      <c r="J32" s="142">
        <f>ROUND(ROUND((SUM(BE92:BE246)), 0)*I32, 1)</f>
        <v>0</v>
      </c>
      <c r="K32" s="47"/>
    </row>
    <row r="33" spans="2:11" s="1" customFormat="1" ht="14.45" customHeight="1">
      <c r="B33" s="43"/>
      <c r="C33" s="44"/>
      <c r="D33" s="44"/>
      <c r="E33" s="51" t="s">
        <v>52</v>
      </c>
      <c r="F33" s="142">
        <f>ROUND(SUM(BF92:BF246), 0)</f>
        <v>0</v>
      </c>
      <c r="G33" s="44"/>
      <c r="H33" s="44"/>
      <c r="I33" s="143">
        <v>0.15</v>
      </c>
      <c r="J33" s="142">
        <f>ROUND(ROUND((SUM(BF92:BF246)), 0)*I33, 1)</f>
        <v>0</v>
      </c>
      <c r="K33" s="47"/>
    </row>
    <row r="34" spans="2:11" s="1" customFormat="1" ht="14.45" hidden="1" customHeight="1">
      <c r="B34" s="43"/>
      <c r="C34" s="44"/>
      <c r="D34" s="44"/>
      <c r="E34" s="51" t="s">
        <v>53</v>
      </c>
      <c r="F34" s="142">
        <f>ROUND(SUM(BG92:BG246), 0)</f>
        <v>0</v>
      </c>
      <c r="G34" s="44"/>
      <c r="H34" s="44"/>
      <c r="I34" s="143">
        <v>0.21</v>
      </c>
      <c r="J34" s="142">
        <v>0</v>
      </c>
      <c r="K34" s="47"/>
    </row>
    <row r="35" spans="2:11" s="1" customFormat="1" ht="14.45" hidden="1" customHeight="1">
      <c r="B35" s="43"/>
      <c r="C35" s="44"/>
      <c r="D35" s="44"/>
      <c r="E35" s="51" t="s">
        <v>54</v>
      </c>
      <c r="F35" s="142">
        <f>ROUND(SUM(BH92:BH246), 0)</f>
        <v>0</v>
      </c>
      <c r="G35" s="44"/>
      <c r="H35" s="44"/>
      <c r="I35" s="143">
        <v>0.15</v>
      </c>
      <c r="J35" s="142">
        <v>0</v>
      </c>
      <c r="K35" s="47"/>
    </row>
    <row r="36" spans="2:11" s="1" customFormat="1" ht="14.45" hidden="1" customHeight="1">
      <c r="B36" s="43"/>
      <c r="C36" s="44"/>
      <c r="D36" s="44"/>
      <c r="E36" s="51" t="s">
        <v>55</v>
      </c>
      <c r="F36" s="142">
        <f>ROUND(SUM(BI92:BI246), 0)</f>
        <v>0</v>
      </c>
      <c r="G36" s="44"/>
      <c r="H36" s="44"/>
      <c r="I36" s="143">
        <v>0</v>
      </c>
      <c r="J36" s="142">
        <v>0</v>
      </c>
      <c r="K36" s="47"/>
    </row>
    <row r="37" spans="2:11" s="1" customFormat="1" ht="6.95" customHeight="1">
      <c r="B37" s="43"/>
      <c r="C37" s="44"/>
      <c r="D37" s="44"/>
      <c r="E37" s="44"/>
      <c r="F37" s="44"/>
      <c r="G37" s="44"/>
      <c r="H37" s="44"/>
      <c r="I37" s="130"/>
      <c r="J37" s="44"/>
      <c r="K37" s="47"/>
    </row>
    <row r="38" spans="2:11" s="1" customFormat="1" ht="25.35" customHeight="1">
      <c r="B38" s="43"/>
      <c r="C38" s="144"/>
      <c r="D38" s="145" t="s">
        <v>56</v>
      </c>
      <c r="E38" s="81"/>
      <c r="F38" s="81"/>
      <c r="G38" s="146" t="s">
        <v>57</v>
      </c>
      <c r="H38" s="147" t="s">
        <v>58</v>
      </c>
      <c r="I38" s="148"/>
      <c r="J38" s="149">
        <f>SUM(J29:J36)</f>
        <v>0</v>
      </c>
      <c r="K38" s="150"/>
    </row>
    <row r="39" spans="2:11" s="1" customFormat="1" ht="14.45" customHeight="1">
      <c r="B39" s="58"/>
      <c r="C39" s="59"/>
      <c r="D39" s="59"/>
      <c r="E39" s="59"/>
      <c r="F39" s="59"/>
      <c r="G39" s="59"/>
      <c r="H39" s="59"/>
      <c r="I39" s="151"/>
      <c r="J39" s="59"/>
      <c r="K39" s="60"/>
    </row>
    <row r="43" spans="2:11" s="1" customFormat="1" ht="6.95" customHeight="1">
      <c r="B43" s="152"/>
      <c r="C43" s="153"/>
      <c r="D43" s="153"/>
      <c r="E43" s="153"/>
      <c r="F43" s="153"/>
      <c r="G43" s="153"/>
      <c r="H43" s="153"/>
      <c r="I43" s="154"/>
      <c r="J43" s="153"/>
      <c r="K43" s="155"/>
    </row>
    <row r="44" spans="2:11" s="1" customFormat="1" ht="36.950000000000003" customHeight="1">
      <c r="B44" s="43"/>
      <c r="C44" s="31" t="s">
        <v>153</v>
      </c>
      <c r="D44" s="44"/>
      <c r="E44" s="44"/>
      <c r="F44" s="44"/>
      <c r="G44" s="44"/>
      <c r="H44" s="44"/>
      <c r="I44" s="130"/>
      <c r="J44" s="44"/>
      <c r="K44" s="47"/>
    </row>
    <row r="45" spans="2:11" s="1" customFormat="1" ht="6.95" customHeight="1">
      <c r="B45" s="43"/>
      <c r="C45" s="44"/>
      <c r="D45" s="44"/>
      <c r="E45" s="44"/>
      <c r="F45" s="44"/>
      <c r="G45" s="44"/>
      <c r="H45" s="44"/>
      <c r="I45" s="130"/>
      <c r="J45" s="44"/>
      <c r="K45" s="47"/>
    </row>
    <row r="46" spans="2:11" s="1" customFormat="1" ht="14.45" customHeight="1">
      <c r="B46" s="43"/>
      <c r="C46" s="38" t="s">
        <v>18</v>
      </c>
      <c r="D46" s="44"/>
      <c r="E46" s="44"/>
      <c r="F46" s="44"/>
      <c r="G46" s="44"/>
      <c r="H46" s="44"/>
      <c r="I46" s="130"/>
      <c r="J46" s="44"/>
      <c r="K46" s="47"/>
    </row>
    <row r="47" spans="2:11" s="1" customFormat="1" ht="16.5" customHeight="1">
      <c r="B47" s="43"/>
      <c r="C47" s="44"/>
      <c r="D47" s="44"/>
      <c r="E47" s="405" t="str">
        <f>E7</f>
        <v>Školní jídelna a kuchyně, Velké Březno</v>
      </c>
      <c r="F47" s="411"/>
      <c r="G47" s="411"/>
      <c r="H47" s="411"/>
      <c r="I47" s="130"/>
      <c r="J47" s="44"/>
      <c r="K47" s="47"/>
    </row>
    <row r="48" spans="2:11" ht="15">
      <c r="B48" s="29"/>
      <c r="C48" s="38" t="s">
        <v>149</v>
      </c>
      <c r="D48" s="30"/>
      <c r="E48" s="30"/>
      <c r="F48" s="30"/>
      <c r="G48" s="30"/>
      <c r="H48" s="30"/>
      <c r="I48" s="129"/>
      <c r="J48" s="30"/>
      <c r="K48" s="32"/>
    </row>
    <row r="49" spans="2:47" s="1" customFormat="1" ht="16.5" customHeight="1">
      <c r="B49" s="43"/>
      <c r="C49" s="44"/>
      <c r="D49" s="44"/>
      <c r="E49" s="405" t="s">
        <v>150</v>
      </c>
      <c r="F49" s="406"/>
      <c r="G49" s="406"/>
      <c r="H49" s="406"/>
      <c r="I49" s="130"/>
      <c r="J49" s="44"/>
      <c r="K49" s="47"/>
    </row>
    <row r="50" spans="2:47" s="1" customFormat="1" ht="14.45" customHeight="1">
      <c r="B50" s="43"/>
      <c r="C50" s="38" t="s">
        <v>151</v>
      </c>
      <c r="D50" s="44"/>
      <c r="E50" s="44"/>
      <c r="F50" s="44"/>
      <c r="G50" s="44"/>
      <c r="H50" s="44"/>
      <c r="I50" s="130"/>
      <c r="J50" s="44"/>
      <c r="K50" s="47"/>
    </row>
    <row r="51" spans="2:47" s="1" customFormat="1" ht="17.25" customHeight="1">
      <c r="B51" s="43"/>
      <c r="C51" s="44"/>
      <c r="D51" s="44"/>
      <c r="E51" s="407" t="str">
        <f>E11</f>
        <v>02 - SO 01.2 - ÚT + VZT</v>
      </c>
      <c r="F51" s="406"/>
      <c r="G51" s="406"/>
      <c r="H51" s="406"/>
      <c r="I51" s="130"/>
      <c r="J51" s="44"/>
      <c r="K51" s="47"/>
    </row>
    <row r="52" spans="2:47" s="1" customFormat="1" ht="6.95" customHeight="1">
      <c r="B52" s="43"/>
      <c r="C52" s="44"/>
      <c r="D52" s="44"/>
      <c r="E52" s="44"/>
      <c r="F52" s="44"/>
      <c r="G52" s="44"/>
      <c r="H52" s="44"/>
      <c r="I52" s="130"/>
      <c r="J52" s="44"/>
      <c r="K52" s="47"/>
    </row>
    <row r="53" spans="2:47" s="1" customFormat="1" ht="18" customHeight="1">
      <c r="B53" s="43"/>
      <c r="C53" s="38" t="s">
        <v>24</v>
      </c>
      <c r="D53" s="44"/>
      <c r="E53" s="44"/>
      <c r="F53" s="36" t="str">
        <f>F14</f>
        <v>Velké Březno</v>
      </c>
      <c r="G53" s="44"/>
      <c r="H53" s="44"/>
      <c r="I53" s="131" t="s">
        <v>26</v>
      </c>
      <c r="J53" s="132" t="str">
        <f>IF(J14="","",J14)</f>
        <v>5. 6. 2018</v>
      </c>
      <c r="K53" s="47"/>
    </row>
    <row r="54" spans="2:47" s="1" customFormat="1" ht="6.95" customHeight="1">
      <c r="B54" s="43"/>
      <c r="C54" s="44"/>
      <c r="D54" s="44"/>
      <c r="E54" s="44"/>
      <c r="F54" s="44"/>
      <c r="G54" s="44"/>
      <c r="H54" s="44"/>
      <c r="I54" s="130"/>
      <c r="J54" s="44"/>
      <c r="K54" s="47"/>
    </row>
    <row r="55" spans="2:47" s="1" customFormat="1" ht="15">
      <c r="B55" s="43"/>
      <c r="C55" s="38" t="s">
        <v>32</v>
      </c>
      <c r="D55" s="44"/>
      <c r="E55" s="44"/>
      <c r="F55" s="36" t="str">
        <f>E17</f>
        <v>Obec Velké Březno</v>
      </c>
      <c r="G55" s="44"/>
      <c r="H55" s="44"/>
      <c r="I55" s="131" t="s">
        <v>39</v>
      </c>
      <c r="J55" s="399" t="str">
        <f>E23</f>
        <v>Ateliér AVN s.r.o.</v>
      </c>
      <c r="K55" s="47"/>
    </row>
    <row r="56" spans="2:47" s="1" customFormat="1" ht="14.45" customHeight="1">
      <c r="B56" s="43"/>
      <c r="C56" s="38" t="s">
        <v>37</v>
      </c>
      <c r="D56" s="44"/>
      <c r="E56" s="44"/>
      <c r="F56" s="36" t="str">
        <f>IF(E20="","",E20)</f>
        <v/>
      </c>
      <c r="G56" s="44"/>
      <c r="H56" s="44"/>
      <c r="I56" s="130"/>
      <c r="J56" s="408"/>
      <c r="K56" s="47"/>
    </row>
    <row r="57" spans="2:47" s="1" customFormat="1" ht="10.35" customHeight="1">
      <c r="B57" s="43"/>
      <c r="C57" s="44"/>
      <c r="D57" s="44"/>
      <c r="E57" s="44"/>
      <c r="F57" s="44"/>
      <c r="G57" s="44"/>
      <c r="H57" s="44"/>
      <c r="I57" s="130"/>
      <c r="J57" s="44"/>
      <c r="K57" s="47"/>
    </row>
    <row r="58" spans="2:47" s="1" customFormat="1" ht="29.25" customHeight="1">
      <c r="B58" s="43"/>
      <c r="C58" s="156" t="s">
        <v>154</v>
      </c>
      <c r="D58" s="144"/>
      <c r="E58" s="144"/>
      <c r="F58" s="144"/>
      <c r="G58" s="144"/>
      <c r="H58" s="144"/>
      <c r="I58" s="157"/>
      <c r="J58" s="158" t="s">
        <v>155</v>
      </c>
      <c r="K58" s="159"/>
    </row>
    <row r="59" spans="2:47" s="1" customFormat="1" ht="10.35" customHeight="1">
      <c r="B59" s="43"/>
      <c r="C59" s="44"/>
      <c r="D59" s="44"/>
      <c r="E59" s="44"/>
      <c r="F59" s="44"/>
      <c r="G59" s="44"/>
      <c r="H59" s="44"/>
      <c r="I59" s="130"/>
      <c r="J59" s="44"/>
      <c r="K59" s="47"/>
    </row>
    <row r="60" spans="2:47" s="1" customFormat="1" ht="29.25" customHeight="1">
      <c r="B60" s="43"/>
      <c r="C60" s="160" t="s">
        <v>156</v>
      </c>
      <c r="D60" s="44"/>
      <c r="E60" s="44"/>
      <c r="F60" s="44"/>
      <c r="G60" s="44"/>
      <c r="H60" s="44"/>
      <c r="I60" s="130"/>
      <c r="J60" s="140">
        <f>J92</f>
        <v>0</v>
      </c>
      <c r="K60" s="47"/>
      <c r="AU60" s="25" t="s">
        <v>157</v>
      </c>
    </row>
    <row r="61" spans="2:47" s="8" customFormat="1" ht="24.95" customHeight="1">
      <c r="B61" s="161"/>
      <c r="C61" s="162"/>
      <c r="D61" s="163" t="s">
        <v>2927</v>
      </c>
      <c r="E61" s="164"/>
      <c r="F61" s="164"/>
      <c r="G61" s="164"/>
      <c r="H61" s="164"/>
      <c r="I61" s="165"/>
      <c r="J61" s="166">
        <f>J93</f>
        <v>0</v>
      </c>
      <c r="K61" s="167"/>
    </row>
    <row r="62" spans="2:47" s="9" customFormat="1" ht="19.899999999999999" customHeight="1">
      <c r="B62" s="168"/>
      <c r="C62" s="169"/>
      <c r="D62" s="170" t="s">
        <v>164</v>
      </c>
      <c r="E62" s="171"/>
      <c r="F62" s="171"/>
      <c r="G62" s="171"/>
      <c r="H62" s="171"/>
      <c r="I62" s="172"/>
      <c r="J62" s="173">
        <f>J94</f>
        <v>0</v>
      </c>
      <c r="K62" s="174"/>
    </row>
    <row r="63" spans="2:47" s="8" customFormat="1" ht="24.95" customHeight="1">
      <c r="B63" s="161"/>
      <c r="C63" s="162"/>
      <c r="D63" s="163" t="s">
        <v>166</v>
      </c>
      <c r="E63" s="164"/>
      <c r="F63" s="164"/>
      <c r="G63" s="164"/>
      <c r="H63" s="164"/>
      <c r="I63" s="165"/>
      <c r="J63" s="166">
        <f>J96</f>
        <v>0</v>
      </c>
      <c r="K63" s="167"/>
    </row>
    <row r="64" spans="2:47" s="9" customFormat="1" ht="19.899999999999999" customHeight="1">
      <c r="B64" s="168"/>
      <c r="C64" s="169"/>
      <c r="D64" s="170" t="s">
        <v>2928</v>
      </c>
      <c r="E64" s="171"/>
      <c r="F64" s="171"/>
      <c r="G64" s="171"/>
      <c r="H64" s="171"/>
      <c r="I64" s="172"/>
      <c r="J64" s="173">
        <f>J97</f>
        <v>0</v>
      </c>
      <c r="K64" s="174"/>
    </row>
    <row r="65" spans="2:12" s="9" customFormat="1" ht="19.899999999999999" customHeight="1">
      <c r="B65" s="168"/>
      <c r="C65" s="169"/>
      <c r="D65" s="170" t="s">
        <v>2929</v>
      </c>
      <c r="E65" s="171"/>
      <c r="F65" s="171"/>
      <c r="G65" s="171"/>
      <c r="H65" s="171"/>
      <c r="I65" s="172"/>
      <c r="J65" s="173">
        <f>J100</f>
        <v>0</v>
      </c>
      <c r="K65" s="174"/>
    </row>
    <row r="66" spans="2:12" s="9" customFormat="1" ht="19.899999999999999" customHeight="1">
      <c r="B66" s="168"/>
      <c r="C66" s="169"/>
      <c r="D66" s="170" t="s">
        <v>2930</v>
      </c>
      <c r="E66" s="171"/>
      <c r="F66" s="171"/>
      <c r="G66" s="171"/>
      <c r="H66" s="171"/>
      <c r="I66" s="172"/>
      <c r="J66" s="173">
        <f>J104</f>
        <v>0</v>
      </c>
      <c r="K66" s="174"/>
    </row>
    <row r="67" spans="2:12" s="9" customFormat="1" ht="19.899999999999999" customHeight="1">
      <c r="B67" s="168"/>
      <c r="C67" s="169"/>
      <c r="D67" s="170" t="s">
        <v>2931</v>
      </c>
      <c r="E67" s="171"/>
      <c r="F67" s="171"/>
      <c r="G67" s="171"/>
      <c r="H67" s="171"/>
      <c r="I67" s="172"/>
      <c r="J67" s="173">
        <f>J114</f>
        <v>0</v>
      </c>
      <c r="K67" s="174"/>
    </row>
    <row r="68" spans="2:12" s="9" customFormat="1" ht="19.899999999999999" customHeight="1">
      <c r="B68" s="168"/>
      <c r="C68" s="169"/>
      <c r="D68" s="170" t="s">
        <v>2932</v>
      </c>
      <c r="E68" s="171"/>
      <c r="F68" s="171"/>
      <c r="G68" s="171"/>
      <c r="H68" s="171"/>
      <c r="I68" s="172"/>
      <c r="J68" s="173">
        <f>J119</f>
        <v>0</v>
      </c>
      <c r="K68" s="174"/>
    </row>
    <row r="69" spans="2:12" s="9" customFormat="1" ht="14.85" customHeight="1">
      <c r="B69" s="168"/>
      <c r="C69" s="169"/>
      <c r="D69" s="170" t="s">
        <v>2933</v>
      </c>
      <c r="E69" s="171"/>
      <c r="F69" s="171"/>
      <c r="G69" s="171"/>
      <c r="H69" s="171"/>
      <c r="I69" s="172"/>
      <c r="J69" s="173">
        <f>J226</f>
        <v>0</v>
      </c>
      <c r="K69" s="174"/>
    </row>
    <row r="70" spans="2:12" s="9" customFormat="1" ht="19.899999999999999" customHeight="1">
      <c r="B70" s="168"/>
      <c r="C70" s="169"/>
      <c r="D70" s="170" t="s">
        <v>2934</v>
      </c>
      <c r="E70" s="171"/>
      <c r="F70" s="171"/>
      <c r="G70" s="171"/>
      <c r="H70" s="171"/>
      <c r="I70" s="172"/>
      <c r="J70" s="173">
        <f>J231</f>
        <v>0</v>
      </c>
      <c r="K70" s="174"/>
    </row>
    <row r="71" spans="2:12" s="1" customFormat="1" ht="21.75" customHeight="1">
      <c r="B71" s="43"/>
      <c r="C71" s="44"/>
      <c r="D71" s="44"/>
      <c r="E71" s="44"/>
      <c r="F71" s="44"/>
      <c r="G71" s="44"/>
      <c r="H71" s="44"/>
      <c r="I71" s="130"/>
      <c r="J71" s="44"/>
      <c r="K71" s="47"/>
    </row>
    <row r="72" spans="2:12" s="1" customFormat="1" ht="6.95" customHeight="1">
      <c r="B72" s="58"/>
      <c r="C72" s="59"/>
      <c r="D72" s="59"/>
      <c r="E72" s="59"/>
      <c r="F72" s="59"/>
      <c r="G72" s="59"/>
      <c r="H72" s="59"/>
      <c r="I72" s="151"/>
      <c r="J72" s="59"/>
      <c r="K72" s="60"/>
    </row>
    <row r="76" spans="2:12" s="1" customFormat="1" ht="6.95" customHeight="1">
      <c r="B76" s="61"/>
      <c r="C76" s="62"/>
      <c r="D76" s="62"/>
      <c r="E76" s="62"/>
      <c r="F76" s="62"/>
      <c r="G76" s="62"/>
      <c r="H76" s="62"/>
      <c r="I76" s="154"/>
      <c r="J76" s="62"/>
      <c r="K76" s="62"/>
      <c r="L76" s="63"/>
    </row>
    <row r="77" spans="2:12" s="1" customFormat="1" ht="36.950000000000003" customHeight="1">
      <c r="B77" s="43"/>
      <c r="C77" s="64" t="s">
        <v>185</v>
      </c>
      <c r="D77" s="65"/>
      <c r="E77" s="65"/>
      <c r="F77" s="65"/>
      <c r="G77" s="65"/>
      <c r="H77" s="65"/>
      <c r="I77" s="175"/>
      <c r="J77" s="65"/>
      <c r="K77" s="65"/>
      <c r="L77" s="63"/>
    </row>
    <row r="78" spans="2:12" s="1" customFormat="1" ht="6.95" customHeight="1">
      <c r="B78" s="43"/>
      <c r="C78" s="65"/>
      <c r="D78" s="65"/>
      <c r="E78" s="65"/>
      <c r="F78" s="65"/>
      <c r="G78" s="65"/>
      <c r="H78" s="65"/>
      <c r="I78" s="175"/>
      <c r="J78" s="65"/>
      <c r="K78" s="65"/>
      <c r="L78" s="63"/>
    </row>
    <row r="79" spans="2:12" s="1" customFormat="1" ht="14.45" customHeight="1">
      <c r="B79" s="43"/>
      <c r="C79" s="67" t="s">
        <v>18</v>
      </c>
      <c r="D79" s="65"/>
      <c r="E79" s="65"/>
      <c r="F79" s="65"/>
      <c r="G79" s="65"/>
      <c r="H79" s="65"/>
      <c r="I79" s="175"/>
      <c r="J79" s="65"/>
      <c r="K79" s="65"/>
      <c r="L79" s="63"/>
    </row>
    <row r="80" spans="2:12" s="1" customFormat="1" ht="16.5" customHeight="1">
      <c r="B80" s="43"/>
      <c r="C80" s="65"/>
      <c r="D80" s="65"/>
      <c r="E80" s="409" t="str">
        <f>E7</f>
        <v>Školní jídelna a kuchyně, Velké Březno</v>
      </c>
      <c r="F80" s="410"/>
      <c r="G80" s="410"/>
      <c r="H80" s="410"/>
      <c r="I80" s="175"/>
      <c r="J80" s="65"/>
      <c r="K80" s="65"/>
      <c r="L80" s="63"/>
    </row>
    <row r="81" spans="2:65" ht="15">
      <c r="B81" s="29"/>
      <c r="C81" s="67" t="s">
        <v>149</v>
      </c>
      <c r="D81" s="176"/>
      <c r="E81" s="176"/>
      <c r="F81" s="176"/>
      <c r="G81" s="176"/>
      <c r="H81" s="176"/>
      <c r="J81" s="176"/>
      <c r="K81" s="176"/>
      <c r="L81" s="177"/>
    </row>
    <row r="82" spans="2:65" s="1" customFormat="1" ht="16.5" customHeight="1">
      <c r="B82" s="43"/>
      <c r="C82" s="65"/>
      <c r="D82" s="65"/>
      <c r="E82" s="409" t="s">
        <v>150</v>
      </c>
      <c r="F82" s="403"/>
      <c r="G82" s="403"/>
      <c r="H82" s="403"/>
      <c r="I82" s="175"/>
      <c r="J82" s="65"/>
      <c r="K82" s="65"/>
      <c r="L82" s="63"/>
    </row>
    <row r="83" spans="2:65" s="1" customFormat="1" ht="14.45" customHeight="1">
      <c r="B83" s="43"/>
      <c r="C83" s="67" t="s">
        <v>151</v>
      </c>
      <c r="D83" s="65"/>
      <c r="E83" s="65"/>
      <c r="F83" s="65"/>
      <c r="G83" s="65"/>
      <c r="H83" s="65"/>
      <c r="I83" s="175"/>
      <c r="J83" s="65"/>
      <c r="K83" s="65"/>
      <c r="L83" s="63"/>
    </row>
    <row r="84" spans="2:65" s="1" customFormat="1" ht="17.25" customHeight="1">
      <c r="B84" s="43"/>
      <c r="C84" s="65"/>
      <c r="D84" s="65"/>
      <c r="E84" s="371" t="str">
        <f>E11</f>
        <v>02 - SO 01.2 - ÚT + VZT</v>
      </c>
      <c r="F84" s="403"/>
      <c r="G84" s="403"/>
      <c r="H84" s="403"/>
      <c r="I84" s="175"/>
      <c r="J84" s="65"/>
      <c r="K84" s="65"/>
      <c r="L84" s="63"/>
    </row>
    <row r="85" spans="2:65" s="1" customFormat="1" ht="6.95" customHeight="1">
      <c r="B85" s="43"/>
      <c r="C85" s="65"/>
      <c r="D85" s="65"/>
      <c r="E85" s="65"/>
      <c r="F85" s="65"/>
      <c r="G85" s="65"/>
      <c r="H85" s="65"/>
      <c r="I85" s="175"/>
      <c r="J85" s="65"/>
      <c r="K85" s="65"/>
      <c r="L85" s="63"/>
    </row>
    <row r="86" spans="2:65" s="1" customFormat="1" ht="18" customHeight="1">
      <c r="B86" s="43"/>
      <c r="C86" s="67" t="s">
        <v>24</v>
      </c>
      <c r="D86" s="65"/>
      <c r="E86" s="65"/>
      <c r="F86" s="178" t="str">
        <f>F14</f>
        <v>Velké Březno</v>
      </c>
      <c r="G86" s="65"/>
      <c r="H86" s="65"/>
      <c r="I86" s="179" t="s">
        <v>26</v>
      </c>
      <c r="J86" s="75" t="str">
        <f>IF(J14="","",J14)</f>
        <v>5. 6. 2018</v>
      </c>
      <c r="K86" s="65"/>
      <c r="L86" s="63"/>
    </row>
    <row r="87" spans="2:65" s="1" customFormat="1" ht="6.95" customHeight="1">
      <c r="B87" s="43"/>
      <c r="C87" s="65"/>
      <c r="D87" s="65"/>
      <c r="E87" s="65"/>
      <c r="F87" s="65"/>
      <c r="G87" s="65"/>
      <c r="H87" s="65"/>
      <c r="I87" s="175"/>
      <c r="J87" s="65"/>
      <c r="K87" s="65"/>
      <c r="L87" s="63"/>
    </row>
    <row r="88" spans="2:65" s="1" customFormat="1" ht="15">
      <c r="B88" s="43"/>
      <c r="C88" s="67" t="s">
        <v>32</v>
      </c>
      <c r="D88" s="65"/>
      <c r="E88" s="65"/>
      <c r="F88" s="178" t="str">
        <f>E17</f>
        <v>Obec Velké Březno</v>
      </c>
      <c r="G88" s="65"/>
      <c r="H88" s="65"/>
      <c r="I88" s="179" t="s">
        <v>39</v>
      </c>
      <c r="J88" s="178" t="str">
        <f>E23</f>
        <v>Ateliér AVN s.r.o.</v>
      </c>
      <c r="K88" s="65"/>
      <c r="L88" s="63"/>
    </row>
    <row r="89" spans="2:65" s="1" customFormat="1" ht="14.45" customHeight="1">
      <c r="B89" s="43"/>
      <c r="C89" s="67" t="s">
        <v>37</v>
      </c>
      <c r="D89" s="65"/>
      <c r="E89" s="65"/>
      <c r="F89" s="178" t="str">
        <f>IF(E20="","",E20)</f>
        <v/>
      </c>
      <c r="G89" s="65"/>
      <c r="H89" s="65"/>
      <c r="I89" s="175"/>
      <c r="J89" s="65"/>
      <c r="K89" s="65"/>
      <c r="L89" s="63"/>
    </row>
    <row r="90" spans="2:65" s="1" customFormat="1" ht="10.35" customHeight="1">
      <c r="B90" s="43"/>
      <c r="C90" s="65"/>
      <c r="D90" s="65"/>
      <c r="E90" s="65"/>
      <c r="F90" s="65"/>
      <c r="G90" s="65"/>
      <c r="H90" s="65"/>
      <c r="I90" s="175"/>
      <c r="J90" s="65"/>
      <c r="K90" s="65"/>
      <c r="L90" s="63"/>
    </row>
    <row r="91" spans="2:65" s="10" customFormat="1" ht="29.25" customHeight="1">
      <c r="B91" s="180"/>
      <c r="C91" s="181" t="s">
        <v>186</v>
      </c>
      <c r="D91" s="182" t="s">
        <v>65</v>
      </c>
      <c r="E91" s="182" t="s">
        <v>61</v>
      </c>
      <c r="F91" s="182" t="s">
        <v>187</v>
      </c>
      <c r="G91" s="182" t="s">
        <v>188</v>
      </c>
      <c r="H91" s="182" t="s">
        <v>189</v>
      </c>
      <c r="I91" s="183" t="s">
        <v>190</v>
      </c>
      <c r="J91" s="182" t="s">
        <v>155</v>
      </c>
      <c r="K91" s="184" t="s">
        <v>191</v>
      </c>
      <c r="L91" s="185"/>
      <c r="M91" s="83" t="s">
        <v>192</v>
      </c>
      <c r="N91" s="84" t="s">
        <v>50</v>
      </c>
      <c r="O91" s="84" t="s">
        <v>193</v>
      </c>
      <c r="P91" s="84" t="s">
        <v>194</v>
      </c>
      <c r="Q91" s="84" t="s">
        <v>195</v>
      </c>
      <c r="R91" s="84" t="s">
        <v>196</v>
      </c>
      <c r="S91" s="84" t="s">
        <v>197</v>
      </c>
      <c r="T91" s="85" t="s">
        <v>198</v>
      </c>
    </row>
    <row r="92" spans="2:65" s="1" customFormat="1" ht="29.25" customHeight="1">
      <c r="B92" s="43"/>
      <c r="C92" s="89" t="s">
        <v>156</v>
      </c>
      <c r="D92" s="65"/>
      <c r="E92" s="65"/>
      <c r="F92" s="65"/>
      <c r="G92" s="65"/>
      <c r="H92" s="65"/>
      <c r="I92" s="175"/>
      <c r="J92" s="186">
        <f>BK92</f>
        <v>0</v>
      </c>
      <c r="K92" s="65"/>
      <c r="L92" s="63"/>
      <c r="M92" s="86"/>
      <c r="N92" s="87"/>
      <c r="O92" s="87"/>
      <c r="P92" s="187">
        <f>P93+P96</f>
        <v>0</v>
      </c>
      <c r="Q92" s="87"/>
      <c r="R92" s="187">
        <f>R93+R96</f>
        <v>0</v>
      </c>
      <c r="S92" s="87"/>
      <c r="T92" s="188">
        <f>T93+T96</f>
        <v>0</v>
      </c>
      <c r="AT92" s="25" t="s">
        <v>79</v>
      </c>
      <c r="AU92" s="25" t="s">
        <v>157</v>
      </c>
      <c r="BK92" s="189">
        <f>BK93+BK96</f>
        <v>0</v>
      </c>
    </row>
    <row r="93" spans="2:65" s="11" customFormat="1" ht="37.35" customHeight="1">
      <c r="B93" s="190"/>
      <c r="C93" s="191"/>
      <c r="D93" s="192" t="s">
        <v>79</v>
      </c>
      <c r="E93" s="193" t="s">
        <v>199</v>
      </c>
      <c r="F93" s="193" t="s">
        <v>199</v>
      </c>
      <c r="G93" s="191"/>
      <c r="H93" s="191"/>
      <c r="I93" s="194"/>
      <c r="J93" s="195">
        <f>BK93</f>
        <v>0</v>
      </c>
      <c r="K93" s="191"/>
      <c r="L93" s="196"/>
      <c r="M93" s="197"/>
      <c r="N93" s="198"/>
      <c r="O93" s="198"/>
      <c r="P93" s="199">
        <f>P94</f>
        <v>0</v>
      </c>
      <c r="Q93" s="198"/>
      <c r="R93" s="199">
        <f>R94</f>
        <v>0</v>
      </c>
      <c r="S93" s="198"/>
      <c r="T93" s="200">
        <f>T94</f>
        <v>0</v>
      </c>
      <c r="AR93" s="201" t="s">
        <v>42</v>
      </c>
      <c r="AT93" s="202" t="s">
        <v>79</v>
      </c>
      <c r="AU93" s="202" t="s">
        <v>80</v>
      </c>
      <c r="AY93" s="201" t="s">
        <v>201</v>
      </c>
      <c r="BK93" s="203">
        <f>BK94</f>
        <v>0</v>
      </c>
    </row>
    <row r="94" spans="2:65" s="11" customFormat="1" ht="19.899999999999999" customHeight="1">
      <c r="B94" s="190"/>
      <c r="C94" s="191"/>
      <c r="D94" s="192" t="s">
        <v>79</v>
      </c>
      <c r="E94" s="204" t="s">
        <v>249</v>
      </c>
      <c r="F94" s="204" t="s">
        <v>1223</v>
      </c>
      <c r="G94" s="191"/>
      <c r="H94" s="191"/>
      <c r="I94" s="194"/>
      <c r="J94" s="205">
        <f>BK94</f>
        <v>0</v>
      </c>
      <c r="K94" s="191"/>
      <c r="L94" s="196"/>
      <c r="M94" s="197"/>
      <c r="N94" s="198"/>
      <c r="O94" s="198"/>
      <c r="P94" s="199">
        <f>P95</f>
        <v>0</v>
      </c>
      <c r="Q94" s="198"/>
      <c r="R94" s="199">
        <f>R95</f>
        <v>0</v>
      </c>
      <c r="S94" s="198"/>
      <c r="T94" s="200">
        <f>T95</f>
        <v>0</v>
      </c>
      <c r="AR94" s="201" t="s">
        <v>42</v>
      </c>
      <c r="AT94" s="202" t="s">
        <v>79</v>
      </c>
      <c r="AU94" s="202" t="s">
        <v>42</v>
      </c>
      <c r="AY94" s="201" t="s">
        <v>201</v>
      </c>
      <c r="BK94" s="203">
        <f>BK95</f>
        <v>0</v>
      </c>
    </row>
    <row r="95" spans="2:65" s="1" customFormat="1" ht="25.5" customHeight="1">
      <c r="B95" s="43"/>
      <c r="C95" s="206" t="s">
        <v>42</v>
      </c>
      <c r="D95" s="206" t="s">
        <v>203</v>
      </c>
      <c r="E95" s="207" t="s">
        <v>2935</v>
      </c>
      <c r="F95" s="208" t="s">
        <v>2936</v>
      </c>
      <c r="G95" s="209" t="s">
        <v>2937</v>
      </c>
      <c r="H95" s="210">
        <v>1</v>
      </c>
      <c r="I95" s="211"/>
      <c r="J95" s="212">
        <f>ROUND(I95*H95,2)</f>
        <v>0</v>
      </c>
      <c r="K95" s="208" t="s">
        <v>34</v>
      </c>
      <c r="L95" s="63"/>
      <c r="M95" s="213" t="s">
        <v>34</v>
      </c>
      <c r="N95" s="214" t="s">
        <v>51</v>
      </c>
      <c r="O95" s="44"/>
      <c r="P95" s="215">
        <f>O95*H95</f>
        <v>0</v>
      </c>
      <c r="Q95" s="215">
        <v>0</v>
      </c>
      <c r="R95" s="215">
        <f>Q95*H95</f>
        <v>0</v>
      </c>
      <c r="S95" s="215">
        <v>0</v>
      </c>
      <c r="T95" s="216">
        <f>S95*H95</f>
        <v>0</v>
      </c>
      <c r="AR95" s="25" t="s">
        <v>111</v>
      </c>
      <c r="AT95" s="25" t="s">
        <v>203</v>
      </c>
      <c r="AU95" s="25" t="s">
        <v>87</v>
      </c>
      <c r="AY95" s="25" t="s">
        <v>201</v>
      </c>
      <c r="BE95" s="217">
        <f>IF(N95="základní",J95,0)</f>
        <v>0</v>
      </c>
      <c r="BF95" s="217">
        <f>IF(N95="snížená",J95,0)</f>
        <v>0</v>
      </c>
      <c r="BG95" s="217">
        <f>IF(N95="zákl. přenesená",J95,0)</f>
        <v>0</v>
      </c>
      <c r="BH95" s="217">
        <f>IF(N95="sníž. přenesená",J95,0)</f>
        <v>0</v>
      </c>
      <c r="BI95" s="217">
        <f>IF(N95="nulová",J95,0)</f>
        <v>0</v>
      </c>
      <c r="BJ95" s="25" t="s">
        <v>42</v>
      </c>
      <c r="BK95" s="217">
        <f>ROUND(I95*H95,2)</f>
        <v>0</v>
      </c>
      <c r="BL95" s="25" t="s">
        <v>111</v>
      </c>
      <c r="BM95" s="25" t="s">
        <v>2938</v>
      </c>
    </row>
    <row r="96" spans="2:65" s="11" customFormat="1" ht="37.35" customHeight="1">
      <c r="B96" s="190"/>
      <c r="C96" s="191"/>
      <c r="D96" s="192" t="s">
        <v>79</v>
      </c>
      <c r="E96" s="193" t="s">
        <v>1433</v>
      </c>
      <c r="F96" s="193" t="s">
        <v>1434</v>
      </c>
      <c r="G96" s="191"/>
      <c r="H96" s="191"/>
      <c r="I96" s="194"/>
      <c r="J96" s="195">
        <f>BK96</f>
        <v>0</v>
      </c>
      <c r="K96" s="191"/>
      <c r="L96" s="196"/>
      <c r="M96" s="197"/>
      <c r="N96" s="198"/>
      <c r="O96" s="198"/>
      <c r="P96" s="199">
        <f>P97+P100+P104+P114+P119+P231</f>
        <v>0</v>
      </c>
      <c r="Q96" s="198"/>
      <c r="R96" s="199">
        <f>R97+R100+R104+R114+R119+R231</f>
        <v>0</v>
      </c>
      <c r="S96" s="198"/>
      <c r="T96" s="200">
        <f>T97+T100+T104+T114+T119+T231</f>
        <v>0</v>
      </c>
      <c r="AR96" s="201" t="s">
        <v>87</v>
      </c>
      <c r="AT96" s="202" t="s">
        <v>79</v>
      </c>
      <c r="AU96" s="202" t="s">
        <v>80</v>
      </c>
      <c r="AY96" s="201" t="s">
        <v>201</v>
      </c>
      <c r="BK96" s="203">
        <f>BK97+BK100+BK104+BK114+BK119+BK231</f>
        <v>0</v>
      </c>
    </row>
    <row r="97" spans="2:65" s="11" customFormat="1" ht="19.899999999999999" customHeight="1">
      <c r="B97" s="190"/>
      <c r="C97" s="191"/>
      <c r="D97" s="192" t="s">
        <v>79</v>
      </c>
      <c r="E97" s="204" t="s">
        <v>2939</v>
      </c>
      <c r="F97" s="204" t="s">
        <v>2940</v>
      </c>
      <c r="G97" s="191"/>
      <c r="H97" s="191"/>
      <c r="I97" s="194"/>
      <c r="J97" s="205">
        <f>BK97</f>
        <v>0</v>
      </c>
      <c r="K97" s="191"/>
      <c r="L97" s="196"/>
      <c r="M97" s="197"/>
      <c r="N97" s="198"/>
      <c r="O97" s="198"/>
      <c r="P97" s="199">
        <f>SUM(P98:P99)</f>
        <v>0</v>
      </c>
      <c r="Q97" s="198"/>
      <c r="R97" s="199">
        <f>SUM(R98:R99)</f>
        <v>0</v>
      </c>
      <c r="S97" s="198"/>
      <c r="T97" s="200">
        <f>SUM(T98:T99)</f>
        <v>0</v>
      </c>
      <c r="AR97" s="201" t="s">
        <v>42</v>
      </c>
      <c r="AT97" s="202" t="s">
        <v>79</v>
      </c>
      <c r="AU97" s="202" t="s">
        <v>42</v>
      </c>
      <c r="AY97" s="201" t="s">
        <v>201</v>
      </c>
      <c r="BK97" s="203">
        <f>SUM(BK98:BK99)</f>
        <v>0</v>
      </c>
    </row>
    <row r="98" spans="2:65" s="1" customFormat="1" ht="51" customHeight="1">
      <c r="B98" s="43"/>
      <c r="C98" s="206" t="s">
        <v>87</v>
      </c>
      <c r="D98" s="206" t="s">
        <v>203</v>
      </c>
      <c r="E98" s="207" t="s">
        <v>2941</v>
      </c>
      <c r="F98" s="208" t="s">
        <v>2942</v>
      </c>
      <c r="G98" s="209" t="s">
        <v>1876</v>
      </c>
      <c r="H98" s="210">
        <v>1</v>
      </c>
      <c r="I98" s="211"/>
      <c r="J98" s="212">
        <f>ROUND(I98*H98,2)</f>
        <v>0</v>
      </c>
      <c r="K98" s="208" t="s">
        <v>34</v>
      </c>
      <c r="L98" s="63"/>
      <c r="M98" s="213" t="s">
        <v>34</v>
      </c>
      <c r="N98" s="214" t="s">
        <v>51</v>
      </c>
      <c r="O98" s="44"/>
      <c r="P98" s="215">
        <f>O98*H98</f>
        <v>0</v>
      </c>
      <c r="Q98" s="215">
        <v>0</v>
      </c>
      <c r="R98" s="215">
        <f>Q98*H98</f>
        <v>0</v>
      </c>
      <c r="S98" s="215">
        <v>0</v>
      </c>
      <c r="T98" s="216">
        <f>S98*H98</f>
        <v>0</v>
      </c>
      <c r="AR98" s="25" t="s">
        <v>111</v>
      </c>
      <c r="AT98" s="25" t="s">
        <v>203</v>
      </c>
      <c r="AU98" s="25" t="s">
        <v>87</v>
      </c>
      <c r="AY98" s="25" t="s">
        <v>201</v>
      </c>
      <c r="BE98" s="217">
        <f>IF(N98="základní",J98,0)</f>
        <v>0</v>
      </c>
      <c r="BF98" s="217">
        <f>IF(N98="snížená",J98,0)</f>
        <v>0</v>
      </c>
      <c r="BG98" s="217">
        <f>IF(N98="zákl. přenesená",J98,0)</f>
        <v>0</v>
      </c>
      <c r="BH98" s="217">
        <f>IF(N98="sníž. přenesená",J98,0)</f>
        <v>0</v>
      </c>
      <c r="BI98" s="217">
        <f>IF(N98="nulová",J98,0)</f>
        <v>0</v>
      </c>
      <c r="BJ98" s="25" t="s">
        <v>42</v>
      </c>
      <c r="BK98" s="217">
        <f>ROUND(I98*H98,2)</f>
        <v>0</v>
      </c>
      <c r="BL98" s="25" t="s">
        <v>111</v>
      </c>
      <c r="BM98" s="25" t="s">
        <v>2943</v>
      </c>
    </row>
    <row r="99" spans="2:65" s="1" customFormat="1" ht="16.5" customHeight="1">
      <c r="B99" s="43"/>
      <c r="C99" s="206" t="s">
        <v>108</v>
      </c>
      <c r="D99" s="206" t="s">
        <v>203</v>
      </c>
      <c r="E99" s="207" t="s">
        <v>2944</v>
      </c>
      <c r="F99" s="208" t="s">
        <v>2945</v>
      </c>
      <c r="G99" s="209" t="s">
        <v>355</v>
      </c>
      <c r="H99" s="210">
        <v>6.6000000000000003E-2</v>
      </c>
      <c r="I99" s="211"/>
      <c r="J99" s="212">
        <f>ROUND(I99*H99,2)</f>
        <v>0</v>
      </c>
      <c r="K99" s="208" t="s">
        <v>34</v>
      </c>
      <c r="L99" s="63"/>
      <c r="M99" s="213" t="s">
        <v>34</v>
      </c>
      <c r="N99" s="214" t="s">
        <v>51</v>
      </c>
      <c r="O99" s="44"/>
      <c r="P99" s="215">
        <f>O99*H99</f>
        <v>0</v>
      </c>
      <c r="Q99" s="215">
        <v>0</v>
      </c>
      <c r="R99" s="215">
        <f>Q99*H99</f>
        <v>0</v>
      </c>
      <c r="S99" s="215">
        <v>0</v>
      </c>
      <c r="T99" s="216">
        <f>S99*H99</f>
        <v>0</v>
      </c>
      <c r="AR99" s="25" t="s">
        <v>111</v>
      </c>
      <c r="AT99" s="25" t="s">
        <v>203</v>
      </c>
      <c r="AU99" s="25" t="s">
        <v>87</v>
      </c>
      <c r="AY99" s="25" t="s">
        <v>201</v>
      </c>
      <c r="BE99" s="217">
        <f>IF(N99="základní",J99,0)</f>
        <v>0</v>
      </c>
      <c r="BF99" s="217">
        <f>IF(N99="snížená",J99,0)</f>
        <v>0</v>
      </c>
      <c r="BG99" s="217">
        <f>IF(N99="zákl. přenesená",J99,0)</f>
        <v>0</v>
      </c>
      <c r="BH99" s="217">
        <f>IF(N99="sníž. přenesená",J99,0)</f>
        <v>0</v>
      </c>
      <c r="BI99" s="217">
        <f>IF(N99="nulová",J99,0)</f>
        <v>0</v>
      </c>
      <c r="BJ99" s="25" t="s">
        <v>42</v>
      </c>
      <c r="BK99" s="217">
        <f>ROUND(I99*H99,2)</f>
        <v>0</v>
      </c>
      <c r="BL99" s="25" t="s">
        <v>111</v>
      </c>
      <c r="BM99" s="25" t="s">
        <v>2946</v>
      </c>
    </row>
    <row r="100" spans="2:65" s="11" customFormat="1" ht="29.85" customHeight="1">
      <c r="B100" s="190"/>
      <c r="C100" s="191"/>
      <c r="D100" s="192" t="s">
        <v>79</v>
      </c>
      <c r="E100" s="204" t="s">
        <v>2947</v>
      </c>
      <c r="F100" s="204" t="s">
        <v>2948</v>
      </c>
      <c r="G100" s="191"/>
      <c r="H100" s="191"/>
      <c r="I100" s="194"/>
      <c r="J100" s="205">
        <f>BK100</f>
        <v>0</v>
      </c>
      <c r="K100" s="191"/>
      <c r="L100" s="196"/>
      <c r="M100" s="197"/>
      <c r="N100" s="198"/>
      <c r="O100" s="198"/>
      <c r="P100" s="199">
        <f>SUM(P101:P103)</f>
        <v>0</v>
      </c>
      <c r="Q100" s="198"/>
      <c r="R100" s="199">
        <f>SUM(R101:R103)</f>
        <v>0</v>
      </c>
      <c r="S100" s="198"/>
      <c r="T100" s="200">
        <f>SUM(T101:T103)</f>
        <v>0</v>
      </c>
      <c r="AR100" s="201" t="s">
        <v>42</v>
      </c>
      <c r="AT100" s="202" t="s">
        <v>79</v>
      </c>
      <c r="AU100" s="202" t="s">
        <v>42</v>
      </c>
      <c r="AY100" s="201" t="s">
        <v>201</v>
      </c>
      <c r="BK100" s="203">
        <f>SUM(BK101:BK103)</f>
        <v>0</v>
      </c>
    </row>
    <row r="101" spans="2:65" s="1" customFormat="1" ht="16.5" customHeight="1">
      <c r="B101" s="43"/>
      <c r="C101" s="206" t="s">
        <v>111</v>
      </c>
      <c r="D101" s="206" t="s">
        <v>203</v>
      </c>
      <c r="E101" s="207" t="s">
        <v>2949</v>
      </c>
      <c r="F101" s="208" t="s">
        <v>2950</v>
      </c>
      <c r="G101" s="209" t="s">
        <v>1876</v>
      </c>
      <c r="H101" s="210">
        <v>1</v>
      </c>
      <c r="I101" s="211"/>
      <c r="J101" s="212">
        <f>ROUND(I101*H101,2)</f>
        <v>0</v>
      </c>
      <c r="K101" s="208" t="s">
        <v>34</v>
      </c>
      <c r="L101" s="63"/>
      <c r="M101" s="213" t="s">
        <v>34</v>
      </c>
      <c r="N101" s="214" t="s">
        <v>51</v>
      </c>
      <c r="O101" s="44"/>
      <c r="P101" s="215">
        <f>O101*H101</f>
        <v>0</v>
      </c>
      <c r="Q101" s="215">
        <v>0</v>
      </c>
      <c r="R101" s="215">
        <f>Q101*H101</f>
        <v>0</v>
      </c>
      <c r="S101" s="215">
        <v>0</v>
      </c>
      <c r="T101" s="216">
        <f>S101*H101</f>
        <v>0</v>
      </c>
      <c r="AR101" s="25" t="s">
        <v>111</v>
      </c>
      <c r="AT101" s="25" t="s">
        <v>203</v>
      </c>
      <c r="AU101" s="25" t="s">
        <v>87</v>
      </c>
      <c r="AY101" s="25" t="s">
        <v>201</v>
      </c>
      <c r="BE101" s="217">
        <f>IF(N101="základní",J101,0)</f>
        <v>0</v>
      </c>
      <c r="BF101" s="217">
        <f>IF(N101="snížená",J101,0)</f>
        <v>0</v>
      </c>
      <c r="BG101" s="217">
        <f>IF(N101="zákl. přenesená",J101,0)</f>
        <v>0</v>
      </c>
      <c r="BH101" s="217">
        <f>IF(N101="sníž. přenesená",J101,0)</f>
        <v>0</v>
      </c>
      <c r="BI101" s="217">
        <f>IF(N101="nulová",J101,0)</f>
        <v>0</v>
      </c>
      <c r="BJ101" s="25" t="s">
        <v>42</v>
      </c>
      <c r="BK101" s="217">
        <f>ROUND(I101*H101,2)</f>
        <v>0</v>
      </c>
      <c r="BL101" s="25" t="s">
        <v>111</v>
      </c>
      <c r="BM101" s="25" t="s">
        <v>2951</v>
      </c>
    </row>
    <row r="102" spans="2:65" s="1" customFormat="1" ht="25.5" customHeight="1">
      <c r="B102" s="43"/>
      <c r="C102" s="206" t="s">
        <v>123</v>
      </c>
      <c r="D102" s="206" t="s">
        <v>203</v>
      </c>
      <c r="E102" s="207" t="s">
        <v>2952</v>
      </c>
      <c r="F102" s="208" t="s">
        <v>2953</v>
      </c>
      <c r="G102" s="209" t="s">
        <v>1876</v>
      </c>
      <c r="H102" s="210">
        <v>1</v>
      </c>
      <c r="I102" s="211"/>
      <c r="J102" s="212">
        <f>ROUND(I102*H102,2)</f>
        <v>0</v>
      </c>
      <c r="K102" s="208" t="s">
        <v>34</v>
      </c>
      <c r="L102" s="63"/>
      <c r="M102" s="213" t="s">
        <v>34</v>
      </c>
      <c r="N102" s="214" t="s">
        <v>51</v>
      </c>
      <c r="O102" s="44"/>
      <c r="P102" s="215">
        <f>O102*H102</f>
        <v>0</v>
      </c>
      <c r="Q102" s="215">
        <v>0</v>
      </c>
      <c r="R102" s="215">
        <f>Q102*H102</f>
        <v>0</v>
      </c>
      <c r="S102" s="215">
        <v>0</v>
      </c>
      <c r="T102" s="216">
        <f>S102*H102</f>
        <v>0</v>
      </c>
      <c r="AR102" s="25" t="s">
        <v>111</v>
      </c>
      <c r="AT102" s="25" t="s">
        <v>203</v>
      </c>
      <c r="AU102" s="25" t="s">
        <v>87</v>
      </c>
      <c r="AY102" s="25" t="s">
        <v>201</v>
      </c>
      <c r="BE102" s="217">
        <f>IF(N102="základní",J102,0)</f>
        <v>0</v>
      </c>
      <c r="BF102" s="217">
        <f>IF(N102="snížená",J102,0)</f>
        <v>0</v>
      </c>
      <c r="BG102" s="217">
        <f>IF(N102="zákl. přenesená",J102,0)</f>
        <v>0</v>
      </c>
      <c r="BH102" s="217">
        <f>IF(N102="sníž. přenesená",J102,0)</f>
        <v>0</v>
      </c>
      <c r="BI102" s="217">
        <f>IF(N102="nulová",J102,0)</f>
        <v>0</v>
      </c>
      <c r="BJ102" s="25" t="s">
        <v>42</v>
      </c>
      <c r="BK102" s="217">
        <f>ROUND(I102*H102,2)</f>
        <v>0</v>
      </c>
      <c r="BL102" s="25" t="s">
        <v>111</v>
      </c>
      <c r="BM102" s="25" t="s">
        <v>2954</v>
      </c>
    </row>
    <row r="103" spans="2:65" s="1" customFormat="1" ht="16.5" customHeight="1">
      <c r="B103" s="43"/>
      <c r="C103" s="206" t="s">
        <v>233</v>
      </c>
      <c r="D103" s="206" t="s">
        <v>203</v>
      </c>
      <c r="E103" s="207" t="s">
        <v>2955</v>
      </c>
      <c r="F103" s="208" t="s">
        <v>2956</v>
      </c>
      <c r="G103" s="209" t="s">
        <v>355</v>
      </c>
      <c r="H103" s="210">
        <v>0.124</v>
      </c>
      <c r="I103" s="211"/>
      <c r="J103" s="212">
        <f>ROUND(I103*H103,2)</f>
        <v>0</v>
      </c>
      <c r="K103" s="208" t="s">
        <v>34</v>
      </c>
      <c r="L103" s="63"/>
      <c r="M103" s="213" t="s">
        <v>34</v>
      </c>
      <c r="N103" s="214" t="s">
        <v>51</v>
      </c>
      <c r="O103" s="44"/>
      <c r="P103" s="215">
        <f>O103*H103</f>
        <v>0</v>
      </c>
      <c r="Q103" s="215">
        <v>0</v>
      </c>
      <c r="R103" s="215">
        <f>Q103*H103</f>
        <v>0</v>
      </c>
      <c r="S103" s="215">
        <v>0</v>
      </c>
      <c r="T103" s="216">
        <f>S103*H103</f>
        <v>0</v>
      </c>
      <c r="AR103" s="25" t="s">
        <v>111</v>
      </c>
      <c r="AT103" s="25" t="s">
        <v>203</v>
      </c>
      <c r="AU103" s="25" t="s">
        <v>87</v>
      </c>
      <c r="AY103" s="25" t="s">
        <v>201</v>
      </c>
      <c r="BE103" s="217">
        <f>IF(N103="základní",J103,0)</f>
        <v>0</v>
      </c>
      <c r="BF103" s="217">
        <f>IF(N103="snížená",J103,0)</f>
        <v>0</v>
      </c>
      <c r="BG103" s="217">
        <f>IF(N103="zákl. přenesená",J103,0)</f>
        <v>0</v>
      </c>
      <c r="BH103" s="217">
        <f>IF(N103="sníž. přenesená",J103,0)</f>
        <v>0</v>
      </c>
      <c r="BI103" s="217">
        <f>IF(N103="nulová",J103,0)</f>
        <v>0</v>
      </c>
      <c r="BJ103" s="25" t="s">
        <v>42</v>
      </c>
      <c r="BK103" s="217">
        <f>ROUND(I103*H103,2)</f>
        <v>0</v>
      </c>
      <c r="BL103" s="25" t="s">
        <v>111</v>
      </c>
      <c r="BM103" s="25" t="s">
        <v>2957</v>
      </c>
    </row>
    <row r="104" spans="2:65" s="11" customFormat="1" ht="29.85" customHeight="1">
      <c r="B104" s="190"/>
      <c r="C104" s="191"/>
      <c r="D104" s="192" t="s">
        <v>79</v>
      </c>
      <c r="E104" s="204" t="s">
        <v>2958</v>
      </c>
      <c r="F104" s="204" t="s">
        <v>2959</v>
      </c>
      <c r="G104" s="191"/>
      <c r="H104" s="191"/>
      <c r="I104" s="194"/>
      <c r="J104" s="205">
        <f>BK104</f>
        <v>0</v>
      </c>
      <c r="K104" s="191"/>
      <c r="L104" s="196"/>
      <c r="M104" s="197"/>
      <c r="N104" s="198"/>
      <c r="O104" s="198"/>
      <c r="P104" s="199">
        <f>SUM(P105:P113)</f>
        <v>0</v>
      </c>
      <c r="Q104" s="198"/>
      <c r="R104" s="199">
        <f>SUM(R105:R113)</f>
        <v>0</v>
      </c>
      <c r="S104" s="198"/>
      <c r="T104" s="200">
        <f>SUM(T105:T113)</f>
        <v>0</v>
      </c>
      <c r="AR104" s="201" t="s">
        <v>42</v>
      </c>
      <c r="AT104" s="202" t="s">
        <v>79</v>
      </c>
      <c r="AU104" s="202" t="s">
        <v>42</v>
      </c>
      <c r="AY104" s="201" t="s">
        <v>201</v>
      </c>
      <c r="BK104" s="203">
        <f>SUM(BK105:BK113)</f>
        <v>0</v>
      </c>
    </row>
    <row r="105" spans="2:65" s="1" customFormat="1" ht="16.5" customHeight="1">
      <c r="B105" s="43"/>
      <c r="C105" s="206" t="s">
        <v>238</v>
      </c>
      <c r="D105" s="206" t="s">
        <v>203</v>
      </c>
      <c r="E105" s="207" t="s">
        <v>2960</v>
      </c>
      <c r="F105" s="208" t="s">
        <v>2961</v>
      </c>
      <c r="G105" s="209" t="s">
        <v>540</v>
      </c>
      <c r="H105" s="210">
        <v>60</v>
      </c>
      <c r="I105" s="211"/>
      <c r="J105" s="212">
        <f>ROUND(I105*H105,2)</f>
        <v>0</v>
      </c>
      <c r="K105" s="208" t="s">
        <v>34</v>
      </c>
      <c r="L105" s="63"/>
      <c r="M105" s="213" t="s">
        <v>34</v>
      </c>
      <c r="N105" s="214" t="s">
        <v>51</v>
      </c>
      <c r="O105" s="44"/>
      <c r="P105" s="215">
        <f>O105*H105</f>
        <v>0</v>
      </c>
      <c r="Q105" s="215">
        <v>0</v>
      </c>
      <c r="R105" s="215">
        <f>Q105*H105</f>
        <v>0</v>
      </c>
      <c r="S105" s="215">
        <v>0</v>
      </c>
      <c r="T105" s="216">
        <f>S105*H105</f>
        <v>0</v>
      </c>
      <c r="AR105" s="25" t="s">
        <v>111</v>
      </c>
      <c r="AT105" s="25" t="s">
        <v>203</v>
      </c>
      <c r="AU105" s="25" t="s">
        <v>87</v>
      </c>
      <c r="AY105" s="25" t="s">
        <v>201</v>
      </c>
      <c r="BE105" s="217">
        <f>IF(N105="základní",J105,0)</f>
        <v>0</v>
      </c>
      <c r="BF105" s="217">
        <f>IF(N105="snížená",J105,0)</f>
        <v>0</v>
      </c>
      <c r="BG105" s="217">
        <f>IF(N105="zákl. přenesená",J105,0)</f>
        <v>0</v>
      </c>
      <c r="BH105" s="217">
        <f>IF(N105="sníž. přenesená",J105,0)</f>
        <v>0</v>
      </c>
      <c r="BI105" s="217">
        <f>IF(N105="nulová",J105,0)</f>
        <v>0</v>
      </c>
      <c r="BJ105" s="25" t="s">
        <v>42</v>
      </c>
      <c r="BK105" s="217">
        <f>ROUND(I105*H105,2)</f>
        <v>0</v>
      </c>
      <c r="BL105" s="25" t="s">
        <v>111</v>
      </c>
      <c r="BM105" s="25" t="s">
        <v>2962</v>
      </c>
    </row>
    <row r="106" spans="2:65" s="1" customFormat="1" ht="16.5" customHeight="1">
      <c r="B106" s="43"/>
      <c r="C106" s="206" t="s">
        <v>244</v>
      </c>
      <c r="D106" s="206" t="s">
        <v>203</v>
      </c>
      <c r="E106" s="207" t="s">
        <v>2963</v>
      </c>
      <c r="F106" s="208" t="s">
        <v>2964</v>
      </c>
      <c r="G106" s="209" t="s">
        <v>540</v>
      </c>
      <c r="H106" s="210">
        <v>40</v>
      </c>
      <c r="I106" s="211"/>
      <c r="J106" s="212">
        <f>ROUND(I106*H106,2)</f>
        <v>0</v>
      </c>
      <c r="K106" s="208" t="s">
        <v>34</v>
      </c>
      <c r="L106" s="63"/>
      <c r="M106" s="213" t="s">
        <v>34</v>
      </c>
      <c r="N106" s="214" t="s">
        <v>51</v>
      </c>
      <c r="O106" s="44"/>
      <c r="P106" s="215">
        <f>O106*H106</f>
        <v>0</v>
      </c>
      <c r="Q106" s="215">
        <v>0</v>
      </c>
      <c r="R106" s="215">
        <f>Q106*H106</f>
        <v>0</v>
      </c>
      <c r="S106" s="215">
        <v>0</v>
      </c>
      <c r="T106" s="216">
        <f>S106*H106</f>
        <v>0</v>
      </c>
      <c r="AR106" s="25" t="s">
        <v>111</v>
      </c>
      <c r="AT106" s="25" t="s">
        <v>203</v>
      </c>
      <c r="AU106" s="25" t="s">
        <v>87</v>
      </c>
      <c r="AY106" s="25" t="s">
        <v>201</v>
      </c>
      <c r="BE106" s="217">
        <f>IF(N106="základní",J106,0)</f>
        <v>0</v>
      </c>
      <c r="BF106" s="217">
        <f>IF(N106="snížená",J106,0)</f>
        <v>0</v>
      </c>
      <c r="BG106" s="217">
        <f>IF(N106="zákl. přenesená",J106,0)</f>
        <v>0</v>
      </c>
      <c r="BH106" s="217">
        <f>IF(N106="sníž. přenesená",J106,0)</f>
        <v>0</v>
      </c>
      <c r="BI106" s="217">
        <f>IF(N106="nulová",J106,0)</f>
        <v>0</v>
      </c>
      <c r="BJ106" s="25" t="s">
        <v>42</v>
      </c>
      <c r="BK106" s="217">
        <f>ROUND(I106*H106,2)</f>
        <v>0</v>
      </c>
      <c r="BL106" s="25" t="s">
        <v>111</v>
      </c>
      <c r="BM106" s="25" t="s">
        <v>2965</v>
      </c>
    </row>
    <row r="107" spans="2:65" s="1" customFormat="1" ht="16.5" customHeight="1">
      <c r="B107" s="43"/>
      <c r="C107" s="206" t="s">
        <v>249</v>
      </c>
      <c r="D107" s="206" t="s">
        <v>203</v>
      </c>
      <c r="E107" s="207" t="s">
        <v>2966</v>
      </c>
      <c r="F107" s="208" t="s">
        <v>2967</v>
      </c>
      <c r="G107" s="209" t="s">
        <v>540</v>
      </c>
      <c r="H107" s="210">
        <v>14</v>
      </c>
      <c r="I107" s="211"/>
      <c r="J107" s="212">
        <f>ROUND(I107*H107,2)</f>
        <v>0</v>
      </c>
      <c r="K107" s="208" t="s">
        <v>34</v>
      </c>
      <c r="L107" s="63"/>
      <c r="M107" s="213" t="s">
        <v>34</v>
      </c>
      <c r="N107" s="214" t="s">
        <v>51</v>
      </c>
      <c r="O107" s="44"/>
      <c r="P107" s="215">
        <f>O107*H107</f>
        <v>0</v>
      </c>
      <c r="Q107" s="215">
        <v>0</v>
      </c>
      <c r="R107" s="215">
        <f>Q107*H107</f>
        <v>0</v>
      </c>
      <c r="S107" s="215">
        <v>0</v>
      </c>
      <c r="T107" s="216">
        <f>S107*H107</f>
        <v>0</v>
      </c>
      <c r="AR107" s="25" t="s">
        <v>111</v>
      </c>
      <c r="AT107" s="25" t="s">
        <v>203</v>
      </c>
      <c r="AU107" s="25" t="s">
        <v>87</v>
      </c>
      <c r="AY107" s="25" t="s">
        <v>201</v>
      </c>
      <c r="BE107" s="217">
        <f>IF(N107="základní",J107,0)</f>
        <v>0</v>
      </c>
      <c r="BF107" s="217">
        <f>IF(N107="snížená",J107,0)</f>
        <v>0</v>
      </c>
      <c r="BG107" s="217">
        <f>IF(N107="zákl. přenesená",J107,0)</f>
        <v>0</v>
      </c>
      <c r="BH107" s="217">
        <f>IF(N107="sníž. přenesená",J107,0)</f>
        <v>0</v>
      </c>
      <c r="BI107" s="217">
        <f>IF(N107="nulová",J107,0)</f>
        <v>0</v>
      </c>
      <c r="BJ107" s="25" t="s">
        <v>42</v>
      </c>
      <c r="BK107" s="217">
        <f>ROUND(I107*H107,2)</f>
        <v>0</v>
      </c>
      <c r="BL107" s="25" t="s">
        <v>111</v>
      </c>
      <c r="BM107" s="25" t="s">
        <v>2968</v>
      </c>
    </row>
    <row r="108" spans="2:65" s="1" customFormat="1" ht="16.5" customHeight="1">
      <c r="B108" s="43"/>
      <c r="C108" s="206" t="s">
        <v>253</v>
      </c>
      <c r="D108" s="206" t="s">
        <v>203</v>
      </c>
      <c r="E108" s="207" t="s">
        <v>2969</v>
      </c>
      <c r="F108" s="208" t="s">
        <v>2970</v>
      </c>
      <c r="G108" s="209" t="s">
        <v>540</v>
      </c>
      <c r="H108" s="210">
        <v>16</v>
      </c>
      <c r="I108" s="211"/>
      <c r="J108" s="212">
        <f>ROUND(I108*H108,2)</f>
        <v>0</v>
      </c>
      <c r="K108" s="208" t="s">
        <v>34</v>
      </c>
      <c r="L108" s="63"/>
      <c r="M108" s="213" t="s">
        <v>34</v>
      </c>
      <c r="N108" s="214" t="s">
        <v>51</v>
      </c>
      <c r="O108" s="44"/>
      <c r="P108" s="215">
        <f>O108*H108</f>
        <v>0</v>
      </c>
      <c r="Q108" s="215">
        <v>0</v>
      </c>
      <c r="R108" s="215">
        <f>Q108*H108</f>
        <v>0</v>
      </c>
      <c r="S108" s="215">
        <v>0</v>
      </c>
      <c r="T108" s="216">
        <f>S108*H108</f>
        <v>0</v>
      </c>
      <c r="AR108" s="25" t="s">
        <v>111</v>
      </c>
      <c r="AT108" s="25" t="s">
        <v>203</v>
      </c>
      <c r="AU108" s="25" t="s">
        <v>87</v>
      </c>
      <c r="AY108" s="25" t="s">
        <v>201</v>
      </c>
      <c r="BE108" s="217">
        <f>IF(N108="základní",J108,0)</f>
        <v>0</v>
      </c>
      <c r="BF108" s="217">
        <f>IF(N108="snížená",J108,0)</f>
        <v>0</v>
      </c>
      <c r="BG108" s="217">
        <f>IF(N108="zákl. přenesená",J108,0)</f>
        <v>0</v>
      </c>
      <c r="BH108" s="217">
        <f>IF(N108="sníž. přenesená",J108,0)</f>
        <v>0</v>
      </c>
      <c r="BI108" s="217">
        <f>IF(N108="nulová",J108,0)</f>
        <v>0</v>
      </c>
      <c r="BJ108" s="25" t="s">
        <v>42</v>
      </c>
      <c r="BK108" s="217">
        <f>ROUND(I108*H108,2)</f>
        <v>0</v>
      </c>
      <c r="BL108" s="25" t="s">
        <v>111</v>
      </c>
      <c r="BM108" s="25" t="s">
        <v>2971</v>
      </c>
    </row>
    <row r="109" spans="2:65" s="1" customFormat="1" ht="16.5" customHeight="1">
      <c r="B109" s="43"/>
      <c r="C109" s="206" t="s">
        <v>257</v>
      </c>
      <c r="D109" s="206" t="s">
        <v>203</v>
      </c>
      <c r="E109" s="207" t="s">
        <v>2972</v>
      </c>
      <c r="F109" s="208" t="s">
        <v>2973</v>
      </c>
      <c r="G109" s="209" t="s">
        <v>540</v>
      </c>
      <c r="H109" s="210">
        <v>130</v>
      </c>
      <c r="I109" s="211"/>
      <c r="J109" s="212">
        <f>ROUND(I109*H109,2)</f>
        <v>0</v>
      </c>
      <c r="K109" s="208" t="s">
        <v>34</v>
      </c>
      <c r="L109" s="63"/>
      <c r="M109" s="213" t="s">
        <v>34</v>
      </c>
      <c r="N109" s="214" t="s">
        <v>51</v>
      </c>
      <c r="O109" s="44"/>
      <c r="P109" s="215">
        <f>O109*H109</f>
        <v>0</v>
      </c>
      <c r="Q109" s="215">
        <v>0</v>
      </c>
      <c r="R109" s="215">
        <f>Q109*H109</f>
        <v>0</v>
      </c>
      <c r="S109" s="215">
        <v>0</v>
      </c>
      <c r="T109" s="216">
        <f>S109*H109</f>
        <v>0</v>
      </c>
      <c r="AR109" s="25" t="s">
        <v>111</v>
      </c>
      <c r="AT109" s="25" t="s">
        <v>203</v>
      </c>
      <c r="AU109" s="25" t="s">
        <v>87</v>
      </c>
      <c r="AY109" s="25" t="s">
        <v>201</v>
      </c>
      <c r="BE109" s="217">
        <f>IF(N109="základní",J109,0)</f>
        <v>0</v>
      </c>
      <c r="BF109" s="217">
        <f>IF(N109="snížená",J109,0)</f>
        <v>0</v>
      </c>
      <c r="BG109" s="217">
        <f>IF(N109="zákl. přenesená",J109,0)</f>
        <v>0</v>
      </c>
      <c r="BH109" s="217">
        <f>IF(N109="sníž. přenesená",J109,0)</f>
        <v>0</v>
      </c>
      <c r="BI109" s="217">
        <f>IF(N109="nulová",J109,0)</f>
        <v>0</v>
      </c>
      <c r="BJ109" s="25" t="s">
        <v>42</v>
      </c>
      <c r="BK109" s="217">
        <f>ROUND(I109*H109,2)</f>
        <v>0</v>
      </c>
      <c r="BL109" s="25" t="s">
        <v>111</v>
      </c>
      <c r="BM109" s="25" t="s">
        <v>2974</v>
      </c>
    </row>
    <row r="110" spans="2:65" s="13" customFormat="1">
      <c r="B110" s="231"/>
      <c r="C110" s="232"/>
      <c r="D110" s="218" t="s">
        <v>211</v>
      </c>
      <c r="E110" s="233" t="s">
        <v>34</v>
      </c>
      <c r="F110" s="234" t="s">
        <v>2975</v>
      </c>
      <c r="G110" s="232"/>
      <c r="H110" s="235">
        <v>130</v>
      </c>
      <c r="I110" s="236"/>
      <c r="J110" s="232"/>
      <c r="K110" s="232"/>
      <c r="L110" s="237"/>
      <c r="M110" s="238"/>
      <c r="N110" s="239"/>
      <c r="O110" s="239"/>
      <c r="P110" s="239"/>
      <c r="Q110" s="239"/>
      <c r="R110" s="239"/>
      <c r="S110" s="239"/>
      <c r="T110" s="240"/>
      <c r="AT110" s="241" t="s">
        <v>211</v>
      </c>
      <c r="AU110" s="241" t="s">
        <v>87</v>
      </c>
      <c r="AV110" s="13" t="s">
        <v>87</v>
      </c>
      <c r="AW110" s="13" t="s">
        <v>40</v>
      </c>
      <c r="AX110" s="13" t="s">
        <v>80</v>
      </c>
      <c r="AY110" s="241" t="s">
        <v>201</v>
      </c>
    </row>
    <row r="111" spans="2:65" s="14" customFormat="1">
      <c r="B111" s="242"/>
      <c r="C111" s="243"/>
      <c r="D111" s="218" t="s">
        <v>211</v>
      </c>
      <c r="E111" s="244" t="s">
        <v>34</v>
      </c>
      <c r="F111" s="245" t="s">
        <v>215</v>
      </c>
      <c r="G111" s="243"/>
      <c r="H111" s="246">
        <v>130</v>
      </c>
      <c r="I111" s="247"/>
      <c r="J111" s="243"/>
      <c r="K111" s="243"/>
      <c r="L111" s="248"/>
      <c r="M111" s="249"/>
      <c r="N111" s="250"/>
      <c r="O111" s="250"/>
      <c r="P111" s="250"/>
      <c r="Q111" s="250"/>
      <c r="R111" s="250"/>
      <c r="S111" s="250"/>
      <c r="T111" s="251"/>
      <c r="AT111" s="252" t="s">
        <v>211</v>
      </c>
      <c r="AU111" s="252" t="s">
        <v>87</v>
      </c>
      <c r="AV111" s="14" t="s">
        <v>111</v>
      </c>
      <c r="AW111" s="14" t="s">
        <v>40</v>
      </c>
      <c r="AX111" s="14" t="s">
        <v>42</v>
      </c>
      <c r="AY111" s="252" t="s">
        <v>201</v>
      </c>
    </row>
    <row r="112" spans="2:65" s="1" customFormat="1" ht="25.5" customHeight="1">
      <c r="B112" s="43"/>
      <c r="C112" s="206" t="s">
        <v>261</v>
      </c>
      <c r="D112" s="206" t="s">
        <v>203</v>
      </c>
      <c r="E112" s="207" t="s">
        <v>2976</v>
      </c>
      <c r="F112" s="208" t="s">
        <v>2977</v>
      </c>
      <c r="G112" s="209" t="s">
        <v>540</v>
      </c>
      <c r="H112" s="210">
        <v>130</v>
      </c>
      <c r="I112" s="211"/>
      <c r="J112" s="212">
        <f>ROUND(I112*H112,2)</f>
        <v>0</v>
      </c>
      <c r="K112" s="208" t="s">
        <v>34</v>
      </c>
      <c r="L112" s="63"/>
      <c r="M112" s="213" t="s">
        <v>34</v>
      </c>
      <c r="N112" s="214" t="s">
        <v>51</v>
      </c>
      <c r="O112" s="44"/>
      <c r="P112" s="215">
        <f>O112*H112</f>
        <v>0</v>
      </c>
      <c r="Q112" s="215">
        <v>0</v>
      </c>
      <c r="R112" s="215">
        <f>Q112*H112</f>
        <v>0</v>
      </c>
      <c r="S112" s="215">
        <v>0</v>
      </c>
      <c r="T112" s="216">
        <f>S112*H112</f>
        <v>0</v>
      </c>
      <c r="AR112" s="25" t="s">
        <v>111</v>
      </c>
      <c r="AT112" s="25" t="s">
        <v>203</v>
      </c>
      <c r="AU112" s="25" t="s">
        <v>87</v>
      </c>
      <c r="AY112" s="25" t="s">
        <v>201</v>
      </c>
      <c r="BE112" s="217">
        <f>IF(N112="základní",J112,0)</f>
        <v>0</v>
      </c>
      <c r="BF112" s="217">
        <f>IF(N112="snížená",J112,0)</f>
        <v>0</v>
      </c>
      <c r="BG112" s="217">
        <f>IF(N112="zákl. přenesená",J112,0)</f>
        <v>0</v>
      </c>
      <c r="BH112" s="217">
        <f>IF(N112="sníž. přenesená",J112,0)</f>
        <v>0</v>
      </c>
      <c r="BI112" s="217">
        <f>IF(N112="nulová",J112,0)</f>
        <v>0</v>
      </c>
      <c r="BJ112" s="25" t="s">
        <v>42</v>
      </c>
      <c r="BK112" s="217">
        <f>ROUND(I112*H112,2)</f>
        <v>0</v>
      </c>
      <c r="BL112" s="25" t="s">
        <v>111</v>
      </c>
      <c r="BM112" s="25" t="s">
        <v>2978</v>
      </c>
    </row>
    <row r="113" spans="2:65" s="1" customFormat="1" ht="16.5" customHeight="1">
      <c r="B113" s="43"/>
      <c r="C113" s="206" t="s">
        <v>265</v>
      </c>
      <c r="D113" s="206" t="s">
        <v>203</v>
      </c>
      <c r="E113" s="207" t="s">
        <v>2979</v>
      </c>
      <c r="F113" s="208" t="s">
        <v>2980</v>
      </c>
      <c r="G113" s="209" t="s">
        <v>355</v>
      </c>
      <c r="H113" s="210">
        <v>0.108</v>
      </c>
      <c r="I113" s="211"/>
      <c r="J113" s="212">
        <f>ROUND(I113*H113,2)</f>
        <v>0</v>
      </c>
      <c r="K113" s="208" t="s">
        <v>34</v>
      </c>
      <c r="L113" s="63"/>
      <c r="M113" s="213" t="s">
        <v>34</v>
      </c>
      <c r="N113" s="214" t="s">
        <v>51</v>
      </c>
      <c r="O113" s="44"/>
      <c r="P113" s="215">
        <f>O113*H113</f>
        <v>0</v>
      </c>
      <c r="Q113" s="215">
        <v>0</v>
      </c>
      <c r="R113" s="215">
        <f>Q113*H113</f>
        <v>0</v>
      </c>
      <c r="S113" s="215">
        <v>0</v>
      </c>
      <c r="T113" s="216">
        <f>S113*H113</f>
        <v>0</v>
      </c>
      <c r="AR113" s="25" t="s">
        <v>111</v>
      </c>
      <c r="AT113" s="25" t="s">
        <v>203</v>
      </c>
      <c r="AU113" s="25" t="s">
        <v>87</v>
      </c>
      <c r="AY113" s="25" t="s">
        <v>201</v>
      </c>
      <c r="BE113" s="217">
        <f>IF(N113="základní",J113,0)</f>
        <v>0</v>
      </c>
      <c r="BF113" s="217">
        <f>IF(N113="snížená",J113,0)</f>
        <v>0</v>
      </c>
      <c r="BG113" s="217">
        <f>IF(N113="zákl. přenesená",J113,0)</f>
        <v>0</v>
      </c>
      <c r="BH113" s="217">
        <f>IF(N113="sníž. přenesená",J113,0)</f>
        <v>0</v>
      </c>
      <c r="BI113" s="217">
        <f>IF(N113="nulová",J113,0)</f>
        <v>0</v>
      </c>
      <c r="BJ113" s="25" t="s">
        <v>42</v>
      </c>
      <c r="BK113" s="217">
        <f>ROUND(I113*H113,2)</f>
        <v>0</v>
      </c>
      <c r="BL113" s="25" t="s">
        <v>111</v>
      </c>
      <c r="BM113" s="25" t="s">
        <v>2981</v>
      </c>
    </row>
    <row r="114" spans="2:65" s="11" customFormat="1" ht="29.85" customHeight="1">
      <c r="B114" s="190"/>
      <c r="C114" s="191"/>
      <c r="D114" s="192" t="s">
        <v>79</v>
      </c>
      <c r="E114" s="204" t="s">
        <v>2982</v>
      </c>
      <c r="F114" s="204" t="s">
        <v>2983</v>
      </c>
      <c r="G114" s="191"/>
      <c r="H114" s="191"/>
      <c r="I114" s="194"/>
      <c r="J114" s="205">
        <f>BK114</f>
        <v>0</v>
      </c>
      <c r="K114" s="191"/>
      <c r="L114" s="196"/>
      <c r="M114" s="197"/>
      <c r="N114" s="198"/>
      <c r="O114" s="198"/>
      <c r="P114" s="199">
        <f>SUM(P115:P118)</f>
        <v>0</v>
      </c>
      <c r="Q114" s="198"/>
      <c r="R114" s="199">
        <f>SUM(R115:R118)</f>
        <v>0</v>
      </c>
      <c r="S114" s="198"/>
      <c r="T114" s="200">
        <f>SUM(T115:T118)</f>
        <v>0</v>
      </c>
      <c r="AR114" s="201" t="s">
        <v>42</v>
      </c>
      <c r="AT114" s="202" t="s">
        <v>79</v>
      </c>
      <c r="AU114" s="202" t="s">
        <v>42</v>
      </c>
      <c r="AY114" s="201" t="s">
        <v>201</v>
      </c>
      <c r="BK114" s="203">
        <f>SUM(BK115:BK118)</f>
        <v>0</v>
      </c>
    </row>
    <row r="115" spans="2:65" s="1" customFormat="1" ht="16.5" customHeight="1">
      <c r="B115" s="43"/>
      <c r="C115" s="206" t="s">
        <v>272</v>
      </c>
      <c r="D115" s="206" t="s">
        <v>203</v>
      </c>
      <c r="E115" s="207" t="s">
        <v>2984</v>
      </c>
      <c r="F115" s="208" t="s">
        <v>2985</v>
      </c>
      <c r="G115" s="209" t="s">
        <v>370</v>
      </c>
      <c r="H115" s="210">
        <v>9</v>
      </c>
      <c r="I115" s="211"/>
      <c r="J115" s="212">
        <f>ROUND(I115*H115,2)</f>
        <v>0</v>
      </c>
      <c r="K115" s="208" t="s">
        <v>34</v>
      </c>
      <c r="L115" s="63"/>
      <c r="M115" s="213" t="s">
        <v>34</v>
      </c>
      <c r="N115" s="214" t="s">
        <v>51</v>
      </c>
      <c r="O115" s="44"/>
      <c r="P115" s="215">
        <f>O115*H115</f>
        <v>0</v>
      </c>
      <c r="Q115" s="215">
        <v>0</v>
      </c>
      <c r="R115" s="215">
        <f>Q115*H115</f>
        <v>0</v>
      </c>
      <c r="S115" s="215">
        <v>0</v>
      </c>
      <c r="T115" s="216">
        <f>S115*H115</f>
        <v>0</v>
      </c>
      <c r="AR115" s="25" t="s">
        <v>111</v>
      </c>
      <c r="AT115" s="25" t="s">
        <v>203</v>
      </c>
      <c r="AU115" s="25" t="s">
        <v>87</v>
      </c>
      <c r="AY115" s="25" t="s">
        <v>201</v>
      </c>
      <c r="BE115" s="217">
        <f>IF(N115="základní",J115,0)</f>
        <v>0</v>
      </c>
      <c r="BF115" s="217">
        <f>IF(N115="snížená",J115,0)</f>
        <v>0</v>
      </c>
      <c r="BG115" s="217">
        <f>IF(N115="zákl. přenesená",J115,0)</f>
        <v>0</v>
      </c>
      <c r="BH115" s="217">
        <f>IF(N115="sníž. přenesená",J115,0)</f>
        <v>0</v>
      </c>
      <c r="BI115" s="217">
        <f>IF(N115="nulová",J115,0)</f>
        <v>0</v>
      </c>
      <c r="BJ115" s="25" t="s">
        <v>42</v>
      </c>
      <c r="BK115" s="217">
        <f>ROUND(I115*H115,2)</f>
        <v>0</v>
      </c>
      <c r="BL115" s="25" t="s">
        <v>111</v>
      </c>
      <c r="BM115" s="25" t="s">
        <v>2986</v>
      </c>
    </row>
    <row r="116" spans="2:65" s="1" customFormat="1" ht="16.5" customHeight="1">
      <c r="B116" s="43"/>
      <c r="C116" s="206" t="s">
        <v>10</v>
      </c>
      <c r="D116" s="206" t="s">
        <v>203</v>
      </c>
      <c r="E116" s="207" t="s">
        <v>2987</v>
      </c>
      <c r="F116" s="208" t="s">
        <v>2988</v>
      </c>
      <c r="G116" s="209" t="s">
        <v>370</v>
      </c>
      <c r="H116" s="210">
        <v>8</v>
      </c>
      <c r="I116" s="211"/>
      <c r="J116" s="212">
        <f>ROUND(I116*H116,2)</f>
        <v>0</v>
      </c>
      <c r="K116" s="208" t="s">
        <v>34</v>
      </c>
      <c r="L116" s="63"/>
      <c r="M116" s="213" t="s">
        <v>34</v>
      </c>
      <c r="N116" s="214" t="s">
        <v>51</v>
      </c>
      <c r="O116" s="44"/>
      <c r="P116" s="215">
        <f>O116*H116</f>
        <v>0</v>
      </c>
      <c r="Q116" s="215">
        <v>0</v>
      </c>
      <c r="R116" s="215">
        <f>Q116*H116</f>
        <v>0</v>
      </c>
      <c r="S116" s="215">
        <v>0</v>
      </c>
      <c r="T116" s="216">
        <f>S116*H116</f>
        <v>0</v>
      </c>
      <c r="AR116" s="25" t="s">
        <v>111</v>
      </c>
      <c r="AT116" s="25" t="s">
        <v>203</v>
      </c>
      <c r="AU116" s="25" t="s">
        <v>87</v>
      </c>
      <c r="AY116" s="25" t="s">
        <v>201</v>
      </c>
      <c r="BE116" s="217">
        <f>IF(N116="základní",J116,0)</f>
        <v>0</v>
      </c>
      <c r="BF116" s="217">
        <f>IF(N116="snížená",J116,0)</f>
        <v>0</v>
      </c>
      <c r="BG116" s="217">
        <f>IF(N116="zákl. přenesená",J116,0)</f>
        <v>0</v>
      </c>
      <c r="BH116" s="217">
        <f>IF(N116="sníž. přenesená",J116,0)</f>
        <v>0</v>
      </c>
      <c r="BI116" s="217">
        <f>IF(N116="nulová",J116,0)</f>
        <v>0</v>
      </c>
      <c r="BJ116" s="25" t="s">
        <v>42</v>
      </c>
      <c r="BK116" s="217">
        <f>ROUND(I116*H116,2)</f>
        <v>0</v>
      </c>
      <c r="BL116" s="25" t="s">
        <v>111</v>
      </c>
      <c r="BM116" s="25" t="s">
        <v>2989</v>
      </c>
    </row>
    <row r="117" spans="2:65" s="1" customFormat="1" ht="25.5" customHeight="1">
      <c r="B117" s="43"/>
      <c r="C117" s="206" t="s">
        <v>286</v>
      </c>
      <c r="D117" s="206" t="s">
        <v>203</v>
      </c>
      <c r="E117" s="207" t="s">
        <v>2990</v>
      </c>
      <c r="F117" s="208" t="s">
        <v>2991</v>
      </c>
      <c r="G117" s="209" t="s">
        <v>370</v>
      </c>
      <c r="H117" s="210">
        <v>1</v>
      </c>
      <c r="I117" s="211"/>
      <c r="J117" s="212">
        <f>ROUND(I117*H117,2)</f>
        <v>0</v>
      </c>
      <c r="K117" s="208" t="s">
        <v>34</v>
      </c>
      <c r="L117" s="63"/>
      <c r="M117" s="213" t="s">
        <v>34</v>
      </c>
      <c r="N117" s="214" t="s">
        <v>51</v>
      </c>
      <c r="O117" s="44"/>
      <c r="P117" s="215">
        <f>O117*H117</f>
        <v>0</v>
      </c>
      <c r="Q117" s="215">
        <v>0</v>
      </c>
      <c r="R117" s="215">
        <f>Q117*H117</f>
        <v>0</v>
      </c>
      <c r="S117" s="215">
        <v>0</v>
      </c>
      <c r="T117" s="216">
        <f>S117*H117</f>
        <v>0</v>
      </c>
      <c r="AR117" s="25" t="s">
        <v>111</v>
      </c>
      <c r="AT117" s="25" t="s">
        <v>203</v>
      </c>
      <c r="AU117" s="25" t="s">
        <v>87</v>
      </c>
      <c r="AY117" s="25" t="s">
        <v>201</v>
      </c>
      <c r="BE117" s="217">
        <f>IF(N117="základní",J117,0)</f>
        <v>0</v>
      </c>
      <c r="BF117" s="217">
        <f>IF(N117="snížená",J117,0)</f>
        <v>0</v>
      </c>
      <c r="BG117" s="217">
        <f>IF(N117="zákl. přenesená",J117,0)</f>
        <v>0</v>
      </c>
      <c r="BH117" s="217">
        <f>IF(N117="sníž. přenesená",J117,0)</f>
        <v>0</v>
      </c>
      <c r="BI117" s="217">
        <f>IF(N117="nulová",J117,0)</f>
        <v>0</v>
      </c>
      <c r="BJ117" s="25" t="s">
        <v>42</v>
      </c>
      <c r="BK117" s="217">
        <f>ROUND(I117*H117,2)</f>
        <v>0</v>
      </c>
      <c r="BL117" s="25" t="s">
        <v>111</v>
      </c>
      <c r="BM117" s="25" t="s">
        <v>2992</v>
      </c>
    </row>
    <row r="118" spans="2:65" s="1" customFormat="1" ht="16.5" customHeight="1">
      <c r="B118" s="43"/>
      <c r="C118" s="206" t="s">
        <v>293</v>
      </c>
      <c r="D118" s="206" t="s">
        <v>203</v>
      </c>
      <c r="E118" s="207" t="s">
        <v>2993</v>
      </c>
      <c r="F118" s="208" t="s">
        <v>2994</v>
      </c>
      <c r="G118" s="209" t="s">
        <v>355</v>
      </c>
      <c r="H118" s="210">
        <v>8.9999999999999993E-3</v>
      </c>
      <c r="I118" s="211"/>
      <c r="J118" s="212">
        <f>ROUND(I118*H118,2)</f>
        <v>0</v>
      </c>
      <c r="K118" s="208" t="s">
        <v>34</v>
      </c>
      <c r="L118" s="63"/>
      <c r="M118" s="213" t="s">
        <v>34</v>
      </c>
      <c r="N118" s="214" t="s">
        <v>51</v>
      </c>
      <c r="O118" s="44"/>
      <c r="P118" s="215">
        <f>O118*H118</f>
        <v>0</v>
      </c>
      <c r="Q118" s="215">
        <v>0</v>
      </c>
      <c r="R118" s="215">
        <f>Q118*H118</f>
        <v>0</v>
      </c>
      <c r="S118" s="215">
        <v>0</v>
      </c>
      <c r="T118" s="216">
        <f>S118*H118</f>
        <v>0</v>
      </c>
      <c r="AR118" s="25" t="s">
        <v>111</v>
      </c>
      <c r="AT118" s="25" t="s">
        <v>203</v>
      </c>
      <c r="AU118" s="25" t="s">
        <v>87</v>
      </c>
      <c r="AY118" s="25" t="s">
        <v>201</v>
      </c>
      <c r="BE118" s="217">
        <f>IF(N118="základní",J118,0)</f>
        <v>0</v>
      </c>
      <c r="BF118" s="217">
        <f>IF(N118="snížená",J118,0)</f>
        <v>0</v>
      </c>
      <c r="BG118" s="217">
        <f>IF(N118="zákl. přenesená",J118,0)</f>
        <v>0</v>
      </c>
      <c r="BH118" s="217">
        <f>IF(N118="sníž. přenesená",J118,0)</f>
        <v>0</v>
      </c>
      <c r="BI118" s="217">
        <f>IF(N118="nulová",J118,0)</f>
        <v>0</v>
      </c>
      <c r="BJ118" s="25" t="s">
        <v>42</v>
      </c>
      <c r="BK118" s="217">
        <f>ROUND(I118*H118,2)</f>
        <v>0</v>
      </c>
      <c r="BL118" s="25" t="s">
        <v>111</v>
      </c>
      <c r="BM118" s="25" t="s">
        <v>2995</v>
      </c>
    </row>
    <row r="119" spans="2:65" s="11" customFormat="1" ht="29.85" customHeight="1">
      <c r="B119" s="190"/>
      <c r="C119" s="191"/>
      <c r="D119" s="192" t="s">
        <v>79</v>
      </c>
      <c r="E119" s="204" t="s">
        <v>2996</v>
      </c>
      <c r="F119" s="204" t="s">
        <v>2997</v>
      </c>
      <c r="G119" s="191"/>
      <c r="H119" s="191"/>
      <c r="I119" s="194"/>
      <c r="J119" s="205">
        <f>BK119</f>
        <v>0</v>
      </c>
      <c r="K119" s="191"/>
      <c r="L119" s="196"/>
      <c r="M119" s="197"/>
      <c r="N119" s="198"/>
      <c r="O119" s="198"/>
      <c r="P119" s="199">
        <f>P120+SUM(P121:P226)</f>
        <v>0</v>
      </c>
      <c r="Q119" s="198"/>
      <c r="R119" s="199">
        <f>R120+SUM(R121:R226)</f>
        <v>0</v>
      </c>
      <c r="S119" s="198"/>
      <c r="T119" s="200">
        <f>T120+SUM(T121:T226)</f>
        <v>0</v>
      </c>
      <c r="AR119" s="201" t="s">
        <v>42</v>
      </c>
      <c r="AT119" s="202" t="s">
        <v>79</v>
      </c>
      <c r="AU119" s="202" t="s">
        <v>42</v>
      </c>
      <c r="AY119" s="201" t="s">
        <v>201</v>
      </c>
      <c r="BK119" s="203">
        <f>BK120+SUM(BK121:BK226)</f>
        <v>0</v>
      </c>
    </row>
    <row r="120" spans="2:65" s="1" customFormat="1" ht="16.5" customHeight="1">
      <c r="B120" s="43"/>
      <c r="C120" s="206" t="s">
        <v>299</v>
      </c>
      <c r="D120" s="206" t="s">
        <v>203</v>
      </c>
      <c r="E120" s="207" t="s">
        <v>2998</v>
      </c>
      <c r="F120" s="208" t="s">
        <v>2999</v>
      </c>
      <c r="G120" s="209" t="s">
        <v>370</v>
      </c>
      <c r="H120" s="210">
        <v>2</v>
      </c>
      <c r="I120" s="211"/>
      <c r="J120" s="212">
        <f t="shared" ref="J120:J127" si="0">ROUND(I120*H120,2)</f>
        <v>0</v>
      </c>
      <c r="K120" s="208" t="s">
        <v>34</v>
      </c>
      <c r="L120" s="63"/>
      <c r="M120" s="213" t="s">
        <v>34</v>
      </c>
      <c r="N120" s="214" t="s">
        <v>51</v>
      </c>
      <c r="O120" s="44"/>
      <c r="P120" s="215">
        <f t="shared" ref="P120:P127" si="1">O120*H120</f>
        <v>0</v>
      </c>
      <c r="Q120" s="215">
        <v>0</v>
      </c>
      <c r="R120" s="215">
        <f t="shared" ref="R120:R127" si="2">Q120*H120</f>
        <v>0</v>
      </c>
      <c r="S120" s="215">
        <v>0</v>
      </c>
      <c r="T120" s="216">
        <f t="shared" ref="T120:T127" si="3">S120*H120</f>
        <v>0</v>
      </c>
      <c r="AR120" s="25" t="s">
        <v>111</v>
      </c>
      <c r="AT120" s="25" t="s">
        <v>203</v>
      </c>
      <c r="AU120" s="25" t="s">
        <v>87</v>
      </c>
      <c r="AY120" s="25" t="s">
        <v>201</v>
      </c>
      <c r="BE120" s="217">
        <f t="shared" ref="BE120:BE127" si="4">IF(N120="základní",J120,0)</f>
        <v>0</v>
      </c>
      <c r="BF120" s="217">
        <f t="shared" ref="BF120:BF127" si="5">IF(N120="snížená",J120,0)</f>
        <v>0</v>
      </c>
      <c r="BG120" s="217">
        <f t="shared" ref="BG120:BG127" si="6">IF(N120="zákl. přenesená",J120,0)</f>
        <v>0</v>
      </c>
      <c r="BH120" s="217">
        <f t="shared" ref="BH120:BH127" si="7">IF(N120="sníž. přenesená",J120,0)</f>
        <v>0</v>
      </c>
      <c r="BI120" s="217">
        <f t="shared" ref="BI120:BI127" si="8">IF(N120="nulová",J120,0)</f>
        <v>0</v>
      </c>
      <c r="BJ120" s="25" t="s">
        <v>42</v>
      </c>
      <c r="BK120" s="217">
        <f t="shared" ref="BK120:BK127" si="9">ROUND(I120*H120,2)</f>
        <v>0</v>
      </c>
      <c r="BL120" s="25" t="s">
        <v>111</v>
      </c>
      <c r="BM120" s="25" t="s">
        <v>3000</v>
      </c>
    </row>
    <row r="121" spans="2:65" s="1" customFormat="1" ht="38.25" customHeight="1">
      <c r="B121" s="43"/>
      <c r="C121" s="264" t="s">
        <v>305</v>
      </c>
      <c r="D121" s="264" t="s">
        <v>306</v>
      </c>
      <c r="E121" s="265" t="s">
        <v>3001</v>
      </c>
      <c r="F121" s="266" t="s">
        <v>3002</v>
      </c>
      <c r="G121" s="267" t="s">
        <v>370</v>
      </c>
      <c r="H121" s="268">
        <v>2</v>
      </c>
      <c r="I121" s="269"/>
      <c r="J121" s="270">
        <f t="shared" si="0"/>
        <v>0</v>
      </c>
      <c r="K121" s="266" t="s">
        <v>34</v>
      </c>
      <c r="L121" s="271"/>
      <c r="M121" s="272" t="s">
        <v>34</v>
      </c>
      <c r="N121" s="273" t="s">
        <v>51</v>
      </c>
      <c r="O121" s="44"/>
      <c r="P121" s="215">
        <f t="shared" si="1"/>
        <v>0</v>
      </c>
      <c r="Q121" s="215">
        <v>0</v>
      </c>
      <c r="R121" s="215">
        <f t="shared" si="2"/>
        <v>0</v>
      </c>
      <c r="S121" s="215">
        <v>0</v>
      </c>
      <c r="T121" s="216">
        <f t="shared" si="3"/>
        <v>0</v>
      </c>
      <c r="AR121" s="25" t="s">
        <v>244</v>
      </c>
      <c r="AT121" s="25" t="s">
        <v>306</v>
      </c>
      <c r="AU121" s="25" t="s">
        <v>87</v>
      </c>
      <c r="AY121" s="25" t="s">
        <v>201</v>
      </c>
      <c r="BE121" s="217">
        <f t="shared" si="4"/>
        <v>0</v>
      </c>
      <c r="BF121" s="217">
        <f t="shared" si="5"/>
        <v>0</v>
      </c>
      <c r="BG121" s="217">
        <f t="shared" si="6"/>
        <v>0</v>
      </c>
      <c r="BH121" s="217">
        <f t="shared" si="7"/>
        <v>0</v>
      </c>
      <c r="BI121" s="217">
        <f t="shared" si="8"/>
        <v>0</v>
      </c>
      <c r="BJ121" s="25" t="s">
        <v>42</v>
      </c>
      <c r="BK121" s="217">
        <f t="shared" si="9"/>
        <v>0</v>
      </c>
      <c r="BL121" s="25" t="s">
        <v>111</v>
      </c>
      <c r="BM121" s="25" t="s">
        <v>3003</v>
      </c>
    </row>
    <row r="122" spans="2:65" s="1" customFormat="1" ht="16.5" customHeight="1">
      <c r="B122" s="43"/>
      <c r="C122" s="206" t="s">
        <v>311</v>
      </c>
      <c r="D122" s="206" t="s">
        <v>203</v>
      </c>
      <c r="E122" s="207" t="s">
        <v>3004</v>
      </c>
      <c r="F122" s="208" t="s">
        <v>3005</v>
      </c>
      <c r="G122" s="209" t="s">
        <v>370</v>
      </c>
      <c r="H122" s="210">
        <v>1</v>
      </c>
      <c r="I122" s="211"/>
      <c r="J122" s="212">
        <f t="shared" si="0"/>
        <v>0</v>
      </c>
      <c r="K122" s="208" t="s">
        <v>34</v>
      </c>
      <c r="L122" s="63"/>
      <c r="M122" s="213" t="s">
        <v>34</v>
      </c>
      <c r="N122" s="214" t="s">
        <v>51</v>
      </c>
      <c r="O122" s="44"/>
      <c r="P122" s="215">
        <f t="shared" si="1"/>
        <v>0</v>
      </c>
      <c r="Q122" s="215">
        <v>0</v>
      </c>
      <c r="R122" s="215">
        <f t="shared" si="2"/>
        <v>0</v>
      </c>
      <c r="S122" s="215">
        <v>0</v>
      </c>
      <c r="T122" s="216">
        <f t="shared" si="3"/>
        <v>0</v>
      </c>
      <c r="AR122" s="25" t="s">
        <v>111</v>
      </c>
      <c r="AT122" s="25" t="s">
        <v>203</v>
      </c>
      <c r="AU122" s="25" t="s">
        <v>87</v>
      </c>
      <c r="AY122" s="25" t="s">
        <v>201</v>
      </c>
      <c r="BE122" s="217">
        <f t="shared" si="4"/>
        <v>0</v>
      </c>
      <c r="BF122" s="217">
        <f t="shared" si="5"/>
        <v>0</v>
      </c>
      <c r="BG122" s="217">
        <f t="shared" si="6"/>
        <v>0</v>
      </c>
      <c r="BH122" s="217">
        <f t="shared" si="7"/>
        <v>0</v>
      </c>
      <c r="BI122" s="217">
        <f t="shared" si="8"/>
        <v>0</v>
      </c>
      <c r="BJ122" s="25" t="s">
        <v>42</v>
      </c>
      <c r="BK122" s="217">
        <f t="shared" si="9"/>
        <v>0</v>
      </c>
      <c r="BL122" s="25" t="s">
        <v>111</v>
      </c>
      <c r="BM122" s="25" t="s">
        <v>3006</v>
      </c>
    </row>
    <row r="123" spans="2:65" s="1" customFormat="1" ht="38.25" customHeight="1">
      <c r="B123" s="43"/>
      <c r="C123" s="264" t="s">
        <v>9</v>
      </c>
      <c r="D123" s="264" t="s">
        <v>306</v>
      </c>
      <c r="E123" s="265" t="s">
        <v>3007</v>
      </c>
      <c r="F123" s="266" t="s">
        <v>3008</v>
      </c>
      <c r="G123" s="267" t="s">
        <v>370</v>
      </c>
      <c r="H123" s="268">
        <v>1</v>
      </c>
      <c r="I123" s="269"/>
      <c r="J123" s="270">
        <f t="shared" si="0"/>
        <v>0</v>
      </c>
      <c r="K123" s="266" t="s">
        <v>34</v>
      </c>
      <c r="L123" s="271"/>
      <c r="M123" s="272" t="s">
        <v>34</v>
      </c>
      <c r="N123" s="273" t="s">
        <v>51</v>
      </c>
      <c r="O123" s="44"/>
      <c r="P123" s="215">
        <f t="shared" si="1"/>
        <v>0</v>
      </c>
      <c r="Q123" s="215">
        <v>0</v>
      </c>
      <c r="R123" s="215">
        <f t="shared" si="2"/>
        <v>0</v>
      </c>
      <c r="S123" s="215">
        <v>0</v>
      </c>
      <c r="T123" s="216">
        <f t="shared" si="3"/>
        <v>0</v>
      </c>
      <c r="AR123" s="25" t="s">
        <v>244</v>
      </c>
      <c r="AT123" s="25" t="s">
        <v>306</v>
      </c>
      <c r="AU123" s="25" t="s">
        <v>87</v>
      </c>
      <c r="AY123" s="25" t="s">
        <v>201</v>
      </c>
      <c r="BE123" s="217">
        <f t="shared" si="4"/>
        <v>0</v>
      </c>
      <c r="BF123" s="217">
        <f t="shared" si="5"/>
        <v>0</v>
      </c>
      <c r="BG123" s="217">
        <f t="shared" si="6"/>
        <v>0</v>
      </c>
      <c r="BH123" s="217">
        <f t="shared" si="7"/>
        <v>0</v>
      </c>
      <c r="BI123" s="217">
        <f t="shared" si="8"/>
        <v>0</v>
      </c>
      <c r="BJ123" s="25" t="s">
        <v>42</v>
      </c>
      <c r="BK123" s="217">
        <f t="shared" si="9"/>
        <v>0</v>
      </c>
      <c r="BL123" s="25" t="s">
        <v>111</v>
      </c>
      <c r="BM123" s="25" t="s">
        <v>3009</v>
      </c>
    </row>
    <row r="124" spans="2:65" s="1" customFormat="1" ht="16.5" customHeight="1">
      <c r="B124" s="43"/>
      <c r="C124" s="206" t="s">
        <v>330</v>
      </c>
      <c r="D124" s="206" t="s">
        <v>203</v>
      </c>
      <c r="E124" s="207" t="s">
        <v>3010</v>
      </c>
      <c r="F124" s="208" t="s">
        <v>3011</v>
      </c>
      <c r="G124" s="209" t="s">
        <v>370</v>
      </c>
      <c r="H124" s="210">
        <v>6</v>
      </c>
      <c r="I124" s="211"/>
      <c r="J124" s="212">
        <f t="shared" si="0"/>
        <v>0</v>
      </c>
      <c r="K124" s="208" t="s">
        <v>34</v>
      </c>
      <c r="L124" s="63"/>
      <c r="M124" s="213" t="s">
        <v>34</v>
      </c>
      <c r="N124" s="214" t="s">
        <v>51</v>
      </c>
      <c r="O124" s="44"/>
      <c r="P124" s="215">
        <f t="shared" si="1"/>
        <v>0</v>
      </c>
      <c r="Q124" s="215">
        <v>0</v>
      </c>
      <c r="R124" s="215">
        <f t="shared" si="2"/>
        <v>0</v>
      </c>
      <c r="S124" s="215">
        <v>0</v>
      </c>
      <c r="T124" s="216">
        <f t="shared" si="3"/>
        <v>0</v>
      </c>
      <c r="AR124" s="25" t="s">
        <v>111</v>
      </c>
      <c r="AT124" s="25" t="s">
        <v>203</v>
      </c>
      <c r="AU124" s="25" t="s">
        <v>87</v>
      </c>
      <c r="AY124" s="25" t="s">
        <v>201</v>
      </c>
      <c r="BE124" s="217">
        <f t="shared" si="4"/>
        <v>0</v>
      </c>
      <c r="BF124" s="217">
        <f t="shared" si="5"/>
        <v>0</v>
      </c>
      <c r="BG124" s="217">
        <f t="shared" si="6"/>
        <v>0</v>
      </c>
      <c r="BH124" s="217">
        <f t="shared" si="7"/>
        <v>0</v>
      </c>
      <c r="BI124" s="217">
        <f t="shared" si="8"/>
        <v>0</v>
      </c>
      <c r="BJ124" s="25" t="s">
        <v>42</v>
      </c>
      <c r="BK124" s="217">
        <f t="shared" si="9"/>
        <v>0</v>
      </c>
      <c r="BL124" s="25" t="s">
        <v>111</v>
      </c>
      <c r="BM124" s="25" t="s">
        <v>3012</v>
      </c>
    </row>
    <row r="125" spans="2:65" s="1" customFormat="1" ht="16.5" customHeight="1">
      <c r="B125" s="43"/>
      <c r="C125" s="264" t="s">
        <v>336</v>
      </c>
      <c r="D125" s="264" t="s">
        <v>306</v>
      </c>
      <c r="E125" s="265" t="s">
        <v>3013</v>
      </c>
      <c r="F125" s="266" t="s">
        <v>3014</v>
      </c>
      <c r="G125" s="267" t="s">
        <v>370</v>
      </c>
      <c r="H125" s="268">
        <v>6</v>
      </c>
      <c r="I125" s="269"/>
      <c r="J125" s="270">
        <f t="shared" si="0"/>
        <v>0</v>
      </c>
      <c r="K125" s="266" t="s">
        <v>34</v>
      </c>
      <c r="L125" s="271"/>
      <c r="M125" s="272" t="s">
        <v>34</v>
      </c>
      <c r="N125" s="273" t="s">
        <v>51</v>
      </c>
      <c r="O125" s="44"/>
      <c r="P125" s="215">
        <f t="shared" si="1"/>
        <v>0</v>
      </c>
      <c r="Q125" s="215">
        <v>0</v>
      </c>
      <c r="R125" s="215">
        <f t="shared" si="2"/>
        <v>0</v>
      </c>
      <c r="S125" s="215">
        <v>0</v>
      </c>
      <c r="T125" s="216">
        <f t="shared" si="3"/>
        <v>0</v>
      </c>
      <c r="AR125" s="25" t="s">
        <v>244</v>
      </c>
      <c r="AT125" s="25" t="s">
        <v>306</v>
      </c>
      <c r="AU125" s="25" t="s">
        <v>87</v>
      </c>
      <c r="AY125" s="25" t="s">
        <v>201</v>
      </c>
      <c r="BE125" s="217">
        <f t="shared" si="4"/>
        <v>0</v>
      </c>
      <c r="BF125" s="217">
        <f t="shared" si="5"/>
        <v>0</v>
      </c>
      <c r="BG125" s="217">
        <f t="shared" si="6"/>
        <v>0</v>
      </c>
      <c r="BH125" s="217">
        <f t="shared" si="7"/>
        <v>0</v>
      </c>
      <c r="BI125" s="217">
        <f t="shared" si="8"/>
        <v>0</v>
      </c>
      <c r="BJ125" s="25" t="s">
        <v>42</v>
      </c>
      <c r="BK125" s="217">
        <f t="shared" si="9"/>
        <v>0</v>
      </c>
      <c r="BL125" s="25" t="s">
        <v>111</v>
      </c>
      <c r="BM125" s="25" t="s">
        <v>3015</v>
      </c>
    </row>
    <row r="126" spans="2:65" s="1" customFormat="1" ht="16.5" customHeight="1">
      <c r="B126" s="43"/>
      <c r="C126" s="206" t="s">
        <v>342</v>
      </c>
      <c r="D126" s="206" t="s">
        <v>203</v>
      </c>
      <c r="E126" s="207" t="s">
        <v>3016</v>
      </c>
      <c r="F126" s="208" t="s">
        <v>3017</v>
      </c>
      <c r="G126" s="209" t="s">
        <v>370</v>
      </c>
      <c r="H126" s="210">
        <v>21</v>
      </c>
      <c r="I126" s="211"/>
      <c r="J126" s="212">
        <f t="shared" si="0"/>
        <v>0</v>
      </c>
      <c r="K126" s="208" t="s">
        <v>34</v>
      </c>
      <c r="L126" s="63"/>
      <c r="M126" s="213" t="s">
        <v>34</v>
      </c>
      <c r="N126" s="214" t="s">
        <v>51</v>
      </c>
      <c r="O126" s="44"/>
      <c r="P126" s="215">
        <f t="shared" si="1"/>
        <v>0</v>
      </c>
      <c r="Q126" s="215">
        <v>0</v>
      </c>
      <c r="R126" s="215">
        <f t="shared" si="2"/>
        <v>0</v>
      </c>
      <c r="S126" s="215">
        <v>0</v>
      </c>
      <c r="T126" s="216">
        <f t="shared" si="3"/>
        <v>0</v>
      </c>
      <c r="AR126" s="25" t="s">
        <v>111</v>
      </c>
      <c r="AT126" s="25" t="s">
        <v>203</v>
      </c>
      <c r="AU126" s="25" t="s">
        <v>87</v>
      </c>
      <c r="AY126" s="25" t="s">
        <v>201</v>
      </c>
      <c r="BE126" s="217">
        <f t="shared" si="4"/>
        <v>0</v>
      </c>
      <c r="BF126" s="217">
        <f t="shared" si="5"/>
        <v>0</v>
      </c>
      <c r="BG126" s="217">
        <f t="shared" si="6"/>
        <v>0</v>
      </c>
      <c r="BH126" s="217">
        <f t="shared" si="7"/>
        <v>0</v>
      </c>
      <c r="BI126" s="217">
        <f t="shared" si="8"/>
        <v>0</v>
      </c>
      <c r="BJ126" s="25" t="s">
        <v>42</v>
      </c>
      <c r="BK126" s="217">
        <f t="shared" si="9"/>
        <v>0</v>
      </c>
      <c r="BL126" s="25" t="s">
        <v>111</v>
      </c>
      <c r="BM126" s="25" t="s">
        <v>3018</v>
      </c>
    </row>
    <row r="127" spans="2:65" s="1" customFormat="1" ht="16.5" customHeight="1">
      <c r="B127" s="43"/>
      <c r="C127" s="264" t="s">
        <v>348</v>
      </c>
      <c r="D127" s="264" t="s">
        <v>306</v>
      </c>
      <c r="E127" s="265" t="s">
        <v>3019</v>
      </c>
      <c r="F127" s="266" t="s">
        <v>3020</v>
      </c>
      <c r="G127" s="267" t="s">
        <v>370</v>
      </c>
      <c r="H127" s="268">
        <v>13</v>
      </c>
      <c r="I127" s="269"/>
      <c r="J127" s="270">
        <f t="shared" si="0"/>
        <v>0</v>
      </c>
      <c r="K127" s="266" t="s">
        <v>34</v>
      </c>
      <c r="L127" s="271"/>
      <c r="M127" s="272" t="s">
        <v>34</v>
      </c>
      <c r="N127" s="273" t="s">
        <v>51</v>
      </c>
      <c r="O127" s="44"/>
      <c r="P127" s="215">
        <f t="shared" si="1"/>
        <v>0</v>
      </c>
      <c r="Q127" s="215">
        <v>0</v>
      </c>
      <c r="R127" s="215">
        <f t="shared" si="2"/>
        <v>0</v>
      </c>
      <c r="S127" s="215">
        <v>0</v>
      </c>
      <c r="T127" s="216">
        <f t="shared" si="3"/>
        <v>0</v>
      </c>
      <c r="AR127" s="25" t="s">
        <v>244</v>
      </c>
      <c r="AT127" s="25" t="s">
        <v>306</v>
      </c>
      <c r="AU127" s="25" t="s">
        <v>87</v>
      </c>
      <c r="AY127" s="25" t="s">
        <v>201</v>
      </c>
      <c r="BE127" s="217">
        <f t="shared" si="4"/>
        <v>0</v>
      </c>
      <c r="BF127" s="217">
        <f t="shared" si="5"/>
        <v>0</v>
      </c>
      <c r="BG127" s="217">
        <f t="shared" si="6"/>
        <v>0</v>
      </c>
      <c r="BH127" s="217">
        <f t="shared" si="7"/>
        <v>0</v>
      </c>
      <c r="BI127" s="217">
        <f t="shared" si="8"/>
        <v>0</v>
      </c>
      <c r="BJ127" s="25" t="s">
        <v>42</v>
      </c>
      <c r="BK127" s="217">
        <f t="shared" si="9"/>
        <v>0</v>
      </c>
      <c r="BL127" s="25" t="s">
        <v>111</v>
      </c>
      <c r="BM127" s="25" t="s">
        <v>3021</v>
      </c>
    </row>
    <row r="128" spans="2:65" s="13" customFormat="1">
      <c r="B128" s="231"/>
      <c r="C128" s="232"/>
      <c r="D128" s="218" t="s">
        <v>211</v>
      </c>
      <c r="E128" s="233" t="s">
        <v>34</v>
      </c>
      <c r="F128" s="234" t="s">
        <v>3022</v>
      </c>
      <c r="G128" s="232"/>
      <c r="H128" s="235">
        <v>13</v>
      </c>
      <c r="I128" s="236"/>
      <c r="J128" s="232"/>
      <c r="K128" s="232"/>
      <c r="L128" s="237"/>
      <c r="M128" s="238"/>
      <c r="N128" s="239"/>
      <c r="O128" s="239"/>
      <c r="P128" s="239"/>
      <c r="Q128" s="239"/>
      <c r="R128" s="239"/>
      <c r="S128" s="239"/>
      <c r="T128" s="240"/>
      <c r="AT128" s="241" t="s">
        <v>211</v>
      </c>
      <c r="AU128" s="241" t="s">
        <v>87</v>
      </c>
      <c r="AV128" s="13" t="s">
        <v>87</v>
      </c>
      <c r="AW128" s="13" t="s">
        <v>40</v>
      </c>
      <c r="AX128" s="13" t="s">
        <v>80</v>
      </c>
      <c r="AY128" s="241" t="s">
        <v>201</v>
      </c>
    </row>
    <row r="129" spans="2:65" s="14" customFormat="1">
      <c r="B129" s="242"/>
      <c r="C129" s="243"/>
      <c r="D129" s="218" t="s">
        <v>211</v>
      </c>
      <c r="E129" s="244" t="s">
        <v>34</v>
      </c>
      <c r="F129" s="245" t="s">
        <v>215</v>
      </c>
      <c r="G129" s="243"/>
      <c r="H129" s="246">
        <v>13</v>
      </c>
      <c r="I129" s="247"/>
      <c r="J129" s="243"/>
      <c r="K129" s="243"/>
      <c r="L129" s="248"/>
      <c r="M129" s="249"/>
      <c r="N129" s="250"/>
      <c r="O129" s="250"/>
      <c r="P129" s="250"/>
      <c r="Q129" s="250"/>
      <c r="R129" s="250"/>
      <c r="S129" s="250"/>
      <c r="T129" s="251"/>
      <c r="AT129" s="252" t="s">
        <v>211</v>
      </c>
      <c r="AU129" s="252" t="s">
        <v>87</v>
      </c>
      <c r="AV129" s="14" t="s">
        <v>111</v>
      </c>
      <c r="AW129" s="14" t="s">
        <v>40</v>
      </c>
      <c r="AX129" s="14" t="s">
        <v>42</v>
      </c>
      <c r="AY129" s="252" t="s">
        <v>201</v>
      </c>
    </row>
    <row r="130" spans="2:65" s="1" customFormat="1" ht="16.5" customHeight="1">
      <c r="B130" s="43"/>
      <c r="C130" s="264" t="s">
        <v>352</v>
      </c>
      <c r="D130" s="264" t="s">
        <v>306</v>
      </c>
      <c r="E130" s="265" t="s">
        <v>3023</v>
      </c>
      <c r="F130" s="266" t="s">
        <v>3024</v>
      </c>
      <c r="G130" s="267" t="s">
        <v>370</v>
      </c>
      <c r="H130" s="268">
        <v>3</v>
      </c>
      <c r="I130" s="269"/>
      <c r="J130" s="270">
        <f t="shared" ref="J130:J147" si="10">ROUND(I130*H130,2)</f>
        <v>0</v>
      </c>
      <c r="K130" s="266" t="s">
        <v>34</v>
      </c>
      <c r="L130" s="271"/>
      <c r="M130" s="272" t="s">
        <v>34</v>
      </c>
      <c r="N130" s="273" t="s">
        <v>51</v>
      </c>
      <c r="O130" s="44"/>
      <c r="P130" s="215">
        <f t="shared" ref="P130:P147" si="11">O130*H130</f>
        <v>0</v>
      </c>
      <c r="Q130" s="215">
        <v>0</v>
      </c>
      <c r="R130" s="215">
        <f t="shared" ref="R130:R147" si="12">Q130*H130</f>
        <v>0</v>
      </c>
      <c r="S130" s="215">
        <v>0</v>
      </c>
      <c r="T130" s="216">
        <f t="shared" ref="T130:T147" si="13">S130*H130</f>
        <v>0</v>
      </c>
      <c r="AR130" s="25" t="s">
        <v>244</v>
      </c>
      <c r="AT130" s="25" t="s">
        <v>306</v>
      </c>
      <c r="AU130" s="25" t="s">
        <v>87</v>
      </c>
      <c r="AY130" s="25" t="s">
        <v>201</v>
      </c>
      <c r="BE130" s="217">
        <f t="shared" ref="BE130:BE147" si="14">IF(N130="základní",J130,0)</f>
        <v>0</v>
      </c>
      <c r="BF130" s="217">
        <f t="shared" ref="BF130:BF147" si="15">IF(N130="snížená",J130,0)</f>
        <v>0</v>
      </c>
      <c r="BG130" s="217">
        <f t="shared" ref="BG130:BG147" si="16">IF(N130="zákl. přenesená",J130,0)</f>
        <v>0</v>
      </c>
      <c r="BH130" s="217">
        <f t="shared" ref="BH130:BH147" si="17">IF(N130="sníž. přenesená",J130,0)</f>
        <v>0</v>
      </c>
      <c r="BI130" s="217">
        <f t="shared" ref="BI130:BI147" si="18">IF(N130="nulová",J130,0)</f>
        <v>0</v>
      </c>
      <c r="BJ130" s="25" t="s">
        <v>42</v>
      </c>
      <c r="BK130" s="217">
        <f t="shared" ref="BK130:BK147" si="19">ROUND(I130*H130,2)</f>
        <v>0</v>
      </c>
      <c r="BL130" s="25" t="s">
        <v>111</v>
      </c>
      <c r="BM130" s="25" t="s">
        <v>3025</v>
      </c>
    </row>
    <row r="131" spans="2:65" s="1" customFormat="1" ht="16.5" customHeight="1">
      <c r="B131" s="43"/>
      <c r="C131" s="264" t="s">
        <v>360</v>
      </c>
      <c r="D131" s="264" t="s">
        <v>306</v>
      </c>
      <c r="E131" s="265" t="s">
        <v>3026</v>
      </c>
      <c r="F131" s="266" t="s">
        <v>3027</v>
      </c>
      <c r="G131" s="267" t="s">
        <v>370</v>
      </c>
      <c r="H131" s="268">
        <v>1</v>
      </c>
      <c r="I131" s="269"/>
      <c r="J131" s="270">
        <f t="shared" si="10"/>
        <v>0</v>
      </c>
      <c r="K131" s="266" t="s">
        <v>34</v>
      </c>
      <c r="L131" s="271"/>
      <c r="M131" s="272" t="s">
        <v>34</v>
      </c>
      <c r="N131" s="273" t="s">
        <v>51</v>
      </c>
      <c r="O131" s="44"/>
      <c r="P131" s="215">
        <f t="shared" si="11"/>
        <v>0</v>
      </c>
      <c r="Q131" s="215">
        <v>0</v>
      </c>
      <c r="R131" s="215">
        <f t="shared" si="12"/>
        <v>0</v>
      </c>
      <c r="S131" s="215">
        <v>0</v>
      </c>
      <c r="T131" s="216">
        <f t="shared" si="13"/>
        <v>0</v>
      </c>
      <c r="AR131" s="25" t="s">
        <v>244</v>
      </c>
      <c r="AT131" s="25" t="s">
        <v>306</v>
      </c>
      <c r="AU131" s="25" t="s">
        <v>87</v>
      </c>
      <c r="AY131" s="25" t="s">
        <v>201</v>
      </c>
      <c r="BE131" s="217">
        <f t="shared" si="14"/>
        <v>0</v>
      </c>
      <c r="BF131" s="217">
        <f t="shared" si="15"/>
        <v>0</v>
      </c>
      <c r="BG131" s="217">
        <f t="shared" si="16"/>
        <v>0</v>
      </c>
      <c r="BH131" s="217">
        <f t="shared" si="17"/>
        <v>0</v>
      </c>
      <c r="BI131" s="217">
        <f t="shared" si="18"/>
        <v>0</v>
      </c>
      <c r="BJ131" s="25" t="s">
        <v>42</v>
      </c>
      <c r="BK131" s="217">
        <f t="shared" si="19"/>
        <v>0</v>
      </c>
      <c r="BL131" s="25" t="s">
        <v>111</v>
      </c>
      <c r="BM131" s="25" t="s">
        <v>3028</v>
      </c>
    </row>
    <row r="132" spans="2:65" s="1" customFormat="1" ht="16.5" customHeight="1">
      <c r="B132" s="43"/>
      <c r="C132" s="264" t="s">
        <v>367</v>
      </c>
      <c r="D132" s="264" t="s">
        <v>306</v>
      </c>
      <c r="E132" s="265" t="s">
        <v>3029</v>
      </c>
      <c r="F132" s="266" t="s">
        <v>3030</v>
      </c>
      <c r="G132" s="267" t="s">
        <v>370</v>
      </c>
      <c r="H132" s="268">
        <v>4</v>
      </c>
      <c r="I132" s="269"/>
      <c r="J132" s="270">
        <f t="shared" si="10"/>
        <v>0</v>
      </c>
      <c r="K132" s="266" t="s">
        <v>34</v>
      </c>
      <c r="L132" s="271"/>
      <c r="M132" s="272" t="s">
        <v>34</v>
      </c>
      <c r="N132" s="273" t="s">
        <v>51</v>
      </c>
      <c r="O132" s="44"/>
      <c r="P132" s="215">
        <f t="shared" si="11"/>
        <v>0</v>
      </c>
      <c r="Q132" s="215">
        <v>0</v>
      </c>
      <c r="R132" s="215">
        <f t="shared" si="12"/>
        <v>0</v>
      </c>
      <c r="S132" s="215">
        <v>0</v>
      </c>
      <c r="T132" s="216">
        <f t="shared" si="13"/>
        <v>0</v>
      </c>
      <c r="AR132" s="25" t="s">
        <v>244</v>
      </c>
      <c r="AT132" s="25" t="s">
        <v>306</v>
      </c>
      <c r="AU132" s="25" t="s">
        <v>87</v>
      </c>
      <c r="AY132" s="25" t="s">
        <v>201</v>
      </c>
      <c r="BE132" s="217">
        <f t="shared" si="14"/>
        <v>0</v>
      </c>
      <c r="BF132" s="217">
        <f t="shared" si="15"/>
        <v>0</v>
      </c>
      <c r="BG132" s="217">
        <f t="shared" si="16"/>
        <v>0</v>
      </c>
      <c r="BH132" s="217">
        <f t="shared" si="17"/>
        <v>0</v>
      </c>
      <c r="BI132" s="217">
        <f t="shared" si="18"/>
        <v>0</v>
      </c>
      <c r="BJ132" s="25" t="s">
        <v>42</v>
      </c>
      <c r="BK132" s="217">
        <f t="shared" si="19"/>
        <v>0</v>
      </c>
      <c r="BL132" s="25" t="s">
        <v>111</v>
      </c>
      <c r="BM132" s="25" t="s">
        <v>3031</v>
      </c>
    </row>
    <row r="133" spans="2:65" s="1" customFormat="1" ht="16.5" customHeight="1">
      <c r="B133" s="43"/>
      <c r="C133" s="206" t="s">
        <v>374</v>
      </c>
      <c r="D133" s="206" t="s">
        <v>203</v>
      </c>
      <c r="E133" s="207" t="s">
        <v>3032</v>
      </c>
      <c r="F133" s="208" t="s">
        <v>3033</v>
      </c>
      <c r="G133" s="209" t="s">
        <v>370</v>
      </c>
      <c r="H133" s="210">
        <v>2</v>
      </c>
      <c r="I133" s="211"/>
      <c r="J133" s="212">
        <f t="shared" si="10"/>
        <v>0</v>
      </c>
      <c r="K133" s="208" t="s">
        <v>34</v>
      </c>
      <c r="L133" s="63"/>
      <c r="M133" s="213" t="s">
        <v>34</v>
      </c>
      <c r="N133" s="214" t="s">
        <v>51</v>
      </c>
      <c r="O133" s="44"/>
      <c r="P133" s="215">
        <f t="shared" si="11"/>
        <v>0</v>
      </c>
      <c r="Q133" s="215">
        <v>0</v>
      </c>
      <c r="R133" s="215">
        <f t="shared" si="12"/>
        <v>0</v>
      </c>
      <c r="S133" s="215">
        <v>0</v>
      </c>
      <c r="T133" s="216">
        <f t="shared" si="13"/>
        <v>0</v>
      </c>
      <c r="AR133" s="25" t="s">
        <v>111</v>
      </c>
      <c r="AT133" s="25" t="s">
        <v>203</v>
      </c>
      <c r="AU133" s="25" t="s">
        <v>87</v>
      </c>
      <c r="AY133" s="25" t="s">
        <v>201</v>
      </c>
      <c r="BE133" s="217">
        <f t="shared" si="14"/>
        <v>0</v>
      </c>
      <c r="BF133" s="217">
        <f t="shared" si="15"/>
        <v>0</v>
      </c>
      <c r="BG133" s="217">
        <f t="shared" si="16"/>
        <v>0</v>
      </c>
      <c r="BH133" s="217">
        <f t="shared" si="17"/>
        <v>0</v>
      </c>
      <c r="BI133" s="217">
        <f t="shared" si="18"/>
        <v>0</v>
      </c>
      <c r="BJ133" s="25" t="s">
        <v>42</v>
      </c>
      <c r="BK133" s="217">
        <f t="shared" si="19"/>
        <v>0</v>
      </c>
      <c r="BL133" s="25" t="s">
        <v>111</v>
      </c>
      <c r="BM133" s="25" t="s">
        <v>3034</v>
      </c>
    </row>
    <row r="134" spans="2:65" s="1" customFormat="1" ht="16.5" customHeight="1">
      <c r="B134" s="43"/>
      <c r="C134" s="264" t="s">
        <v>378</v>
      </c>
      <c r="D134" s="264" t="s">
        <v>306</v>
      </c>
      <c r="E134" s="265" t="s">
        <v>3035</v>
      </c>
      <c r="F134" s="266" t="s">
        <v>3036</v>
      </c>
      <c r="G134" s="267" t="s">
        <v>370</v>
      </c>
      <c r="H134" s="268">
        <v>2</v>
      </c>
      <c r="I134" s="269"/>
      <c r="J134" s="270">
        <f t="shared" si="10"/>
        <v>0</v>
      </c>
      <c r="K134" s="266" t="s">
        <v>34</v>
      </c>
      <c r="L134" s="271"/>
      <c r="M134" s="272" t="s">
        <v>34</v>
      </c>
      <c r="N134" s="273" t="s">
        <v>51</v>
      </c>
      <c r="O134" s="44"/>
      <c r="P134" s="215">
        <f t="shared" si="11"/>
        <v>0</v>
      </c>
      <c r="Q134" s="215">
        <v>0</v>
      </c>
      <c r="R134" s="215">
        <f t="shared" si="12"/>
        <v>0</v>
      </c>
      <c r="S134" s="215">
        <v>0</v>
      </c>
      <c r="T134" s="216">
        <f t="shared" si="13"/>
        <v>0</v>
      </c>
      <c r="AR134" s="25" t="s">
        <v>244</v>
      </c>
      <c r="AT134" s="25" t="s">
        <v>306</v>
      </c>
      <c r="AU134" s="25" t="s">
        <v>87</v>
      </c>
      <c r="AY134" s="25" t="s">
        <v>201</v>
      </c>
      <c r="BE134" s="217">
        <f t="shared" si="14"/>
        <v>0</v>
      </c>
      <c r="BF134" s="217">
        <f t="shared" si="15"/>
        <v>0</v>
      </c>
      <c r="BG134" s="217">
        <f t="shared" si="16"/>
        <v>0</v>
      </c>
      <c r="BH134" s="217">
        <f t="shared" si="17"/>
        <v>0</v>
      </c>
      <c r="BI134" s="217">
        <f t="shared" si="18"/>
        <v>0</v>
      </c>
      <c r="BJ134" s="25" t="s">
        <v>42</v>
      </c>
      <c r="BK134" s="217">
        <f t="shared" si="19"/>
        <v>0</v>
      </c>
      <c r="BL134" s="25" t="s">
        <v>111</v>
      </c>
      <c r="BM134" s="25" t="s">
        <v>3037</v>
      </c>
    </row>
    <row r="135" spans="2:65" s="1" customFormat="1" ht="16.5" customHeight="1">
      <c r="B135" s="43"/>
      <c r="C135" s="206" t="s">
        <v>385</v>
      </c>
      <c r="D135" s="206" t="s">
        <v>203</v>
      </c>
      <c r="E135" s="207" t="s">
        <v>3038</v>
      </c>
      <c r="F135" s="208" t="s">
        <v>3039</v>
      </c>
      <c r="G135" s="209" t="s">
        <v>370</v>
      </c>
      <c r="H135" s="210">
        <v>2</v>
      </c>
      <c r="I135" s="211"/>
      <c r="J135" s="212">
        <f t="shared" si="10"/>
        <v>0</v>
      </c>
      <c r="K135" s="208" t="s">
        <v>34</v>
      </c>
      <c r="L135" s="63"/>
      <c r="M135" s="213" t="s">
        <v>34</v>
      </c>
      <c r="N135" s="214" t="s">
        <v>51</v>
      </c>
      <c r="O135" s="44"/>
      <c r="P135" s="215">
        <f t="shared" si="11"/>
        <v>0</v>
      </c>
      <c r="Q135" s="215">
        <v>0</v>
      </c>
      <c r="R135" s="215">
        <f t="shared" si="12"/>
        <v>0</v>
      </c>
      <c r="S135" s="215">
        <v>0</v>
      </c>
      <c r="T135" s="216">
        <f t="shared" si="13"/>
        <v>0</v>
      </c>
      <c r="AR135" s="25" t="s">
        <v>111</v>
      </c>
      <c r="AT135" s="25" t="s">
        <v>203</v>
      </c>
      <c r="AU135" s="25" t="s">
        <v>87</v>
      </c>
      <c r="AY135" s="25" t="s">
        <v>201</v>
      </c>
      <c r="BE135" s="217">
        <f t="shared" si="14"/>
        <v>0</v>
      </c>
      <c r="BF135" s="217">
        <f t="shared" si="15"/>
        <v>0</v>
      </c>
      <c r="BG135" s="217">
        <f t="shared" si="16"/>
        <v>0</v>
      </c>
      <c r="BH135" s="217">
        <f t="shared" si="17"/>
        <v>0</v>
      </c>
      <c r="BI135" s="217">
        <f t="shared" si="18"/>
        <v>0</v>
      </c>
      <c r="BJ135" s="25" t="s">
        <v>42</v>
      </c>
      <c r="BK135" s="217">
        <f t="shared" si="19"/>
        <v>0</v>
      </c>
      <c r="BL135" s="25" t="s">
        <v>111</v>
      </c>
      <c r="BM135" s="25" t="s">
        <v>3040</v>
      </c>
    </row>
    <row r="136" spans="2:65" s="1" customFormat="1" ht="16.5" customHeight="1">
      <c r="B136" s="43"/>
      <c r="C136" s="264" t="s">
        <v>390</v>
      </c>
      <c r="D136" s="264" t="s">
        <v>306</v>
      </c>
      <c r="E136" s="265" t="s">
        <v>3041</v>
      </c>
      <c r="F136" s="266" t="s">
        <v>3042</v>
      </c>
      <c r="G136" s="267" t="s">
        <v>370</v>
      </c>
      <c r="H136" s="268">
        <v>2</v>
      </c>
      <c r="I136" s="269"/>
      <c r="J136" s="270">
        <f t="shared" si="10"/>
        <v>0</v>
      </c>
      <c r="K136" s="266" t="s">
        <v>34</v>
      </c>
      <c r="L136" s="271"/>
      <c r="M136" s="272" t="s">
        <v>34</v>
      </c>
      <c r="N136" s="273" t="s">
        <v>51</v>
      </c>
      <c r="O136" s="44"/>
      <c r="P136" s="215">
        <f t="shared" si="11"/>
        <v>0</v>
      </c>
      <c r="Q136" s="215">
        <v>0</v>
      </c>
      <c r="R136" s="215">
        <f t="shared" si="12"/>
        <v>0</v>
      </c>
      <c r="S136" s="215">
        <v>0</v>
      </c>
      <c r="T136" s="216">
        <f t="shared" si="13"/>
        <v>0</v>
      </c>
      <c r="AR136" s="25" t="s">
        <v>244</v>
      </c>
      <c r="AT136" s="25" t="s">
        <v>306</v>
      </c>
      <c r="AU136" s="25" t="s">
        <v>87</v>
      </c>
      <c r="AY136" s="25" t="s">
        <v>201</v>
      </c>
      <c r="BE136" s="217">
        <f t="shared" si="14"/>
        <v>0</v>
      </c>
      <c r="BF136" s="217">
        <f t="shared" si="15"/>
        <v>0</v>
      </c>
      <c r="BG136" s="217">
        <f t="shared" si="16"/>
        <v>0</v>
      </c>
      <c r="BH136" s="217">
        <f t="shared" si="17"/>
        <v>0</v>
      </c>
      <c r="BI136" s="217">
        <f t="shared" si="18"/>
        <v>0</v>
      </c>
      <c r="BJ136" s="25" t="s">
        <v>42</v>
      </c>
      <c r="BK136" s="217">
        <f t="shared" si="19"/>
        <v>0</v>
      </c>
      <c r="BL136" s="25" t="s">
        <v>111</v>
      </c>
      <c r="BM136" s="25" t="s">
        <v>3043</v>
      </c>
    </row>
    <row r="137" spans="2:65" s="1" customFormat="1" ht="16.5" customHeight="1">
      <c r="B137" s="43"/>
      <c r="C137" s="206" t="s">
        <v>395</v>
      </c>
      <c r="D137" s="206" t="s">
        <v>203</v>
      </c>
      <c r="E137" s="207" t="s">
        <v>3044</v>
      </c>
      <c r="F137" s="208" t="s">
        <v>3045</v>
      </c>
      <c r="G137" s="209" t="s">
        <v>137</v>
      </c>
      <c r="H137" s="210">
        <v>57</v>
      </c>
      <c r="I137" s="211"/>
      <c r="J137" s="212">
        <f t="shared" si="10"/>
        <v>0</v>
      </c>
      <c r="K137" s="208" t="s">
        <v>34</v>
      </c>
      <c r="L137" s="63"/>
      <c r="M137" s="213" t="s">
        <v>34</v>
      </c>
      <c r="N137" s="214" t="s">
        <v>51</v>
      </c>
      <c r="O137" s="44"/>
      <c r="P137" s="215">
        <f t="shared" si="11"/>
        <v>0</v>
      </c>
      <c r="Q137" s="215">
        <v>0</v>
      </c>
      <c r="R137" s="215">
        <f t="shared" si="12"/>
        <v>0</v>
      </c>
      <c r="S137" s="215">
        <v>0</v>
      </c>
      <c r="T137" s="216">
        <f t="shared" si="13"/>
        <v>0</v>
      </c>
      <c r="AR137" s="25" t="s">
        <v>111</v>
      </c>
      <c r="AT137" s="25" t="s">
        <v>203</v>
      </c>
      <c r="AU137" s="25" t="s">
        <v>87</v>
      </c>
      <c r="AY137" s="25" t="s">
        <v>201</v>
      </c>
      <c r="BE137" s="217">
        <f t="shared" si="14"/>
        <v>0</v>
      </c>
      <c r="BF137" s="217">
        <f t="shared" si="15"/>
        <v>0</v>
      </c>
      <c r="BG137" s="217">
        <f t="shared" si="16"/>
        <v>0</v>
      </c>
      <c r="BH137" s="217">
        <f t="shared" si="17"/>
        <v>0</v>
      </c>
      <c r="BI137" s="217">
        <f t="shared" si="18"/>
        <v>0</v>
      </c>
      <c r="BJ137" s="25" t="s">
        <v>42</v>
      </c>
      <c r="BK137" s="217">
        <f t="shared" si="19"/>
        <v>0</v>
      </c>
      <c r="BL137" s="25" t="s">
        <v>111</v>
      </c>
      <c r="BM137" s="25" t="s">
        <v>3046</v>
      </c>
    </row>
    <row r="138" spans="2:65" s="1" customFormat="1" ht="51" customHeight="1">
      <c r="B138" s="43"/>
      <c r="C138" s="264" t="s">
        <v>399</v>
      </c>
      <c r="D138" s="264" t="s">
        <v>306</v>
      </c>
      <c r="E138" s="265" t="s">
        <v>3047</v>
      </c>
      <c r="F138" s="266" t="s">
        <v>3048</v>
      </c>
      <c r="G138" s="267" t="s">
        <v>1876</v>
      </c>
      <c r="H138" s="268">
        <v>1</v>
      </c>
      <c r="I138" s="269"/>
      <c r="J138" s="270">
        <f t="shared" si="10"/>
        <v>0</v>
      </c>
      <c r="K138" s="266" t="s">
        <v>34</v>
      </c>
      <c r="L138" s="271"/>
      <c r="M138" s="272" t="s">
        <v>34</v>
      </c>
      <c r="N138" s="273" t="s">
        <v>51</v>
      </c>
      <c r="O138" s="44"/>
      <c r="P138" s="215">
        <f t="shared" si="11"/>
        <v>0</v>
      </c>
      <c r="Q138" s="215">
        <v>0</v>
      </c>
      <c r="R138" s="215">
        <f t="shared" si="12"/>
        <v>0</v>
      </c>
      <c r="S138" s="215">
        <v>0</v>
      </c>
      <c r="T138" s="216">
        <f t="shared" si="13"/>
        <v>0</v>
      </c>
      <c r="AR138" s="25" t="s">
        <v>244</v>
      </c>
      <c r="AT138" s="25" t="s">
        <v>306</v>
      </c>
      <c r="AU138" s="25" t="s">
        <v>87</v>
      </c>
      <c r="AY138" s="25" t="s">
        <v>201</v>
      </c>
      <c r="BE138" s="217">
        <f t="shared" si="14"/>
        <v>0</v>
      </c>
      <c r="BF138" s="217">
        <f t="shared" si="15"/>
        <v>0</v>
      </c>
      <c r="BG138" s="217">
        <f t="shared" si="16"/>
        <v>0</v>
      </c>
      <c r="BH138" s="217">
        <f t="shared" si="17"/>
        <v>0</v>
      </c>
      <c r="BI138" s="217">
        <f t="shared" si="18"/>
        <v>0</v>
      </c>
      <c r="BJ138" s="25" t="s">
        <v>42</v>
      </c>
      <c r="BK138" s="217">
        <f t="shared" si="19"/>
        <v>0</v>
      </c>
      <c r="BL138" s="25" t="s">
        <v>111</v>
      </c>
      <c r="BM138" s="25" t="s">
        <v>3049</v>
      </c>
    </row>
    <row r="139" spans="2:65" s="1" customFormat="1" ht="16.5" customHeight="1">
      <c r="B139" s="43"/>
      <c r="C139" s="206" t="s">
        <v>405</v>
      </c>
      <c r="D139" s="206" t="s">
        <v>203</v>
      </c>
      <c r="E139" s="207" t="s">
        <v>3050</v>
      </c>
      <c r="F139" s="208" t="s">
        <v>3051</v>
      </c>
      <c r="G139" s="209" t="s">
        <v>370</v>
      </c>
      <c r="H139" s="210">
        <v>1</v>
      </c>
      <c r="I139" s="211"/>
      <c r="J139" s="212">
        <f t="shared" si="10"/>
        <v>0</v>
      </c>
      <c r="K139" s="208" t="s">
        <v>34</v>
      </c>
      <c r="L139" s="63"/>
      <c r="M139" s="213" t="s">
        <v>34</v>
      </c>
      <c r="N139" s="214" t="s">
        <v>51</v>
      </c>
      <c r="O139" s="44"/>
      <c r="P139" s="215">
        <f t="shared" si="11"/>
        <v>0</v>
      </c>
      <c r="Q139" s="215">
        <v>0</v>
      </c>
      <c r="R139" s="215">
        <f t="shared" si="12"/>
        <v>0</v>
      </c>
      <c r="S139" s="215">
        <v>0</v>
      </c>
      <c r="T139" s="216">
        <f t="shared" si="13"/>
        <v>0</v>
      </c>
      <c r="AR139" s="25" t="s">
        <v>111</v>
      </c>
      <c r="AT139" s="25" t="s">
        <v>203</v>
      </c>
      <c r="AU139" s="25" t="s">
        <v>87</v>
      </c>
      <c r="AY139" s="25" t="s">
        <v>201</v>
      </c>
      <c r="BE139" s="217">
        <f t="shared" si="14"/>
        <v>0</v>
      </c>
      <c r="BF139" s="217">
        <f t="shared" si="15"/>
        <v>0</v>
      </c>
      <c r="BG139" s="217">
        <f t="shared" si="16"/>
        <v>0</v>
      </c>
      <c r="BH139" s="217">
        <f t="shared" si="17"/>
        <v>0</v>
      </c>
      <c r="BI139" s="217">
        <f t="shared" si="18"/>
        <v>0</v>
      </c>
      <c r="BJ139" s="25" t="s">
        <v>42</v>
      </c>
      <c r="BK139" s="217">
        <f t="shared" si="19"/>
        <v>0</v>
      </c>
      <c r="BL139" s="25" t="s">
        <v>111</v>
      </c>
      <c r="BM139" s="25" t="s">
        <v>3052</v>
      </c>
    </row>
    <row r="140" spans="2:65" s="1" customFormat="1" ht="16.5" customHeight="1">
      <c r="B140" s="43"/>
      <c r="C140" s="264" t="s">
        <v>413</v>
      </c>
      <c r="D140" s="264" t="s">
        <v>306</v>
      </c>
      <c r="E140" s="265" t="s">
        <v>3053</v>
      </c>
      <c r="F140" s="266" t="s">
        <v>3054</v>
      </c>
      <c r="G140" s="267" t="s">
        <v>370</v>
      </c>
      <c r="H140" s="268">
        <v>1</v>
      </c>
      <c r="I140" s="269"/>
      <c r="J140" s="270">
        <f t="shared" si="10"/>
        <v>0</v>
      </c>
      <c r="K140" s="266" t="s">
        <v>34</v>
      </c>
      <c r="L140" s="271"/>
      <c r="M140" s="272" t="s">
        <v>34</v>
      </c>
      <c r="N140" s="273" t="s">
        <v>51</v>
      </c>
      <c r="O140" s="44"/>
      <c r="P140" s="215">
        <f t="shared" si="11"/>
        <v>0</v>
      </c>
      <c r="Q140" s="215">
        <v>0</v>
      </c>
      <c r="R140" s="215">
        <f t="shared" si="12"/>
        <v>0</v>
      </c>
      <c r="S140" s="215">
        <v>0</v>
      </c>
      <c r="T140" s="216">
        <f t="shared" si="13"/>
        <v>0</v>
      </c>
      <c r="AR140" s="25" t="s">
        <v>244</v>
      </c>
      <c r="AT140" s="25" t="s">
        <v>306</v>
      </c>
      <c r="AU140" s="25" t="s">
        <v>87</v>
      </c>
      <c r="AY140" s="25" t="s">
        <v>201</v>
      </c>
      <c r="BE140" s="217">
        <f t="shared" si="14"/>
        <v>0</v>
      </c>
      <c r="BF140" s="217">
        <f t="shared" si="15"/>
        <v>0</v>
      </c>
      <c r="BG140" s="217">
        <f t="shared" si="16"/>
        <v>0</v>
      </c>
      <c r="BH140" s="217">
        <f t="shared" si="17"/>
        <v>0</v>
      </c>
      <c r="BI140" s="217">
        <f t="shared" si="18"/>
        <v>0</v>
      </c>
      <c r="BJ140" s="25" t="s">
        <v>42</v>
      </c>
      <c r="BK140" s="217">
        <f t="shared" si="19"/>
        <v>0</v>
      </c>
      <c r="BL140" s="25" t="s">
        <v>111</v>
      </c>
      <c r="BM140" s="25" t="s">
        <v>3055</v>
      </c>
    </row>
    <row r="141" spans="2:65" s="1" customFormat="1" ht="16.5" customHeight="1">
      <c r="B141" s="43"/>
      <c r="C141" s="206" t="s">
        <v>433</v>
      </c>
      <c r="D141" s="206" t="s">
        <v>203</v>
      </c>
      <c r="E141" s="207" t="s">
        <v>3056</v>
      </c>
      <c r="F141" s="208" t="s">
        <v>3057</v>
      </c>
      <c r="G141" s="209" t="s">
        <v>370</v>
      </c>
      <c r="H141" s="210">
        <v>1</v>
      </c>
      <c r="I141" s="211"/>
      <c r="J141" s="212">
        <f t="shared" si="10"/>
        <v>0</v>
      </c>
      <c r="K141" s="208" t="s">
        <v>34</v>
      </c>
      <c r="L141" s="63"/>
      <c r="M141" s="213" t="s">
        <v>34</v>
      </c>
      <c r="N141" s="214" t="s">
        <v>51</v>
      </c>
      <c r="O141" s="44"/>
      <c r="P141" s="215">
        <f t="shared" si="11"/>
        <v>0</v>
      </c>
      <c r="Q141" s="215">
        <v>0</v>
      </c>
      <c r="R141" s="215">
        <f t="shared" si="12"/>
        <v>0</v>
      </c>
      <c r="S141" s="215">
        <v>0</v>
      </c>
      <c r="T141" s="216">
        <f t="shared" si="13"/>
        <v>0</v>
      </c>
      <c r="AR141" s="25" t="s">
        <v>111</v>
      </c>
      <c r="AT141" s="25" t="s">
        <v>203</v>
      </c>
      <c r="AU141" s="25" t="s">
        <v>87</v>
      </c>
      <c r="AY141" s="25" t="s">
        <v>201</v>
      </c>
      <c r="BE141" s="217">
        <f t="shared" si="14"/>
        <v>0</v>
      </c>
      <c r="BF141" s="217">
        <f t="shared" si="15"/>
        <v>0</v>
      </c>
      <c r="BG141" s="217">
        <f t="shared" si="16"/>
        <v>0</v>
      </c>
      <c r="BH141" s="217">
        <f t="shared" si="17"/>
        <v>0</v>
      </c>
      <c r="BI141" s="217">
        <f t="shared" si="18"/>
        <v>0</v>
      </c>
      <c r="BJ141" s="25" t="s">
        <v>42</v>
      </c>
      <c r="BK141" s="217">
        <f t="shared" si="19"/>
        <v>0</v>
      </c>
      <c r="BL141" s="25" t="s">
        <v>111</v>
      </c>
      <c r="BM141" s="25" t="s">
        <v>3058</v>
      </c>
    </row>
    <row r="142" spans="2:65" s="1" customFormat="1" ht="25.5" customHeight="1">
      <c r="B142" s="43"/>
      <c r="C142" s="264" t="s">
        <v>445</v>
      </c>
      <c r="D142" s="264" t="s">
        <v>306</v>
      </c>
      <c r="E142" s="265" t="s">
        <v>3059</v>
      </c>
      <c r="F142" s="266" t="s">
        <v>3060</v>
      </c>
      <c r="G142" s="267" t="s">
        <v>370</v>
      </c>
      <c r="H142" s="268">
        <v>1</v>
      </c>
      <c r="I142" s="269"/>
      <c r="J142" s="270">
        <f t="shared" si="10"/>
        <v>0</v>
      </c>
      <c r="K142" s="266" t="s">
        <v>34</v>
      </c>
      <c r="L142" s="271"/>
      <c r="M142" s="272" t="s">
        <v>34</v>
      </c>
      <c r="N142" s="273" t="s">
        <v>51</v>
      </c>
      <c r="O142" s="44"/>
      <c r="P142" s="215">
        <f t="shared" si="11"/>
        <v>0</v>
      </c>
      <c r="Q142" s="215">
        <v>0</v>
      </c>
      <c r="R142" s="215">
        <f t="shared" si="12"/>
        <v>0</v>
      </c>
      <c r="S142" s="215">
        <v>0</v>
      </c>
      <c r="T142" s="216">
        <f t="shared" si="13"/>
        <v>0</v>
      </c>
      <c r="AR142" s="25" t="s">
        <v>244</v>
      </c>
      <c r="AT142" s="25" t="s">
        <v>306</v>
      </c>
      <c r="AU142" s="25" t="s">
        <v>87</v>
      </c>
      <c r="AY142" s="25" t="s">
        <v>201</v>
      </c>
      <c r="BE142" s="217">
        <f t="shared" si="14"/>
        <v>0</v>
      </c>
      <c r="BF142" s="217">
        <f t="shared" si="15"/>
        <v>0</v>
      </c>
      <c r="BG142" s="217">
        <f t="shared" si="16"/>
        <v>0</v>
      </c>
      <c r="BH142" s="217">
        <f t="shared" si="17"/>
        <v>0</v>
      </c>
      <c r="BI142" s="217">
        <f t="shared" si="18"/>
        <v>0</v>
      </c>
      <c r="BJ142" s="25" t="s">
        <v>42</v>
      </c>
      <c r="BK142" s="217">
        <f t="shared" si="19"/>
        <v>0</v>
      </c>
      <c r="BL142" s="25" t="s">
        <v>111</v>
      </c>
      <c r="BM142" s="25" t="s">
        <v>3061</v>
      </c>
    </row>
    <row r="143" spans="2:65" s="1" customFormat="1" ht="16.5" customHeight="1">
      <c r="B143" s="43"/>
      <c r="C143" s="206" t="s">
        <v>466</v>
      </c>
      <c r="D143" s="206" t="s">
        <v>203</v>
      </c>
      <c r="E143" s="207" t="s">
        <v>3062</v>
      </c>
      <c r="F143" s="208" t="s">
        <v>3063</v>
      </c>
      <c r="G143" s="209" t="s">
        <v>370</v>
      </c>
      <c r="H143" s="210">
        <v>1</v>
      </c>
      <c r="I143" s="211"/>
      <c r="J143" s="212">
        <f t="shared" si="10"/>
        <v>0</v>
      </c>
      <c r="K143" s="208" t="s">
        <v>34</v>
      </c>
      <c r="L143" s="63"/>
      <c r="M143" s="213" t="s">
        <v>34</v>
      </c>
      <c r="N143" s="214" t="s">
        <v>51</v>
      </c>
      <c r="O143" s="44"/>
      <c r="P143" s="215">
        <f t="shared" si="11"/>
        <v>0</v>
      </c>
      <c r="Q143" s="215">
        <v>0</v>
      </c>
      <c r="R143" s="215">
        <f t="shared" si="12"/>
        <v>0</v>
      </c>
      <c r="S143" s="215">
        <v>0</v>
      </c>
      <c r="T143" s="216">
        <f t="shared" si="13"/>
        <v>0</v>
      </c>
      <c r="AR143" s="25" t="s">
        <v>111</v>
      </c>
      <c r="AT143" s="25" t="s">
        <v>203</v>
      </c>
      <c r="AU143" s="25" t="s">
        <v>87</v>
      </c>
      <c r="AY143" s="25" t="s">
        <v>201</v>
      </c>
      <c r="BE143" s="217">
        <f t="shared" si="14"/>
        <v>0</v>
      </c>
      <c r="BF143" s="217">
        <f t="shared" si="15"/>
        <v>0</v>
      </c>
      <c r="BG143" s="217">
        <f t="shared" si="16"/>
        <v>0</v>
      </c>
      <c r="BH143" s="217">
        <f t="shared" si="17"/>
        <v>0</v>
      </c>
      <c r="BI143" s="217">
        <f t="shared" si="18"/>
        <v>0</v>
      </c>
      <c r="BJ143" s="25" t="s">
        <v>42</v>
      </c>
      <c r="BK143" s="217">
        <f t="shared" si="19"/>
        <v>0</v>
      </c>
      <c r="BL143" s="25" t="s">
        <v>111</v>
      </c>
      <c r="BM143" s="25" t="s">
        <v>3064</v>
      </c>
    </row>
    <row r="144" spans="2:65" s="1" customFormat="1" ht="16.5" customHeight="1">
      <c r="B144" s="43"/>
      <c r="C144" s="264" t="s">
        <v>472</v>
      </c>
      <c r="D144" s="264" t="s">
        <v>306</v>
      </c>
      <c r="E144" s="265" t="s">
        <v>3065</v>
      </c>
      <c r="F144" s="266" t="s">
        <v>3066</v>
      </c>
      <c r="G144" s="267" t="s">
        <v>370</v>
      </c>
      <c r="H144" s="268">
        <v>1</v>
      </c>
      <c r="I144" s="269"/>
      <c r="J144" s="270">
        <f t="shared" si="10"/>
        <v>0</v>
      </c>
      <c r="K144" s="266" t="s">
        <v>34</v>
      </c>
      <c r="L144" s="271"/>
      <c r="M144" s="272" t="s">
        <v>34</v>
      </c>
      <c r="N144" s="273" t="s">
        <v>51</v>
      </c>
      <c r="O144" s="44"/>
      <c r="P144" s="215">
        <f t="shared" si="11"/>
        <v>0</v>
      </c>
      <c r="Q144" s="215">
        <v>0</v>
      </c>
      <c r="R144" s="215">
        <f t="shared" si="12"/>
        <v>0</v>
      </c>
      <c r="S144" s="215">
        <v>0</v>
      </c>
      <c r="T144" s="216">
        <f t="shared" si="13"/>
        <v>0</v>
      </c>
      <c r="AR144" s="25" t="s">
        <v>244</v>
      </c>
      <c r="AT144" s="25" t="s">
        <v>306</v>
      </c>
      <c r="AU144" s="25" t="s">
        <v>87</v>
      </c>
      <c r="AY144" s="25" t="s">
        <v>201</v>
      </c>
      <c r="BE144" s="217">
        <f t="shared" si="14"/>
        <v>0</v>
      </c>
      <c r="BF144" s="217">
        <f t="shared" si="15"/>
        <v>0</v>
      </c>
      <c r="BG144" s="217">
        <f t="shared" si="16"/>
        <v>0</v>
      </c>
      <c r="BH144" s="217">
        <f t="shared" si="17"/>
        <v>0</v>
      </c>
      <c r="BI144" s="217">
        <f t="shared" si="18"/>
        <v>0</v>
      </c>
      <c r="BJ144" s="25" t="s">
        <v>42</v>
      </c>
      <c r="BK144" s="217">
        <f t="shared" si="19"/>
        <v>0</v>
      </c>
      <c r="BL144" s="25" t="s">
        <v>111</v>
      </c>
      <c r="BM144" s="25" t="s">
        <v>3067</v>
      </c>
    </row>
    <row r="145" spans="2:65" s="1" customFormat="1" ht="16.5" customHeight="1">
      <c r="B145" s="43"/>
      <c r="C145" s="206" t="s">
        <v>476</v>
      </c>
      <c r="D145" s="206" t="s">
        <v>203</v>
      </c>
      <c r="E145" s="207" t="s">
        <v>3068</v>
      </c>
      <c r="F145" s="208" t="s">
        <v>3069</v>
      </c>
      <c r="G145" s="209" t="s">
        <v>370</v>
      </c>
      <c r="H145" s="210">
        <v>1</v>
      </c>
      <c r="I145" s="211"/>
      <c r="J145" s="212">
        <f t="shared" si="10"/>
        <v>0</v>
      </c>
      <c r="K145" s="208" t="s">
        <v>34</v>
      </c>
      <c r="L145" s="63"/>
      <c r="M145" s="213" t="s">
        <v>34</v>
      </c>
      <c r="N145" s="214" t="s">
        <v>51</v>
      </c>
      <c r="O145" s="44"/>
      <c r="P145" s="215">
        <f t="shared" si="11"/>
        <v>0</v>
      </c>
      <c r="Q145" s="215">
        <v>0</v>
      </c>
      <c r="R145" s="215">
        <f t="shared" si="12"/>
        <v>0</v>
      </c>
      <c r="S145" s="215">
        <v>0</v>
      </c>
      <c r="T145" s="216">
        <f t="shared" si="13"/>
        <v>0</v>
      </c>
      <c r="AR145" s="25" t="s">
        <v>111</v>
      </c>
      <c r="AT145" s="25" t="s">
        <v>203</v>
      </c>
      <c r="AU145" s="25" t="s">
        <v>87</v>
      </c>
      <c r="AY145" s="25" t="s">
        <v>201</v>
      </c>
      <c r="BE145" s="217">
        <f t="shared" si="14"/>
        <v>0</v>
      </c>
      <c r="BF145" s="217">
        <f t="shared" si="15"/>
        <v>0</v>
      </c>
      <c r="BG145" s="217">
        <f t="shared" si="16"/>
        <v>0</v>
      </c>
      <c r="BH145" s="217">
        <f t="shared" si="17"/>
        <v>0</v>
      </c>
      <c r="BI145" s="217">
        <f t="shared" si="18"/>
        <v>0</v>
      </c>
      <c r="BJ145" s="25" t="s">
        <v>42</v>
      </c>
      <c r="BK145" s="217">
        <f t="shared" si="19"/>
        <v>0</v>
      </c>
      <c r="BL145" s="25" t="s">
        <v>111</v>
      </c>
      <c r="BM145" s="25" t="s">
        <v>3070</v>
      </c>
    </row>
    <row r="146" spans="2:65" s="1" customFormat="1" ht="16.5" customHeight="1">
      <c r="B146" s="43"/>
      <c r="C146" s="264" t="s">
        <v>481</v>
      </c>
      <c r="D146" s="264" t="s">
        <v>306</v>
      </c>
      <c r="E146" s="265" t="s">
        <v>3071</v>
      </c>
      <c r="F146" s="266" t="s">
        <v>3072</v>
      </c>
      <c r="G146" s="267" t="s">
        <v>370</v>
      </c>
      <c r="H146" s="268">
        <v>1</v>
      </c>
      <c r="I146" s="269"/>
      <c r="J146" s="270">
        <f t="shared" si="10"/>
        <v>0</v>
      </c>
      <c r="K146" s="266" t="s">
        <v>34</v>
      </c>
      <c r="L146" s="271"/>
      <c r="M146" s="272" t="s">
        <v>34</v>
      </c>
      <c r="N146" s="273" t="s">
        <v>51</v>
      </c>
      <c r="O146" s="44"/>
      <c r="P146" s="215">
        <f t="shared" si="11"/>
        <v>0</v>
      </c>
      <c r="Q146" s="215">
        <v>0</v>
      </c>
      <c r="R146" s="215">
        <f t="shared" si="12"/>
        <v>0</v>
      </c>
      <c r="S146" s="215">
        <v>0</v>
      </c>
      <c r="T146" s="216">
        <f t="shared" si="13"/>
        <v>0</v>
      </c>
      <c r="AR146" s="25" t="s">
        <v>244</v>
      </c>
      <c r="AT146" s="25" t="s">
        <v>306</v>
      </c>
      <c r="AU146" s="25" t="s">
        <v>87</v>
      </c>
      <c r="AY146" s="25" t="s">
        <v>201</v>
      </c>
      <c r="BE146" s="217">
        <f t="shared" si="14"/>
        <v>0</v>
      </c>
      <c r="BF146" s="217">
        <f t="shared" si="15"/>
        <v>0</v>
      </c>
      <c r="BG146" s="217">
        <f t="shared" si="16"/>
        <v>0</v>
      </c>
      <c r="BH146" s="217">
        <f t="shared" si="17"/>
        <v>0</v>
      </c>
      <c r="BI146" s="217">
        <f t="shared" si="18"/>
        <v>0</v>
      </c>
      <c r="BJ146" s="25" t="s">
        <v>42</v>
      </c>
      <c r="BK146" s="217">
        <f t="shared" si="19"/>
        <v>0</v>
      </c>
      <c r="BL146" s="25" t="s">
        <v>111</v>
      </c>
      <c r="BM146" s="25" t="s">
        <v>3073</v>
      </c>
    </row>
    <row r="147" spans="2:65" s="1" customFormat="1" ht="16.5" customHeight="1">
      <c r="B147" s="43"/>
      <c r="C147" s="206" t="s">
        <v>485</v>
      </c>
      <c r="D147" s="206" t="s">
        <v>203</v>
      </c>
      <c r="E147" s="207" t="s">
        <v>3074</v>
      </c>
      <c r="F147" s="208" t="s">
        <v>3075</v>
      </c>
      <c r="G147" s="209" t="s">
        <v>540</v>
      </c>
      <c r="H147" s="210">
        <v>2</v>
      </c>
      <c r="I147" s="211"/>
      <c r="J147" s="212">
        <f t="shared" si="10"/>
        <v>0</v>
      </c>
      <c r="K147" s="208" t="s">
        <v>34</v>
      </c>
      <c r="L147" s="63"/>
      <c r="M147" s="213" t="s">
        <v>34</v>
      </c>
      <c r="N147" s="214" t="s">
        <v>51</v>
      </c>
      <c r="O147" s="44"/>
      <c r="P147" s="215">
        <f t="shared" si="11"/>
        <v>0</v>
      </c>
      <c r="Q147" s="215">
        <v>0</v>
      </c>
      <c r="R147" s="215">
        <f t="shared" si="12"/>
        <v>0</v>
      </c>
      <c r="S147" s="215">
        <v>0</v>
      </c>
      <c r="T147" s="216">
        <f t="shared" si="13"/>
        <v>0</v>
      </c>
      <c r="AR147" s="25" t="s">
        <v>111</v>
      </c>
      <c r="AT147" s="25" t="s">
        <v>203</v>
      </c>
      <c r="AU147" s="25" t="s">
        <v>87</v>
      </c>
      <c r="AY147" s="25" t="s">
        <v>201</v>
      </c>
      <c r="BE147" s="217">
        <f t="shared" si="14"/>
        <v>0</v>
      </c>
      <c r="BF147" s="217">
        <f t="shared" si="15"/>
        <v>0</v>
      </c>
      <c r="BG147" s="217">
        <f t="shared" si="16"/>
        <v>0</v>
      </c>
      <c r="BH147" s="217">
        <f t="shared" si="17"/>
        <v>0</v>
      </c>
      <c r="BI147" s="217">
        <f t="shared" si="18"/>
        <v>0</v>
      </c>
      <c r="BJ147" s="25" t="s">
        <v>42</v>
      </c>
      <c r="BK147" s="217">
        <f t="shared" si="19"/>
        <v>0</v>
      </c>
      <c r="BL147" s="25" t="s">
        <v>111</v>
      </c>
      <c r="BM147" s="25" t="s">
        <v>3076</v>
      </c>
    </row>
    <row r="148" spans="2:65" s="13" customFormat="1">
      <c r="B148" s="231"/>
      <c r="C148" s="232"/>
      <c r="D148" s="218" t="s">
        <v>211</v>
      </c>
      <c r="E148" s="233" t="s">
        <v>34</v>
      </c>
      <c r="F148" s="234" t="s">
        <v>87</v>
      </c>
      <c r="G148" s="232"/>
      <c r="H148" s="235">
        <v>2</v>
      </c>
      <c r="I148" s="236"/>
      <c r="J148" s="232"/>
      <c r="K148" s="232"/>
      <c r="L148" s="237"/>
      <c r="M148" s="238"/>
      <c r="N148" s="239"/>
      <c r="O148" s="239"/>
      <c r="P148" s="239"/>
      <c r="Q148" s="239"/>
      <c r="R148" s="239"/>
      <c r="S148" s="239"/>
      <c r="T148" s="240"/>
      <c r="AT148" s="241" t="s">
        <v>211</v>
      </c>
      <c r="AU148" s="241" t="s">
        <v>87</v>
      </c>
      <c r="AV148" s="13" t="s">
        <v>87</v>
      </c>
      <c r="AW148" s="13" t="s">
        <v>40</v>
      </c>
      <c r="AX148" s="13" t="s">
        <v>80</v>
      </c>
      <c r="AY148" s="241" t="s">
        <v>201</v>
      </c>
    </row>
    <row r="149" spans="2:65" s="14" customFormat="1">
      <c r="B149" s="242"/>
      <c r="C149" s="243"/>
      <c r="D149" s="218" t="s">
        <v>211</v>
      </c>
      <c r="E149" s="244" t="s">
        <v>34</v>
      </c>
      <c r="F149" s="245" t="s">
        <v>215</v>
      </c>
      <c r="G149" s="243"/>
      <c r="H149" s="246">
        <v>2</v>
      </c>
      <c r="I149" s="247"/>
      <c r="J149" s="243"/>
      <c r="K149" s="243"/>
      <c r="L149" s="248"/>
      <c r="M149" s="249"/>
      <c r="N149" s="250"/>
      <c r="O149" s="250"/>
      <c r="P149" s="250"/>
      <c r="Q149" s="250"/>
      <c r="R149" s="250"/>
      <c r="S149" s="250"/>
      <c r="T149" s="251"/>
      <c r="AT149" s="252" t="s">
        <v>211</v>
      </c>
      <c r="AU149" s="252" t="s">
        <v>87</v>
      </c>
      <c r="AV149" s="14" t="s">
        <v>111</v>
      </c>
      <c r="AW149" s="14" t="s">
        <v>40</v>
      </c>
      <c r="AX149" s="14" t="s">
        <v>42</v>
      </c>
      <c r="AY149" s="252" t="s">
        <v>201</v>
      </c>
    </row>
    <row r="150" spans="2:65" s="1" customFormat="1" ht="16.5" customHeight="1">
      <c r="B150" s="43"/>
      <c r="C150" s="206" t="s">
        <v>490</v>
      </c>
      <c r="D150" s="206" t="s">
        <v>203</v>
      </c>
      <c r="E150" s="207" t="s">
        <v>3077</v>
      </c>
      <c r="F150" s="208" t="s">
        <v>3078</v>
      </c>
      <c r="G150" s="209" t="s">
        <v>540</v>
      </c>
      <c r="H150" s="210">
        <v>6</v>
      </c>
      <c r="I150" s="211"/>
      <c r="J150" s="212">
        <f>ROUND(I150*H150,2)</f>
        <v>0</v>
      </c>
      <c r="K150" s="208" t="s">
        <v>34</v>
      </c>
      <c r="L150" s="63"/>
      <c r="M150" s="213" t="s">
        <v>34</v>
      </c>
      <c r="N150" s="214" t="s">
        <v>51</v>
      </c>
      <c r="O150" s="44"/>
      <c r="P150" s="215">
        <f>O150*H150</f>
        <v>0</v>
      </c>
      <c r="Q150" s="215">
        <v>0</v>
      </c>
      <c r="R150" s="215">
        <f>Q150*H150</f>
        <v>0</v>
      </c>
      <c r="S150" s="215">
        <v>0</v>
      </c>
      <c r="T150" s="216">
        <f>S150*H150</f>
        <v>0</v>
      </c>
      <c r="AR150" s="25" t="s">
        <v>111</v>
      </c>
      <c r="AT150" s="25" t="s">
        <v>203</v>
      </c>
      <c r="AU150" s="25" t="s">
        <v>87</v>
      </c>
      <c r="AY150" s="25" t="s">
        <v>201</v>
      </c>
      <c r="BE150" s="217">
        <f>IF(N150="základní",J150,0)</f>
        <v>0</v>
      </c>
      <c r="BF150" s="217">
        <f>IF(N150="snížená",J150,0)</f>
        <v>0</v>
      </c>
      <c r="BG150" s="217">
        <f>IF(N150="zákl. přenesená",J150,0)</f>
        <v>0</v>
      </c>
      <c r="BH150" s="217">
        <f>IF(N150="sníž. přenesená",J150,0)</f>
        <v>0</v>
      </c>
      <c r="BI150" s="217">
        <f>IF(N150="nulová",J150,0)</f>
        <v>0</v>
      </c>
      <c r="BJ150" s="25" t="s">
        <v>42</v>
      </c>
      <c r="BK150" s="217">
        <f>ROUND(I150*H150,2)</f>
        <v>0</v>
      </c>
      <c r="BL150" s="25" t="s">
        <v>111</v>
      </c>
      <c r="BM150" s="25" t="s">
        <v>3079</v>
      </c>
    </row>
    <row r="151" spans="2:65" s="13" customFormat="1">
      <c r="B151" s="231"/>
      <c r="C151" s="232"/>
      <c r="D151" s="218" t="s">
        <v>211</v>
      </c>
      <c r="E151" s="233" t="s">
        <v>34</v>
      </c>
      <c r="F151" s="234" t="s">
        <v>233</v>
      </c>
      <c r="G151" s="232"/>
      <c r="H151" s="235">
        <v>6</v>
      </c>
      <c r="I151" s="236"/>
      <c r="J151" s="232"/>
      <c r="K151" s="232"/>
      <c r="L151" s="237"/>
      <c r="M151" s="238"/>
      <c r="N151" s="239"/>
      <c r="O151" s="239"/>
      <c r="P151" s="239"/>
      <c r="Q151" s="239"/>
      <c r="R151" s="239"/>
      <c r="S151" s="239"/>
      <c r="T151" s="240"/>
      <c r="AT151" s="241" t="s">
        <v>211</v>
      </c>
      <c r="AU151" s="241" t="s">
        <v>87</v>
      </c>
      <c r="AV151" s="13" t="s">
        <v>87</v>
      </c>
      <c r="AW151" s="13" t="s">
        <v>40</v>
      </c>
      <c r="AX151" s="13" t="s">
        <v>80</v>
      </c>
      <c r="AY151" s="241" t="s">
        <v>201</v>
      </c>
    </row>
    <row r="152" spans="2:65" s="14" customFormat="1">
      <c r="B152" s="242"/>
      <c r="C152" s="243"/>
      <c r="D152" s="218" t="s">
        <v>211</v>
      </c>
      <c r="E152" s="244" t="s">
        <v>34</v>
      </c>
      <c r="F152" s="245" t="s">
        <v>215</v>
      </c>
      <c r="G152" s="243"/>
      <c r="H152" s="246">
        <v>6</v>
      </c>
      <c r="I152" s="247"/>
      <c r="J152" s="243"/>
      <c r="K152" s="243"/>
      <c r="L152" s="248"/>
      <c r="M152" s="249"/>
      <c r="N152" s="250"/>
      <c r="O152" s="250"/>
      <c r="P152" s="250"/>
      <c r="Q152" s="250"/>
      <c r="R152" s="250"/>
      <c r="S152" s="250"/>
      <c r="T152" s="251"/>
      <c r="AT152" s="252" t="s">
        <v>211</v>
      </c>
      <c r="AU152" s="252" t="s">
        <v>87</v>
      </c>
      <c r="AV152" s="14" t="s">
        <v>111</v>
      </c>
      <c r="AW152" s="14" t="s">
        <v>40</v>
      </c>
      <c r="AX152" s="14" t="s">
        <v>42</v>
      </c>
      <c r="AY152" s="252" t="s">
        <v>201</v>
      </c>
    </row>
    <row r="153" spans="2:65" s="1" customFormat="1" ht="16.5" customHeight="1">
      <c r="B153" s="43"/>
      <c r="C153" s="206" t="s">
        <v>494</v>
      </c>
      <c r="D153" s="206" t="s">
        <v>203</v>
      </c>
      <c r="E153" s="207" t="s">
        <v>3080</v>
      </c>
      <c r="F153" s="208" t="s">
        <v>3081</v>
      </c>
      <c r="G153" s="209" t="s">
        <v>540</v>
      </c>
      <c r="H153" s="210">
        <v>18</v>
      </c>
      <c r="I153" s="211"/>
      <c r="J153" s="212">
        <f>ROUND(I153*H153,2)</f>
        <v>0</v>
      </c>
      <c r="K153" s="208" t="s">
        <v>34</v>
      </c>
      <c r="L153" s="63"/>
      <c r="M153" s="213" t="s">
        <v>34</v>
      </c>
      <c r="N153" s="214" t="s">
        <v>51</v>
      </c>
      <c r="O153" s="44"/>
      <c r="P153" s="215">
        <f>O153*H153</f>
        <v>0</v>
      </c>
      <c r="Q153" s="215">
        <v>0</v>
      </c>
      <c r="R153" s="215">
        <f>Q153*H153</f>
        <v>0</v>
      </c>
      <c r="S153" s="215">
        <v>0</v>
      </c>
      <c r="T153" s="216">
        <f>S153*H153</f>
        <v>0</v>
      </c>
      <c r="AR153" s="25" t="s">
        <v>111</v>
      </c>
      <c r="AT153" s="25" t="s">
        <v>203</v>
      </c>
      <c r="AU153" s="25" t="s">
        <v>87</v>
      </c>
      <c r="AY153" s="25" t="s">
        <v>201</v>
      </c>
      <c r="BE153" s="217">
        <f>IF(N153="základní",J153,0)</f>
        <v>0</v>
      </c>
      <c r="BF153" s="217">
        <f>IF(N153="snížená",J153,0)</f>
        <v>0</v>
      </c>
      <c r="BG153" s="217">
        <f>IF(N153="zákl. přenesená",J153,0)</f>
        <v>0</v>
      </c>
      <c r="BH153" s="217">
        <f>IF(N153="sníž. přenesená",J153,0)</f>
        <v>0</v>
      </c>
      <c r="BI153" s="217">
        <f>IF(N153="nulová",J153,0)</f>
        <v>0</v>
      </c>
      <c r="BJ153" s="25" t="s">
        <v>42</v>
      </c>
      <c r="BK153" s="217">
        <f>ROUND(I153*H153,2)</f>
        <v>0</v>
      </c>
      <c r="BL153" s="25" t="s">
        <v>111</v>
      </c>
      <c r="BM153" s="25" t="s">
        <v>3082</v>
      </c>
    </row>
    <row r="154" spans="2:65" s="13" customFormat="1">
      <c r="B154" s="231"/>
      <c r="C154" s="232"/>
      <c r="D154" s="218" t="s">
        <v>211</v>
      </c>
      <c r="E154" s="233" t="s">
        <v>34</v>
      </c>
      <c r="F154" s="234" t="s">
        <v>3083</v>
      </c>
      <c r="G154" s="232"/>
      <c r="H154" s="235">
        <v>18</v>
      </c>
      <c r="I154" s="236"/>
      <c r="J154" s="232"/>
      <c r="K154" s="232"/>
      <c r="L154" s="237"/>
      <c r="M154" s="238"/>
      <c r="N154" s="239"/>
      <c r="O154" s="239"/>
      <c r="P154" s="239"/>
      <c r="Q154" s="239"/>
      <c r="R154" s="239"/>
      <c r="S154" s="239"/>
      <c r="T154" s="240"/>
      <c r="AT154" s="241" t="s">
        <v>211</v>
      </c>
      <c r="AU154" s="241" t="s">
        <v>87</v>
      </c>
      <c r="AV154" s="13" t="s">
        <v>87</v>
      </c>
      <c r="AW154" s="13" t="s">
        <v>40</v>
      </c>
      <c r="AX154" s="13" t="s">
        <v>80</v>
      </c>
      <c r="AY154" s="241" t="s">
        <v>201</v>
      </c>
    </row>
    <row r="155" spans="2:65" s="14" customFormat="1">
      <c r="B155" s="242"/>
      <c r="C155" s="243"/>
      <c r="D155" s="218" t="s">
        <v>211</v>
      </c>
      <c r="E155" s="244" t="s">
        <v>34</v>
      </c>
      <c r="F155" s="245" t="s">
        <v>215</v>
      </c>
      <c r="G155" s="243"/>
      <c r="H155" s="246">
        <v>18</v>
      </c>
      <c r="I155" s="247"/>
      <c r="J155" s="243"/>
      <c r="K155" s="243"/>
      <c r="L155" s="248"/>
      <c r="M155" s="249"/>
      <c r="N155" s="250"/>
      <c r="O155" s="250"/>
      <c r="P155" s="250"/>
      <c r="Q155" s="250"/>
      <c r="R155" s="250"/>
      <c r="S155" s="250"/>
      <c r="T155" s="251"/>
      <c r="AT155" s="252" t="s">
        <v>211</v>
      </c>
      <c r="AU155" s="252" t="s">
        <v>87</v>
      </c>
      <c r="AV155" s="14" t="s">
        <v>111</v>
      </c>
      <c r="AW155" s="14" t="s">
        <v>40</v>
      </c>
      <c r="AX155" s="14" t="s">
        <v>42</v>
      </c>
      <c r="AY155" s="252" t="s">
        <v>201</v>
      </c>
    </row>
    <row r="156" spans="2:65" s="1" customFormat="1" ht="16.5" customHeight="1">
      <c r="B156" s="43"/>
      <c r="C156" s="206" t="s">
        <v>499</v>
      </c>
      <c r="D156" s="206" t="s">
        <v>203</v>
      </c>
      <c r="E156" s="207" t="s">
        <v>3084</v>
      </c>
      <c r="F156" s="208" t="s">
        <v>3085</v>
      </c>
      <c r="G156" s="209" t="s">
        <v>540</v>
      </c>
      <c r="H156" s="210">
        <v>25</v>
      </c>
      <c r="I156" s="211"/>
      <c r="J156" s="212">
        <f>ROUND(I156*H156,2)</f>
        <v>0</v>
      </c>
      <c r="K156" s="208" t="s">
        <v>34</v>
      </c>
      <c r="L156" s="63"/>
      <c r="M156" s="213" t="s">
        <v>34</v>
      </c>
      <c r="N156" s="214" t="s">
        <v>51</v>
      </c>
      <c r="O156" s="44"/>
      <c r="P156" s="215">
        <f>O156*H156</f>
        <v>0</v>
      </c>
      <c r="Q156" s="215">
        <v>0</v>
      </c>
      <c r="R156" s="215">
        <f>Q156*H156</f>
        <v>0</v>
      </c>
      <c r="S156" s="215">
        <v>0</v>
      </c>
      <c r="T156" s="216">
        <f>S156*H156</f>
        <v>0</v>
      </c>
      <c r="AR156" s="25" t="s">
        <v>111</v>
      </c>
      <c r="AT156" s="25" t="s">
        <v>203</v>
      </c>
      <c r="AU156" s="25" t="s">
        <v>87</v>
      </c>
      <c r="AY156" s="25" t="s">
        <v>201</v>
      </c>
      <c r="BE156" s="217">
        <f>IF(N156="základní",J156,0)</f>
        <v>0</v>
      </c>
      <c r="BF156" s="217">
        <f>IF(N156="snížená",J156,0)</f>
        <v>0</v>
      </c>
      <c r="BG156" s="217">
        <f>IF(N156="zákl. přenesená",J156,0)</f>
        <v>0</v>
      </c>
      <c r="BH156" s="217">
        <f>IF(N156="sníž. přenesená",J156,0)</f>
        <v>0</v>
      </c>
      <c r="BI156" s="217">
        <f>IF(N156="nulová",J156,0)</f>
        <v>0</v>
      </c>
      <c r="BJ156" s="25" t="s">
        <v>42</v>
      </c>
      <c r="BK156" s="217">
        <f>ROUND(I156*H156,2)</f>
        <v>0</v>
      </c>
      <c r="BL156" s="25" t="s">
        <v>111</v>
      </c>
      <c r="BM156" s="25" t="s">
        <v>3086</v>
      </c>
    </row>
    <row r="157" spans="2:65" s="13" customFormat="1">
      <c r="B157" s="231"/>
      <c r="C157" s="232"/>
      <c r="D157" s="218" t="s">
        <v>211</v>
      </c>
      <c r="E157" s="233" t="s">
        <v>34</v>
      </c>
      <c r="F157" s="234" t="s">
        <v>3087</v>
      </c>
      <c r="G157" s="232"/>
      <c r="H157" s="235">
        <v>25</v>
      </c>
      <c r="I157" s="236"/>
      <c r="J157" s="232"/>
      <c r="K157" s="232"/>
      <c r="L157" s="237"/>
      <c r="M157" s="238"/>
      <c r="N157" s="239"/>
      <c r="O157" s="239"/>
      <c r="P157" s="239"/>
      <c r="Q157" s="239"/>
      <c r="R157" s="239"/>
      <c r="S157" s="239"/>
      <c r="T157" s="240"/>
      <c r="AT157" s="241" t="s">
        <v>211</v>
      </c>
      <c r="AU157" s="241" t="s">
        <v>87</v>
      </c>
      <c r="AV157" s="13" t="s">
        <v>87</v>
      </c>
      <c r="AW157" s="13" t="s">
        <v>40</v>
      </c>
      <c r="AX157" s="13" t="s">
        <v>80</v>
      </c>
      <c r="AY157" s="241" t="s">
        <v>201</v>
      </c>
    </row>
    <row r="158" spans="2:65" s="14" customFormat="1">
      <c r="B158" s="242"/>
      <c r="C158" s="243"/>
      <c r="D158" s="218" t="s">
        <v>211</v>
      </c>
      <c r="E158" s="244" t="s">
        <v>34</v>
      </c>
      <c r="F158" s="245" t="s">
        <v>215</v>
      </c>
      <c r="G158" s="243"/>
      <c r="H158" s="246">
        <v>25</v>
      </c>
      <c r="I158" s="247"/>
      <c r="J158" s="243"/>
      <c r="K158" s="243"/>
      <c r="L158" s="248"/>
      <c r="M158" s="249"/>
      <c r="N158" s="250"/>
      <c r="O158" s="250"/>
      <c r="P158" s="250"/>
      <c r="Q158" s="250"/>
      <c r="R158" s="250"/>
      <c r="S158" s="250"/>
      <c r="T158" s="251"/>
      <c r="AT158" s="252" t="s">
        <v>211</v>
      </c>
      <c r="AU158" s="252" t="s">
        <v>87</v>
      </c>
      <c r="AV158" s="14" t="s">
        <v>111</v>
      </c>
      <c r="AW158" s="14" t="s">
        <v>40</v>
      </c>
      <c r="AX158" s="14" t="s">
        <v>42</v>
      </c>
      <c r="AY158" s="252" t="s">
        <v>201</v>
      </c>
    </row>
    <row r="159" spans="2:65" s="1" customFormat="1" ht="16.5" customHeight="1">
      <c r="B159" s="43"/>
      <c r="C159" s="206" t="s">
        <v>504</v>
      </c>
      <c r="D159" s="206" t="s">
        <v>203</v>
      </c>
      <c r="E159" s="207" t="s">
        <v>3088</v>
      </c>
      <c r="F159" s="208" t="s">
        <v>3089</v>
      </c>
      <c r="G159" s="209" t="s">
        <v>540</v>
      </c>
      <c r="H159" s="210">
        <v>8</v>
      </c>
      <c r="I159" s="211"/>
      <c r="J159" s="212">
        <f>ROUND(I159*H159,2)</f>
        <v>0</v>
      </c>
      <c r="K159" s="208" t="s">
        <v>34</v>
      </c>
      <c r="L159" s="63"/>
      <c r="M159" s="213" t="s">
        <v>34</v>
      </c>
      <c r="N159" s="214" t="s">
        <v>51</v>
      </c>
      <c r="O159" s="44"/>
      <c r="P159" s="215">
        <f>O159*H159</f>
        <v>0</v>
      </c>
      <c r="Q159" s="215">
        <v>0</v>
      </c>
      <c r="R159" s="215">
        <f>Q159*H159</f>
        <v>0</v>
      </c>
      <c r="S159" s="215">
        <v>0</v>
      </c>
      <c r="T159" s="216">
        <f>S159*H159</f>
        <v>0</v>
      </c>
      <c r="AR159" s="25" t="s">
        <v>111</v>
      </c>
      <c r="AT159" s="25" t="s">
        <v>203</v>
      </c>
      <c r="AU159" s="25" t="s">
        <v>87</v>
      </c>
      <c r="AY159" s="25" t="s">
        <v>201</v>
      </c>
      <c r="BE159" s="217">
        <f>IF(N159="základní",J159,0)</f>
        <v>0</v>
      </c>
      <c r="BF159" s="217">
        <f>IF(N159="snížená",J159,0)</f>
        <v>0</v>
      </c>
      <c r="BG159" s="217">
        <f>IF(N159="zákl. přenesená",J159,0)</f>
        <v>0</v>
      </c>
      <c r="BH159" s="217">
        <f>IF(N159="sníž. přenesená",J159,0)</f>
        <v>0</v>
      </c>
      <c r="BI159" s="217">
        <f>IF(N159="nulová",J159,0)</f>
        <v>0</v>
      </c>
      <c r="BJ159" s="25" t="s">
        <v>42</v>
      </c>
      <c r="BK159" s="217">
        <f>ROUND(I159*H159,2)</f>
        <v>0</v>
      </c>
      <c r="BL159" s="25" t="s">
        <v>111</v>
      </c>
      <c r="BM159" s="25" t="s">
        <v>3090</v>
      </c>
    </row>
    <row r="160" spans="2:65" s="13" customFormat="1">
      <c r="B160" s="231"/>
      <c r="C160" s="232"/>
      <c r="D160" s="218" t="s">
        <v>211</v>
      </c>
      <c r="E160" s="233" t="s">
        <v>34</v>
      </c>
      <c r="F160" s="234" t="s">
        <v>244</v>
      </c>
      <c r="G160" s="232"/>
      <c r="H160" s="235">
        <v>8</v>
      </c>
      <c r="I160" s="236"/>
      <c r="J160" s="232"/>
      <c r="K160" s="232"/>
      <c r="L160" s="237"/>
      <c r="M160" s="238"/>
      <c r="N160" s="239"/>
      <c r="O160" s="239"/>
      <c r="P160" s="239"/>
      <c r="Q160" s="239"/>
      <c r="R160" s="239"/>
      <c r="S160" s="239"/>
      <c r="T160" s="240"/>
      <c r="AT160" s="241" t="s">
        <v>211</v>
      </c>
      <c r="AU160" s="241" t="s">
        <v>87</v>
      </c>
      <c r="AV160" s="13" t="s">
        <v>87</v>
      </c>
      <c r="AW160" s="13" t="s">
        <v>40</v>
      </c>
      <c r="AX160" s="13" t="s">
        <v>80</v>
      </c>
      <c r="AY160" s="241" t="s">
        <v>201</v>
      </c>
    </row>
    <row r="161" spans="2:65" s="14" customFormat="1">
      <c r="B161" s="242"/>
      <c r="C161" s="243"/>
      <c r="D161" s="218" t="s">
        <v>211</v>
      </c>
      <c r="E161" s="244" t="s">
        <v>34</v>
      </c>
      <c r="F161" s="245" t="s">
        <v>215</v>
      </c>
      <c r="G161" s="243"/>
      <c r="H161" s="246">
        <v>8</v>
      </c>
      <c r="I161" s="247"/>
      <c r="J161" s="243"/>
      <c r="K161" s="243"/>
      <c r="L161" s="248"/>
      <c r="M161" s="249"/>
      <c r="N161" s="250"/>
      <c r="O161" s="250"/>
      <c r="P161" s="250"/>
      <c r="Q161" s="250"/>
      <c r="R161" s="250"/>
      <c r="S161" s="250"/>
      <c r="T161" s="251"/>
      <c r="AT161" s="252" t="s">
        <v>211</v>
      </c>
      <c r="AU161" s="252" t="s">
        <v>87</v>
      </c>
      <c r="AV161" s="14" t="s">
        <v>111</v>
      </c>
      <c r="AW161" s="14" t="s">
        <v>40</v>
      </c>
      <c r="AX161" s="14" t="s">
        <v>42</v>
      </c>
      <c r="AY161" s="252" t="s">
        <v>201</v>
      </c>
    </row>
    <row r="162" spans="2:65" s="1" customFormat="1" ht="25.5" customHeight="1">
      <c r="B162" s="43"/>
      <c r="C162" s="206" t="s">
        <v>509</v>
      </c>
      <c r="D162" s="206" t="s">
        <v>203</v>
      </c>
      <c r="E162" s="207" t="s">
        <v>3091</v>
      </c>
      <c r="F162" s="208" t="s">
        <v>3092</v>
      </c>
      <c r="G162" s="209" t="s">
        <v>540</v>
      </c>
      <c r="H162" s="210">
        <v>3</v>
      </c>
      <c r="I162" s="211"/>
      <c r="J162" s="212">
        <f>ROUND(I162*H162,2)</f>
        <v>0</v>
      </c>
      <c r="K162" s="208" t="s">
        <v>34</v>
      </c>
      <c r="L162" s="63"/>
      <c r="M162" s="213" t="s">
        <v>34</v>
      </c>
      <c r="N162" s="214" t="s">
        <v>51</v>
      </c>
      <c r="O162" s="44"/>
      <c r="P162" s="215">
        <f>O162*H162</f>
        <v>0</v>
      </c>
      <c r="Q162" s="215">
        <v>0</v>
      </c>
      <c r="R162" s="215">
        <f>Q162*H162</f>
        <v>0</v>
      </c>
      <c r="S162" s="215">
        <v>0</v>
      </c>
      <c r="T162" s="216">
        <f>S162*H162</f>
        <v>0</v>
      </c>
      <c r="AR162" s="25" t="s">
        <v>111</v>
      </c>
      <c r="AT162" s="25" t="s">
        <v>203</v>
      </c>
      <c r="AU162" s="25" t="s">
        <v>87</v>
      </c>
      <c r="AY162" s="25" t="s">
        <v>201</v>
      </c>
      <c r="BE162" s="217">
        <f>IF(N162="základní",J162,0)</f>
        <v>0</v>
      </c>
      <c r="BF162" s="217">
        <f>IF(N162="snížená",J162,0)</f>
        <v>0</v>
      </c>
      <c r="BG162" s="217">
        <f>IF(N162="zákl. přenesená",J162,0)</f>
        <v>0</v>
      </c>
      <c r="BH162" s="217">
        <f>IF(N162="sníž. přenesená",J162,0)</f>
        <v>0</v>
      </c>
      <c r="BI162" s="217">
        <f>IF(N162="nulová",J162,0)</f>
        <v>0</v>
      </c>
      <c r="BJ162" s="25" t="s">
        <v>42</v>
      </c>
      <c r="BK162" s="217">
        <f>ROUND(I162*H162,2)</f>
        <v>0</v>
      </c>
      <c r="BL162" s="25" t="s">
        <v>111</v>
      </c>
      <c r="BM162" s="25" t="s">
        <v>3093</v>
      </c>
    </row>
    <row r="163" spans="2:65" s="13" customFormat="1">
      <c r="B163" s="231"/>
      <c r="C163" s="232"/>
      <c r="D163" s="218" t="s">
        <v>211</v>
      </c>
      <c r="E163" s="233" t="s">
        <v>34</v>
      </c>
      <c r="F163" s="234" t="s">
        <v>108</v>
      </c>
      <c r="G163" s="232"/>
      <c r="H163" s="235">
        <v>3</v>
      </c>
      <c r="I163" s="236"/>
      <c r="J163" s="232"/>
      <c r="K163" s="232"/>
      <c r="L163" s="237"/>
      <c r="M163" s="238"/>
      <c r="N163" s="239"/>
      <c r="O163" s="239"/>
      <c r="P163" s="239"/>
      <c r="Q163" s="239"/>
      <c r="R163" s="239"/>
      <c r="S163" s="239"/>
      <c r="T163" s="240"/>
      <c r="AT163" s="241" t="s">
        <v>211</v>
      </c>
      <c r="AU163" s="241" t="s">
        <v>87</v>
      </c>
      <c r="AV163" s="13" t="s">
        <v>87</v>
      </c>
      <c r="AW163" s="13" t="s">
        <v>40</v>
      </c>
      <c r="AX163" s="13" t="s">
        <v>80</v>
      </c>
      <c r="AY163" s="241" t="s">
        <v>201</v>
      </c>
    </row>
    <row r="164" spans="2:65" s="14" customFormat="1">
      <c r="B164" s="242"/>
      <c r="C164" s="243"/>
      <c r="D164" s="218" t="s">
        <v>211</v>
      </c>
      <c r="E164" s="244" t="s">
        <v>34</v>
      </c>
      <c r="F164" s="245" t="s">
        <v>215</v>
      </c>
      <c r="G164" s="243"/>
      <c r="H164" s="246">
        <v>3</v>
      </c>
      <c r="I164" s="247"/>
      <c r="J164" s="243"/>
      <c r="K164" s="243"/>
      <c r="L164" s="248"/>
      <c r="M164" s="249"/>
      <c r="N164" s="250"/>
      <c r="O164" s="250"/>
      <c r="P164" s="250"/>
      <c r="Q164" s="250"/>
      <c r="R164" s="250"/>
      <c r="S164" s="250"/>
      <c r="T164" s="251"/>
      <c r="AT164" s="252" t="s">
        <v>211</v>
      </c>
      <c r="AU164" s="252" t="s">
        <v>87</v>
      </c>
      <c r="AV164" s="14" t="s">
        <v>111</v>
      </c>
      <c r="AW164" s="14" t="s">
        <v>40</v>
      </c>
      <c r="AX164" s="14" t="s">
        <v>42</v>
      </c>
      <c r="AY164" s="252" t="s">
        <v>201</v>
      </c>
    </row>
    <row r="165" spans="2:65" s="1" customFormat="1" ht="25.5" customHeight="1">
      <c r="B165" s="43"/>
      <c r="C165" s="206" t="s">
        <v>514</v>
      </c>
      <c r="D165" s="206" t="s">
        <v>203</v>
      </c>
      <c r="E165" s="207" t="s">
        <v>3094</v>
      </c>
      <c r="F165" s="208" t="s">
        <v>3095</v>
      </c>
      <c r="G165" s="209" t="s">
        <v>540</v>
      </c>
      <c r="H165" s="210">
        <v>39</v>
      </c>
      <c r="I165" s="211"/>
      <c r="J165" s="212">
        <f>ROUND(I165*H165,2)</f>
        <v>0</v>
      </c>
      <c r="K165" s="208" t="s">
        <v>34</v>
      </c>
      <c r="L165" s="63"/>
      <c r="M165" s="213" t="s">
        <v>34</v>
      </c>
      <c r="N165" s="214" t="s">
        <v>51</v>
      </c>
      <c r="O165" s="44"/>
      <c r="P165" s="215">
        <f>O165*H165</f>
        <v>0</v>
      </c>
      <c r="Q165" s="215">
        <v>0</v>
      </c>
      <c r="R165" s="215">
        <f>Q165*H165</f>
        <v>0</v>
      </c>
      <c r="S165" s="215">
        <v>0</v>
      </c>
      <c r="T165" s="216">
        <f>S165*H165</f>
        <v>0</v>
      </c>
      <c r="AR165" s="25" t="s">
        <v>111</v>
      </c>
      <c r="AT165" s="25" t="s">
        <v>203</v>
      </c>
      <c r="AU165" s="25" t="s">
        <v>87</v>
      </c>
      <c r="AY165" s="25" t="s">
        <v>201</v>
      </c>
      <c r="BE165" s="217">
        <f>IF(N165="základní",J165,0)</f>
        <v>0</v>
      </c>
      <c r="BF165" s="217">
        <f>IF(N165="snížená",J165,0)</f>
        <v>0</v>
      </c>
      <c r="BG165" s="217">
        <f>IF(N165="zákl. přenesená",J165,0)</f>
        <v>0</v>
      </c>
      <c r="BH165" s="217">
        <f>IF(N165="sníž. přenesená",J165,0)</f>
        <v>0</v>
      </c>
      <c r="BI165" s="217">
        <f>IF(N165="nulová",J165,0)</f>
        <v>0</v>
      </c>
      <c r="BJ165" s="25" t="s">
        <v>42</v>
      </c>
      <c r="BK165" s="217">
        <f>ROUND(I165*H165,2)</f>
        <v>0</v>
      </c>
      <c r="BL165" s="25" t="s">
        <v>111</v>
      </c>
      <c r="BM165" s="25" t="s">
        <v>3096</v>
      </c>
    </row>
    <row r="166" spans="2:65" s="13" customFormat="1">
      <c r="B166" s="231"/>
      <c r="C166" s="232"/>
      <c r="D166" s="218" t="s">
        <v>211</v>
      </c>
      <c r="E166" s="233" t="s">
        <v>34</v>
      </c>
      <c r="F166" s="234" t="s">
        <v>3097</v>
      </c>
      <c r="G166" s="232"/>
      <c r="H166" s="235">
        <v>39</v>
      </c>
      <c r="I166" s="236"/>
      <c r="J166" s="232"/>
      <c r="K166" s="232"/>
      <c r="L166" s="237"/>
      <c r="M166" s="238"/>
      <c r="N166" s="239"/>
      <c r="O166" s="239"/>
      <c r="P166" s="239"/>
      <c r="Q166" s="239"/>
      <c r="R166" s="239"/>
      <c r="S166" s="239"/>
      <c r="T166" s="240"/>
      <c r="AT166" s="241" t="s">
        <v>211</v>
      </c>
      <c r="AU166" s="241" t="s">
        <v>87</v>
      </c>
      <c r="AV166" s="13" t="s">
        <v>87</v>
      </c>
      <c r="AW166" s="13" t="s">
        <v>40</v>
      </c>
      <c r="AX166" s="13" t="s">
        <v>80</v>
      </c>
      <c r="AY166" s="241" t="s">
        <v>201</v>
      </c>
    </row>
    <row r="167" spans="2:65" s="14" customFormat="1">
      <c r="B167" s="242"/>
      <c r="C167" s="243"/>
      <c r="D167" s="218" t="s">
        <v>211</v>
      </c>
      <c r="E167" s="244" t="s">
        <v>34</v>
      </c>
      <c r="F167" s="245" t="s">
        <v>215</v>
      </c>
      <c r="G167" s="243"/>
      <c r="H167" s="246">
        <v>39</v>
      </c>
      <c r="I167" s="247"/>
      <c r="J167" s="243"/>
      <c r="K167" s="243"/>
      <c r="L167" s="248"/>
      <c r="M167" s="249"/>
      <c r="N167" s="250"/>
      <c r="O167" s="250"/>
      <c r="P167" s="250"/>
      <c r="Q167" s="250"/>
      <c r="R167" s="250"/>
      <c r="S167" s="250"/>
      <c r="T167" s="251"/>
      <c r="AT167" s="252" t="s">
        <v>211</v>
      </c>
      <c r="AU167" s="252" t="s">
        <v>87</v>
      </c>
      <c r="AV167" s="14" t="s">
        <v>111</v>
      </c>
      <c r="AW167" s="14" t="s">
        <v>40</v>
      </c>
      <c r="AX167" s="14" t="s">
        <v>42</v>
      </c>
      <c r="AY167" s="252" t="s">
        <v>201</v>
      </c>
    </row>
    <row r="168" spans="2:65" s="1" customFormat="1" ht="25.5" customHeight="1">
      <c r="B168" s="43"/>
      <c r="C168" s="206" t="s">
        <v>519</v>
      </c>
      <c r="D168" s="206" t="s">
        <v>203</v>
      </c>
      <c r="E168" s="207" t="s">
        <v>3098</v>
      </c>
      <c r="F168" s="208" t="s">
        <v>3099</v>
      </c>
      <c r="G168" s="209" t="s">
        <v>540</v>
      </c>
      <c r="H168" s="210">
        <v>9</v>
      </c>
      <c r="I168" s="211"/>
      <c r="J168" s="212">
        <f>ROUND(I168*H168,2)</f>
        <v>0</v>
      </c>
      <c r="K168" s="208" t="s">
        <v>34</v>
      </c>
      <c r="L168" s="63"/>
      <c r="M168" s="213" t="s">
        <v>34</v>
      </c>
      <c r="N168" s="214" t="s">
        <v>51</v>
      </c>
      <c r="O168" s="44"/>
      <c r="P168" s="215">
        <f>O168*H168</f>
        <v>0</v>
      </c>
      <c r="Q168" s="215">
        <v>0</v>
      </c>
      <c r="R168" s="215">
        <f>Q168*H168</f>
        <v>0</v>
      </c>
      <c r="S168" s="215">
        <v>0</v>
      </c>
      <c r="T168" s="216">
        <f>S168*H168</f>
        <v>0</v>
      </c>
      <c r="AR168" s="25" t="s">
        <v>111</v>
      </c>
      <c r="AT168" s="25" t="s">
        <v>203</v>
      </c>
      <c r="AU168" s="25" t="s">
        <v>87</v>
      </c>
      <c r="AY168" s="25" t="s">
        <v>201</v>
      </c>
      <c r="BE168" s="217">
        <f>IF(N168="základní",J168,0)</f>
        <v>0</v>
      </c>
      <c r="BF168" s="217">
        <f>IF(N168="snížená",J168,0)</f>
        <v>0</v>
      </c>
      <c r="BG168" s="217">
        <f>IF(N168="zákl. přenesená",J168,0)</f>
        <v>0</v>
      </c>
      <c r="BH168" s="217">
        <f>IF(N168="sníž. přenesená",J168,0)</f>
        <v>0</v>
      </c>
      <c r="BI168" s="217">
        <f>IF(N168="nulová",J168,0)</f>
        <v>0</v>
      </c>
      <c r="BJ168" s="25" t="s">
        <v>42</v>
      </c>
      <c r="BK168" s="217">
        <f>ROUND(I168*H168,2)</f>
        <v>0</v>
      </c>
      <c r="BL168" s="25" t="s">
        <v>111</v>
      </c>
      <c r="BM168" s="25" t="s">
        <v>3100</v>
      </c>
    </row>
    <row r="169" spans="2:65" s="13" customFormat="1">
      <c r="B169" s="231"/>
      <c r="C169" s="232"/>
      <c r="D169" s="218" t="s">
        <v>211</v>
      </c>
      <c r="E169" s="233" t="s">
        <v>34</v>
      </c>
      <c r="F169" s="234" t="s">
        <v>249</v>
      </c>
      <c r="G169" s="232"/>
      <c r="H169" s="235">
        <v>9</v>
      </c>
      <c r="I169" s="236"/>
      <c r="J169" s="232"/>
      <c r="K169" s="232"/>
      <c r="L169" s="237"/>
      <c r="M169" s="238"/>
      <c r="N169" s="239"/>
      <c r="O169" s="239"/>
      <c r="P169" s="239"/>
      <c r="Q169" s="239"/>
      <c r="R169" s="239"/>
      <c r="S169" s="239"/>
      <c r="T169" s="240"/>
      <c r="AT169" s="241" t="s">
        <v>211</v>
      </c>
      <c r="AU169" s="241" t="s">
        <v>87</v>
      </c>
      <c r="AV169" s="13" t="s">
        <v>87</v>
      </c>
      <c r="AW169" s="13" t="s">
        <v>40</v>
      </c>
      <c r="AX169" s="13" t="s">
        <v>80</v>
      </c>
      <c r="AY169" s="241" t="s">
        <v>201</v>
      </c>
    </row>
    <row r="170" spans="2:65" s="14" customFormat="1">
      <c r="B170" s="242"/>
      <c r="C170" s="243"/>
      <c r="D170" s="218" t="s">
        <v>211</v>
      </c>
      <c r="E170" s="244" t="s">
        <v>34</v>
      </c>
      <c r="F170" s="245" t="s">
        <v>215</v>
      </c>
      <c r="G170" s="243"/>
      <c r="H170" s="246">
        <v>9</v>
      </c>
      <c r="I170" s="247"/>
      <c r="J170" s="243"/>
      <c r="K170" s="243"/>
      <c r="L170" s="248"/>
      <c r="M170" s="249"/>
      <c r="N170" s="250"/>
      <c r="O170" s="250"/>
      <c r="P170" s="250"/>
      <c r="Q170" s="250"/>
      <c r="R170" s="250"/>
      <c r="S170" s="250"/>
      <c r="T170" s="251"/>
      <c r="AT170" s="252" t="s">
        <v>211</v>
      </c>
      <c r="AU170" s="252" t="s">
        <v>87</v>
      </c>
      <c r="AV170" s="14" t="s">
        <v>111</v>
      </c>
      <c r="AW170" s="14" t="s">
        <v>40</v>
      </c>
      <c r="AX170" s="14" t="s">
        <v>42</v>
      </c>
      <c r="AY170" s="252" t="s">
        <v>201</v>
      </c>
    </row>
    <row r="171" spans="2:65" s="1" customFormat="1" ht="25.5" customHeight="1">
      <c r="B171" s="43"/>
      <c r="C171" s="206" t="s">
        <v>524</v>
      </c>
      <c r="D171" s="206" t="s">
        <v>203</v>
      </c>
      <c r="E171" s="207" t="s">
        <v>3101</v>
      </c>
      <c r="F171" s="208" t="s">
        <v>3102</v>
      </c>
      <c r="G171" s="209" t="s">
        <v>540</v>
      </c>
      <c r="H171" s="210">
        <v>4</v>
      </c>
      <c r="I171" s="211"/>
      <c r="J171" s="212">
        <f>ROUND(I171*H171,2)</f>
        <v>0</v>
      </c>
      <c r="K171" s="208" t="s">
        <v>34</v>
      </c>
      <c r="L171" s="63"/>
      <c r="M171" s="213" t="s">
        <v>34</v>
      </c>
      <c r="N171" s="214" t="s">
        <v>51</v>
      </c>
      <c r="O171" s="44"/>
      <c r="P171" s="215">
        <f>O171*H171</f>
        <v>0</v>
      </c>
      <c r="Q171" s="215">
        <v>0</v>
      </c>
      <c r="R171" s="215">
        <f>Q171*H171</f>
        <v>0</v>
      </c>
      <c r="S171" s="215">
        <v>0</v>
      </c>
      <c r="T171" s="216">
        <f>S171*H171</f>
        <v>0</v>
      </c>
      <c r="AR171" s="25" t="s">
        <v>111</v>
      </c>
      <c r="AT171" s="25" t="s">
        <v>203</v>
      </c>
      <c r="AU171" s="25" t="s">
        <v>87</v>
      </c>
      <c r="AY171" s="25" t="s">
        <v>201</v>
      </c>
      <c r="BE171" s="217">
        <f>IF(N171="základní",J171,0)</f>
        <v>0</v>
      </c>
      <c r="BF171" s="217">
        <f>IF(N171="snížená",J171,0)</f>
        <v>0</v>
      </c>
      <c r="BG171" s="217">
        <f>IF(N171="zákl. přenesená",J171,0)</f>
        <v>0</v>
      </c>
      <c r="BH171" s="217">
        <f>IF(N171="sníž. přenesená",J171,0)</f>
        <v>0</v>
      </c>
      <c r="BI171" s="217">
        <f>IF(N171="nulová",J171,0)</f>
        <v>0</v>
      </c>
      <c r="BJ171" s="25" t="s">
        <v>42</v>
      </c>
      <c r="BK171" s="217">
        <f>ROUND(I171*H171,2)</f>
        <v>0</v>
      </c>
      <c r="BL171" s="25" t="s">
        <v>111</v>
      </c>
      <c r="BM171" s="25" t="s">
        <v>3103</v>
      </c>
    </row>
    <row r="172" spans="2:65" s="13" customFormat="1">
      <c r="B172" s="231"/>
      <c r="C172" s="232"/>
      <c r="D172" s="218" t="s">
        <v>211</v>
      </c>
      <c r="E172" s="233" t="s">
        <v>34</v>
      </c>
      <c r="F172" s="234" t="s">
        <v>3104</v>
      </c>
      <c r="G172" s="232"/>
      <c r="H172" s="235">
        <v>4</v>
      </c>
      <c r="I172" s="236"/>
      <c r="J172" s="232"/>
      <c r="K172" s="232"/>
      <c r="L172" s="237"/>
      <c r="M172" s="238"/>
      <c r="N172" s="239"/>
      <c r="O172" s="239"/>
      <c r="P172" s="239"/>
      <c r="Q172" s="239"/>
      <c r="R172" s="239"/>
      <c r="S172" s="239"/>
      <c r="T172" s="240"/>
      <c r="AT172" s="241" t="s">
        <v>211</v>
      </c>
      <c r="AU172" s="241" t="s">
        <v>87</v>
      </c>
      <c r="AV172" s="13" t="s">
        <v>87</v>
      </c>
      <c r="AW172" s="13" t="s">
        <v>40</v>
      </c>
      <c r="AX172" s="13" t="s">
        <v>80</v>
      </c>
      <c r="AY172" s="241" t="s">
        <v>201</v>
      </c>
    </row>
    <row r="173" spans="2:65" s="14" customFormat="1">
      <c r="B173" s="242"/>
      <c r="C173" s="243"/>
      <c r="D173" s="218" t="s">
        <v>211</v>
      </c>
      <c r="E173" s="244" t="s">
        <v>34</v>
      </c>
      <c r="F173" s="245" t="s">
        <v>215</v>
      </c>
      <c r="G173" s="243"/>
      <c r="H173" s="246">
        <v>4</v>
      </c>
      <c r="I173" s="247"/>
      <c r="J173" s="243"/>
      <c r="K173" s="243"/>
      <c r="L173" s="248"/>
      <c r="M173" s="249"/>
      <c r="N173" s="250"/>
      <c r="O173" s="250"/>
      <c r="P173" s="250"/>
      <c r="Q173" s="250"/>
      <c r="R173" s="250"/>
      <c r="S173" s="250"/>
      <c r="T173" s="251"/>
      <c r="AT173" s="252" t="s">
        <v>211</v>
      </c>
      <c r="AU173" s="252" t="s">
        <v>87</v>
      </c>
      <c r="AV173" s="14" t="s">
        <v>111</v>
      </c>
      <c r="AW173" s="14" t="s">
        <v>40</v>
      </c>
      <c r="AX173" s="14" t="s">
        <v>42</v>
      </c>
      <c r="AY173" s="252" t="s">
        <v>201</v>
      </c>
    </row>
    <row r="174" spans="2:65" s="1" customFormat="1" ht="25.5" customHeight="1">
      <c r="B174" s="43"/>
      <c r="C174" s="206" t="s">
        <v>528</v>
      </c>
      <c r="D174" s="206" t="s">
        <v>203</v>
      </c>
      <c r="E174" s="207" t="s">
        <v>3105</v>
      </c>
      <c r="F174" s="208" t="s">
        <v>3106</v>
      </c>
      <c r="G174" s="209" t="s">
        <v>540</v>
      </c>
      <c r="H174" s="210">
        <v>9</v>
      </c>
      <c r="I174" s="211"/>
      <c r="J174" s="212">
        <f>ROUND(I174*H174,2)</f>
        <v>0</v>
      </c>
      <c r="K174" s="208" t="s">
        <v>34</v>
      </c>
      <c r="L174" s="63"/>
      <c r="M174" s="213" t="s">
        <v>34</v>
      </c>
      <c r="N174" s="214" t="s">
        <v>51</v>
      </c>
      <c r="O174" s="44"/>
      <c r="P174" s="215">
        <f>O174*H174</f>
        <v>0</v>
      </c>
      <c r="Q174" s="215">
        <v>0</v>
      </c>
      <c r="R174" s="215">
        <f>Q174*H174</f>
        <v>0</v>
      </c>
      <c r="S174" s="215">
        <v>0</v>
      </c>
      <c r="T174" s="216">
        <f>S174*H174</f>
        <v>0</v>
      </c>
      <c r="AR174" s="25" t="s">
        <v>111</v>
      </c>
      <c r="AT174" s="25" t="s">
        <v>203</v>
      </c>
      <c r="AU174" s="25" t="s">
        <v>87</v>
      </c>
      <c r="AY174" s="25" t="s">
        <v>201</v>
      </c>
      <c r="BE174" s="217">
        <f>IF(N174="základní",J174,0)</f>
        <v>0</v>
      </c>
      <c r="BF174" s="217">
        <f>IF(N174="snížená",J174,0)</f>
        <v>0</v>
      </c>
      <c r="BG174" s="217">
        <f>IF(N174="zákl. přenesená",J174,0)</f>
        <v>0</v>
      </c>
      <c r="BH174" s="217">
        <f>IF(N174="sníž. přenesená",J174,0)</f>
        <v>0</v>
      </c>
      <c r="BI174" s="217">
        <f>IF(N174="nulová",J174,0)</f>
        <v>0</v>
      </c>
      <c r="BJ174" s="25" t="s">
        <v>42</v>
      </c>
      <c r="BK174" s="217">
        <f>ROUND(I174*H174,2)</f>
        <v>0</v>
      </c>
      <c r="BL174" s="25" t="s">
        <v>111</v>
      </c>
      <c r="BM174" s="25" t="s">
        <v>3107</v>
      </c>
    </row>
    <row r="175" spans="2:65" s="13" customFormat="1">
      <c r="B175" s="231"/>
      <c r="C175" s="232"/>
      <c r="D175" s="218" t="s">
        <v>211</v>
      </c>
      <c r="E175" s="233" t="s">
        <v>34</v>
      </c>
      <c r="F175" s="234" t="s">
        <v>3108</v>
      </c>
      <c r="G175" s="232"/>
      <c r="H175" s="235">
        <v>9</v>
      </c>
      <c r="I175" s="236"/>
      <c r="J175" s="232"/>
      <c r="K175" s="232"/>
      <c r="L175" s="237"/>
      <c r="M175" s="238"/>
      <c r="N175" s="239"/>
      <c r="O175" s="239"/>
      <c r="P175" s="239"/>
      <c r="Q175" s="239"/>
      <c r="R175" s="239"/>
      <c r="S175" s="239"/>
      <c r="T175" s="240"/>
      <c r="AT175" s="241" t="s">
        <v>211</v>
      </c>
      <c r="AU175" s="241" t="s">
        <v>87</v>
      </c>
      <c r="AV175" s="13" t="s">
        <v>87</v>
      </c>
      <c r="AW175" s="13" t="s">
        <v>40</v>
      </c>
      <c r="AX175" s="13" t="s">
        <v>80</v>
      </c>
      <c r="AY175" s="241" t="s">
        <v>201</v>
      </c>
    </row>
    <row r="176" spans="2:65" s="14" customFormat="1">
      <c r="B176" s="242"/>
      <c r="C176" s="243"/>
      <c r="D176" s="218" t="s">
        <v>211</v>
      </c>
      <c r="E176" s="244" t="s">
        <v>34</v>
      </c>
      <c r="F176" s="245" t="s">
        <v>215</v>
      </c>
      <c r="G176" s="243"/>
      <c r="H176" s="246">
        <v>9</v>
      </c>
      <c r="I176" s="247"/>
      <c r="J176" s="243"/>
      <c r="K176" s="243"/>
      <c r="L176" s="248"/>
      <c r="M176" s="249"/>
      <c r="N176" s="250"/>
      <c r="O176" s="250"/>
      <c r="P176" s="250"/>
      <c r="Q176" s="250"/>
      <c r="R176" s="250"/>
      <c r="S176" s="250"/>
      <c r="T176" s="251"/>
      <c r="AT176" s="252" t="s">
        <v>211</v>
      </c>
      <c r="AU176" s="252" t="s">
        <v>87</v>
      </c>
      <c r="AV176" s="14" t="s">
        <v>111</v>
      </c>
      <c r="AW176" s="14" t="s">
        <v>40</v>
      </c>
      <c r="AX176" s="14" t="s">
        <v>42</v>
      </c>
      <c r="AY176" s="252" t="s">
        <v>201</v>
      </c>
    </row>
    <row r="177" spans="2:65" s="1" customFormat="1" ht="16.5" customHeight="1">
      <c r="B177" s="43"/>
      <c r="C177" s="206" t="s">
        <v>533</v>
      </c>
      <c r="D177" s="206" t="s">
        <v>203</v>
      </c>
      <c r="E177" s="207" t="s">
        <v>3109</v>
      </c>
      <c r="F177" s="208" t="s">
        <v>3110</v>
      </c>
      <c r="G177" s="209" t="s">
        <v>370</v>
      </c>
      <c r="H177" s="210">
        <v>1</v>
      </c>
      <c r="I177" s="211"/>
      <c r="J177" s="212">
        <f t="shared" ref="J177:J197" si="20">ROUND(I177*H177,2)</f>
        <v>0</v>
      </c>
      <c r="K177" s="208" t="s">
        <v>34</v>
      </c>
      <c r="L177" s="63"/>
      <c r="M177" s="213" t="s">
        <v>34</v>
      </c>
      <c r="N177" s="214" t="s">
        <v>51</v>
      </c>
      <c r="O177" s="44"/>
      <c r="P177" s="215">
        <f t="shared" ref="P177:P197" si="21">O177*H177</f>
        <v>0</v>
      </c>
      <c r="Q177" s="215">
        <v>0</v>
      </c>
      <c r="R177" s="215">
        <f t="shared" ref="R177:R197" si="22">Q177*H177</f>
        <v>0</v>
      </c>
      <c r="S177" s="215">
        <v>0</v>
      </c>
      <c r="T177" s="216">
        <f t="shared" ref="T177:T197" si="23">S177*H177</f>
        <v>0</v>
      </c>
      <c r="AR177" s="25" t="s">
        <v>111</v>
      </c>
      <c r="AT177" s="25" t="s">
        <v>203</v>
      </c>
      <c r="AU177" s="25" t="s">
        <v>87</v>
      </c>
      <c r="AY177" s="25" t="s">
        <v>201</v>
      </c>
      <c r="BE177" s="217">
        <f t="shared" ref="BE177:BE197" si="24">IF(N177="základní",J177,0)</f>
        <v>0</v>
      </c>
      <c r="BF177" s="217">
        <f t="shared" ref="BF177:BF197" si="25">IF(N177="snížená",J177,0)</f>
        <v>0</v>
      </c>
      <c r="BG177" s="217">
        <f t="shared" ref="BG177:BG197" si="26">IF(N177="zákl. přenesená",J177,0)</f>
        <v>0</v>
      </c>
      <c r="BH177" s="217">
        <f t="shared" ref="BH177:BH197" si="27">IF(N177="sníž. přenesená",J177,0)</f>
        <v>0</v>
      </c>
      <c r="BI177" s="217">
        <f t="shared" ref="BI177:BI197" si="28">IF(N177="nulová",J177,0)</f>
        <v>0</v>
      </c>
      <c r="BJ177" s="25" t="s">
        <v>42</v>
      </c>
      <c r="BK177" s="217">
        <f t="shared" ref="BK177:BK197" si="29">ROUND(I177*H177,2)</f>
        <v>0</v>
      </c>
      <c r="BL177" s="25" t="s">
        <v>111</v>
      </c>
      <c r="BM177" s="25" t="s">
        <v>3111</v>
      </c>
    </row>
    <row r="178" spans="2:65" s="1" customFormat="1" ht="16.5" customHeight="1">
      <c r="B178" s="43"/>
      <c r="C178" s="264" t="s">
        <v>537</v>
      </c>
      <c r="D178" s="264" t="s">
        <v>306</v>
      </c>
      <c r="E178" s="265" t="s">
        <v>3112</v>
      </c>
      <c r="F178" s="266" t="s">
        <v>3113</v>
      </c>
      <c r="G178" s="267" t="s">
        <v>370</v>
      </c>
      <c r="H178" s="268">
        <v>1</v>
      </c>
      <c r="I178" s="269"/>
      <c r="J178" s="270">
        <f t="shared" si="20"/>
        <v>0</v>
      </c>
      <c r="K178" s="266" t="s">
        <v>34</v>
      </c>
      <c r="L178" s="271"/>
      <c r="M178" s="272" t="s">
        <v>34</v>
      </c>
      <c r="N178" s="273" t="s">
        <v>51</v>
      </c>
      <c r="O178" s="44"/>
      <c r="P178" s="215">
        <f t="shared" si="21"/>
        <v>0</v>
      </c>
      <c r="Q178" s="215">
        <v>0</v>
      </c>
      <c r="R178" s="215">
        <f t="shared" si="22"/>
        <v>0</v>
      </c>
      <c r="S178" s="215">
        <v>0</v>
      </c>
      <c r="T178" s="216">
        <f t="shared" si="23"/>
        <v>0</v>
      </c>
      <c r="AR178" s="25" t="s">
        <v>244</v>
      </c>
      <c r="AT178" s="25" t="s">
        <v>306</v>
      </c>
      <c r="AU178" s="25" t="s">
        <v>87</v>
      </c>
      <c r="AY178" s="25" t="s">
        <v>201</v>
      </c>
      <c r="BE178" s="217">
        <f t="shared" si="24"/>
        <v>0</v>
      </c>
      <c r="BF178" s="217">
        <f t="shared" si="25"/>
        <v>0</v>
      </c>
      <c r="BG178" s="217">
        <f t="shared" si="26"/>
        <v>0</v>
      </c>
      <c r="BH178" s="217">
        <f t="shared" si="27"/>
        <v>0</v>
      </c>
      <c r="BI178" s="217">
        <f t="shared" si="28"/>
        <v>0</v>
      </c>
      <c r="BJ178" s="25" t="s">
        <v>42</v>
      </c>
      <c r="BK178" s="217">
        <f t="shared" si="29"/>
        <v>0</v>
      </c>
      <c r="BL178" s="25" t="s">
        <v>111</v>
      </c>
      <c r="BM178" s="25" t="s">
        <v>3114</v>
      </c>
    </row>
    <row r="179" spans="2:65" s="1" customFormat="1" ht="16.5" customHeight="1">
      <c r="B179" s="43"/>
      <c r="C179" s="206" t="s">
        <v>543</v>
      </c>
      <c r="D179" s="206" t="s">
        <v>203</v>
      </c>
      <c r="E179" s="207" t="s">
        <v>3115</v>
      </c>
      <c r="F179" s="208" t="s">
        <v>3116</v>
      </c>
      <c r="G179" s="209" t="s">
        <v>370</v>
      </c>
      <c r="H179" s="210">
        <v>1</v>
      </c>
      <c r="I179" s="211"/>
      <c r="J179" s="212">
        <f t="shared" si="20"/>
        <v>0</v>
      </c>
      <c r="K179" s="208" t="s">
        <v>34</v>
      </c>
      <c r="L179" s="63"/>
      <c r="M179" s="213" t="s">
        <v>34</v>
      </c>
      <c r="N179" s="214" t="s">
        <v>51</v>
      </c>
      <c r="O179" s="44"/>
      <c r="P179" s="215">
        <f t="shared" si="21"/>
        <v>0</v>
      </c>
      <c r="Q179" s="215">
        <v>0</v>
      </c>
      <c r="R179" s="215">
        <f t="shared" si="22"/>
        <v>0</v>
      </c>
      <c r="S179" s="215">
        <v>0</v>
      </c>
      <c r="T179" s="216">
        <f t="shared" si="23"/>
        <v>0</v>
      </c>
      <c r="AR179" s="25" t="s">
        <v>111</v>
      </c>
      <c r="AT179" s="25" t="s">
        <v>203</v>
      </c>
      <c r="AU179" s="25" t="s">
        <v>87</v>
      </c>
      <c r="AY179" s="25" t="s">
        <v>201</v>
      </c>
      <c r="BE179" s="217">
        <f t="shared" si="24"/>
        <v>0</v>
      </c>
      <c r="BF179" s="217">
        <f t="shared" si="25"/>
        <v>0</v>
      </c>
      <c r="BG179" s="217">
        <f t="shared" si="26"/>
        <v>0</v>
      </c>
      <c r="BH179" s="217">
        <f t="shared" si="27"/>
        <v>0</v>
      </c>
      <c r="BI179" s="217">
        <f t="shared" si="28"/>
        <v>0</v>
      </c>
      <c r="BJ179" s="25" t="s">
        <v>42</v>
      </c>
      <c r="BK179" s="217">
        <f t="shared" si="29"/>
        <v>0</v>
      </c>
      <c r="BL179" s="25" t="s">
        <v>111</v>
      </c>
      <c r="BM179" s="25" t="s">
        <v>3117</v>
      </c>
    </row>
    <row r="180" spans="2:65" s="1" customFormat="1" ht="16.5" customHeight="1">
      <c r="B180" s="43"/>
      <c r="C180" s="264" t="s">
        <v>548</v>
      </c>
      <c r="D180" s="264" t="s">
        <v>306</v>
      </c>
      <c r="E180" s="265" t="s">
        <v>3118</v>
      </c>
      <c r="F180" s="266" t="s">
        <v>3119</v>
      </c>
      <c r="G180" s="267" t="s">
        <v>370</v>
      </c>
      <c r="H180" s="268">
        <v>1</v>
      </c>
      <c r="I180" s="269"/>
      <c r="J180" s="270">
        <f t="shared" si="20"/>
        <v>0</v>
      </c>
      <c r="K180" s="266" t="s">
        <v>34</v>
      </c>
      <c r="L180" s="271"/>
      <c r="M180" s="272" t="s">
        <v>34</v>
      </c>
      <c r="N180" s="273" t="s">
        <v>51</v>
      </c>
      <c r="O180" s="44"/>
      <c r="P180" s="215">
        <f t="shared" si="21"/>
        <v>0</v>
      </c>
      <c r="Q180" s="215">
        <v>0</v>
      </c>
      <c r="R180" s="215">
        <f t="shared" si="22"/>
        <v>0</v>
      </c>
      <c r="S180" s="215">
        <v>0</v>
      </c>
      <c r="T180" s="216">
        <f t="shared" si="23"/>
        <v>0</v>
      </c>
      <c r="AR180" s="25" t="s">
        <v>244</v>
      </c>
      <c r="AT180" s="25" t="s">
        <v>306</v>
      </c>
      <c r="AU180" s="25" t="s">
        <v>87</v>
      </c>
      <c r="AY180" s="25" t="s">
        <v>201</v>
      </c>
      <c r="BE180" s="217">
        <f t="shared" si="24"/>
        <v>0</v>
      </c>
      <c r="BF180" s="217">
        <f t="shared" si="25"/>
        <v>0</v>
      </c>
      <c r="BG180" s="217">
        <f t="shared" si="26"/>
        <v>0</v>
      </c>
      <c r="BH180" s="217">
        <f t="shared" si="27"/>
        <v>0</v>
      </c>
      <c r="BI180" s="217">
        <f t="shared" si="28"/>
        <v>0</v>
      </c>
      <c r="BJ180" s="25" t="s">
        <v>42</v>
      </c>
      <c r="BK180" s="217">
        <f t="shared" si="29"/>
        <v>0</v>
      </c>
      <c r="BL180" s="25" t="s">
        <v>111</v>
      </c>
      <c r="BM180" s="25" t="s">
        <v>3120</v>
      </c>
    </row>
    <row r="181" spans="2:65" s="1" customFormat="1" ht="25.5" customHeight="1">
      <c r="B181" s="43"/>
      <c r="C181" s="206" t="s">
        <v>556</v>
      </c>
      <c r="D181" s="206" t="s">
        <v>203</v>
      </c>
      <c r="E181" s="207" t="s">
        <v>3121</v>
      </c>
      <c r="F181" s="208" t="s">
        <v>3122</v>
      </c>
      <c r="G181" s="209" t="s">
        <v>370</v>
      </c>
      <c r="H181" s="210">
        <v>2</v>
      </c>
      <c r="I181" s="211"/>
      <c r="J181" s="212">
        <f t="shared" si="20"/>
        <v>0</v>
      </c>
      <c r="K181" s="208" t="s">
        <v>34</v>
      </c>
      <c r="L181" s="63"/>
      <c r="M181" s="213" t="s">
        <v>34</v>
      </c>
      <c r="N181" s="214" t="s">
        <v>51</v>
      </c>
      <c r="O181" s="44"/>
      <c r="P181" s="215">
        <f t="shared" si="21"/>
        <v>0</v>
      </c>
      <c r="Q181" s="215">
        <v>0</v>
      </c>
      <c r="R181" s="215">
        <f t="shared" si="22"/>
        <v>0</v>
      </c>
      <c r="S181" s="215">
        <v>0</v>
      </c>
      <c r="T181" s="216">
        <f t="shared" si="23"/>
        <v>0</v>
      </c>
      <c r="AR181" s="25" t="s">
        <v>111</v>
      </c>
      <c r="AT181" s="25" t="s">
        <v>203</v>
      </c>
      <c r="AU181" s="25" t="s">
        <v>87</v>
      </c>
      <c r="AY181" s="25" t="s">
        <v>201</v>
      </c>
      <c r="BE181" s="217">
        <f t="shared" si="24"/>
        <v>0</v>
      </c>
      <c r="BF181" s="217">
        <f t="shared" si="25"/>
        <v>0</v>
      </c>
      <c r="BG181" s="217">
        <f t="shared" si="26"/>
        <v>0</v>
      </c>
      <c r="BH181" s="217">
        <f t="shared" si="27"/>
        <v>0</v>
      </c>
      <c r="BI181" s="217">
        <f t="shared" si="28"/>
        <v>0</v>
      </c>
      <c r="BJ181" s="25" t="s">
        <v>42</v>
      </c>
      <c r="BK181" s="217">
        <f t="shared" si="29"/>
        <v>0</v>
      </c>
      <c r="BL181" s="25" t="s">
        <v>111</v>
      </c>
      <c r="BM181" s="25" t="s">
        <v>3123</v>
      </c>
    </row>
    <row r="182" spans="2:65" s="1" customFormat="1" ht="16.5" customHeight="1">
      <c r="B182" s="43"/>
      <c r="C182" s="264" t="s">
        <v>563</v>
      </c>
      <c r="D182" s="264" t="s">
        <v>306</v>
      </c>
      <c r="E182" s="265" t="s">
        <v>3124</v>
      </c>
      <c r="F182" s="266" t="s">
        <v>3125</v>
      </c>
      <c r="G182" s="267" t="s">
        <v>370</v>
      </c>
      <c r="H182" s="268">
        <v>2</v>
      </c>
      <c r="I182" s="269"/>
      <c r="J182" s="270">
        <f t="shared" si="20"/>
        <v>0</v>
      </c>
      <c r="K182" s="266" t="s">
        <v>34</v>
      </c>
      <c r="L182" s="271"/>
      <c r="M182" s="272" t="s">
        <v>34</v>
      </c>
      <c r="N182" s="273" t="s">
        <v>51</v>
      </c>
      <c r="O182" s="44"/>
      <c r="P182" s="215">
        <f t="shared" si="21"/>
        <v>0</v>
      </c>
      <c r="Q182" s="215">
        <v>0</v>
      </c>
      <c r="R182" s="215">
        <f t="shared" si="22"/>
        <v>0</v>
      </c>
      <c r="S182" s="215">
        <v>0</v>
      </c>
      <c r="T182" s="216">
        <f t="shared" si="23"/>
        <v>0</v>
      </c>
      <c r="AR182" s="25" t="s">
        <v>244</v>
      </c>
      <c r="AT182" s="25" t="s">
        <v>306</v>
      </c>
      <c r="AU182" s="25" t="s">
        <v>87</v>
      </c>
      <c r="AY182" s="25" t="s">
        <v>201</v>
      </c>
      <c r="BE182" s="217">
        <f t="shared" si="24"/>
        <v>0</v>
      </c>
      <c r="BF182" s="217">
        <f t="shared" si="25"/>
        <v>0</v>
      </c>
      <c r="BG182" s="217">
        <f t="shared" si="26"/>
        <v>0</v>
      </c>
      <c r="BH182" s="217">
        <f t="shared" si="27"/>
        <v>0</v>
      </c>
      <c r="BI182" s="217">
        <f t="shared" si="28"/>
        <v>0</v>
      </c>
      <c r="BJ182" s="25" t="s">
        <v>42</v>
      </c>
      <c r="BK182" s="217">
        <f t="shared" si="29"/>
        <v>0</v>
      </c>
      <c r="BL182" s="25" t="s">
        <v>111</v>
      </c>
      <c r="BM182" s="25" t="s">
        <v>3126</v>
      </c>
    </row>
    <row r="183" spans="2:65" s="1" customFormat="1" ht="25.5" customHeight="1">
      <c r="B183" s="43"/>
      <c r="C183" s="206" t="s">
        <v>567</v>
      </c>
      <c r="D183" s="206" t="s">
        <v>203</v>
      </c>
      <c r="E183" s="207" t="s">
        <v>3127</v>
      </c>
      <c r="F183" s="208" t="s">
        <v>3128</v>
      </c>
      <c r="G183" s="209" t="s">
        <v>370</v>
      </c>
      <c r="H183" s="210">
        <v>1</v>
      </c>
      <c r="I183" s="211"/>
      <c r="J183" s="212">
        <f t="shared" si="20"/>
        <v>0</v>
      </c>
      <c r="K183" s="208" t="s">
        <v>34</v>
      </c>
      <c r="L183" s="63"/>
      <c r="M183" s="213" t="s">
        <v>34</v>
      </c>
      <c r="N183" s="214" t="s">
        <v>51</v>
      </c>
      <c r="O183" s="44"/>
      <c r="P183" s="215">
        <f t="shared" si="21"/>
        <v>0</v>
      </c>
      <c r="Q183" s="215">
        <v>0</v>
      </c>
      <c r="R183" s="215">
        <f t="shared" si="22"/>
        <v>0</v>
      </c>
      <c r="S183" s="215">
        <v>0</v>
      </c>
      <c r="T183" s="216">
        <f t="shared" si="23"/>
        <v>0</v>
      </c>
      <c r="AR183" s="25" t="s">
        <v>111</v>
      </c>
      <c r="AT183" s="25" t="s">
        <v>203</v>
      </c>
      <c r="AU183" s="25" t="s">
        <v>87</v>
      </c>
      <c r="AY183" s="25" t="s">
        <v>201</v>
      </c>
      <c r="BE183" s="217">
        <f t="shared" si="24"/>
        <v>0</v>
      </c>
      <c r="BF183" s="217">
        <f t="shared" si="25"/>
        <v>0</v>
      </c>
      <c r="BG183" s="217">
        <f t="shared" si="26"/>
        <v>0</v>
      </c>
      <c r="BH183" s="217">
        <f t="shared" si="27"/>
        <v>0</v>
      </c>
      <c r="BI183" s="217">
        <f t="shared" si="28"/>
        <v>0</v>
      </c>
      <c r="BJ183" s="25" t="s">
        <v>42</v>
      </c>
      <c r="BK183" s="217">
        <f t="shared" si="29"/>
        <v>0</v>
      </c>
      <c r="BL183" s="25" t="s">
        <v>111</v>
      </c>
      <c r="BM183" s="25" t="s">
        <v>3129</v>
      </c>
    </row>
    <row r="184" spans="2:65" s="1" customFormat="1" ht="16.5" customHeight="1">
      <c r="B184" s="43"/>
      <c r="C184" s="264" t="s">
        <v>583</v>
      </c>
      <c r="D184" s="264" t="s">
        <v>306</v>
      </c>
      <c r="E184" s="265" t="s">
        <v>3130</v>
      </c>
      <c r="F184" s="266" t="s">
        <v>3131</v>
      </c>
      <c r="G184" s="267" t="s">
        <v>370</v>
      </c>
      <c r="H184" s="268">
        <v>1</v>
      </c>
      <c r="I184" s="269"/>
      <c r="J184" s="270">
        <f t="shared" si="20"/>
        <v>0</v>
      </c>
      <c r="K184" s="266" t="s">
        <v>34</v>
      </c>
      <c r="L184" s="271"/>
      <c r="M184" s="272" t="s">
        <v>34</v>
      </c>
      <c r="N184" s="273" t="s">
        <v>51</v>
      </c>
      <c r="O184" s="44"/>
      <c r="P184" s="215">
        <f t="shared" si="21"/>
        <v>0</v>
      </c>
      <c r="Q184" s="215">
        <v>0</v>
      </c>
      <c r="R184" s="215">
        <f t="shared" si="22"/>
        <v>0</v>
      </c>
      <c r="S184" s="215">
        <v>0</v>
      </c>
      <c r="T184" s="216">
        <f t="shared" si="23"/>
        <v>0</v>
      </c>
      <c r="AR184" s="25" t="s">
        <v>244</v>
      </c>
      <c r="AT184" s="25" t="s">
        <v>306</v>
      </c>
      <c r="AU184" s="25" t="s">
        <v>87</v>
      </c>
      <c r="AY184" s="25" t="s">
        <v>201</v>
      </c>
      <c r="BE184" s="217">
        <f t="shared" si="24"/>
        <v>0</v>
      </c>
      <c r="BF184" s="217">
        <f t="shared" si="25"/>
        <v>0</v>
      </c>
      <c r="BG184" s="217">
        <f t="shared" si="26"/>
        <v>0</v>
      </c>
      <c r="BH184" s="217">
        <f t="shared" si="27"/>
        <v>0</v>
      </c>
      <c r="BI184" s="217">
        <f t="shared" si="28"/>
        <v>0</v>
      </c>
      <c r="BJ184" s="25" t="s">
        <v>42</v>
      </c>
      <c r="BK184" s="217">
        <f t="shared" si="29"/>
        <v>0</v>
      </c>
      <c r="BL184" s="25" t="s">
        <v>111</v>
      </c>
      <c r="BM184" s="25" t="s">
        <v>3132</v>
      </c>
    </row>
    <row r="185" spans="2:65" s="1" customFormat="1" ht="25.5" customHeight="1">
      <c r="B185" s="43"/>
      <c r="C185" s="206" t="s">
        <v>589</v>
      </c>
      <c r="D185" s="206" t="s">
        <v>203</v>
      </c>
      <c r="E185" s="207" t="s">
        <v>3133</v>
      </c>
      <c r="F185" s="208" t="s">
        <v>3134</v>
      </c>
      <c r="G185" s="209" t="s">
        <v>370</v>
      </c>
      <c r="H185" s="210">
        <v>10</v>
      </c>
      <c r="I185" s="211"/>
      <c r="J185" s="212">
        <f t="shared" si="20"/>
        <v>0</v>
      </c>
      <c r="K185" s="208" t="s">
        <v>34</v>
      </c>
      <c r="L185" s="63"/>
      <c r="M185" s="213" t="s">
        <v>34</v>
      </c>
      <c r="N185" s="214" t="s">
        <v>51</v>
      </c>
      <c r="O185" s="44"/>
      <c r="P185" s="215">
        <f t="shared" si="21"/>
        <v>0</v>
      </c>
      <c r="Q185" s="215">
        <v>0</v>
      </c>
      <c r="R185" s="215">
        <f t="shared" si="22"/>
        <v>0</v>
      </c>
      <c r="S185" s="215">
        <v>0</v>
      </c>
      <c r="T185" s="216">
        <f t="shared" si="23"/>
        <v>0</v>
      </c>
      <c r="AR185" s="25" t="s">
        <v>111</v>
      </c>
      <c r="AT185" s="25" t="s">
        <v>203</v>
      </c>
      <c r="AU185" s="25" t="s">
        <v>87</v>
      </c>
      <c r="AY185" s="25" t="s">
        <v>201</v>
      </c>
      <c r="BE185" s="217">
        <f t="shared" si="24"/>
        <v>0</v>
      </c>
      <c r="BF185" s="217">
        <f t="shared" si="25"/>
        <v>0</v>
      </c>
      <c r="BG185" s="217">
        <f t="shared" si="26"/>
        <v>0</v>
      </c>
      <c r="BH185" s="217">
        <f t="shared" si="27"/>
        <v>0</v>
      </c>
      <c r="BI185" s="217">
        <f t="shared" si="28"/>
        <v>0</v>
      </c>
      <c r="BJ185" s="25" t="s">
        <v>42</v>
      </c>
      <c r="BK185" s="217">
        <f t="shared" si="29"/>
        <v>0</v>
      </c>
      <c r="BL185" s="25" t="s">
        <v>111</v>
      </c>
      <c r="BM185" s="25" t="s">
        <v>3135</v>
      </c>
    </row>
    <row r="186" spans="2:65" s="1" customFormat="1" ht="16.5" customHeight="1">
      <c r="B186" s="43"/>
      <c r="C186" s="264" t="s">
        <v>595</v>
      </c>
      <c r="D186" s="264" t="s">
        <v>306</v>
      </c>
      <c r="E186" s="265" t="s">
        <v>3136</v>
      </c>
      <c r="F186" s="266" t="s">
        <v>3137</v>
      </c>
      <c r="G186" s="267" t="s">
        <v>370</v>
      </c>
      <c r="H186" s="268">
        <v>2</v>
      </c>
      <c r="I186" s="269"/>
      <c r="J186" s="270">
        <f t="shared" si="20"/>
        <v>0</v>
      </c>
      <c r="K186" s="266" t="s">
        <v>34</v>
      </c>
      <c r="L186" s="271"/>
      <c r="M186" s="272" t="s">
        <v>34</v>
      </c>
      <c r="N186" s="273" t="s">
        <v>51</v>
      </c>
      <c r="O186" s="44"/>
      <c r="P186" s="215">
        <f t="shared" si="21"/>
        <v>0</v>
      </c>
      <c r="Q186" s="215">
        <v>0</v>
      </c>
      <c r="R186" s="215">
        <f t="shared" si="22"/>
        <v>0</v>
      </c>
      <c r="S186" s="215">
        <v>0</v>
      </c>
      <c r="T186" s="216">
        <f t="shared" si="23"/>
        <v>0</v>
      </c>
      <c r="AR186" s="25" t="s">
        <v>244</v>
      </c>
      <c r="AT186" s="25" t="s">
        <v>306</v>
      </c>
      <c r="AU186" s="25" t="s">
        <v>87</v>
      </c>
      <c r="AY186" s="25" t="s">
        <v>201</v>
      </c>
      <c r="BE186" s="217">
        <f t="shared" si="24"/>
        <v>0</v>
      </c>
      <c r="BF186" s="217">
        <f t="shared" si="25"/>
        <v>0</v>
      </c>
      <c r="BG186" s="217">
        <f t="shared" si="26"/>
        <v>0</v>
      </c>
      <c r="BH186" s="217">
        <f t="shared" si="27"/>
        <v>0</v>
      </c>
      <c r="BI186" s="217">
        <f t="shared" si="28"/>
        <v>0</v>
      </c>
      <c r="BJ186" s="25" t="s">
        <v>42</v>
      </c>
      <c r="BK186" s="217">
        <f t="shared" si="29"/>
        <v>0</v>
      </c>
      <c r="BL186" s="25" t="s">
        <v>111</v>
      </c>
      <c r="BM186" s="25" t="s">
        <v>3138</v>
      </c>
    </row>
    <row r="187" spans="2:65" s="1" customFormat="1" ht="16.5" customHeight="1">
      <c r="B187" s="43"/>
      <c r="C187" s="264" t="s">
        <v>602</v>
      </c>
      <c r="D187" s="264" t="s">
        <v>306</v>
      </c>
      <c r="E187" s="265" t="s">
        <v>3139</v>
      </c>
      <c r="F187" s="266" t="s">
        <v>3140</v>
      </c>
      <c r="G187" s="267" t="s">
        <v>370</v>
      </c>
      <c r="H187" s="268">
        <v>8</v>
      </c>
      <c r="I187" s="269"/>
      <c r="J187" s="270">
        <f t="shared" si="20"/>
        <v>0</v>
      </c>
      <c r="K187" s="266" t="s">
        <v>34</v>
      </c>
      <c r="L187" s="271"/>
      <c r="M187" s="272" t="s">
        <v>34</v>
      </c>
      <c r="N187" s="273" t="s">
        <v>51</v>
      </c>
      <c r="O187" s="44"/>
      <c r="P187" s="215">
        <f t="shared" si="21"/>
        <v>0</v>
      </c>
      <c r="Q187" s="215">
        <v>0</v>
      </c>
      <c r="R187" s="215">
        <f t="shared" si="22"/>
        <v>0</v>
      </c>
      <c r="S187" s="215">
        <v>0</v>
      </c>
      <c r="T187" s="216">
        <f t="shared" si="23"/>
        <v>0</v>
      </c>
      <c r="AR187" s="25" t="s">
        <v>244</v>
      </c>
      <c r="AT187" s="25" t="s">
        <v>306</v>
      </c>
      <c r="AU187" s="25" t="s">
        <v>87</v>
      </c>
      <c r="AY187" s="25" t="s">
        <v>201</v>
      </c>
      <c r="BE187" s="217">
        <f t="shared" si="24"/>
        <v>0</v>
      </c>
      <c r="BF187" s="217">
        <f t="shared" si="25"/>
        <v>0</v>
      </c>
      <c r="BG187" s="217">
        <f t="shared" si="26"/>
        <v>0</v>
      </c>
      <c r="BH187" s="217">
        <f t="shared" si="27"/>
        <v>0</v>
      </c>
      <c r="BI187" s="217">
        <f t="shared" si="28"/>
        <v>0</v>
      </c>
      <c r="BJ187" s="25" t="s">
        <v>42</v>
      </c>
      <c r="BK187" s="217">
        <f t="shared" si="29"/>
        <v>0</v>
      </c>
      <c r="BL187" s="25" t="s">
        <v>111</v>
      </c>
      <c r="BM187" s="25" t="s">
        <v>3141</v>
      </c>
    </row>
    <row r="188" spans="2:65" s="1" customFormat="1" ht="25.5" customHeight="1">
      <c r="B188" s="43"/>
      <c r="C188" s="206" t="s">
        <v>608</v>
      </c>
      <c r="D188" s="206" t="s">
        <v>203</v>
      </c>
      <c r="E188" s="207" t="s">
        <v>3142</v>
      </c>
      <c r="F188" s="208" t="s">
        <v>3143</v>
      </c>
      <c r="G188" s="209" t="s">
        <v>370</v>
      </c>
      <c r="H188" s="210">
        <v>2</v>
      </c>
      <c r="I188" s="211"/>
      <c r="J188" s="212">
        <f t="shared" si="20"/>
        <v>0</v>
      </c>
      <c r="K188" s="208" t="s">
        <v>34</v>
      </c>
      <c r="L188" s="63"/>
      <c r="M188" s="213" t="s">
        <v>34</v>
      </c>
      <c r="N188" s="214" t="s">
        <v>51</v>
      </c>
      <c r="O188" s="44"/>
      <c r="P188" s="215">
        <f t="shared" si="21"/>
        <v>0</v>
      </c>
      <c r="Q188" s="215">
        <v>0</v>
      </c>
      <c r="R188" s="215">
        <f t="shared" si="22"/>
        <v>0</v>
      </c>
      <c r="S188" s="215">
        <v>0</v>
      </c>
      <c r="T188" s="216">
        <f t="shared" si="23"/>
        <v>0</v>
      </c>
      <c r="AR188" s="25" t="s">
        <v>111</v>
      </c>
      <c r="AT188" s="25" t="s">
        <v>203</v>
      </c>
      <c r="AU188" s="25" t="s">
        <v>87</v>
      </c>
      <c r="AY188" s="25" t="s">
        <v>201</v>
      </c>
      <c r="BE188" s="217">
        <f t="shared" si="24"/>
        <v>0</v>
      </c>
      <c r="BF188" s="217">
        <f t="shared" si="25"/>
        <v>0</v>
      </c>
      <c r="BG188" s="217">
        <f t="shared" si="26"/>
        <v>0</v>
      </c>
      <c r="BH188" s="217">
        <f t="shared" si="27"/>
        <v>0</v>
      </c>
      <c r="BI188" s="217">
        <f t="shared" si="28"/>
        <v>0</v>
      </c>
      <c r="BJ188" s="25" t="s">
        <v>42</v>
      </c>
      <c r="BK188" s="217">
        <f t="shared" si="29"/>
        <v>0</v>
      </c>
      <c r="BL188" s="25" t="s">
        <v>111</v>
      </c>
      <c r="BM188" s="25" t="s">
        <v>3144</v>
      </c>
    </row>
    <row r="189" spans="2:65" s="1" customFormat="1" ht="16.5" customHeight="1">
      <c r="B189" s="43"/>
      <c r="C189" s="264" t="s">
        <v>615</v>
      </c>
      <c r="D189" s="264" t="s">
        <v>306</v>
      </c>
      <c r="E189" s="265" t="s">
        <v>3145</v>
      </c>
      <c r="F189" s="266" t="s">
        <v>3146</v>
      </c>
      <c r="G189" s="267" t="s">
        <v>370</v>
      </c>
      <c r="H189" s="268">
        <v>1</v>
      </c>
      <c r="I189" s="269"/>
      <c r="J189" s="270">
        <f t="shared" si="20"/>
        <v>0</v>
      </c>
      <c r="K189" s="266" t="s">
        <v>34</v>
      </c>
      <c r="L189" s="271"/>
      <c r="M189" s="272" t="s">
        <v>34</v>
      </c>
      <c r="N189" s="273" t="s">
        <v>51</v>
      </c>
      <c r="O189" s="44"/>
      <c r="P189" s="215">
        <f t="shared" si="21"/>
        <v>0</v>
      </c>
      <c r="Q189" s="215">
        <v>0</v>
      </c>
      <c r="R189" s="215">
        <f t="shared" si="22"/>
        <v>0</v>
      </c>
      <c r="S189" s="215">
        <v>0</v>
      </c>
      <c r="T189" s="216">
        <f t="shared" si="23"/>
        <v>0</v>
      </c>
      <c r="AR189" s="25" t="s">
        <v>244</v>
      </c>
      <c r="AT189" s="25" t="s">
        <v>306</v>
      </c>
      <c r="AU189" s="25" t="s">
        <v>87</v>
      </c>
      <c r="AY189" s="25" t="s">
        <v>201</v>
      </c>
      <c r="BE189" s="217">
        <f t="shared" si="24"/>
        <v>0</v>
      </c>
      <c r="BF189" s="217">
        <f t="shared" si="25"/>
        <v>0</v>
      </c>
      <c r="BG189" s="217">
        <f t="shared" si="26"/>
        <v>0</v>
      </c>
      <c r="BH189" s="217">
        <f t="shared" si="27"/>
        <v>0</v>
      </c>
      <c r="BI189" s="217">
        <f t="shared" si="28"/>
        <v>0</v>
      </c>
      <c r="BJ189" s="25" t="s">
        <v>42</v>
      </c>
      <c r="BK189" s="217">
        <f t="shared" si="29"/>
        <v>0</v>
      </c>
      <c r="BL189" s="25" t="s">
        <v>111</v>
      </c>
      <c r="BM189" s="25" t="s">
        <v>3147</v>
      </c>
    </row>
    <row r="190" spans="2:65" s="1" customFormat="1" ht="16.5" customHeight="1">
      <c r="B190" s="43"/>
      <c r="C190" s="264" t="s">
        <v>621</v>
      </c>
      <c r="D190" s="264" t="s">
        <v>306</v>
      </c>
      <c r="E190" s="265" t="s">
        <v>3148</v>
      </c>
      <c r="F190" s="266" t="s">
        <v>3149</v>
      </c>
      <c r="G190" s="267" t="s">
        <v>370</v>
      </c>
      <c r="H190" s="268">
        <v>1</v>
      </c>
      <c r="I190" s="269"/>
      <c r="J190" s="270">
        <f t="shared" si="20"/>
        <v>0</v>
      </c>
      <c r="K190" s="266" t="s">
        <v>34</v>
      </c>
      <c r="L190" s="271"/>
      <c r="M190" s="272" t="s">
        <v>34</v>
      </c>
      <c r="N190" s="273" t="s">
        <v>51</v>
      </c>
      <c r="O190" s="44"/>
      <c r="P190" s="215">
        <f t="shared" si="21"/>
        <v>0</v>
      </c>
      <c r="Q190" s="215">
        <v>0</v>
      </c>
      <c r="R190" s="215">
        <f t="shared" si="22"/>
        <v>0</v>
      </c>
      <c r="S190" s="215">
        <v>0</v>
      </c>
      <c r="T190" s="216">
        <f t="shared" si="23"/>
        <v>0</v>
      </c>
      <c r="AR190" s="25" t="s">
        <v>244</v>
      </c>
      <c r="AT190" s="25" t="s">
        <v>306</v>
      </c>
      <c r="AU190" s="25" t="s">
        <v>87</v>
      </c>
      <c r="AY190" s="25" t="s">
        <v>201</v>
      </c>
      <c r="BE190" s="217">
        <f t="shared" si="24"/>
        <v>0</v>
      </c>
      <c r="BF190" s="217">
        <f t="shared" si="25"/>
        <v>0</v>
      </c>
      <c r="BG190" s="217">
        <f t="shared" si="26"/>
        <v>0</v>
      </c>
      <c r="BH190" s="217">
        <f t="shared" si="27"/>
        <v>0</v>
      </c>
      <c r="BI190" s="217">
        <f t="shared" si="28"/>
        <v>0</v>
      </c>
      <c r="BJ190" s="25" t="s">
        <v>42</v>
      </c>
      <c r="BK190" s="217">
        <f t="shared" si="29"/>
        <v>0</v>
      </c>
      <c r="BL190" s="25" t="s">
        <v>111</v>
      </c>
      <c r="BM190" s="25" t="s">
        <v>3150</v>
      </c>
    </row>
    <row r="191" spans="2:65" s="1" customFormat="1" ht="25.5" customHeight="1">
      <c r="B191" s="43"/>
      <c r="C191" s="206" t="s">
        <v>627</v>
      </c>
      <c r="D191" s="206" t="s">
        <v>203</v>
      </c>
      <c r="E191" s="207" t="s">
        <v>3151</v>
      </c>
      <c r="F191" s="208" t="s">
        <v>3152</v>
      </c>
      <c r="G191" s="209" t="s">
        <v>370</v>
      </c>
      <c r="H191" s="210">
        <v>1</v>
      </c>
      <c r="I191" s="211"/>
      <c r="J191" s="212">
        <f t="shared" si="20"/>
        <v>0</v>
      </c>
      <c r="K191" s="208" t="s">
        <v>34</v>
      </c>
      <c r="L191" s="63"/>
      <c r="M191" s="213" t="s">
        <v>34</v>
      </c>
      <c r="N191" s="214" t="s">
        <v>51</v>
      </c>
      <c r="O191" s="44"/>
      <c r="P191" s="215">
        <f t="shared" si="21"/>
        <v>0</v>
      </c>
      <c r="Q191" s="215">
        <v>0</v>
      </c>
      <c r="R191" s="215">
        <f t="shared" si="22"/>
        <v>0</v>
      </c>
      <c r="S191" s="215">
        <v>0</v>
      </c>
      <c r="T191" s="216">
        <f t="shared" si="23"/>
        <v>0</v>
      </c>
      <c r="AR191" s="25" t="s">
        <v>111</v>
      </c>
      <c r="AT191" s="25" t="s">
        <v>203</v>
      </c>
      <c r="AU191" s="25" t="s">
        <v>87</v>
      </c>
      <c r="AY191" s="25" t="s">
        <v>201</v>
      </c>
      <c r="BE191" s="217">
        <f t="shared" si="24"/>
        <v>0</v>
      </c>
      <c r="BF191" s="217">
        <f t="shared" si="25"/>
        <v>0</v>
      </c>
      <c r="BG191" s="217">
        <f t="shared" si="26"/>
        <v>0</v>
      </c>
      <c r="BH191" s="217">
        <f t="shared" si="27"/>
        <v>0</v>
      </c>
      <c r="BI191" s="217">
        <f t="shared" si="28"/>
        <v>0</v>
      </c>
      <c r="BJ191" s="25" t="s">
        <v>42</v>
      </c>
      <c r="BK191" s="217">
        <f t="shared" si="29"/>
        <v>0</v>
      </c>
      <c r="BL191" s="25" t="s">
        <v>111</v>
      </c>
      <c r="BM191" s="25" t="s">
        <v>3153</v>
      </c>
    </row>
    <row r="192" spans="2:65" s="1" customFormat="1" ht="16.5" customHeight="1">
      <c r="B192" s="43"/>
      <c r="C192" s="264" t="s">
        <v>635</v>
      </c>
      <c r="D192" s="264" t="s">
        <v>306</v>
      </c>
      <c r="E192" s="265" t="s">
        <v>3154</v>
      </c>
      <c r="F192" s="266" t="s">
        <v>3155</v>
      </c>
      <c r="G192" s="267" t="s">
        <v>370</v>
      </c>
      <c r="H192" s="268">
        <v>1</v>
      </c>
      <c r="I192" s="269"/>
      <c r="J192" s="270">
        <f t="shared" si="20"/>
        <v>0</v>
      </c>
      <c r="K192" s="266" t="s">
        <v>34</v>
      </c>
      <c r="L192" s="271"/>
      <c r="M192" s="272" t="s">
        <v>34</v>
      </c>
      <c r="N192" s="273" t="s">
        <v>51</v>
      </c>
      <c r="O192" s="44"/>
      <c r="P192" s="215">
        <f t="shared" si="21"/>
        <v>0</v>
      </c>
      <c r="Q192" s="215">
        <v>0</v>
      </c>
      <c r="R192" s="215">
        <f t="shared" si="22"/>
        <v>0</v>
      </c>
      <c r="S192" s="215">
        <v>0</v>
      </c>
      <c r="T192" s="216">
        <f t="shared" si="23"/>
        <v>0</v>
      </c>
      <c r="AR192" s="25" t="s">
        <v>244</v>
      </c>
      <c r="AT192" s="25" t="s">
        <v>306</v>
      </c>
      <c r="AU192" s="25" t="s">
        <v>87</v>
      </c>
      <c r="AY192" s="25" t="s">
        <v>201</v>
      </c>
      <c r="BE192" s="217">
        <f t="shared" si="24"/>
        <v>0</v>
      </c>
      <c r="BF192" s="217">
        <f t="shared" si="25"/>
        <v>0</v>
      </c>
      <c r="BG192" s="217">
        <f t="shared" si="26"/>
        <v>0</v>
      </c>
      <c r="BH192" s="217">
        <f t="shared" si="27"/>
        <v>0</v>
      </c>
      <c r="BI192" s="217">
        <f t="shared" si="28"/>
        <v>0</v>
      </c>
      <c r="BJ192" s="25" t="s">
        <v>42</v>
      </c>
      <c r="BK192" s="217">
        <f t="shared" si="29"/>
        <v>0</v>
      </c>
      <c r="BL192" s="25" t="s">
        <v>111</v>
      </c>
      <c r="BM192" s="25" t="s">
        <v>3156</v>
      </c>
    </row>
    <row r="193" spans="2:65" s="1" customFormat="1" ht="25.5" customHeight="1">
      <c r="B193" s="43"/>
      <c r="C193" s="206" t="s">
        <v>642</v>
      </c>
      <c r="D193" s="206" t="s">
        <v>203</v>
      </c>
      <c r="E193" s="207" t="s">
        <v>3157</v>
      </c>
      <c r="F193" s="208" t="s">
        <v>3158</v>
      </c>
      <c r="G193" s="209" t="s">
        <v>370</v>
      </c>
      <c r="H193" s="210">
        <v>4</v>
      </c>
      <c r="I193" s="211"/>
      <c r="J193" s="212">
        <f t="shared" si="20"/>
        <v>0</v>
      </c>
      <c r="K193" s="208" t="s">
        <v>34</v>
      </c>
      <c r="L193" s="63"/>
      <c r="M193" s="213" t="s">
        <v>34</v>
      </c>
      <c r="N193" s="214" t="s">
        <v>51</v>
      </c>
      <c r="O193" s="44"/>
      <c r="P193" s="215">
        <f t="shared" si="21"/>
        <v>0</v>
      </c>
      <c r="Q193" s="215">
        <v>0</v>
      </c>
      <c r="R193" s="215">
        <f t="shared" si="22"/>
        <v>0</v>
      </c>
      <c r="S193" s="215">
        <v>0</v>
      </c>
      <c r="T193" s="216">
        <f t="shared" si="23"/>
        <v>0</v>
      </c>
      <c r="AR193" s="25" t="s">
        <v>111</v>
      </c>
      <c r="AT193" s="25" t="s">
        <v>203</v>
      </c>
      <c r="AU193" s="25" t="s">
        <v>87</v>
      </c>
      <c r="AY193" s="25" t="s">
        <v>201</v>
      </c>
      <c r="BE193" s="217">
        <f t="shared" si="24"/>
        <v>0</v>
      </c>
      <c r="BF193" s="217">
        <f t="shared" si="25"/>
        <v>0</v>
      </c>
      <c r="BG193" s="217">
        <f t="shared" si="26"/>
        <v>0</v>
      </c>
      <c r="BH193" s="217">
        <f t="shared" si="27"/>
        <v>0</v>
      </c>
      <c r="BI193" s="217">
        <f t="shared" si="28"/>
        <v>0</v>
      </c>
      <c r="BJ193" s="25" t="s">
        <v>42</v>
      </c>
      <c r="BK193" s="217">
        <f t="shared" si="29"/>
        <v>0</v>
      </c>
      <c r="BL193" s="25" t="s">
        <v>111</v>
      </c>
      <c r="BM193" s="25" t="s">
        <v>3159</v>
      </c>
    </row>
    <row r="194" spans="2:65" s="1" customFormat="1" ht="16.5" customHeight="1">
      <c r="B194" s="43"/>
      <c r="C194" s="264" t="s">
        <v>649</v>
      </c>
      <c r="D194" s="264" t="s">
        <v>306</v>
      </c>
      <c r="E194" s="265" t="s">
        <v>3160</v>
      </c>
      <c r="F194" s="266" t="s">
        <v>3161</v>
      </c>
      <c r="G194" s="267" t="s">
        <v>370</v>
      </c>
      <c r="H194" s="268">
        <v>2</v>
      </c>
      <c r="I194" s="269"/>
      <c r="J194" s="270">
        <f t="shared" si="20"/>
        <v>0</v>
      </c>
      <c r="K194" s="266" t="s">
        <v>34</v>
      </c>
      <c r="L194" s="271"/>
      <c r="M194" s="272" t="s">
        <v>34</v>
      </c>
      <c r="N194" s="273" t="s">
        <v>51</v>
      </c>
      <c r="O194" s="44"/>
      <c r="P194" s="215">
        <f t="shared" si="21"/>
        <v>0</v>
      </c>
      <c r="Q194" s="215">
        <v>0</v>
      </c>
      <c r="R194" s="215">
        <f t="shared" si="22"/>
        <v>0</v>
      </c>
      <c r="S194" s="215">
        <v>0</v>
      </c>
      <c r="T194" s="216">
        <f t="shared" si="23"/>
        <v>0</v>
      </c>
      <c r="AR194" s="25" t="s">
        <v>244</v>
      </c>
      <c r="AT194" s="25" t="s">
        <v>306</v>
      </c>
      <c r="AU194" s="25" t="s">
        <v>87</v>
      </c>
      <c r="AY194" s="25" t="s">
        <v>201</v>
      </c>
      <c r="BE194" s="217">
        <f t="shared" si="24"/>
        <v>0</v>
      </c>
      <c r="BF194" s="217">
        <f t="shared" si="25"/>
        <v>0</v>
      </c>
      <c r="BG194" s="217">
        <f t="shared" si="26"/>
        <v>0</v>
      </c>
      <c r="BH194" s="217">
        <f t="shared" si="27"/>
        <v>0</v>
      </c>
      <c r="BI194" s="217">
        <f t="shared" si="28"/>
        <v>0</v>
      </c>
      <c r="BJ194" s="25" t="s">
        <v>42</v>
      </c>
      <c r="BK194" s="217">
        <f t="shared" si="29"/>
        <v>0</v>
      </c>
      <c r="BL194" s="25" t="s">
        <v>111</v>
      </c>
      <c r="BM194" s="25" t="s">
        <v>3162</v>
      </c>
    </row>
    <row r="195" spans="2:65" s="1" customFormat="1" ht="16.5" customHeight="1">
      <c r="B195" s="43"/>
      <c r="C195" s="264" t="s">
        <v>653</v>
      </c>
      <c r="D195" s="264" t="s">
        <v>306</v>
      </c>
      <c r="E195" s="265" t="s">
        <v>3163</v>
      </c>
      <c r="F195" s="266" t="s">
        <v>3164</v>
      </c>
      <c r="G195" s="267" t="s">
        <v>370</v>
      </c>
      <c r="H195" s="268">
        <v>2</v>
      </c>
      <c r="I195" s="269"/>
      <c r="J195" s="270">
        <f t="shared" si="20"/>
        <v>0</v>
      </c>
      <c r="K195" s="266" t="s">
        <v>34</v>
      </c>
      <c r="L195" s="271"/>
      <c r="M195" s="272" t="s">
        <v>34</v>
      </c>
      <c r="N195" s="273" t="s">
        <v>51</v>
      </c>
      <c r="O195" s="44"/>
      <c r="P195" s="215">
        <f t="shared" si="21"/>
        <v>0</v>
      </c>
      <c r="Q195" s="215">
        <v>0</v>
      </c>
      <c r="R195" s="215">
        <f t="shared" si="22"/>
        <v>0</v>
      </c>
      <c r="S195" s="215">
        <v>0</v>
      </c>
      <c r="T195" s="216">
        <f t="shared" si="23"/>
        <v>0</v>
      </c>
      <c r="AR195" s="25" t="s">
        <v>244</v>
      </c>
      <c r="AT195" s="25" t="s">
        <v>306</v>
      </c>
      <c r="AU195" s="25" t="s">
        <v>87</v>
      </c>
      <c r="AY195" s="25" t="s">
        <v>201</v>
      </c>
      <c r="BE195" s="217">
        <f t="shared" si="24"/>
        <v>0</v>
      </c>
      <c r="BF195" s="217">
        <f t="shared" si="25"/>
        <v>0</v>
      </c>
      <c r="BG195" s="217">
        <f t="shared" si="26"/>
        <v>0</v>
      </c>
      <c r="BH195" s="217">
        <f t="shared" si="27"/>
        <v>0</v>
      </c>
      <c r="BI195" s="217">
        <f t="shared" si="28"/>
        <v>0</v>
      </c>
      <c r="BJ195" s="25" t="s">
        <v>42</v>
      </c>
      <c r="BK195" s="217">
        <f t="shared" si="29"/>
        <v>0</v>
      </c>
      <c r="BL195" s="25" t="s">
        <v>111</v>
      </c>
      <c r="BM195" s="25" t="s">
        <v>3165</v>
      </c>
    </row>
    <row r="196" spans="2:65" s="1" customFormat="1" ht="25.5" customHeight="1">
      <c r="B196" s="43"/>
      <c r="C196" s="206" t="s">
        <v>658</v>
      </c>
      <c r="D196" s="206" t="s">
        <v>203</v>
      </c>
      <c r="E196" s="207" t="s">
        <v>3166</v>
      </c>
      <c r="F196" s="208" t="s">
        <v>3167</v>
      </c>
      <c r="G196" s="209" t="s">
        <v>540</v>
      </c>
      <c r="H196" s="210">
        <v>25.5</v>
      </c>
      <c r="I196" s="211"/>
      <c r="J196" s="212">
        <f t="shared" si="20"/>
        <v>0</v>
      </c>
      <c r="K196" s="208" t="s">
        <v>34</v>
      </c>
      <c r="L196" s="63"/>
      <c r="M196" s="213" t="s">
        <v>34</v>
      </c>
      <c r="N196" s="214" t="s">
        <v>51</v>
      </c>
      <c r="O196" s="44"/>
      <c r="P196" s="215">
        <f t="shared" si="21"/>
        <v>0</v>
      </c>
      <c r="Q196" s="215">
        <v>0</v>
      </c>
      <c r="R196" s="215">
        <f t="shared" si="22"/>
        <v>0</v>
      </c>
      <c r="S196" s="215">
        <v>0</v>
      </c>
      <c r="T196" s="216">
        <f t="shared" si="23"/>
        <v>0</v>
      </c>
      <c r="AR196" s="25" t="s">
        <v>111</v>
      </c>
      <c r="AT196" s="25" t="s">
        <v>203</v>
      </c>
      <c r="AU196" s="25" t="s">
        <v>87</v>
      </c>
      <c r="AY196" s="25" t="s">
        <v>201</v>
      </c>
      <c r="BE196" s="217">
        <f t="shared" si="24"/>
        <v>0</v>
      </c>
      <c r="BF196" s="217">
        <f t="shared" si="25"/>
        <v>0</v>
      </c>
      <c r="BG196" s="217">
        <f t="shared" si="26"/>
        <v>0</v>
      </c>
      <c r="BH196" s="217">
        <f t="shared" si="27"/>
        <v>0</v>
      </c>
      <c r="BI196" s="217">
        <f t="shared" si="28"/>
        <v>0</v>
      </c>
      <c r="BJ196" s="25" t="s">
        <v>42</v>
      </c>
      <c r="BK196" s="217">
        <f t="shared" si="29"/>
        <v>0</v>
      </c>
      <c r="BL196" s="25" t="s">
        <v>111</v>
      </c>
      <c r="BM196" s="25" t="s">
        <v>3168</v>
      </c>
    </row>
    <row r="197" spans="2:65" s="1" customFormat="1" ht="16.5" customHeight="1">
      <c r="B197" s="43"/>
      <c r="C197" s="264" t="s">
        <v>664</v>
      </c>
      <c r="D197" s="264" t="s">
        <v>306</v>
      </c>
      <c r="E197" s="265" t="s">
        <v>3169</v>
      </c>
      <c r="F197" s="266" t="s">
        <v>3170</v>
      </c>
      <c r="G197" s="267" t="s">
        <v>540</v>
      </c>
      <c r="H197" s="268">
        <v>17.5</v>
      </c>
      <c r="I197" s="269"/>
      <c r="J197" s="270">
        <f t="shared" si="20"/>
        <v>0</v>
      </c>
      <c r="K197" s="266" t="s">
        <v>34</v>
      </c>
      <c r="L197" s="271"/>
      <c r="M197" s="272" t="s">
        <v>34</v>
      </c>
      <c r="N197" s="273" t="s">
        <v>51</v>
      </c>
      <c r="O197" s="44"/>
      <c r="P197" s="215">
        <f t="shared" si="21"/>
        <v>0</v>
      </c>
      <c r="Q197" s="215">
        <v>0</v>
      </c>
      <c r="R197" s="215">
        <f t="shared" si="22"/>
        <v>0</v>
      </c>
      <c r="S197" s="215">
        <v>0</v>
      </c>
      <c r="T197" s="216">
        <f t="shared" si="23"/>
        <v>0</v>
      </c>
      <c r="AR197" s="25" t="s">
        <v>244</v>
      </c>
      <c r="AT197" s="25" t="s">
        <v>306</v>
      </c>
      <c r="AU197" s="25" t="s">
        <v>87</v>
      </c>
      <c r="AY197" s="25" t="s">
        <v>201</v>
      </c>
      <c r="BE197" s="217">
        <f t="shared" si="24"/>
        <v>0</v>
      </c>
      <c r="BF197" s="217">
        <f t="shared" si="25"/>
        <v>0</v>
      </c>
      <c r="BG197" s="217">
        <f t="shared" si="26"/>
        <v>0</v>
      </c>
      <c r="BH197" s="217">
        <f t="shared" si="27"/>
        <v>0</v>
      </c>
      <c r="BI197" s="217">
        <f t="shared" si="28"/>
        <v>0</v>
      </c>
      <c r="BJ197" s="25" t="s">
        <v>42</v>
      </c>
      <c r="BK197" s="217">
        <f t="shared" si="29"/>
        <v>0</v>
      </c>
      <c r="BL197" s="25" t="s">
        <v>111</v>
      </c>
      <c r="BM197" s="25" t="s">
        <v>3171</v>
      </c>
    </row>
    <row r="198" spans="2:65" s="13" customFormat="1">
      <c r="B198" s="231"/>
      <c r="C198" s="232"/>
      <c r="D198" s="218" t="s">
        <v>211</v>
      </c>
      <c r="E198" s="233" t="s">
        <v>34</v>
      </c>
      <c r="F198" s="234" t="s">
        <v>3172</v>
      </c>
      <c r="G198" s="232"/>
      <c r="H198" s="235">
        <v>17.5</v>
      </c>
      <c r="I198" s="236"/>
      <c r="J198" s="232"/>
      <c r="K198" s="232"/>
      <c r="L198" s="237"/>
      <c r="M198" s="238"/>
      <c r="N198" s="239"/>
      <c r="O198" s="239"/>
      <c r="P198" s="239"/>
      <c r="Q198" s="239"/>
      <c r="R198" s="239"/>
      <c r="S198" s="239"/>
      <c r="T198" s="240"/>
      <c r="AT198" s="241" t="s">
        <v>211</v>
      </c>
      <c r="AU198" s="241" t="s">
        <v>87</v>
      </c>
      <c r="AV198" s="13" t="s">
        <v>87</v>
      </c>
      <c r="AW198" s="13" t="s">
        <v>40</v>
      </c>
      <c r="AX198" s="13" t="s">
        <v>80</v>
      </c>
      <c r="AY198" s="241" t="s">
        <v>201</v>
      </c>
    </row>
    <row r="199" spans="2:65" s="14" customFormat="1">
      <c r="B199" s="242"/>
      <c r="C199" s="243"/>
      <c r="D199" s="218" t="s">
        <v>211</v>
      </c>
      <c r="E199" s="244" t="s">
        <v>34</v>
      </c>
      <c r="F199" s="245" t="s">
        <v>215</v>
      </c>
      <c r="G199" s="243"/>
      <c r="H199" s="246">
        <v>17.5</v>
      </c>
      <c r="I199" s="247"/>
      <c r="J199" s="243"/>
      <c r="K199" s="243"/>
      <c r="L199" s="248"/>
      <c r="M199" s="249"/>
      <c r="N199" s="250"/>
      <c r="O199" s="250"/>
      <c r="P199" s="250"/>
      <c r="Q199" s="250"/>
      <c r="R199" s="250"/>
      <c r="S199" s="250"/>
      <c r="T199" s="251"/>
      <c r="AT199" s="252" t="s">
        <v>211</v>
      </c>
      <c r="AU199" s="252" t="s">
        <v>87</v>
      </c>
      <c r="AV199" s="14" t="s">
        <v>111</v>
      </c>
      <c r="AW199" s="14" t="s">
        <v>40</v>
      </c>
      <c r="AX199" s="14" t="s">
        <v>42</v>
      </c>
      <c r="AY199" s="252" t="s">
        <v>201</v>
      </c>
    </row>
    <row r="200" spans="2:65" s="1" customFormat="1" ht="16.5" customHeight="1">
      <c r="B200" s="43"/>
      <c r="C200" s="264" t="s">
        <v>672</v>
      </c>
      <c r="D200" s="264" t="s">
        <v>306</v>
      </c>
      <c r="E200" s="265" t="s">
        <v>3173</v>
      </c>
      <c r="F200" s="266" t="s">
        <v>3174</v>
      </c>
      <c r="G200" s="267" t="s">
        <v>540</v>
      </c>
      <c r="H200" s="268">
        <v>6</v>
      </c>
      <c r="I200" s="269"/>
      <c r="J200" s="270">
        <f t="shared" ref="J200:J225" si="30">ROUND(I200*H200,2)</f>
        <v>0</v>
      </c>
      <c r="K200" s="266" t="s">
        <v>34</v>
      </c>
      <c r="L200" s="271"/>
      <c r="M200" s="272" t="s">
        <v>34</v>
      </c>
      <c r="N200" s="273" t="s">
        <v>51</v>
      </c>
      <c r="O200" s="44"/>
      <c r="P200" s="215">
        <f t="shared" ref="P200:P225" si="31">O200*H200</f>
        <v>0</v>
      </c>
      <c r="Q200" s="215">
        <v>0</v>
      </c>
      <c r="R200" s="215">
        <f t="shared" ref="R200:R225" si="32">Q200*H200</f>
        <v>0</v>
      </c>
      <c r="S200" s="215">
        <v>0</v>
      </c>
      <c r="T200" s="216">
        <f t="shared" ref="T200:T225" si="33">S200*H200</f>
        <v>0</v>
      </c>
      <c r="AR200" s="25" t="s">
        <v>244</v>
      </c>
      <c r="AT200" s="25" t="s">
        <v>306</v>
      </c>
      <c r="AU200" s="25" t="s">
        <v>87</v>
      </c>
      <c r="AY200" s="25" t="s">
        <v>201</v>
      </c>
      <c r="BE200" s="217">
        <f t="shared" ref="BE200:BE225" si="34">IF(N200="základní",J200,0)</f>
        <v>0</v>
      </c>
      <c r="BF200" s="217">
        <f t="shared" ref="BF200:BF225" si="35">IF(N200="snížená",J200,0)</f>
        <v>0</v>
      </c>
      <c r="BG200" s="217">
        <f t="shared" ref="BG200:BG225" si="36">IF(N200="zákl. přenesená",J200,0)</f>
        <v>0</v>
      </c>
      <c r="BH200" s="217">
        <f t="shared" ref="BH200:BH225" si="37">IF(N200="sníž. přenesená",J200,0)</f>
        <v>0</v>
      </c>
      <c r="BI200" s="217">
        <f t="shared" ref="BI200:BI225" si="38">IF(N200="nulová",J200,0)</f>
        <v>0</v>
      </c>
      <c r="BJ200" s="25" t="s">
        <v>42</v>
      </c>
      <c r="BK200" s="217">
        <f t="shared" ref="BK200:BK225" si="39">ROUND(I200*H200,2)</f>
        <v>0</v>
      </c>
      <c r="BL200" s="25" t="s">
        <v>111</v>
      </c>
      <c r="BM200" s="25" t="s">
        <v>3175</v>
      </c>
    </row>
    <row r="201" spans="2:65" s="1" customFormat="1" ht="16.5" customHeight="1">
      <c r="B201" s="43"/>
      <c r="C201" s="264" t="s">
        <v>679</v>
      </c>
      <c r="D201" s="264" t="s">
        <v>306</v>
      </c>
      <c r="E201" s="265" t="s">
        <v>3176</v>
      </c>
      <c r="F201" s="266" t="s">
        <v>3177</v>
      </c>
      <c r="G201" s="267" t="s">
        <v>540</v>
      </c>
      <c r="H201" s="268">
        <v>2</v>
      </c>
      <c r="I201" s="269"/>
      <c r="J201" s="270">
        <f t="shared" si="30"/>
        <v>0</v>
      </c>
      <c r="K201" s="266" t="s">
        <v>34</v>
      </c>
      <c r="L201" s="271"/>
      <c r="M201" s="272" t="s">
        <v>34</v>
      </c>
      <c r="N201" s="273" t="s">
        <v>51</v>
      </c>
      <c r="O201" s="44"/>
      <c r="P201" s="215">
        <f t="shared" si="31"/>
        <v>0</v>
      </c>
      <c r="Q201" s="215">
        <v>0</v>
      </c>
      <c r="R201" s="215">
        <f t="shared" si="32"/>
        <v>0</v>
      </c>
      <c r="S201" s="215">
        <v>0</v>
      </c>
      <c r="T201" s="216">
        <f t="shared" si="33"/>
        <v>0</v>
      </c>
      <c r="AR201" s="25" t="s">
        <v>244</v>
      </c>
      <c r="AT201" s="25" t="s">
        <v>306</v>
      </c>
      <c r="AU201" s="25" t="s">
        <v>87</v>
      </c>
      <c r="AY201" s="25" t="s">
        <v>201</v>
      </c>
      <c r="BE201" s="217">
        <f t="shared" si="34"/>
        <v>0</v>
      </c>
      <c r="BF201" s="217">
        <f t="shared" si="35"/>
        <v>0</v>
      </c>
      <c r="BG201" s="217">
        <f t="shared" si="36"/>
        <v>0</v>
      </c>
      <c r="BH201" s="217">
        <f t="shared" si="37"/>
        <v>0</v>
      </c>
      <c r="BI201" s="217">
        <f t="shared" si="38"/>
        <v>0</v>
      </c>
      <c r="BJ201" s="25" t="s">
        <v>42</v>
      </c>
      <c r="BK201" s="217">
        <f t="shared" si="39"/>
        <v>0</v>
      </c>
      <c r="BL201" s="25" t="s">
        <v>111</v>
      </c>
      <c r="BM201" s="25" t="s">
        <v>3178</v>
      </c>
    </row>
    <row r="202" spans="2:65" s="1" customFormat="1" ht="25.5" customHeight="1">
      <c r="B202" s="43"/>
      <c r="C202" s="206" t="s">
        <v>683</v>
      </c>
      <c r="D202" s="206" t="s">
        <v>203</v>
      </c>
      <c r="E202" s="207" t="s">
        <v>3179</v>
      </c>
      <c r="F202" s="208" t="s">
        <v>3180</v>
      </c>
      <c r="G202" s="209" t="s">
        <v>2937</v>
      </c>
      <c r="H202" s="210">
        <v>1</v>
      </c>
      <c r="I202" s="211"/>
      <c r="J202" s="212">
        <f t="shared" si="30"/>
        <v>0</v>
      </c>
      <c r="K202" s="208" t="s">
        <v>34</v>
      </c>
      <c r="L202" s="63"/>
      <c r="M202" s="213" t="s">
        <v>34</v>
      </c>
      <c r="N202" s="214" t="s">
        <v>51</v>
      </c>
      <c r="O202" s="44"/>
      <c r="P202" s="215">
        <f t="shared" si="31"/>
        <v>0</v>
      </c>
      <c r="Q202" s="215">
        <v>0</v>
      </c>
      <c r="R202" s="215">
        <f t="shared" si="32"/>
        <v>0</v>
      </c>
      <c r="S202" s="215">
        <v>0</v>
      </c>
      <c r="T202" s="216">
        <f t="shared" si="33"/>
        <v>0</v>
      </c>
      <c r="AR202" s="25" t="s">
        <v>111</v>
      </c>
      <c r="AT202" s="25" t="s">
        <v>203</v>
      </c>
      <c r="AU202" s="25" t="s">
        <v>87</v>
      </c>
      <c r="AY202" s="25" t="s">
        <v>201</v>
      </c>
      <c r="BE202" s="217">
        <f t="shared" si="34"/>
        <v>0</v>
      </c>
      <c r="BF202" s="217">
        <f t="shared" si="35"/>
        <v>0</v>
      </c>
      <c r="BG202" s="217">
        <f t="shared" si="36"/>
        <v>0</v>
      </c>
      <c r="BH202" s="217">
        <f t="shared" si="37"/>
        <v>0</v>
      </c>
      <c r="BI202" s="217">
        <f t="shared" si="38"/>
        <v>0</v>
      </c>
      <c r="BJ202" s="25" t="s">
        <v>42</v>
      </c>
      <c r="BK202" s="217">
        <f t="shared" si="39"/>
        <v>0</v>
      </c>
      <c r="BL202" s="25" t="s">
        <v>111</v>
      </c>
      <c r="BM202" s="25" t="s">
        <v>3181</v>
      </c>
    </row>
    <row r="203" spans="2:65" s="1" customFormat="1" ht="25.5" customHeight="1">
      <c r="B203" s="43"/>
      <c r="C203" s="206" t="s">
        <v>689</v>
      </c>
      <c r="D203" s="206" t="s">
        <v>203</v>
      </c>
      <c r="E203" s="207" t="s">
        <v>3182</v>
      </c>
      <c r="F203" s="208" t="s">
        <v>3183</v>
      </c>
      <c r="G203" s="209" t="s">
        <v>2937</v>
      </c>
      <c r="H203" s="210">
        <v>1</v>
      </c>
      <c r="I203" s="211"/>
      <c r="J203" s="212">
        <f t="shared" si="30"/>
        <v>0</v>
      </c>
      <c r="K203" s="208" t="s">
        <v>34</v>
      </c>
      <c r="L203" s="63"/>
      <c r="M203" s="213" t="s">
        <v>34</v>
      </c>
      <c r="N203" s="214" t="s">
        <v>51</v>
      </c>
      <c r="O203" s="44"/>
      <c r="P203" s="215">
        <f t="shared" si="31"/>
        <v>0</v>
      </c>
      <c r="Q203" s="215">
        <v>0</v>
      </c>
      <c r="R203" s="215">
        <f t="shared" si="32"/>
        <v>0</v>
      </c>
      <c r="S203" s="215">
        <v>0</v>
      </c>
      <c r="T203" s="216">
        <f t="shared" si="33"/>
        <v>0</v>
      </c>
      <c r="AR203" s="25" t="s">
        <v>111</v>
      </c>
      <c r="AT203" s="25" t="s">
        <v>203</v>
      </c>
      <c r="AU203" s="25" t="s">
        <v>87</v>
      </c>
      <c r="AY203" s="25" t="s">
        <v>201</v>
      </c>
      <c r="BE203" s="217">
        <f t="shared" si="34"/>
        <v>0</v>
      </c>
      <c r="BF203" s="217">
        <f t="shared" si="35"/>
        <v>0</v>
      </c>
      <c r="BG203" s="217">
        <f t="shared" si="36"/>
        <v>0</v>
      </c>
      <c r="BH203" s="217">
        <f t="shared" si="37"/>
        <v>0</v>
      </c>
      <c r="BI203" s="217">
        <f t="shared" si="38"/>
        <v>0</v>
      </c>
      <c r="BJ203" s="25" t="s">
        <v>42</v>
      </c>
      <c r="BK203" s="217">
        <f t="shared" si="39"/>
        <v>0</v>
      </c>
      <c r="BL203" s="25" t="s">
        <v>111</v>
      </c>
      <c r="BM203" s="25" t="s">
        <v>3184</v>
      </c>
    </row>
    <row r="204" spans="2:65" s="1" customFormat="1" ht="16.5" customHeight="1">
      <c r="B204" s="43"/>
      <c r="C204" s="206" t="s">
        <v>693</v>
      </c>
      <c r="D204" s="206" t="s">
        <v>203</v>
      </c>
      <c r="E204" s="207" t="s">
        <v>3185</v>
      </c>
      <c r="F204" s="208" t="s">
        <v>3186</v>
      </c>
      <c r="G204" s="209" t="s">
        <v>2937</v>
      </c>
      <c r="H204" s="210">
        <v>1</v>
      </c>
      <c r="I204" s="211"/>
      <c r="J204" s="212">
        <f t="shared" si="30"/>
        <v>0</v>
      </c>
      <c r="K204" s="208" t="s">
        <v>34</v>
      </c>
      <c r="L204" s="63"/>
      <c r="M204" s="213" t="s">
        <v>34</v>
      </c>
      <c r="N204" s="214" t="s">
        <v>51</v>
      </c>
      <c r="O204" s="44"/>
      <c r="P204" s="215">
        <f t="shared" si="31"/>
        <v>0</v>
      </c>
      <c r="Q204" s="215">
        <v>0</v>
      </c>
      <c r="R204" s="215">
        <f t="shared" si="32"/>
        <v>0</v>
      </c>
      <c r="S204" s="215">
        <v>0</v>
      </c>
      <c r="T204" s="216">
        <f t="shared" si="33"/>
        <v>0</v>
      </c>
      <c r="AR204" s="25" t="s">
        <v>111</v>
      </c>
      <c r="AT204" s="25" t="s">
        <v>203</v>
      </c>
      <c r="AU204" s="25" t="s">
        <v>87</v>
      </c>
      <c r="AY204" s="25" t="s">
        <v>201</v>
      </c>
      <c r="BE204" s="217">
        <f t="shared" si="34"/>
        <v>0</v>
      </c>
      <c r="BF204" s="217">
        <f t="shared" si="35"/>
        <v>0</v>
      </c>
      <c r="BG204" s="217">
        <f t="shared" si="36"/>
        <v>0</v>
      </c>
      <c r="BH204" s="217">
        <f t="shared" si="37"/>
        <v>0</v>
      </c>
      <c r="BI204" s="217">
        <f t="shared" si="38"/>
        <v>0</v>
      </c>
      <c r="BJ204" s="25" t="s">
        <v>42</v>
      </c>
      <c r="BK204" s="217">
        <f t="shared" si="39"/>
        <v>0</v>
      </c>
      <c r="BL204" s="25" t="s">
        <v>111</v>
      </c>
      <c r="BM204" s="25" t="s">
        <v>3187</v>
      </c>
    </row>
    <row r="205" spans="2:65" s="1" customFormat="1" ht="25.5" customHeight="1">
      <c r="B205" s="43"/>
      <c r="C205" s="206" t="s">
        <v>697</v>
      </c>
      <c r="D205" s="206" t="s">
        <v>203</v>
      </c>
      <c r="E205" s="207" t="s">
        <v>3188</v>
      </c>
      <c r="F205" s="208" t="s">
        <v>3189</v>
      </c>
      <c r="G205" s="209" t="s">
        <v>540</v>
      </c>
      <c r="H205" s="210">
        <v>2</v>
      </c>
      <c r="I205" s="211"/>
      <c r="J205" s="212">
        <f t="shared" si="30"/>
        <v>0</v>
      </c>
      <c r="K205" s="208" t="s">
        <v>34</v>
      </c>
      <c r="L205" s="63"/>
      <c r="M205" s="213" t="s">
        <v>34</v>
      </c>
      <c r="N205" s="214" t="s">
        <v>51</v>
      </c>
      <c r="O205" s="44"/>
      <c r="P205" s="215">
        <f t="shared" si="31"/>
        <v>0</v>
      </c>
      <c r="Q205" s="215">
        <v>0</v>
      </c>
      <c r="R205" s="215">
        <f t="shared" si="32"/>
        <v>0</v>
      </c>
      <c r="S205" s="215">
        <v>0</v>
      </c>
      <c r="T205" s="216">
        <f t="shared" si="33"/>
        <v>0</v>
      </c>
      <c r="AR205" s="25" t="s">
        <v>111</v>
      </c>
      <c r="AT205" s="25" t="s">
        <v>203</v>
      </c>
      <c r="AU205" s="25" t="s">
        <v>87</v>
      </c>
      <c r="AY205" s="25" t="s">
        <v>201</v>
      </c>
      <c r="BE205" s="217">
        <f t="shared" si="34"/>
        <v>0</v>
      </c>
      <c r="BF205" s="217">
        <f t="shared" si="35"/>
        <v>0</v>
      </c>
      <c r="BG205" s="217">
        <f t="shared" si="36"/>
        <v>0</v>
      </c>
      <c r="BH205" s="217">
        <f t="shared" si="37"/>
        <v>0</v>
      </c>
      <c r="BI205" s="217">
        <f t="shared" si="38"/>
        <v>0</v>
      </c>
      <c r="BJ205" s="25" t="s">
        <v>42</v>
      </c>
      <c r="BK205" s="217">
        <f t="shared" si="39"/>
        <v>0</v>
      </c>
      <c r="BL205" s="25" t="s">
        <v>111</v>
      </c>
      <c r="BM205" s="25" t="s">
        <v>3190</v>
      </c>
    </row>
    <row r="206" spans="2:65" s="1" customFormat="1" ht="25.5" customHeight="1">
      <c r="B206" s="43"/>
      <c r="C206" s="206" t="s">
        <v>705</v>
      </c>
      <c r="D206" s="206" t="s">
        <v>203</v>
      </c>
      <c r="E206" s="207" t="s">
        <v>3191</v>
      </c>
      <c r="F206" s="208" t="s">
        <v>3192</v>
      </c>
      <c r="G206" s="209" t="s">
        <v>540</v>
      </c>
      <c r="H206" s="210">
        <v>6</v>
      </c>
      <c r="I206" s="211"/>
      <c r="J206" s="212">
        <f t="shared" si="30"/>
        <v>0</v>
      </c>
      <c r="K206" s="208" t="s">
        <v>34</v>
      </c>
      <c r="L206" s="63"/>
      <c r="M206" s="213" t="s">
        <v>34</v>
      </c>
      <c r="N206" s="214" t="s">
        <v>51</v>
      </c>
      <c r="O206" s="44"/>
      <c r="P206" s="215">
        <f t="shared" si="31"/>
        <v>0</v>
      </c>
      <c r="Q206" s="215">
        <v>0</v>
      </c>
      <c r="R206" s="215">
        <f t="shared" si="32"/>
        <v>0</v>
      </c>
      <c r="S206" s="215">
        <v>0</v>
      </c>
      <c r="T206" s="216">
        <f t="shared" si="33"/>
        <v>0</v>
      </c>
      <c r="AR206" s="25" t="s">
        <v>111</v>
      </c>
      <c r="AT206" s="25" t="s">
        <v>203</v>
      </c>
      <c r="AU206" s="25" t="s">
        <v>87</v>
      </c>
      <c r="AY206" s="25" t="s">
        <v>201</v>
      </c>
      <c r="BE206" s="217">
        <f t="shared" si="34"/>
        <v>0</v>
      </c>
      <c r="BF206" s="217">
        <f t="shared" si="35"/>
        <v>0</v>
      </c>
      <c r="BG206" s="217">
        <f t="shared" si="36"/>
        <v>0</v>
      </c>
      <c r="BH206" s="217">
        <f t="shared" si="37"/>
        <v>0</v>
      </c>
      <c r="BI206" s="217">
        <f t="shared" si="38"/>
        <v>0</v>
      </c>
      <c r="BJ206" s="25" t="s">
        <v>42</v>
      </c>
      <c r="BK206" s="217">
        <f t="shared" si="39"/>
        <v>0</v>
      </c>
      <c r="BL206" s="25" t="s">
        <v>111</v>
      </c>
      <c r="BM206" s="25" t="s">
        <v>3193</v>
      </c>
    </row>
    <row r="207" spans="2:65" s="1" customFormat="1" ht="25.5" customHeight="1">
      <c r="B207" s="43"/>
      <c r="C207" s="206" t="s">
        <v>713</v>
      </c>
      <c r="D207" s="206" t="s">
        <v>203</v>
      </c>
      <c r="E207" s="207" t="s">
        <v>3194</v>
      </c>
      <c r="F207" s="208" t="s">
        <v>3195</v>
      </c>
      <c r="G207" s="209" t="s">
        <v>540</v>
      </c>
      <c r="H207" s="210">
        <v>18</v>
      </c>
      <c r="I207" s="211"/>
      <c r="J207" s="212">
        <f t="shared" si="30"/>
        <v>0</v>
      </c>
      <c r="K207" s="208" t="s">
        <v>34</v>
      </c>
      <c r="L207" s="63"/>
      <c r="M207" s="213" t="s">
        <v>34</v>
      </c>
      <c r="N207" s="214" t="s">
        <v>51</v>
      </c>
      <c r="O207" s="44"/>
      <c r="P207" s="215">
        <f t="shared" si="31"/>
        <v>0</v>
      </c>
      <c r="Q207" s="215">
        <v>0</v>
      </c>
      <c r="R207" s="215">
        <f t="shared" si="32"/>
        <v>0</v>
      </c>
      <c r="S207" s="215">
        <v>0</v>
      </c>
      <c r="T207" s="216">
        <f t="shared" si="33"/>
        <v>0</v>
      </c>
      <c r="AR207" s="25" t="s">
        <v>111</v>
      </c>
      <c r="AT207" s="25" t="s">
        <v>203</v>
      </c>
      <c r="AU207" s="25" t="s">
        <v>87</v>
      </c>
      <c r="AY207" s="25" t="s">
        <v>201</v>
      </c>
      <c r="BE207" s="217">
        <f t="shared" si="34"/>
        <v>0</v>
      </c>
      <c r="BF207" s="217">
        <f t="shared" si="35"/>
        <v>0</v>
      </c>
      <c r="BG207" s="217">
        <f t="shared" si="36"/>
        <v>0</v>
      </c>
      <c r="BH207" s="217">
        <f t="shared" si="37"/>
        <v>0</v>
      </c>
      <c r="BI207" s="217">
        <f t="shared" si="38"/>
        <v>0</v>
      </c>
      <c r="BJ207" s="25" t="s">
        <v>42</v>
      </c>
      <c r="BK207" s="217">
        <f t="shared" si="39"/>
        <v>0</v>
      </c>
      <c r="BL207" s="25" t="s">
        <v>111</v>
      </c>
      <c r="BM207" s="25" t="s">
        <v>3196</v>
      </c>
    </row>
    <row r="208" spans="2:65" s="1" customFormat="1" ht="25.5" customHeight="1">
      <c r="B208" s="43"/>
      <c r="C208" s="206" t="s">
        <v>721</v>
      </c>
      <c r="D208" s="206" t="s">
        <v>203</v>
      </c>
      <c r="E208" s="207" t="s">
        <v>3197</v>
      </c>
      <c r="F208" s="208" t="s">
        <v>3198</v>
      </c>
      <c r="G208" s="209" t="s">
        <v>540</v>
      </c>
      <c r="H208" s="210">
        <v>25</v>
      </c>
      <c r="I208" s="211"/>
      <c r="J208" s="212">
        <f t="shared" si="30"/>
        <v>0</v>
      </c>
      <c r="K208" s="208" t="s">
        <v>34</v>
      </c>
      <c r="L208" s="63"/>
      <c r="M208" s="213" t="s">
        <v>34</v>
      </c>
      <c r="N208" s="214" t="s">
        <v>51</v>
      </c>
      <c r="O208" s="44"/>
      <c r="P208" s="215">
        <f t="shared" si="31"/>
        <v>0</v>
      </c>
      <c r="Q208" s="215">
        <v>0</v>
      </c>
      <c r="R208" s="215">
        <f t="shared" si="32"/>
        <v>0</v>
      </c>
      <c r="S208" s="215">
        <v>0</v>
      </c>
      <c r="T208" s="216">
        <f t="shared" si="33"/>
        <v>0</v>
      </c>
      <c r="AR208" s="25" t="s">
        <v>111</v>
      </c>
      <c r="AT208" s="25" t="s">
        <v>203</v>
      </c>
      <c r="AU208" s="25" t="s">
        <v>87</v>
      </c>
      <c r="AY208" s="25" t="s">
        <v>201</v>
      </c>
      <c r="BE208" s="217">
        <f t="shared" si="34"/>
        <v>0</v>
      </c>
      <c r="BF208" s="217">
        <f t="shared" si="35"/>
        <v>0</v>
      </c>
      <c r="BG208" s="217">
        <f t="shared" si="36"/>
        <v>0</v>
      </c>
      <c r="BH208" s="217">
        <f t="shared" si="37"/>
        <v>0</v>
      </c>
      <c r="BI208" s="217">
        <f t="shared" si="38"/>
        <v>0</v>
      </c>
      <c r="BJ208" s="25" t="s">
        <v>42</v>
      </c>
      <c r="BK208" s="217">
        <f t="shared" si="39"/>
        <v>0</v>
      </c>
      <c r="BL208" s="25" t="s">
        <v>111</v>
      </c>
      <c r="BM208" s="25" t="s">
        <v>3199</v>
      </c>
    </row>
    <row r="209" spans="2:65" s="1" customFormat="1" ht="25.5" customHeight="1">
      <c r="B209" s="43"/>
      <c r="C209" s="206" t="s">
        <v>727</v>
      </c>
      <c r="D209" s="206" t="s">
        <v>203</v>
      </c>
      <c r="E209" s="207" t="s">
        <v>3200</v>
      </c>
      <c r="F209" s="208" t="s">
        <v>3201</v>
      </c>
      <c r="G209" s="209" t="s">
        <v>540</v>
      </c>
      <c r="H209" s="210">
        <v>8</v>
      </c>
      <c r="I209" s="211"/>
      <c r="J209" s="212">
        <f t="shared" si="30"/>
        <v>0</v>
      </c>
      <c r="K209" s="208" t="s">
        <v>34</v>
      </c>
      <c r="L209" s="63"/>
      <c r="M209" s="213" t="s">
        <v>34</v>
      </c>
      <c r="N209" s="214" t="s">
        <v>51</v>
      </c>
      <c r="O209" s="44"/>
      <c r="P209" s="215">
        <f t="shared" si="31"/>
        <v>0</v>
      </c>
      <c r="Q209" s="215">
        <v>0</v>
      </c>
      <c r="R209" s="215">
        <f t="shared" si="32"/>
        <v>0</v>
      </c>
      <c r="S209" s="215">
        <v>0</v>
      </c>
      <c r="T209" s="216">
        <f t="shared" si="33"/>
        <v>0</v>
      </c>
      <c r="AR209" s="25" t="s">
        <v>111</v>
      </c>
      <c r="AT209" s="25" t="s">
        <v>203</v>
      </c>
      <c r="AU209" s="25" t="s">
        <v>87</v>
      </c>
      <c r="AY209" s="25" t="s">
        <v>201</v>
      </c>
      <c r="BE209" s="217">
        <f t="shared" si="34"/>
        <v>0</v>
      </c>
      <c r="BF209" s="217">
        <f t="shared" si="35"/>
        <v>0</v>
      </c>
      <c r="BG209" s="217">
        <f t="shared" si="36"/>
        <v>0</v>
      </c>
      <c r="BH209" s="217">
        <f t="shared" si="37"/>
        <v>0</v>
      </c>
      <c r="BI209" s="217">
        <f t="shared" si="38"/>
        <v>0</v>
      </c>
      <c r="BJ209" s="25" t="s">
        <v>42</v>
      </c>
      <c r="BK209" s="217">
        <f t="shared" si="39"/>
        <v>0</v>
      </c>
      <c r="BL209" s="25" t="s">
        <v>111</v>
      </c>
      <c r="BM209" s="25" t="s">
        <v>3202</v>
      </c>
    </row>
    <row r="210" spans="2:65" s="1" customFormat="1" ht="25.5" customHeight="1">
      <c r="B210" s="43"/>
      <c r="C210" s="206" t="s">
        <v>731</v>
      </c>
      <c r="D210" s="206" t="s">
        <v>203</v>
      </c>
      <c r="E210" s="207" t="s">
        <v>3203</v>
      </c>
      <c r="F210" s="208" t="s">
        <v>3204</v>
      </c>
      <c r="G210" s="209" t="s">
        <v>540</v>
      </c>
      <c r="H210" s="210">
        <v>3</v>
      </c>
      <c r="I210" s="211"/>
      <c r="J210" s="212">
        <f t="shared" si="30"/>
        <v>0</v>
      </c>
      <c r="K210" s="208" t="s">
        <v>34</v>
      </c>
      <c r="L210" s="63"/>
      <c r="M210" s="213" t="s">
        <v>34</v>
      </c>
      <c r="N210" s="214" t="s">
        <v>51</v>
      </c>
      <c r="O210" s="44"/>
      <c r="P210" s="215">
        <f t="shared" si="31"/>
        <v>0</v>
      </c>
      <c r="Q210" s="215">
        <v>0</v>
      </c>
      <c r="R210" s="215">
        <f t="shared" si="32"/>
        <v>0</v>
      </c>
      <c r="S210" s="215">
        <v>0</v>
      </c>
      <c r="T210" s="216">
        <f t="shared" si="33"/>
        <v>0</v>
      </c>
      <c r="AR210" s="25" t="s">
        <v>111</v>
      </c>
      <c r="AT210" s="25" t="s">
        <v>203</v>
      </c>
      <c r="AU210" s="25" t="s">
        <v>87</v>
      </c>
      <c r="AY210" s="25" t="s">
        <v>201</v>
      </c>
      <c r="BE210" s="217">
        <f t="shared" si="34"/>
        <v>0</v>
      </c>
      <c r="BF210" s="217">
        <f t="shared" si="35"/>
        <v>0</v>
      </c>
      <c r="BG210" s="217">
        <f t="shared" si="36"/>
        <v>0</v>
      </c>
      <c r="BH210" s="217">
        <f t="shared" si="37"/>
        <v>0</v>
      </c>
      <c r="BI210" s="217">
        <f t="shared" si="38"/>
        <v>0</v>
      </c>
      <c r="BJ210" s="25" t="s">
        <v>42</v>
      </c>
      <c r="BK210" s="217">
        <f t="shared" si="39"/>
        <v>0</v>
      </c>
      <c r="BL210" s="25" t="s">
        <v>111</v>
      </c>
      <c r="BM210" s="25" t="s">
        <v>3205</v>
      </c>
    </row>
    <row r="211" spans="2:65" s="1" customFormat="1" ht="25.5" customHeight="1">
      <c r="B211" s="43"/>
      <c r="C211" s="206" t="s">
        <v>743</v>
      </c>
      <c r="D211" s="206" t="s">
        <v>203</v>
      </c>
      <c r="E211" s="207" t="s">
        <v>3206</v>
      </c>
      <c r="F211" s="208" t="s">
        <v>3207</v>
      </c>
      <c r="G211" s="209" t="s">
        <v>540</v>
      </c>
      <c r="H211" s="210">
        <v>39</v>
      </c>
      <c r="I211" s="211"/>
      <c r="J211" s="212">
        <f t="shared" si="30"/>
        <v>0</v>
      </c>
      <c r="K211" s="208" t="s">
        <v>34</v>
      </c>
      <c r="L211" s="63"/>
      <c r="M211" s="213" t="s">
        <v>34</v>
      </c>
      <c r="N211" s="214" t="s">
        <v>51</v>
      </c>
      <c r="O211" s="44"/>
      <c r="P211" s="215">
        <f t="shared" si="31"/>
        <v>0</v>
      </c>
      <c r="Q211" s="215">
        <v>0</v>
      </c>
      <c r="R211" s="215">
        <f t="shared" si="32"/>
        <v>0</v>
      </c>
      <c r="S211" s="215">
        <v>0</v>
      </c>
      <c r="T211" s="216">
        <f t="shared" si="33"/>
        <v>0</v>
      </c>
      <c r="AR211" s="25" t="s">
        <v>111</v>
      </c>
      <c r="AT211" s="25" t="s">
        <v>203</v>
      </c>
      <c r="AU211" s="25" t="s">
        <v>87</v>
      </c>
      <c r="AY211" s="25" t="s">
        <v>201</v>
      </c>
      <c r="BE211" s="217">
        <f t="shared" si="34"/>
        <v>0</v>
      </c>
      <c r="BF211" s="217">
        <f t="shared" si="35"/>
        <v>0</v>
      </c>
      <c r="BG211" s="217">
        <f t="shared" si="36"/>
        <v>0</v>
      </c>
      <c r="BH211" s="217">
        <f t="shared" si="37"/>
        <v>0</v>
      </c>
      <c r="BI211" s="217">
        <f t="shared" si="38"/>
        <v>0</v>
      </c>
      <c r="BJ211" s="25" t="s">
        <v>42</v>
      </c>
      <c r="BK211" s="217">
        <f t="shared" si="39"/>
        <v>0</v>
      </c>
      <c r="BL211" s="25" t="s">
        <v>111</v>
      </c>
      <c r="BM211" s="25" t="s">
        <v>3208</v>
      </c>
    </row>
    <row r="212" spans="2:65" s="1" customFormat="1" ht="25.5" customHeight="1">
      <c r="B212" s="43"/>
      <c r="C212" s="206" t="s">
        <v>749</v>
      </c>
      <c r="D212" s="206" t="s">
        <v>203</v>
      </c>
      <c r="E212" s="207" t="s">
        <v>3209</v>
      </c>
      <c r="F212" s="208" t="s">
        <v>3210</v>
      </c>
      <c r="G212" s="209" t="s">
        <v>540</v>
      </c>
      <c r="H212" s="210">
        <v>9</v>
      </c>
      <c r="I212" s="211"/>
      <c r="J212" s="212">
        <f t="shared" si="30"/>
        <v>0</v>
      </c>
      <c r="K212" s="208" t="s">
        <v>34</v>
      </c>
      <c r="L212" s="63"/>
      <c r="M212" s="213" t="s">
        <v>34</v>
      </c>
      <c r="N212" s="214" t="s">
        <v>51</v>
      </c>
      <c r="O212" s="44"/>
      <c r="P212" s="215">
        <f t="shared" si="31"/>
        <v>0</v>
      </c>
      <c r="Q212" s="215">
        <v>0</v>
      </c>
      <c r="R212" s="215">
        <f t="shared" si="32"/>
        <v>0</v>
      </c>
      <c r="S212" s="215">
        <v>0</v>
      </c>
      <c r="T212" s="216">
        <f t="shared" si="33"/>
        <v>0</v>
      </c>
      <c r="AR212" s="25" t="s">
        <v>111</v>
      </c>
      <c r="AT212" s="25" t="s">
        <v>203</v>
      </c>
      <c r="AU212" s="25" t="s">
        <v>87</v>
      </c>
      <c r="AY212" s="25" t="s">
        <v>201</v>
      </c>
      <c r="BE212" s="217">
        <f t="shared" si="34"/>
        <v>0</v>
      </c>
      <c r="BF212" s="217">
        <f t="shared" si="35"/>
        <v>0</v>
      </c>
      <c r="BG212" s="217">
        <f t="shared" si="36"/>
        <v>0</v>
      </c>
      <c r="BH212" s="217">
        <f t="shared" si="37"/>
        <v>0</v>
      </c>
      <c r="BI212" s="217">
        <f t="shared" si="38"/>
        <v>0</v>
      </c>
      <c r="BJ212" s="25" t="s">
        <v>42</v>
      </c>
      <c r="BK212" s="217">
        <f t="shared" si="39"/>
        <v>0</v>
      </c>
      <c r="BL212" s="25" t="s">
        <v>111</v>
      </c>
      <c r="BM212" s="25" t="s">
        <v>3211</v>
      </c>
    </row>
    <row r="213" spans="2:65" s="1" customFormat="1" ht="25.5" customHeight="1">
      <c r="B213" s="43"/>
      <c r="C213" s="206" t="s">
        <v>755</v>
      </c>
      <c r="D213" s="206" t="s">
        <v>203</v>
      </c>
      <c r="E213" s="207" t="s">
        <v>3212</v>
      </c>
      <c r="F213" s="208" t="s">
        <v>3213</v>
      </c>
      <c r="G213" s="209" t="s">
        <v>540</v>
      </c>
      <c r="H213" s="210">
        <v>4</v>
      </c>
      <c r="I213" s="211"/>
      <c r="J213" s="212">
        <f t="shared" si="30"/>
        <v>0</v>
      </c>
      <c r="K213" s="208" t="s">
        <v>34</v>
      </c>
      <c r="L213" s="63"/>
      <c r="M213" s="213" t="s">
        <v>34</v>
      </c>
      <c r="N213" s="214" t="s">
        <v>51</v>
      </c>
      <c r="O213" s="44"/>
      <c r="P213" s="215">
        <f t="shared" si="31"/>
        <v>0</v>
      </c>
      <c r="Q213" s="215">
        <v>0</v>
      </c>
      <c r="R213" s="215">
        <f t="shared" si="32"/>
        <v>0</v>
      </c>
      <c r="S213" s="215">
        <v>0</v>
      </c>
      <c r="T213" s="216">
        <f t="shared" si="33"/>
        <v>0</v>
      </c>
      <c r="AR213" s="25" t="s">
        <v>111</v>
      </c>
      <c r="AT213" s="25" t="s">
        <v>203</v>
      </c>
      <c r="AU213" s="25" t="s">
        <v>87</v>
      </c>
      <c r="AY213" s="25" t="s">
        <v>201</v>
      </c>
      <c r="BE213" s="217">
        <f t="shared" si="34"/>
        <v>0</v>
      </c>
      <c r="BF213" s="217">
        <f t="shared" si="35"/>
        <v>0</v>
      </c>
      <c r="BG213" s="217">
        <f t="shared" si="36"/>
        <v>0</v>
      </c>
      <c r="BH213" s="217">
        <f t="shared" si="37"/>
        <v>0</v>
      </c>
      <c r="BI213" s="217">
        <f t="shared" si="38"/>
        <v>0</v>
      </c>
      <c r="BJ213" s="25" t="s">
        <v>42</v>
      </c>
      <c r="BK213" s="217">
        <f t="shared" si="39"/>
        <v>0</v>
      </c>
      <c r="BL213" s="25" t="s">
        <v>111</v>
      </c>
      <c r="BM213" s="25" t="s">
        <v>3214</v>
      </c>
    </row>
    <row r="214" spans="2:65" s="1" customFormat="1" ht="25.5" customHeight="1">
      <c r="B214" s="43"/>
      <c r="C214" s="206" t="s">
        <v>762</v>
      </c>
      <c r="D214" s="206" t="s">
        <v>203</v>
      </c>
      <c r="E214" s="207" t="s">
        <v>3215</v>
      </c>
      <c r="F214" s="208" t="s">
        <v>3216</v>
      </c>
      <c r="G214" s="209" t="s">
        <v>540</v>
      </c>
      <c r="H214" s="210">
        <v>9</v>
      </c>
      <c r="I214" s="211"/>
      <c r="J214" s="212">
        <f t="shared" si="30"/>
        <v>0</v>
      </c>
      <c r="K214" s="208" t="s">
        <v>34</v>
      </c>
      <c r="L214" s="63"/>
      <c r="M214" s="213" t="s">
        <v>34</v>
      </c>
      <c r="N214" s="214" t="s">
        <v>51</v>
      </c>
      <c r="O214" s="44"/>
      <c r="P214" s="215">
        <f t="shared" si="31"/>
        <v>0</v>
      </c>
      <c r="Q214" s="215">
        <v>0</v>
      </c>
      <c r="R214" s="215">
        <f t="shared" si="32"/>
        <v>0</v>
      </c>
      <c r="S214" s="215">
        <v>0</v>
      </c>
      <c r="T214" s="216">
        <f t="shared" si="33"/>
        <v>0</v>
      </c>
      <c r="AR214" s="25" t="s">
        <v>111</v>
      </c>
      <c r="AT214" s="25" t="s">
        <v>203</v>
      </c>
      <c r="AU214" s="25" t="s">
        <v>87</v>
      </c>
      <c r="AY214" s="25" t="s">
        <v>201</v>
      </c>
      <c r="BE214" s="217">
        <f t="shared" si="34"/>
        <v>0</v>
      </c>
      <c r="BF214" s="217">
        <f t="shared" si="35"/>
        <v>0</v>
      </c>
      <c r="BG214" s="217">
        <f t="shared" si="36"/>
        <v>0</v>
      </c>
      <c r="BH214" s="217">
        <f t="shared" si="37"/>
        <v>0</v>
      </c>
      <c r="BI214" s="217">
        <f t="shared" si="38"/>
        <v>0</v>
      </c>
      <c r="BJ214" s="25" t="s">
        <v>42</v>
      </c>
      <c r="BK214" s="217">
        <f t="shared" si="39"/>
        <v>0</v>
      </c>
      <c r="BL214" s="25" t="s">
        <v>111</v>
      </c>
      <c r="BM214" s="25" t="s">
        <v>3217</v>
      </c>
    </row>
    <row r="215" spans="2:65" s="1" customFormat="1" ht="25.5" customHeight="1">
      <c r="B215" s="43"/>
      <c r="C215" s="206" t="s">
        <v>767</v>
      </c>
      <c r="D215" s="206" t="s">
        <v>203</v>
      </c>
      <c r="E215" s="207" t="s">
        <v>3218</v>
      </c>
      <c r="F215" s="208" t="s">
        <v>3219</v>
      </c>
      <c r="G215" s="209" t="s">
        <v>370</v>
      </c>
      <c r="H215" s="210">
        <v>1</v>
      </c>
      <c r="I215" s="211"/>
      <c r="J215" s="212">
        <f t="shared" si="30"/>
        <v>0</v>
      </c>
      <c r="K215" s="208" t="s">
        <v>34</v>
      </c>
      <c r="L215" s="63"/>
      <c r="M215" s="213" t="s">
        <v>34</v>
      </c>
      <c r="N215" s="214" t="s">
        <v>51</v>
      </c>
      <c r="O215" s="44"/>
      <c r="P215" s="215">
        <f t="shared" si="31"/>
        <v>0</v>
      </c>
      <c r="Q215" s="215">
        <v>0</v>
      </c>
      <c r="R215" s="215">
        <f t="shared" si="32"/>
        <v>0</v>
      </c>
      <c r="S215" s="215">
        <v>0</v>
      </c>
      <c r="T215" s="216">
        <f t="shared" si="33"/>
        <v>0</v>
      </c>
      <c r="AR215" s="25" t="s">
        <v>111</v>
      </c>
      <c r="AT215" s="25" t="s">
        <v>203</v>
      </c>
      <c r="AU215" s="25" t="s">
        <v>87</v>
      </c>
      <c r="AY215" s="25" t="s">
        <v>201</v>
      </c>
      <c r="BE215" s="217">
        <f t="shared" si="34"/>
        <v>0</v>
      </c>
      <c r="BF215" s="217">
        <f t="shared" si="35"/>
        <v>0</v>
      </c>
      <c r="BG215" s="217">
        <f t="shared" si="36"/>
        <v>0</v>
      </c>
      <c r="BH215" s="217">
        <f t="shared" si="37"/>
        <v>0</v>
      </c>
      <c r="BI215" s="217">
        <f t="shared" si="38"/>
        <v>0</v>
      </c>
      <c r="BJ215" s="25" t="s">
        <v>42</v>
      </c>
      <c r="BK215" s="217">
        <f t="shared" si="39"/>
        <v>0</v>
      </c>
      <c r="BL215" s="25" t="s">
        <v>111</v>
      </c>
      <c r="BM215" s="25" t="s">
        <v>3220</v>
      </c>
    </row>
    <row r="216" spans="2:65" s="1" customFormat="1" ht="51" customHeight="1">
      <c r="B216" s="43"/>
      <c r="C216" s="264" t="s">
        <v>771</v>
      </c>
      <c r="D216" s="264" t="s">
        <v>306</v>
      </c>
      <c r="E216" s="265" t="s">
        <v>3221</v>
      </c>
      <c r="F216" s="266" t="s">
        <v>3222</v>
      </c>
      <c r="G216" s="267" t="s">
        <v>1876</v>
      </c>
      <c r="H216" s="268">
        <v>1</v>
      </c>
      <c r="I216" s="269"/>
      <c r="J216" s="270">
        <f t="shared" si="30"/>
        <v>0</v>
      </c>
      <c r="K216" s="266" t="s">
        <v>34</v>
      </c>
      <c r="L216" s="271"/>
      <c r="M216" s="272" t="s">
        <v>34</v>
      </c>
      <c r="N216" s="273" t="s">
        <v>51</v>
      </c>
      <c r="O216" s="44"/>
      <c r="P216" s="215">
        <f t="shared" si="31"/>
        <v>0</v>
      </c>
      <c r="Q216" s="215">
        <v>0</v>
      </c>
      <c r="R216" s="215">
        <f t="shared" si="32"/>
        <v>0</v>
      </c>
      <c r="S216" s="215">
        <v>0</v>
      </c>
      <c r="T216" s="216">
        <f t="shared" si="33"/>
        <v>0</v>
      </c>
      <c r="AR216" s="25" t="s">
        <v>244</v>
      </c>
      <c r="AT216" s="25" t="s">
        <v>306</v>
      </c>
      <c r="AU216" s="25" t="s">
        <v>87</v>
      </c>
      <c r="AY216" s="25" t="s">
        <v>201</v>
      </c>
      <c r="BE216" s="217">
        <f t="shared" si="34"/>
        <v>0</v>
      </c>
      <c r="BF216" s="217">
        <f t="shared" si="35"/>
        <v>0</v>
      </c>
      <c r="BG216" s="217">
        <f t="shared" si="36"/>
        <v>0</v>
      </c>
      <c r="BH216" s="217">
        <f t="shared" si="37"/>
        <v>0</v>
      </c>
      <c r="BI216" s="217">
        <f t="shared" si="38"/>
        <v>0</v>
      </c>
      <c r="BJ216" s="25" t="s">
        <v>42</v>
      </c>
      <c r="BK216" s="217">
        <f t="shared" si="39"/>
        <v>0</v>
      </c>
      <c r="BL216" s="25" t="s">
        <v>111</v>
      </c>
      <c r="BM216" s="25" t="s">
        <v>3223</v>
      </c>
    </row>
    <row r="217" spans="2:65" s="1" customFormat="1" ht="25.5" customHeight="1">
      <c r="B217" s="43"/>
      <c r="C217" s="206" t="s">
        <v>775</v>
      </c>
      <c r="D217" s="206" t="s">
        <v>203</v>
      </c>
      <c r="E217" s="207" t="s">
        <v>3224</v>
      </c>
      <c r="F217" s="208" t="s">
        <v>3225</v>
      </c>
      <c r="G217" s="209" t="s">
        <v>370</v>
      </c>
      <c r="H217" s="210">
        <v>1</v>
      </c>
      <c r="I217" s="211"/>
      <c r="J217" s="212">
        <f t="shared" si="30"/>
        <v>0</v>
      </c>
      <c r="K217" s="208" t="s">
        <v>34</v>
      </c>
      <c r="L217" s="63"/>
      <c r="M217" s="213" t="s">
        <v>34</v>
      </c>
      <c r="N217" s="214" t="s">
        <v>51</v>
      </c>
      <c r="O217" s="44"/>
      <c r="P217" s="215">
        <f t="shared" si="31"/>
        <v>0</v>
      </c>
      <c r="Q217" s="215">
        <v>0</v>
      </c>
      <c r="R217" s="215">
        <f t="shared" si="32"/>
        <v>0</v>
      </c>
      <c r="S217" s="215">
        <v>0</v>
      </c>
      <c r="T217" s="216">
        <f t="shared" si="33"/>
        <v>0</v>
      </c>
      <c r="AR217" s="25" t="s">
        <v>111</v>
      </c>
      <c r="AT217" s="25" t="s">
        <v>203</v>
      </c>
      <c r="AU217" s="25" t="s">
        <v>87</v>
      </c>
      <c r="AY217" s="25" t="s">
        <v>201</v>
      </c>
      <c r="BE217" s="217">
        <f t="shared" si="34"/>
        <v>0</v>
      </c>
      <c r="BF217" s="217">
        <f t="shared" si="35"/>
        <v>0</v>
      </c>
      <c r="BG217" s="217">
        <f t="shared" si="36"/>
        <v>0</v>
      </c>
      <c r="BH217" s="217">
        <f t="shared" si="37"/>
        <v>0</v>
      </c>
      <c r="BI217" s="217">
        <f t="shared" si="38"/>
        <v>0</v>
      </c>
      <c r="BJ217" s="25" t="s">
        <v>42</v>
      </c>
      <c r="BK217" s="217">
        <f t="shared" si="39"/>
        <v>0</v>
      </c>
      <c r="BL217" s="25" t="s">
        <v>111</v>
      </c>
      <c r="BM217" s="25" t="s">
        <v>3226</v>
      </c>
    </row>
    <row r="218" spans="2:65" s="1" customFormat="1" ht="51" customHeight="1">
      <c r="B218" s="43"/>
      <c r="C218" s="264" t="s">
        <v>780</v>
      </c>
      <c r="D218" s="264" t="s">
        <v>306</v>
      </c>
      <c r="E218" s="265" t="s">
        <v>3227</v>
      </c>
      <c r="F218" s="266" t="s">
        <v>3228</v>
      </c>
      <c r="G218" s="267" t="s">
        <v>1876</v>
      </c>
      <c r="H218" s="268">
        <v>1</v>
      </c>
      <c r="I218" s="269"/>
      <c r="J218" s="270">
        <f t="shared" si="30"/>
        <v>0</v>
      </c>
      <c r="K218" s="266" t="s">
        <v>34</v>
      </c>
      <c r="L218" s="271"/>
      <c r="M218" s="272" t="s">
        <v>34</v>
      </c>
      <c r="N218" s="273" t="s">
        <v>51</v>
      </c>
      <c r="O218" s="44"/>
      <c r="P218" s="215">
        <f t="shared" si="31"/>
        <v>0</v>
      </c>
      <c r="Q218" s="215">
        <v>0</v>
      </c>
      <c r="R218" s="215">
        <f t="shared" si="32"/>
        <v>0</v>
      </c>
      <c r="S218" s="215">
        <v>0</v>
      </c>
      <c r="T218" s="216">
        <f t="shared" si="33"/>
        <v>0</v>
      </c>
      <c r="AR218" s="25" t="s">
        <v>244</v>
      </c>
      <c r="AT218" s="25" t="s">
        <v>306</v>
      </c>
      <c r="AU218" s="25" t="s">
        <v>87</v>
      </c>
      <c r="AY218" s="25" t="s">
        <v>201</v>
      </c>
      <c r="BE218" s="217">
        <f t="shared" si="34"/>
        <v>0</v>
      </c>
      <c r="BF218" s="217">
        <f t="shared" si="35"/>
        <v>0</v>
      </c>
      <c r="BG218" s="217">
        <f t="shared" si="36"/>
        <v>0</v>
      </c>
      <c r="BH218" s="217">
        <f t="shared" si="37"/>
        <v>0</v>
      </c>
      <c r="BI218" s="217">
        <f t="shared" si="38"/>
        <v>0</v>
      </c>
      <c r="BJ218" s="25" t="s">
        <v>42</v>
      </c>
      <c r="BK218" s="217">
        <f t="shared" si="39"/>
        <v>0</v>
      </c>
      <c r="BL218" s="25" t="s">
        <v>111</v>
      </c>
      <c r="BM218" s="25" t="s">
        <v>3229</v>
      </c>
    </row>
    <row r="219" spans="2:65" s="1" customFormat="1" ht="25.5" customHeight="1">
      <c r="B219" s="43"/>
      <c r="C219" s="206" t="s">
        <v>832</v>
      </c>
      <c r="D219" s="206" t="s">
        <v>203</v>
      </c>
      <c r="E219" s="207" t="s">
        <v>3230</v>
      </c>
      <c r="F219" s="208" t="s">
        <v>3231</v>
      </c>
      <c r="G219" s="209" t="s">
        <v>370</v>
      </c>
      <c r="H219" s="210">
        <v>1</v>
      </c>
      <c r="I219" s="211"/>
      <c r="J219" s="212">
        <f t="shared" si="30"/>
        <v>0</v>
      </c>
      <c r="K219" s="208" t="s">
        <v>34</v>
      </c>
      <c r="L219" s="63"/>
      <c r="M219" s="213" t="s">
        <v>34</v>
      </c>
      <c r="N219" s="214" t="s">
        <v>51</v>
      </c>
      <c r="O219" s="44"/>
      <c r="P219" s="215">
        <f t="shared" si="31"/>
        <v>0</v>
      </c>
      <c r="Q219" s="215">
        <v>0</v>
      </c>
      <c r="R219" s="215">
        <f t="shared" si="32"/>
        <v>0</v>
      </c>
      <c r="S219" s="215">
        <v>0</v>
      </c>
      <c r="T219" s="216">
        <f t="shared" si="33"/>
        <v>0</v>
      </c>
      <c r="AR219" s="25" t="s">
        <v>111</v>
      </c>
      <c r="AT219" s="25" t="s">
        <v>203</v>
      </c>
      <c r="AU219" s="25" t="s">
        <v>87</v>
      </c>
      <c r="AY219" s="25" t="s">
        <v>201</v>
      </c>
      <c r="BE219" s="217">
        <f t="shared" si="34"/>
        <v>0</v>
      </c>
      <c r="BF219" s="217">
        <f t="shared" si="35"/>
        <v>0</v>
      </c>
      <c r="BG219" s="217">
        <f t="shared" si="36"/>
        <v>0</v>
      </c>
      <c r="BH219" s="217">
        <f t="shared" si="37"/>
        <v>0</v>
      </c>
      <c r="BI219" s="217">
        <f t="shared" si="38"/>
        <v>0</v>
      </c>
      <c r="BJ219" s="25" t="s">
        <v>42</v>
      </c>
      <c r="BK219" s="217">
        <f t="shared" si="39"/>
        <v>0</v>
      </c>
      <c r="BL219" s="25" t="s">
        <v>111</v>
      </c>
      <c r="BM219" s="25" t="s">
        <v>3232</v>
      </c>
    </row>
    <row r="220" spans="2:65" s="1" customFormat="1" ht="38.25" customHeight="1">
      <c r="B220" s="43"/>
      <c r="C220" s="264" t="s">
        <v>837</v>
      </c>
      <c r="D220" s="264" t="s">
        <v>306</v>
      </c>
      <c r="E220" s="265" t="s">
        <v>3233</v>
      </c>
      <c r="F220" s="266" t="s">
        <v>3234</v>
      </c>
      <c r="G220" s="267" t="s">
        <v>1876</v>
      </c>
      <c r="H220" s="268">
        <v>1</v>
      </c>
      <c r="I220" s="269"/>
      <c r="J220" s="270">
        <f t="shared" si="30"/>
        <v>0</v>
      </c>
      <c r="K220" s="266" t="s">
        <v>34</v>
      </c>
      <c r="L220" s="271"/>
      <c r="M220" s="272" t="s">
        <v>34</v>
      </c>
      <c r="N220" s="273" t="s">
        <v>51</v>
      </c>
      <c r="O220" s="44"/>
      <c r="P220" s="215">
        <f t="shared" si="31"/>
        <v>0</v>
      </c>
      <c r="Q220" s="215">
        <v>0</v>
      </c>
      <c r="R220" s="215">
        <f t="shared" si="32"/>
        <v>0</v>
      </c>
      <c r="S220" s="215">
        <v>0</v>
      </c>
      <c r="T220" s="216">
        <f t="shared" si="33"/>
        <v>0</v>
      </c>
      <c r="AR220" s="25" t="s">
        <v>244</v>
      </c>
      <c r="AT220" s="25" t="s">
        <v>306</v>
      </c>
      <c r="AU220" s="25" t="s">
        <v>87</v>
      </c>
      <c r="AY220" s="25" t="s">
        <v>201</v>
      </c>
      <c r="BE220" s="217">
        <f t="shared" si="34"/>
        <v>0</v>
      </c>
      <c r="BF220" s="217">
        <f t="shared" si="35"/>
        <v>0</v>
      </c>
      <c r="BG220" s="217">
        <f t="shared" si="36"/>
        <v>0</v>
      </c>
      <c r="BH220" s="217">
        <f t="shared" si="37"/>
        <v>0</v>
      </c>
      <c r="BI220" s="217">
        <f t="shared" si="38"/>
        <v>0</v>
      </c>
      <c r="BJ220" s="25" t="s">
        <v>42</v>
      </c>
      <c r="BK220" s="217">
        <f t="shared" si="39"/>
        <v>0</v>
      </c>
      <c r="BL220" s="25" t="s">
        <v>111</v>
      </c>
      <c r="BM220" s="25" t="s">
        <v>3235</v>
      </c>
    </row>
    <row r="221" spans="2:65" s="1" customFormat="1" ht="16.5" customHeight="1">
      <c r="B221" s="43"/>
      <c r="C221" s="206" t="s">
        <v>842</v>
      </c>
      <c r="D221" s="206" t="s">
        <v>203</v>
      </c>
      <c r="E221" s="207" t="s">
        <v>3236</v>
      </c>
      <c r="F221" s="208" t="s">
        <v>3237</v>
      </c>
      <c r="G221" s="209" t="s">
        <v>370</v>
      </c>
      <c r="H221" s="210">
        <v>2</v>
      </c>
      <c r="I221" s="211"/>
      <c r="J221" s="212">
        <f t="shared" si="30"/>
        <v>0</v>
      </c>
      <c r="K221" s="208" t="s">
        <v>34</v>
      </c>
      <c r="L221" s="63"/>
      <c r="M221" s="213" t="s">
        <v>34</v>
      </c>
      <c r="N221" s="214" t="s">
        <v>51</v>
      </c>
      <c r="O221" s="44"/>
      <c r="P221" s="215">
        <f t="shared" si="31"/>
        <v>0</v>
      </c>
      <c r="Q221" s="215">
        <v>0</v>
      </c>
      <c r="R221" s="215">
        <f t="shared" si="32"/>
        <v>0</v>
      </c>
      <c r="S221" s="215">
        <v>0</v>
      </c>
      <c r="T221" s="216">
        <f t="shared" si="33"/>
        <v>0</v>
      </c>
      <c r="AR221" s="25" t="s">
        <v>111</v>
      </c>
      <c r="AT221" s="25" t="s">
        <v>203</v>
      </c>
      <c r="AU221" s="25" t="s">
        <v>87</v>
      </c>
      <c r="AY221" s="25" t="s">
        <v>201</v>
      </c>
      <c r="BE221" s="217">
        <f t="shared" si="34"/>
        <v>0</v>
      </c>
      <c r="BF221" s="217">
        <f t="shared" si="35"/>
        <v>0</v>
      </c>
      <c r="BG221" s="217">
        <f t="shared" si="36"/>
        <v>0</v>
      </c>
      <c r="BH221" s="217">
        <f t="shared" si="37"/>
        <v>0</v>
      </c>
      <c r="BI221" s="217">
        <f t="shared" si="38"/>
        <v>0</v>
      </c>
      <c r="BJ221" s="25" t="s">
        <v>42</v>
      </c>
      <c r="BK221" s="217">
        <f t="shared" si="39"/>
        <v>0</v>
      </c>
      <c r="BL221" s="25" t="s">
        <v>111</v>
      </c>
      <c r="BM221" s="25" t="s">
        <v>3238</v>
      </c>
    </row>
    <row r="222" spans="2:65" s="1" customFormat="1" ht="38.25" customHeight="1">
      <c r="B222" s="43"/>
      <c r="C222" s="264" t="s">
        <v>848</v>
      </c>
      <c r="D222" s="264" t="s">
        <v>306</v>
      </c>
      <c r="E222" s="265" t="s">
        <v>3239</v>
      </c>
      <c r="F222" s="266" t="s">
        <v>3240</v>
      </c>
      <c r="G222" s="267" t="s">
        <v>1876</v>
      </c>
      <c r="H222" s="268">
        <v>1</v>
      </c>
      <c r="I222" s="269"/>
      <c r="J222" s="270">
        <f t="shared" si="30"/>
        <v>0</v>
      </c>
      <c r="K222" s="266" t="s">
        <v>34</v>
      </c>
      <c r="L222" s="271"/>
      <c r="M222" s="272" t="s">
        <v>34</v>
      </c>
      <c r="N222" s="273" t="s">
        <v>51</v>
      </c>
      <c r="O222" s="44"/>
      <c r="P222" s="215">
        <f t="shared" si="31"/>
        <v>0</v>
      </c>
      <c r="Q222" s="215">
        <v>0</v>
      </c>
      <c r="R222" s="215">
        <f t="shared" si="32"/>
        <v>0</v>
      </c>
      <c r="S222" s="215">
        <v>0</v>
      </c>
      <c r="T222" s="216">
        <f t="shared" si="33"/>
        <v>0</v>
      </c>
      <c r="AR222" s="25" t="s">
        <v>244</v>
      </c>
      <c r="AT222" s="25" t="s">
        <v>306</v>
      </c>
      <c r="AU222" s="25" t="s">
        <v>87</v>
      </c>
      <c r="AY222" s="25" t="s">
        <v>201</v>
      </c>
      <c r="BE222" s="217">
        <f t="shared" si="34"/>
        <v>0</v>
      </c>
      <c r="BF222" s="217">
        <f t="shared" si="35"/>
        <v>0</v>
      </c>
      <c r="BG222" s="217">
        <f t="shared" si="36"/>
        <v>0</v>
      </c>
      <c r="BH222" s="217">
        <f t="shared" si="37"/>
        <v>0</v>
      </c>
      <c r="BI222" s="217">
        <f t="shared" si="38"/>
        <v>0</v>
      </c>
      <c r="BJ222" s="25" t="s">
        <v>42</v>
      </c>
      <c r="BK222" s="217">
        <f t="shared" si="39"/>
        <v>0</v>
      </c>
      <c r="BL222" s="25" t="s">
        <v>111</v>
      </c>
      <c r="BM222" s="25" t="s">
        <v>3241</v>
      </c>
    </row>
    <row r="223" spans="2:65" s="1" customFormat="1" ht="38.25" customHeight="1">
      <c r="B223" s="43"/>
      <c r="C223" s="264" t="s">
        <v>853</v>
      </c>
      <c r="D223" s="264" t="s">
        <v>306</v>
      </c>
      <c r="E223" s="265" t="s">
        <v>3242</v>
      </c>
      <c r="F223" s="266" t="s">
        <v>3243</v>
      </c>
      <c r="G223" s="267" t="s">
        <v>1876</v>
      </c>
      <c r="H223" s="268">
        <v>1</v>
      </c>
      <c r="I223" s="269"/>
      <c r="J223" s="270">
        <f t="shared" si="30"/>
        <v>0</v>
      </c>
      <c r="K223" s="266" t="s">
        <v>34</v>
      </c>
      <c r="L223" s="271"/>
      <c r="M223" s="272" t="s">
        <v>34</v>
      </c>
      <c r="N223" s="273" t="s">
        <v>51</v>
      </c>
      <c r="O223" s="44"/>
      <c r="P223" s="215">
        <f t="shared" si="31"/>
        <v>0</v>
      </c>
      <c r="Q223" s="215">
        <v>0</v>
      </c>
      <c r="R223" s="215">
        <f t="shared" si="32"/>
        <v>0</v>
      </c>
      <c r="S223" s="215">
        <v>0</v>
      </c>
      <c r="T223" s="216">
        <f t="shared" si="33"/>
        <v>0</v>
      </c>
      <c r="AR223" s="25" t="s">
        <v>244</v>
      </c>
      <c r="AT223" s="25" t="s">
        <v>306</v>
      </c>
      <c r="AU223" s="25" t="s">
        <v>87</v>
      </c>
      <c r="AY223" s="25" t="s">
        <v>201</v>
      </c>
      <c r="BE223" s="217">
        <f t="shared" si="34"/>
        <v>0</v>
      </c>
      <c r="BF223" s="217">
        <f t="shared" si="35"/>
        <v>0</v>
      </c>
      <c r="BG223" s="217">
        <f t="shared" si="36"/>
        <v>0</v>
      </c>
      <c r="BH223" s="217">
        <f t="shared" si="37"/>
        <v>0</v>
      </c>
      <c r="BI223" s="217">
        <f t="shared" si="38"/>
        <v>0</v>
      </c>
      <c r="BJ223" s="25" t="s">
        <v>42</v>
      </c>
      <c r="BK223" s="217">
        <f t="shared" si="39"/>
        <v>0</v>
      </c>
      <c r="BL223" s="25" t="s">
        <v>111</v>
      </c>
      <c r="BM223" s="25" t="s">
        <v>3244</v>
      </c>
    </row>
    <row r="224" spans="2:65" s="1" customFormat="1" ht="16.5" customHeight="1">
      <c r="B224" s="43"/>
      <c r="C224" s="206" t="s">
        <v>858</v>
      </c>
      <c r="D224" s="206" t="s">
        <v>203</v>
      </c>
      <c r="E224" s="207" t="s">
        <v>3245</v>
      </c>
      <c r="F224" s="208" t="s">
        <v>3246</v>
      </c>
      <c r="G224" s="209" t="s">
        <v>1876</v>
      </c>
      <c r="H224" s="210">
        <v>1</v>
      </c>
      <c r="I224" s="211"/>
      <c r="J224" s="212">
        <f t="shared" si="30"/>
        <v>0</v>
      </c>
      <c r="K224" s="208" t="s">
        <v>34</v>
      </c>
      <c r="L224" s="63"/>
      <c r="M224" s="213" t="s">
        <v>34</v>
      </c>
      <c r="N224" s="214" t="s">
        <v>51</v>
      </c>
      <c r="O224" s="44"/>
      <c r="P224" s="215">
        <f t="shared" si="31"/>
        <v>0</v>
      </c>
      <c r="Q224" s="215">
        <v>0</v>
      </c>
      <c r="R224" s="215">
        <f t="shared" si="32"/>
        <v>0</v>
      </c>
      <c r="S224" s="215">
        <v>0</v>
      </c>
      <c r="T224" s="216">
        <f t="shared" si="33"/>
        <v>0</v>
      </c>
      <c r="AR224" s="25" t="s">
        <v>111</v>
      </c>
      <c r="AT224" s="25" t="s">
        <v>203</v>
      </c>
      <c r="AU224" s="25" t="s">
        <v>87</v>
      </c>
      <c r="AY224" s="25" t="s">
        <v>201</v>
      </c>
      <c r="BE224" s="217">
        <f t="shared" si="34"/>
        <v>0</v>
      </c>
      <c r="BF224" s="217">
        <f t="shared" si="35"/>
        <v>0</v>
      </c>
      <c r="BG224" s="217">
        <f t="shared" si="36"/>
        <v>0</v>
      </c>
      <c r="BH224" s="217">
        <f t="shared" si="37"/>
        <v>0</v>
      </c>
      <c r="BI224" s="217">
        <f t="shared" si="38"/>
        <v>0</v>
      </c>
      <c r="BJ224" s="25" t="s">
        <v>42</v>
      </c>
      <c r="BK224" s="217">
        <f t="shared" si="39"/>
        <v>0</v>
      </c>
      <c r="BL224" s="25" t="s">
        <v>111</v>
      </c>
      <c r="BM224" s="25" t="s">
        <v>3247</v>
      </c>
    </row>
    <row r="225" spans="2:65" s="1" customFormat="1" ht="16.5" customHeight="1">
      <c r="B225" s="43"/>
      <c r="C225" s="206" t="s">
        <v>862</v>
      </c>
      <c r="D225" s="206" t="s">
        <v>203</v>
      </c>
      <c r="E225" s="207" t="s">
        <v>3248</v>
      </c>
      <c r="F225" s="208" t="s">
        <v>3249</v>
      </c>
      <c r="G225" s="209" t="s">
        <v>355</v>
      </c>
      <c r="H225" s="210">
        <v>5.423</v>
      </c>
      <c r="I225" s="211"/>
      <c r="J225" s="212">
        <f t="shared" si="30"/>
        <v>0</v>
      </c>
      <c r="K225" s="208" t="s">
        <v>34</v>
      </c>
      <c r="L225" s="63"/>
      <c r="M225" s="213" t="s">
        <v>34</v>
      </c>
      <c r="N225" s="214" t="s">
        <v>51</v>
      </c>
      <c r="O225" s="44"/>
      <c r="P225" s="215">
        <f t="shared" si="31"/>
        <v>0</v>
      </c>
      <c r="Q225" s="215">
        <v>0</v>
      </c>
      <c r="R225" s="215">
        <f t="shared" si="32"/>
        <v>0</v>
      </c>
      <c r="S225" s="215">
        <v>0</v>
      </c>
      <c r="T225" s="216">
        <f t="shared" si="33"/>
        <v>0</v>
      </c>
      <c r="AR225" s="25" t="s">
        <v>111</v>
      </c>
      <c r="AT225" s="25" t="s">
        <v>203</v>
      </c>
      <c r="AU225" s="25" t="s">
        <v>87</v>
      </c>
      <c r="AY225" s="25" t="s">
        <v>201</v>
      </c>
      <c r="BE225" s="217">
        <f t="shared" si="34"/>
        <v>0</v>
      </c>
      <c r="BF225" s="217">
        <f t="shared" si="35"/>
        <v>0</v>
      </c>
      <c r="BG225" s="217">
        <f t="shared" si="36"/>
        <v>0</v>
      </c>
      <c r="BH225" s="217">
        <f t="shared" si="37"/>
        <v>0</v>
      </c>
      <c r="BI225" s="217">
        <f t="shared" si="38"/>
        <v>0</v>
      </c>
      <c r="BJ225" s="25" t="s">
        <v>42</v>
      </c>
      <c r="BK225" s="217">
        <f t="shared" si="39"/>
        <v>0</v>
      </c>
      <c r="BL225" s="25" t="s">
        <v>111</v>
      </c>
      <c r="BM225" s="25" t="s">
        <v>3250</v>
      </c>
    </row>
    <row r="226" spans="2:65" s="11" customFormat="1" ht="22.35" customHeight="1">
      <c r="B226" s="190"/>
      <c r="C226" s="191"/>
      <c r="D226" s="192" t="s">
        <v>79</v>
      </c>
      <c r="E226" s="204" t="s">
        <v>1767</v>
      </c>
      <c r="F226" s="204" t="s">
        <v>1768</v>
      </c>
      <c r="G226" s="191"/>
      <c r="H226" s="191"/>
      <c r="I226" s="194"/>
      <c r="J226" s="205">
        <f>BK226</f>
        <v>0</v>
      </c>
      <c r="K226" s="191"/>
      <c r="L226" s="196"/>
      <c r="M226" s="197"/>
      <c r="N226" s="198"/>
      <c r="O226" s="198"/>
      <c r="P226" s="199">
        <f>SUM(P227:P230)</f>
        <v>0</v>
      </c>
      <c r="Q226" s="198"/>
      <c r="R226" s="199">
        <f>SUM(R227:R230)</f>
        <v>0</v>
      </c>
      <c r="S226" s="198"/>
      <c r="T226" s="200">
        <f>SUM(T227:T230)</f>
        <v>0</v>
      </c>
      <c r="AR226" s="201" t="s">
        <v>87</v>
      </c>
      <c r="AT226" s="202" t="s">
        <v>79</v>
      </c>
      <c r="AU226" s="202" t="s">
        <v>87</v>
      </c>
      <c r="AY226" s="201" t="s">
        <v>201</v>
      </c>
      <c r="BK226" s="203">
        <f>SUM(BK227:BK230)</f>
        <v>0</v>
      </c>
    </row>
    <row r="227" spans="2:65" s="1" customFormat="1" ht="16.5" customHeight="1">
      <c r="B227" s="43"/>
      <c r="C227" s="206" t="s">
        <v>868</v>
      </c>
      <c r="D227" s="206" t="s">
        <v>203</v>
      </c>
      <c r="E227" s="207" t="s">
        <v>3251</v>
      </c>
      <c r="F227" s="208" t="s">
        <v>3252</v>
      </c>
      <c r="G227" s="209" t="s">
        <v>137</v>
      </c>
      <c r="H227" s="210">
        <v>50</v>
      </c>
      <c r="I227" s="211"/>
      <c r="J227" s="212">
        <f>ROUND(I227*H227,2)</f>
        <v>0</v>
      </c>
      <c r="K227" s="208" t="s">
        <v>34</v>
      </c>
      <c r="L227" s="63"/>
      <c r="M227" s="213" t="s">
        <v>34</v>
      </c>
      <c r="N227" s="214" t="s">
        <v>51</v>
      </c>
      <c r="O227" s="44"/>
      <c r="P227" s="215">
        <f>O227*H227</f>
        <v>0</v>
      </c>
      <c r="Q227" s="215">
        <v>0</v>
      </c>
      <c r="R227" s="215">
        <f>Q227*H227</f>
        <v>0</v>
      </c>
      <c r="S227" s="215">
        <v>0</v>
      </c>
      <c r="T227" s="216">
        <f>S227*H227</f>
        <v>0</v>
      </c>
      <c r="AR227" s="25" t="s">
        <v>286</v>
      </c>
      <c r="AT227" s="25" t="s">
        <v>203</v>
      </c>
      <c r="AU227" s="25" t="s">
        <v>108</v>
      </c>
      <c r="AY227" s="25" t="s">
        <v>201</v>
      </c>
      <c r="BE227" s="217">
        <f>IF(N227="základní",J227,0)</f>
        <v>0</v>
      </c>
      <c r="BF227" s="217">
        <f>IF(N227="snížená",J227,0)</f>
        <v>0</v>
      </c>
      <c r="BG227" s="217">
        <f>IF(N227="zákl. přenesená",J227,0)</f>
        <v>0</v>
      </c>
      <c r="BH227" s="217">
        <f>IF(N227="sníž. přenesená",J227,0)</f>
        <v>0</v>
      </c>
      <c r="BI227" s="217">
        <f>IF(N227="nulová",J227,0)</f>
        <v>0</v>
      </c>
      <c r="BJ227" s="25" t="s">
        <v>42</v>
      </c>
      <c r="BK227" s="217">
        <f>ROUND(I227*H227,2)</f>
        <v>0</v>
      </c>
      <c r="BL227" s="25" t="s">
        <v>286</v>
      </c>
      <c r="BM227" s="25" t="s">
        <v>3253</v>
      </c>
    </row>
    <row r="228" spans="2:65" s="13" customFormat="1">
      <c r="B228" s="231"/>
      <c r="C228" s="232"/>
      <c r="D228" s="218" t="s">
        <v>211</v>
      </c>
      <c r="E228" s="233" t="s">
        <v>34</v>
      </c>
      <c r="F228" s="234" t="s">
        <v>3254</v>
      </c>
      <c r="G228" s="232"/>
      <c r="H228" s="235">
        <v>50</v>
      </c>
      <c r="I228" s="236"/>
      <c r="J228" s="232"/>
      <c r="K228" s="232"/>
      <c r="L228" s="237"/>
      <c r="M228" s="238"/>
      <c r="N228" s="239"/>
      <c r="O228" s="239"/>
      <c r="P228" s="239"/>
      <c r="Q228" s="239"/>
      <c r="R228" s="239"/>
      <c r="S228" s="239"/>
      <c r="T228" s="240"/>
      <c r="AT228" s="241" t="s">
        <v>211</v>
      </c>
      <c r="AU228" s="241" t="s">
        <v>108</v>
      </c>
      <c r="AV228" s="13" t="s">
        <v>87</v>
      </c>
      <c r="AW228" s="13" t="s">
        <v>40</v>
      </c>
      <c r="AX228" s="13" t="s">
        <v>80</v>
      </c>
      <c r="AY228" s="241" t="s">
        <v>201</v>
      </c>
    </row>
    <row r="229" spans="2:65" s="14" customFormat="1">
      <c r="B229" s="242"/>
      <c r="C229" s="243"/>
      <c r="D229" s="218" t="s">
        <v>211</v>
      </c>
      <c r="E229" s="244" t="s">
        <v>34</v>
      </c>
      <c r="F229" s="245" t="s">
        <v>215</v>
      </c>
      <c r="G229" s="243"/>
      <c r="H229" s="246">
        <v>50</v>
      </c>
      <c r="I229" s="247"/>
      <c r="J229" s="243"/>
      <c r="K229" s="243"/>
      <c r="L229" s="248"/>
      <c r="M229" s="249"/>
      <c r="N229" s="250"/>
      <c r="O229" s="250"/>
      <c r="P229" s="250"/>
      <c r="Q229" s="250"/>
      <c r="R229" s="250"/>
      <c r="S229" s="250"/>
      <c r="T229" s="251"/>
      <c r="AT229" s="252" t="s">
        <v>211</v>
      </c>
      <c r="AU229" s="252" t="s">
        <v>108</v>
      </c>
      <c r="AV229" s="14" t="s">
        <v>111</v>
      </c>
      <c r="AW229" s="14" t="s">
        <v>40</v>
      </c>
      <c r="AX229" s="14" t="s">
        <v>42</v>
      </c>
      <c r="AY229" s="252" t="s">
        <v>201</v>
      </c>
    </row>
    <row r="230" spans="2:65" s="1" customFormat="1" ht="16.5" customHeight="1">
      <c r="B230" s="43"/>
      <c r="C230" s="206" t="s">
        <v>892</v>
      </c>
      <c r="D230" s="206" t="s">
        <v>203</v>
      </c>
      <c r="E230" s="207" t="s">
        <v>1828</v>
      </c>
      <c r="F230" s="208" t="s">
        <v>3255</v>
      </c>
      <c r="G230" s="209" t="s">
        <v>355</v>
      </c>
      <c r="H230" s="210">
        <v>2.5000000000000001E-2</v>
      </c>
      <c r="I230" s="211"/>
      <c r="J230" s="212">
        <f>ROUND(I230*H230,2)</f>
        <v>0</v>
      </c>
      <c r="K230" s="208" t="s">
        <v>34</v>
      </c>
      <c r="L230" s="63"/>
      <c r="M230" s="213" t="s">
        <v>34</v>
      </c>
      <c r="N230" s="214" t="s">
        <v>51</v>
      </c>
      <c r="O230" s="44"/>
      <c r="P230" s="215">
        <f>O230*H230</f>
        <v>0</v>
      </c>
      <c r="Q230" s="215">
        <v>0</v>
      </c>
      <c r="R230" s="215">
        <f>Q230*H230</f>
        <v>0</v>
      </c>
      <c r="S230" s="215">
        <v>0</v>
      </c>
      <c r="T230" s="216">
        <f>S230*H230</f>
        <v>0</v>
      </c>
      <c r="AR230" s="25" t="s">
        <v>286</v>
      </c>
      <c r="AT230" s="25" t="s">
        <v>203</v>
      </c>
      <c r="AU230" s="25" t="s">
        <v>108</v>
      </c>
      <c r="AY230" s="25" t="s">
        <v>201</v>
      </c>
      <c r="BE230" s="217">
        <f>IF(N230="základní",J230,0)</f>
        <v>0</v>
      </c>
      <c r="BF230" s="217">
        <f>IF(N230="snížená",J230,0)</f>
        <v>0</v>
      </c>
      <c r="BG230" s="217">
        <f>IF(N230="zákl. přenesená",J230,0)</f>
        <v>0</v>
      </c>
      <c r="BH230" s="217">
        <f>IF(N230="sníž. přenesená",J230,0)</f>
        <v>0</v>
      </c>
      <c r="BI230" s="217">
        <f>IF(N230="nulová",J230,0)</f>
        <v>0</v>
      </c>
      <c r="BJ230" s="25" t="s">
        <v>42</v>
      </c>
      <c r="BK230" s="217">
        <f>ROUND(I230*H230,2)</f>
        <v>0</v>
      </c>
      <c r="BL230" s="25" t="s">
        <v>286</v>
      </c>
      <c r="BM230" s="25" t="s">
        <v>3256</v>
      </c>
    </row>
    <row r="231" spans="2:65" s="11" customFormat="1" ht="29.85" customHeight="1">
      <c r="B231" s="190"/>
      <c r="C231" s="191"/>
      <c r="D231" s="192" t="s">
        <v>79</v>
      </c>
      <c r="E231" s="204" t="s">
        <v>3257</v>
      </c>
      <c r="F231" s="204" t="s">
        <v>3258</v>
      </c>
      <c r="G231" s="191"/>
      <c r="H231" s="191"/>
      <c r="I231" s="194"/>
      <c r="J231" s="205">
        <f>BK231</f>
        <v>0</v>
      </c>
      <c r="K231" s="191"/>
      <c r="L231" s="196"/>
      <c r="M231" s="197"/>
      <c r="N231" s="198"/>
      <c r="O231" s="198"/>
      <c r="P231" s="199">
        <f>SUM(P232:P246)</f>
        <v>0</v>
      </c>
      <c r="Q231" s="198"/>
      <c r="R231" s="199">
        <f>SUM(R232:R246)</f>
        <v>0</v>
      </c>
      <c r="S231" s="198"/>
      <c r="T231" s="200">
        <f>SUM(T232:T246)</f>
        <v>0</v>
      </c>
      <c r="AR231" s="201" t="s">
        <v>87</v>
      </c>
      <c r="AT231" s="202" t="s">
        <v>79</v>
      </c>
      <c r="AU231" s="202" t="s">
        <v>42</v>
      </c>
      <c r="AY231" s="201" t="s">
        <v>201</v>
      </c>
      <c r="BK231" s="203">
        <f>SUM(BK232:BK246)</f>
        <v>0</v>
      </c>
    </row>
    <row r="232" spans="2:65" s="1" customFormat="1" ht="25.5" customHeight="1">
      <c r="B232" s="43"/>
      <c r="C232" s="206" t="s">
        <v>896</v>
      </c>
      <c r="D232" s="206" t="s">
        <v>203</v>
      </c>
      <c r="E232" s="207" t="s">
        <v>3259</v>
      </c>
      <c r="F232" s="208" t="s">
        <v>3260</v>
      </c>
      <c r="G232" s="209" t="s">
        <v>370</v>
      </c>
      <c r="H232" s="210">
        <v>1</v>
      </c>
      <c r="I232" s="211"/>
      <c r="J232" s="212">
        <f t="shared" ref="J232:J246" si="40">ROUND(I232*H232,2)</f>
        <v>0</v>
      </c>
      <c r="K232" s="208" t="s">
        <v>34</v>
      </c>
      <c r="L232" s="63"/>
      <c r="M232" s="213" t="s">
        <v>34</v>
      </c>
      <c r="N232" s="214" t="s">
        <v>51</v>
      </c>
      <c r="O232" s="44"/>
      <c r="P232" s="215">
        <f t="shared" ref="P232:P246" si="41">O232*H232</f>
        <v>0</v>
      </c>
      <c r="Q232" s="215">
        <v>0</v>
      </c>
      <c r="R232" s="215">
        <f t="shared" ref="R232:R246" si="42">Q232*H232</f>
        <v>0</v>
      </c>
      <c r="S232" s="215">
        <v>0</v>
      </c>
      <c r="T232" s="216">
        <f t="shared" ref="T232:T246" si="43">S232*H232</f>
        <v>0</v>
      </c>
      <c r="AR232" s="25" t="s">
        <v>111</v>
      </c>
      <c r="AT232" s="25" t="s">
        <v>203</v>
      </c>
      <c r="AU232" s="25" t="s">
        <v>87</v>
      </c>
      <c r="AY232" s="25" t="s">
        <v>201</v>
      </c>
      <c r="BE232" s="217">
        <f t="shared" ref="BE232:BE246" si="44">IF(N232="základní",J232,0)</f>
        <v>0</v>
      </c>
      <c r="BF232" s="217">
        <f t="shared" ref="BF232:BF246" si="45">IF(N232="snížená",J232,0)</f>
        <v>0</v>
      </c>
      <c r="BG232" s="217">
        <f t="shared" ref="BG232:BG246" si="46">IF(N232="zákl. přenesená",J232,0)</f>
        <v>0</v>
      </c>
      <c r="BH232" s="217">
        <f t="shared" ref="BH232:BH246" si="47">IF(N232="sníž. přenesená",J232,0)</f>
        <v>0</v>
      </c>
      <c r="BI232" s="217">
        <f t="shared" ref="BI232:BI246" si="48">IF(N232="nulová",J232,0)</f>
        <v>0</v>
      </c>
      <c r="BJ232" s="25" t="s">
        <v>42</v>
      </c>
      <c r="BK232" s="217">
        <f t="shared" ref="BK232:BK246" si="49">ROUND(I232*H232,2)</f>
        <v>0</v>
      </c>
      <c r="BL232" s="25" t="s">
        <v>111</v>
      </c>
      <c r="BM232" s="25" t="s">
        <v>3261</v>
      </c>
    </row>
    <row r="233" spans="2:65" s="1" customFormat="1" ht="25.5" customHeight="1">
      <c r="B233" s="43"/>
      <c r="C233" s="206" t="s">
        <v>903</v>
      </c>
      <c r="D233" s="206" t="s">
        <v>203</v>
      </c>
      <c r="E233" s="207" t="s">
        <v>3262</v>
      </c>
      <c r="F233" s="208" t="s">
        <v>3263</v>
      </c>
      <c r="G233" s="209" t="s">
        <v>370</v>
      </c>
      <c r="H233" s="210">
        <v>1</v>
      </c>
      <c r="I233" s="211"/>
      <c r="J233" s="212">
        <f t="shared" si="40"/>
        <v>0</v>
      </c>
      <c r="K233" s="208" t="s">
        <v>34</v>
      </c>
      <c r="L233" s="63"/>
      <c r="M233" s="213" t="s">
        <v>34</v>
      </c>
      <c r="N233" s="214" t="s">
        <v>51</v>
      </c>
      <c r="O233" s="44"/>
      <c r="P233" s="215">
        <f t="shared" si="41"/>
        <v>0</v>
      </c>
      <c r="Q233" s="215">
        <v>0</v>
      </c>
      <c r="R233" s="215">
        <f t="shared" si="42"/>
        <v>0</v>
      </c>
      <c r="S233" s="215">
        <v>0</v>
      </c>
      <c r="T233" s="216">
        <f t="shared" si="43"/>
        <v>0</v>
      </c>
      <c r="AR233" s="25" t="s">
        <v>111</v>
      </c>
      <c r="AT233" s="25" t="s">
        <v>203</v>
      </c>
      <c r="AU233" s="25" t="s">
        <v>87</v>
      </c>
      <c r="AY233" s="25" t="s">
        <v>201</v>
      </c>
      <c r="BE233" s="217">
        <f t="shared" si="44"/>
        <v>0</v>
      </c>
      <c r="BF233" s="217">
        <f t="shared" si="45"/>
        <v>0</v>
      </c>
      <c r="BG233" s="217">
        <f t="shared" si="46"/>
        <v>0</v>
      </c>
      <c r="BH233" s="217">
        <f t="shared" si="47"/>
        <v>0</v>
      </c>
      <c r="BI233" s="217">
        <f t="shared" si="48"/>
        <v>0</v>
      </c>
      <c r="BJ233" s="25" t="s">
        <v>42</v>
      </c>
      <c r="BK233" s="217">
        <f t="shared" si="49"/>
        <v>0</v>
      </c>
      <c r="BL233" s="25" t="s">
        <v>111</v>
      </c>
      <c r="BM233" s="25" t="s">
        <v>3264</v>
      </c>
    </row>
    <row r="234" spans="2:65" s="1" customFormat="1" ht="25.5" customHeight="1">
      <c r="B234" s="43"/>
      <c r="C234" s="206" t="s">
        <v>918</v>
      </c>
      <c r="D234" s="206" t="s">
        <v>203</v>
      </c>
      <c r="E234" s="207" t="s">
        <v>3265</v>
      </c>
      <c r="F234" s="208" t="s">
        <v>3266</v>
      </c>
      <c r="G234" s="209" t="s">
        <v>370</v>
      </c>
      <c r="H234" s="210">
        <v>1</v>
      </c>
      <c r="I234" s="211"/>
      <c r="J234" s="212">
        <f t="shared" si="40"/>
        <v>0</v>
      </c>
      <c r="K234" s="208" t="s">
        <v>34</v>
      </c>
      <c r="L234" s="63"/>
      <c r="M234" s="213" t="s">
        <v>34</v>
      </c>
      <c r="N234" s="214" t="s">
        <v>51</v>
      </c>
      <c r="O234" s="44"/>
      <c r="P234" s="215">
        <f t="shared" si="41"/>
        <v>0</v>
      </c>
      <c r="Q234" s="215">
        <v>0</v>
      </c>
      <c r="R234" s="215">
        <f t="shared" si="42"/>
        <v>0</v>
      </c>
      <c r="S234" s="215">
        <v>0</v>
      </c>
      <c r="T234" s="216">
        <f t="shared" si="43"/>
        <v>0</v>
      </c>
      <c r="AR234" s="25" t="s">
        <v>111</v>
      </c>
      <c r="AT234" s="25" t="s">
        <v>203</v>
      </c>
      <c r="AU234" s="25" t="s">
        <v>87</v>
      </c>
      <c r="AY234" s="25" t="s">
        <v>201</v>
      </c>
      <c r="BE234" s="217">
        <f t="shared" si="44"/>
        <v>0</v>
      </c>
      <c r="BF234" s="217">
        <f t="shared" si="45"/>
        <v>0</v>
      </c>
      <c r="BG234" s="217">
        <f t="shared" si="46"/>
        <v>0</v>
      </c>
      <c r="BH234" s="217">
        <f t="shared" si="47"/>
        <v>0</v>
      </c>
      <c r="BI234" s="217">
        <f t="shared" si="48"/>
        <v>0</v>
      </c>
      <c r="BJ234" s="25" t="s">
        <v>42</v>
      </c>
      <c r="BK234" s="217">
        <f t="shared" si="49"/>
        <v>0</v>
      </c>
      <c r="BL234" s="25" t="s">
        <v>111</v>
      </c>
      <c r="BM234" s="25" t="s">
        <v>3267</v>
      </c>
    </row>
    <row r="235" spans="2:65" s="1" customFormat="1" ht="25.5" customHeight="1">
      <c r="B235" s="43"/>
      <c r="C235" s="206" t="s">
        <v>923</v>
      </c>
      <c r="D235" s="206" t="s">
        <v>203</v>
      </c>
      <c r="E235" s="207" t="s">
        <v>3268</v>
      </c>
      <c r="F235" s="208" t="s">
        <v>3269</v>
      </c>
      <c r="G235" s="209" t="s">
        <v>370</v>
      </c>
      <c r="H235" s="210">
        <v>3</v>
      </c>
      <c r="I235" s="211"/>
      <c r="J235" s="212">
        <f t="shared" si="40"/>
        <v>0</v>
      </c>
      <c r="K235" s="208" t="s">
        <v>34</v>
      </c>
      <c r="L235" s="63"/>
      <c r="M235" s="213" t="s">
        <v>34</v>
      </c>
      <c r="N235" s="214" t="s">
        <v>51</v>
      </c>
      <c r="O235" s="44"/>
      <c r="P235" s="215">
        <f t="shared" si="41"/>
        <v>0</v>
      </c>
      <c r="Q235" s="215">
        <v>0</v>
      </c>
      <c r="R235" s="215">
        <f t="shared" si="42"/>
        <v>0</v>
      </c>
      <c r="S235" s="215">
        <v>0</v>
      </c>
      <c r="T235" s="216">
        <f t="shared" si="43"/>
        <v>0</v>
      </c>
      <c r="AR235" s="25" t="s">
        <v>111</v>
      </c>
      <c r="AT235" s="25" t="s">
        <v>203</v>
      </c>
      <c r="AU235" s="25" t="s">
        <v>87</v>
      </c>
      <c r="AY235" s="25" t="s">
        <v>201</v>
      </c>
      <c r="BE235" s="217">
        <f t="shared" si="44"/>
        <v>0</v>
      </c>
      <c r="BF235" s="217">
        <f t="shared" si="45"/>
        <v>0</v>
      </c>
      <c r="BG235" s="217">
        <f t="shared" si="46"/>
        <v>0</v>
      </c>
      <c r="BH235" s="217">
        <f t="shared" si="47"/>
        <v>0</v>
      </c>
      <c r="BI235" s="217">
        <f t="shared" si="48"/>
        <v>0</v>
      </c>
      <c r="BJ235" s="25" t="s">
        <v>42</v>
      </c>
      <c r="BK235" s="217">
        <f t="shared" si="49"/>
        <v>0</v>
      </c>
      <c r="BL235" s="25" t="s">
        <v>111</v>
      </c>
      <c r="BM235" s="25" t="s">
        <v>3270</v>
      </c>
    </row>
    <row r="236" spans="2:65" s="1" customFormat="1" ht="25.5" customHeight="1">
      <c r="B236" s="43"/>
      <c r="C236" s="206" t="s">
        <v>929</v>
      </c>
      <c r="D236" s="206" t="s">
        <v>203</v>
      </c>
      <c r="E236" s="207" t="s">
        <v>3271</v>
      </c>
      <c r="F236" s="208" t="s">
        <v>3272</v>
      </c>
      <c r="G236" s="209" t="s">
        <v>370</v>
      </c>
      <c r="H236" s="210">
        <v>1</v>
      </c>
      <c r="I236" s="211"/>
      <c r="J236" s="212">
        <f t="shared" si="40"/>
        <v>0</v>
      </c>
      <c r="K236" s="208" t="s">
        <v>34</v>
      </c>
      <c r="L236" s="63"/>
      <c r="M236" s="213" t="s">
        <v>34</v>
      </c>
      <c r="N236" s="214" t="s">
        <v>51</v>
      </c>
      <c r="O236" s="44"/>
      <c r="P236" s="215">
        <f t="shared" si="41"/>
        <v>0</v>
      </c>
      <c r="Q236" s="215">
        <v>0</v>
      </c>
      <c r="R236" s="215">
        <f t="shared" si="42"/>
        <v>0</v>
      </c>
      <c r="S236" s="215">
        <v>0</v>
      </c>
      <c r="T236" s="216">
        <f t="shared" si="43"/>
        <v>0</v>
      </c>
      <c r="AR236" s="25" t="s">
        <v>111</v>
      </c>
      <c r="AT236" s="25" t="s">
        <v>203</v>
      </c>
      <c r="AU236" s="25" t="s">
        <v>87</v>
      </c>
      <c r="AY236" s="25" t="s">
        <v>201</v>
      </c>
      <c r="BE236" s="217">
        <f t="shared" si="44"/>
        <v>0</v>
      </c>
      <c r="BF236" s="217">
        <f t="shared" si="45"/>
        <v>0</v>
      </c>
      <c r="BG236" s="217">
        <f t="shared" si="46"/>
        <v>0</v>
      </c>
      <c r="BH236" s="217">
        <f t="shared" si="47"/>
        <v>0</v>
      </c>
      <c r="BI236" s="217">
        <f t="shared" si="48"/>
        <v>0</v>
      </c>
      <c r="BJ236" s="25" t="s">
        <v>42</v>
      </c>
      <c r="BK236" s="217">
        <f t="shared" si="49"/>
        <v>0</v>
      </c>
      <c r="BL236" s="25" t="s">
        <v>111</v>
      </c>
      <c r="BM236" s="25" t="s">
        <v>3273</v>
      </c>
    </row>
    <row r="237" spans="2:65" s="1" customFormat="1" ht="25.5" customHeight="1">
      <c r="B237" s="43"/>
      <c r="C237" s="206" t="s">
        <v>934</v>
      </c>
      <c r="D237" s="206" t="s">
        <v>203</v>
      </c>
      <c r="E237" s="207" t="s">
        <v>3274</v>
      </c>
      <c r="F237" s="208" t="s">
        <v>3275</v>
      </c>
      <c r="G237" s="209" t="s">
        <v>370</v>
      </c>
      <c r="H237" s="210">
        <v>1</v>
      </c>
      <c r="I237" s="211"/>
      <c r="J237" s="212">
        <f t="shared" si="40"/>
        <v>0</v>
      </c>
      <c r="K237" s="208" t="s">
        <v>34</v>
      </c>
      <c r="L237" s="63"/>
      <c r="M237" s="213" t="s">
        <v>34</v>
      </c>
      <c r="N237" s="214" t="s">
        <v>51</v>
      </c>
      <c r="O237" s="44"/>
      <c r="P237" s="215">
        <f t="shared" si="41"/>
        <v>0</v>
      </c>
      <c r="Q237" s="215">
        <v>0</v>
      </c>
      <c r="R237" s="215">
        <f t="shared" si="42"/>
        <v>0</v>
      </c>
      <c r="S237" s="215">
        <v>0</v>
      </c>
      <c r="T237" s="216">
        <f t="shared" si="43"/>
        <v>0</v>
      </c>
      <c r="AR237" s="25" t="s">
        <v>111</v>
      </c>
      <c r="AT237" s="25" t="s">
        <v>203</v>
      </c>
      <c r="AU237" s="25" t="s">
        <v>87</v>
      </c>
      <c r="AY237" s="25" t="s">
        <v>201</v>
      </c>
      <c r="BE237" s="217">
        <f t="shared" si="44"/>
        <v>0</v>
      </c>
      <c r="BF237" s="217">
        <f t="shared" si="45"/>
        <v>0</v>
      </c>
      <c r="BG237" s="217">
        <f t="shared" si="46"/>
        <v>0</v>
      </c>
      <c r="BH237" s="217">
        <f t="shared" si="47"/>
        <v>0</v>
      </c>
      <c r="BI237" s="217">
        <f t="shared" si="48"/>
        <v>0</v>
      </c>
      <c r="BJ237" s="25" t="s">
        <v>42</v>
      </c>
      <c r="BK237" s="217">
        <f t="shared" si="49"/>
        <v>0</v>
      </c>
      <c r="BL237" s="25" t="s">
        <v>111</v>
      </c>
      <c r="BM237" s="25" t="s">
        <v>3276</v>
      </c>
    </row>
    <row r="238" spans="2:65" s="1" customFormat="1" ht="16.5" customHeight="1">
      <c r="B238" s="43"/>
      <c r="C238" s="206" t="s">
        <v>963</v>
      </c>
      <c r="D238" s="206" t="s">
        <v>203</v>
      </c>
      <c r="E238" s="207" t="s">
        <v>3277</v>
      </c>
      <c r="F238" s="208" t="s">
        <v>3278</v>
      </c>
      <c r="G238" s="209" t="s">
        <v>370</v>
      </c>
      <c r="H238" s="210">
        <v>1</v>
      </c>
      <c r="I238" s="211"/>
      <c r="J238" s="212">
        <f t="shared" si="40"/>
        <v>0</v>
      </c>
      <c r="K238" s="208" t="s">
        <v>34</v>
      </c>
      <c r="L238" s="63"/>
      <c r="M238" s="213" t="s">
        <v>34</v>
      </c>
      <c r="N238" s="214" t="s">
        <v>51</v>
      </c>
      <c r="O238" s="44"/>
      <c r="P238" s="215">
        <f t="shared" si="41"/>
        <v>0</v>
      </c>
      <c r="Q238" s="215">
        <v>0</v>
      </c>
      <c r="R238" s="215">
        <f t="shared" si="42"/>
        <v>0</v>
      </c>
      <c r="S238" s="215">
        <v>0</v>
      </c>
      <c r="T238" s="216">
        <f t="shared" si="43"/>
        <v>0</v>
      </c>
      <c r="AR238" s="25" t="s">
        <v>111</v>
      </c>
      <c r="AT238" s="25" t="s">
        <v>203</v>
      </c>
      <c r="AU238" s="25" t="s">
        <v>87</v>
      </c>
      <c r="AY238" s="25" t="s">
        <v>201</v>
      </c>
      <c r="BE238" s="217">
        <f t="shared" si="44"/>
        <v>0</v>
      </c>
      <c r="BF238" s="217">
        <f t="shared" si="45"/>
        <v>0</v>
      </c>
      <c r="BG238" s="217">
        <f t="shared" si="46"/>
        <v>0</v>
      </c>
      <c r="BH238" s="217">
        <f t="shared" si="47"/>
        <v>0</v>
      </c>
      <c r="BI238" s="217">
        <f t="shared" si="48"/>
        <v>0</v>
      </c>
      <c r="BJ238" s="25" t="s">
        <v>42</v>
      </c>
      <c r="BK238" s="217">
        <f t="shared" si="49"/>
        <v>0</v>
      </c>
      <c r="BL238" s="25" t="s">
        <v>111</v>
      </c>
      <c r="BM238" s="25" t="s">
        <v>3279</v>
      </c>
    </row>
    <row r="239" spans="2:65" s="1" customFormat="1" ht="38.25" customHeight="1">
      <c r="B239" s="43"/>
      <c r="C239" s="206" t="s">
        <v>971</v>
      </c>
      <c r="D239" s="206" t="s">
        <v>203</v>
      </c>
      <c r="E239" s="207" t="s">
        <v>3280</v>
      </c>
      <c r="F239" s="208" t="s">
        <v>3281</v>
      </c>
      <c r="G239" s="209" t="s">
        <v>370</v>
      </c>
      <c r="H239" s="210">
        <v>1</v>
      </c>
      <c r="I239" s="211"/>
      <c r="J239" s="212">
        <f t="shared" si="40"/>
        <v>0</v>
      </c>
      <c r="K239" s="208" t="s">
        <v>34</v>
      </c>
      <c r="L239" s="63"/>
      <c r="M239" s="213" t="s">
        <v>34</v>
      </c>
      <c r="N239" s="214" t="s">
        <v>51</v>
      </c>
      <c r="O239" s="44"/>
      <c r="P239" s="215">
        <f t="shared" si="41"/>
        <v>0</v>
      </c>
      <c r="Q239" s="215">
        <v>0</v>
      </c>
      <c r="R239" s="215">
        <f t="shared" si="42"/>
        <v>0</v>
      </c>
      <c r="S239" s="215">
        <v>0</v>
      </c>
      <c r="T239" s="216">
        <f t="shared" si="43"/>
        <v>0</v>
      </c>
      <c r="AR239" s="25" t="s">
        <v>111</v>
      </c>
      <c r="AT239" s="25" t="s">
        <v>203</v>
      </c>
      <c r="AU239" s="25" t="s">
        <v>87</v>
      </c>
      <c r="AY239" s="25" t="s">
        <v>201</v>
      </c>
      <c r="BE239" s="217">
        <f t="shared" si="44"/>
        <v>0</v>
      </c>
      <c r="BF239" s="217">
        <f t="shared" si="45"/>
        <v>0</v>
      </c>
      <c r="BG239" s="217">
        <f t="shared" si="46"/>
        <v>0</v>
      </c>
      <c r="BH239" s="217">
        <f t="shared" si="47"/>
        <v>0</v>
      </c>
      <c r="BI239" s="217">
        <f t="shared" si="48"/>
        <v>0</v>
      </c>
      <c r="BJ239" s="25" t="s">
        <v>42</v>
      </c>
      <c r="BK239" s="217">
        <f t="shared" si="49"/>
        <v>0</v>
      </c>
      <c r="BL239" s="25" t="s">
        <v>111</v>
      </c>
      <c r="BM239" s="25" t="s">
        <v>3282</v>
      </c>
    </row>
    <row r="240" spans="2:65" s="1" customFormat="1" ht="38.25" customHeight="1">
      <c r="B240" s="43"/>
      <c r="C240" s="206" t="s">
        <v>981</v>
      </c>
      <c r="D240" s="206" t="s">
        <v>203</v>
      </c>
      <c r="E240" s="207" t="s">
        <v>3283</v>
      </c>
      <c r="F240" s="208" t="s">
        <v>3284</v>
      </c>
      <c r="G240" s="209" t="s">
        <v>370</v>
      </c>
      <c r="H240" s="210">
        <v>1</v>
      </c>
      <c r="I240" s="211"/>
      <c r="J240" s="212">
        <f t="shared" si="40"/>
        <v>0</v>
      </c>
      <c r="K240" s="208" t="s">
        <v>34</v>
      </c>
      <c r="L240" s="63"/>
      <c r="M240" s="213" t="s">
        <v>34</v>
      </c>
      <c r="N240" s="214" t="s">
        <v>51</v>
      </c>
      <c r="O240" s="44"/>
      <c r="P240" s="215">
        <f t="shared" si="41"/>
        <v>0</v>
      </c>
      <c r="Q240" s="215">
        <v>0</v>
      </c>
      <c r="R240" s="215">
        <f t="shared" si="42"/>
        <v>0</v>
      </c>
      <c r="S240" s="215">
        <v>0</v>
      </c>
      <c r="T240" s="216">
        <f t="shared" si="43"/>
        <v>0</v>
      </c>
      <c r="AR240" s="25" t="s">
        <v>111</v>
      </c>
      <c r="AT240" s="25" t="s">
        <v>203</v>
      </c>
      <c r="AU240" s="25" t="s">
        <v>87</v>
      </c>
      <c r="AY240" s="25" t="s">
        <v>201</v>
      </c>
      <c r="BE240" s="217">
        <f t="shared" si="44"/>
        <v>0</v>
      </c>
      <c r="BF240" s="217">
        <f t="shared" si="45"/>
        <v>0</v>
      </c>
      <c r="BG240" s="217">
        <f t="shared" si="46"/>
        <v>0</v>
      </c>
      <c r="BH240" s="217">
        <f t="shared" si="47"/>
        <v>0</v>
      </c>
      <c r="BI240" s="217">
        <f t="shared" si="48"/>
        <v>0</v>
      </c>
      <c r="BJ240" s="25" t="s">
        <v>42</v>
      </c>
      <c r="BK240" s="217">
        <f t="shared" si="49"/>
        <v>0</v>
      </c>
      <c r="BL240" s="25" t="s">
        <v>111</v>
      </c>
      <c r="BM240" s="25" t="s">
        <v>3285</v>
      </c>
    </row>
    <row r="241" spans="2:65" s="1" customFormat="1" ht="16.5" customHeight="1">
      <c r="B241" s="43"/>
      <c r="C241" s="206" t="s">
        <v>987</v>
      </c>
      <c r="D241" s="206" t="s">
        <v>203</v>
      </c>
      <c r="E241" s="207" t="s">
        <v>3286</v>
      </c>
      <c r="F241" s="208" t="s">
        <v>3287</v>
      </c>
      <c r="G241" s="209" t="s">
        <v>540</v>
      </c>
      <c r="H241" s="210">
        <v>920.67</v>
      </c>
      <c r="I241" s="211"/>
      <c r="J241" s="212">
        <f t="shared" si="40"/>
        <v>0</v>
      </c>
      <c r="K241" s="208" t="s">
        <v>34</v>
      </c>
      <c r="L241" s="63"/>
      <c r="M241" s="213" t="s">
        <v>34</v>
      </c>
      <c r="N241" s="214" t="s">
        <v>51</v>
      </c>
      <c r="O241" s="44"/>
      <c r="P241" s="215">
        <f t="shared" si="41"/>
        <v>0</v>
      </c>
      <c r="Q241" s="215">
        <v>0</v>
      </c>
      <c r="R241" s="215">
        <f t="shared" si="42"/>
        <v>0</v>
      </c>
      <c r="S241" s="215">
        <v>0</v>
      </c>
      <c r="T241" s="216">
        <f t="shared" si="43"/>
        <v>0</v>
      </c>
      <c r="AR241" s="25" t="s">
        <v>111</v>
      </c>
      <c r="AT241" s="25" t="s">
        <v>203</v>
      </c>
      <c r="AU241" s="25" t="s">
        <v>87</v>
      </c>
      <c r="AY241" s="25" t="s">
        <v>201</v>
      </c>
      <c r="BE241" s="217">
        <f t="shared" si="44"/>
        <v>0</v>
      </c>
      <c r="BF241" s="217">
        <f t="shared" si="45"/>
        <v>0</v>
      </c>
      <c r="BG241" s="217">
        <f t="shared" si="46"/>
        <v>0</v>
      </c>
      <c r="BH241" s="217">
        <f t="shared" si="47"/>
        <v>0</v>
      </c>
      <c r="BI241" s="217">
        <f t="shared" si="48"/>
        <v>0</v>
      </c>
      <c r="BJ241" s="25" t="s">
        <v>42</v>
      </c>
      <c r="BK241" s="217">
        <f t="shared" si="49"/>
        <v>0</v>
      </c>
      <c r="BL241" s="25" t="s">
        <v>111</v>
      </c>
      <c r="BM241" s="25" t="s">
        <v>3288</v>
      </c>
    </row>
    <row r="242" spans="2:65" s="1" customFormat="1" ht="25.5" customHeight="1">
      <c r="B242" s="43"/>
      <c r="C242" s="206" t="s">
        <v>992</v>
      </c>
      <c r="D242" s="206" t="s">
        <v>203</v>
      </c>
      <c r="E242" s="207" t="s">
        <v>3289</v>
      </c>
      <c r="F242" s="208" t="s">
        <v>3290</v>
      </c>
      <c r="G242" s="209" t="s">
        <v>137</v>
      </c>
      <c r="H242" s="210">
        <v>223.64</v>
      </c>
      <c r="I242" s="211"/>
      <c r="J242" s="212">
        <f t="shared" si="40"/>
        <v>0</v>
      </c>
      <c r="K242" s="208" t="s">
        <v>34</v>
      </c>
      <c r="L242" s="63"/>
      <c r="M242" s="213" t="s">
        <v>34</v>
      </c>
      <c r="N242" s="214" t="s">
        <v>51</v>
      </c>
      <c r="O242" s="44"/>
      <c r="P242" s="215">
        <f t="shared" si="41"/>
        <v>0</v>
      </c>
      <c r="Q242" s="215">
        <v>0</v>
      </c>
      <c r="R242" s="215">
        <f t="shared" si="42"/>
        <v>0</v>
      </c>
      <c r="S242" s="215">
        <v>0</v>
      </c>
      <c r="T242" s="216">
        <f t="shared" si="43"/>
        <v>0</v>
      </c>
      <c r="AR242" s="25" t="s">
        <v>111</v>
      </c>
      <c r="AT242" s="25" t="s">
        <v>203</v>
      </c>
      <c r="AU242" s="25" t="s">
        <v>87</v>
      </c>
      <c r="AY242" s="25" t="s">
        <v>201</v>
      </c>
      <c r="BE242" s="217">
        <f t="shared" si="44"/>
        <v>0</v>
      </c>
      <c r="BF242" s="217">
        <f t="shared" si="45"/>
        <v>0</v>
      </c>
      <c r="BG242" s="217">
        <f t="shared" si="46"/>
        <v>0</v>
      </c>
      <c r="BH242" s="217">
        <f t="shared" si="47"/>
        <v>0</v>
      </c>
      <c r="BI242" s="217">
        <f t="shared" si="48"/>
        <v>0</v>
      </c>
      <c r="BJ242" s="25" t="s">
        <v>42</v>
      </c>
      <c r="BK242" s="217">
        <f t="shared" si="49"/>
        <v>0</v>
      </c>
      <c r="BL242" s="25" t="s">
        <v>111</v>
      </c>
      <c r="BM242" s="25" t="s">
        <v>3291</v>
      </c>
    </row>
    <row r="243" spans="2:65" s="1" customFormat="1" ht="16.5" customHeight="1">
      <c r="B243" s="43"/>
      <c r="C243" s="206" t="s">
        <v>997</v>
      </c>
      <c r="D243" s="206" t="s">
        <v>203</v>
      </c>
      <c r="E243" s="207" t="s">
        <v>3292</v>
      </c>
      <c r="F243" s="208" t="s">
        <v>3293</v>
      </c>
      <c r="G243" s="209" t="s">
        <v>540</v>
      </c>
      <c r="H243" s="210">
        <v>246</v>
      </c>
      <c r="I243" s="211"/>
      <c r="J243" s="212">
        <f t="shared" si="40"/>
        <v>0</v>
      </c>
      <c r="K243" s="208" t="s">
        <v>34</v>
      </c>
      <c r="L243" s="63"/>
      <c r="M243" s="213" t="s">
        <v>34</v>
      </c>
      <c r="N243" s="214" t="s">
        <v>51</v>
      </c>
      <c r="O243" s="44"/>
      <c r="P243" s="215">
        <f t="shared" si="41"/>
        <v>0</v>
      </c>
      <c r="Q243" s="215">
        <v>0</v>
      </c>
      <c r="R243" s="215">
        <f t="shared" si="42"/>
        <v>0</v>
      </c>
      <c r="S243" s="215">
        <v>0</v>
      </c>
      <c r="T243" s="216">
        <f t="shared" si="43"/>
        <v>0</v>
      </c>
      <c r="AR243" s="25" t="s">
        <v>111</v>
      </c>
      <c r="AT243" s="25" t="s">
        <v>203</v>
      </c>
      <c r="AU243" s="25" t="s">
        <v>87</v>
      </c>
      <c r="AY243" s="25" t="s">
        <v>201</v>
      </c>
      <c r="BE243" s="217">
        <f t="shared" si="44"/>
        <v>0</v>
      </c>
      <c r="BF243" s="217">
        <f t="shared" si="45"/>
        <v>0</v>
      </c>
      <c r="BG243" s="217">
        <f t="shared" si="46"/>
        <v>0</v>
      </c>
      <c r="BH243" s="217">
        <f t="shared" si="47"/>
        <v>0</v>
      </c>
      <c r="BI243" s="217">
        <f t="shared" si="48"/>
        <v>0</v>
      </c>
      <c r="BJ243" s="25" t="s">
        <v>42</v>
      </c>
      <c r="BK243" s="217">
        <f t="shared" si="49"/>
        <v>0</v>
      </c>
      <c r="BL243" s="25" t="s">
        <v>111</v>
      </c>
      <c r="BM243" s="25" t="s">
        <v>3294</v>
      </c>
    </row>
    <row r="244" spans="2:65" s="1" customFormat="1" ht="16.5" customHeight="1">
      <c r="B244" s="43"/>
      <c r="C244" s="206" t="s">
        <v>1002</v>
      </c>
      <c r="D244" s="206" t="s">
        <v>203</v>
      </c>
      <c r="E244" s="207" t="s">
        <v>3295</v>
      </c>
      <c r="F244" s="208" t="s">
        <v>3296</v>
      </c>
      <c r="G244" s="209" t="s">
        <v>3297</v>
      </c>
      <c r="H244" s="210">
        <v>44.73</v>
      </c>
      <c r="I244" s="211"/>
      <c r="J244" s="212">
        <f t="shared" si="40"/>
        <v>0</v>
      </c>
      <c r="K244" s="208" t="s">
        <v>34</v>
      </c>
      <c r="L244" s="63"/>
      <c r="M244" s="213" t="s">
        <v>34</v>
      </c>
      <c r="N244" s="214" t="s">
        <v>51</v>
      </c>
      <c r="O244" s="44"/>
      <c r="P244" s="215">
        <f t="shared" si="41"/>
        <v>0</v>
      </c>
      <c r="Q244" s="215">
        <v>0</v>
      </c>
      <c r="R244" s="215">
        <f t="shared" si="42"/>
        <v>0</v>
      </c>
      <c r="S244" s="215">
        <v>0</v>
      </c>
      <c r="T244" s="216">
        <f t="shared" si="43"/>
        <v>0</v>
      </c>
      <c r="AR244" s="25" t="s">
        <v>111</v>
      </c>
      <c r="AT244" s="25" t="s">
        <v>203</v>
      </c>
      <c r="AU244" s="25" t="s">
        <v>87</v>
      </c>
      <c r="AY244" s="25" t="s">
        <v>201</v>
      </c>
      <c r="BE244" s="217">
        <f t="shared" si="44"/>
        <v>0</v>
      </c>
      <c r="BF244" s="217">
        <f t="shared" si="45"/>
        <v>0</v>
      </c>
      <c r="BG244" s="217">
        <f t="shared" si="46"/>
        <v>0</v>
      </c>
      <c r="BH244" s="217">
        <f t="shared" si="47"/>
        <v>0</v>
      </c>
      <c r="BI244" s="217">
        <f t="shared" si="48"/>
        <v>0</v>
      </c>
      <c r="BJ244" s="25" t="s">
        <v>42</v>
      </c>
      <c r="BK244" s="217">
        <f t="shared" si="49"/>
        <v>0</v>
      </c>
      <c r="BL244" s="25" t="s">
        <v>111</v>
      </c>
      <c r="BM244" s="25" t="s">
        <v>3298</v>
      </c>
    </row>
    <row r="245" spans="2:65" s="1" customFormat="1" ht="16.5" customHeight="1">
      <c r="B245" s="43"/>
      <c r="C245" s="206" t="s">
        <v>1021</v>
      </c>
      <c r="D245" s="206" t="s">
        <v>203</v>
      </c>
      <c r="E245" s="207" t="s">
        <v>3299</v>
      </c>
      <c r="F245" s="208" t="s">
        <v>3300</v>
      </c>
      <c r="G245" s="209" t="s">
        <v>2937</v>
      </c>
      <c r="H245" s="210">
        <v>1</v>
      </c>
      <c r="I245" s="211"/>
      <c r="J245" s="212">
        <f t="shared" si="40"/>
        <v>0</v>
      </c>
      <c r="K245" s="208" t="s">
        <v>34</v>
      </c>
      <c r="L245" s="63"/>
      <c r="M245" s="213" t="s">
        <v>34</v>
      </c>
      <c r="N245" s="214" t="s">
        <v>51</v>
      </c>
      <c r="O245" s="44"/>
      <c r="P245" s="215">
        <f t="shared" si="41"/>
        <v>0</v>
      </c>
      <c r="Q245" s="215">
        <v>0</v>
      </c>
      <c r="R245" s="215">
        <f t="shared" si="42"/>
        <v>0</v>
      </c>
      <c r="S245" s="215">
        <v>0</v>
      </c>
      <c r="T245" s="216">
        <f t="shared" si="43"/>
        <v>0</v>
      </c>
      <c r="AR245" s="25" t="s">
        <v>111</v>
      </c>
      <c r="AT245" s="25" t="s">
        <v>203</v>
      </c>
      <c r="AU245" s="25" t="s">
        <v>87</v>
      </c>
      <c r="AY245" s="25" t="s">
        <v>201</v>
      </c>
      <c r="BE245" s="217">
        <f t="shared" si="44"/>
        <v>0</v>
      </c>
      <c r="BF245" s="217">
        <f t="shared" si="45"/>
        <v>0</v>
      </c>
      <c r="BG245" s="217">
        <f t="shared" si="46"/>
        <v>0</v>
      </c>
      <c r="BH245" s="217">
        <f t="shared" si="47"/>
        <v>0</v>
      </c>
      <c r="BI245" s="217">
        <f t="shared" si="48"/>
        <v>0</v>
      </c>
      <c r="BJ245" s="25" t="s">
        <v>42</v>
      </c>
      <c r="BK245" s="217">
        <f t="shared" si="49"/>
        <v>0</v>
      </c>
      <c r="BL245" s="25" t="s">
        <v>111</v>
      </c>
      <c r="BM245" s="25" t="s">
        <v>3301</v>
      </c>
    </row>
    <row r="246" spans="2:65" s="1" customFormat="1" ht="16.5" customHeight="1">
      <c r="B246" s="43"/>
      <c r="C246" s="206" t="s">
        <v>1026</v>
      </c>
      <c r="D246" s="206" t="s">
        <v>203</v>
      </c>
      <c r="E246" s="207" t="s">
        <v>3302</v>
      </c>
      <c r="F246" s="208" t="s">
        <v>3303</v>
      </c>
      <c r="G246" s="209" t="s">
        <v>355</v>
      </c>
      <c r="H246" s="210">
        <v>0.79500000000000004</v>
      </c>
      <c r="I246" s="211"/>
      <c r="J246" s="212">
        <f t="shared" si="40"/>
        <v>0</v>
      </c>
      <c r="K246" s="208" t="s">
        <v>34</v>
      </c>
      <c r="L246" s="63"/>
      <c r="M246" s="213" t="s">
        <v>34</v>
      </c>
      <c r="N246" s="277" t="s">
        <v>51</v>
      </c>
      <c r="O246" s="278"/>
      <c r="P246" s="279">
        <f t="shared" si="41"/>
        <v>0</v>
      </c>
      <c r="Q246" s="279">
        <v>0</v>
      </c>
      <c r="R246" s="279">
        <f t="shared" si="42"/>
        <v>0</v>
      </c>
      <c r="S246" s="279">
        <v>0</v>
      </c>
      <c r="T246" s="280">
        <f t="shared" si="43"/>
        <v>0</v>
      </c>
      <c r="AR246" s="25" t="s">
        <v>111</v>
      </c>
      <c r="AT246" s="25" t="s">
        <v>203</v>
      </c>
      <c r="AU246" s="25" t="s">
        <v>87</v>
      </c>
      <c r="AY246" s="25" t="s">
        <v>201</v>
      </c>
      <c r="BE246" s="217">
        <f t="shared" si="44"/>
        <v>0</v>
      </c>
      <c r="BF246" s="217">
        <f t="shared" si="45"/>
        <v>0</v>
      </c>
      <c r="BG246" s="217">
        <f t="shared" si="46"/>
        <v>0</v>
      </c>
      <c r="BH246" s="217">
        <f t="shared" si="47"/>
        <v>0</v>
      </c>
      <c r="BI246" s="217">
        <f t="shared" si="48"/>
        <v>0</v>
      </c>
      <c r="BJ246" s="25" t="s">
        <v>42</v>
      </c>
      <c r="BK246" s="217">
        <f t="shared" si="49"/>
        <v>0</v>
      </c>
      <c r="BL246" s="25" t="s">
        <v>111</v>
      </c>
      <c r="BM246" s="25" t="s">
        <v>3304</v>
      </c>
    </row>
    <row r="247" spans="2:65" s="1" customFormat="1" ht="6.95" customHeight="1">
      <c r="B247" s="58"/>
      <c r="C247" s="59"/>
      <c r="D247" s="59"/>
      <c r="E247" s="59"/>
      <c r="F247" s="59"/>
      <c r="G247" s="59"/>
      <c r="H247" s="59"/>
      <c r="I247" s="151"/>
      <c r="J247" s="59"/>
      <c r="K247" s="59"/>
      <c r="L247" s="63"/>
    </row>
  </sheetData>
  <sheetProtection password="CC35" sheet="1" objects="1" scenarios="1" formatColumns="0" formatRows="0" autoFilter="0"/>
  <autoFilter ref="C91:K246"/>
  <mergeCells count="13">
    <mergeCell ref="E84:H84"/>
    <mergeCell ref="G1:H1"/>
    <mergeCell ref="L2:V2"/>
    <mergeCell ref="E49:H49"/>
    <mergeCell ref="E51:H51"/>
    <mergeCell ref="J55:J56"/>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98</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ht="15">
      <c r="B8" s="29"/>
      <c r="C8" s="30"/>
      <c r="D8" s="38" t="s">
        <v>149</v>
      </c>
      <c r="E8" s="30"/>
      <c r="F8" s="30"/>
      <c r="G8" s="30"/>
      <c r="H8" s="30"/>
      <c r="I8" s="129"/>
      <c r="J8" s="30"/>
      <c r="K8" s="32"/>
    </row>
    <row r="9" spans="1:70" s="1" customFormat="1" ht="16.5" customHeight="1">
      <c r="B9" s="43"/>
      <c r="C9" s="44"/>
      <c r="D9" s="44"/>
      <c r="E9" s="405" t="s">
        <v>150</v>
      </c>
      <c r="F9" s="406"/>
      <c r="G9" s="406"/>
      <c r="H9" s="406"/>
      <c r="I9" s="130"/>
      <c r="J9" s="44"/>
      <c r="K9" s="47"/>
    </row>
    <row r="10" spans="1:70" s="1" customFormat="1" ht="15">
      <c r="B10" s="43"/>
      <c r="C10" s="44"/>
      <c r="D10" s="38" t="s">
        <v>151</v>
      </c>
      <c r="E10" s="44"/>
      <c r="F10" s="44"/>
      <c r="G10" s="44"/>
      <c r="H10" s="44"/>
      <c r="I10" s="130"/>
      <c r="J10" s="44"/>
      <c r="K10" s="47"/>
    </row>
    <row r="11" spans="1:70" s="1" customFormat="1" ht="36.950000000000003" customHeight="1">
      <c r="B11" s="43"/>
      <c r="C11" s="44"/>
      <c r="D11" s="44"/>
      <c r="E11" s="407" t="s">
        <v>3305</v>
      </c>
      <c r="F11" s="406"/>
      <c r="G11" s="406"/>
      <c r="H11" s="406"/>
      <c r="I11" s="130"/>
      <c r="J11" s="44"/>
      <c r="K11" s="47"/>
    </row>
    <row r="12" spans="1:70" s="1" customFormat="1">
      <c r="B12" s="43"/>
      <c r="C12" s="44"/>
      <c r="D12" s="44"/>
      <c r="E12" s="44"/>
      <c r="F12" s="44"/>
      <c r="G12" s="44"/>
      <c r="H12" s="44"/>
      <c r="I12" s="130"/>
      <c r="J12" s="44"/>
      <c r="K12" s="47"/>
    </row>
    <row r="13" spans="1:70" s="1" customFormat="1" ht="14.45" customHeight="1">
      <c r="B13" s="43"/>
      <c r="C13" s="44"/>
      <c r="D13" s="38" t="s">
        <v>20</v>
      </c>
      <c r="E13" s="44"/>
      <c r="F13" s="36" t="s">
        <v>21</v>
      </c>
      <c r="G13" s="44"/>
      <c r="H13" s="44"/>
      <c r="I13" s="131" t="s">
        <v>22</v>
      </c>
      <c r="J13" s="36" t="s">
        <v>34</v>
      </c>
      <c r="K13" s="47"/>
    </row>
    <row r="14" spans="1:70" s="1" customFormat="1" ht="14.45" customHeight="1">
      <c r="B14" s="43"/>
      <c r="C14" s="44"/>
      <c r="D14" s="38" t="s">
        <v>24</v>
      </c>
      <c r="E14" s="44"/>
      <c r="F14" s="36" t="s">
        <v>25</v>
      </c>
      <c r="G14" s="44"/>
      <c r="H14" s="44"/>
      <c r="I14" s="131" t="s">
        <v>26</v>
      </c>
      <c r="J14" s="132" t="str">
        <f>'Rekapitulace stavby'!AN8</f>
        <v>5. 6. 2018</v>
      </c>
      <c r="K14" s="47"/>
    </row>
    <row r="15" spans="1:70" s="1" customFormat="1" ht="10.9" customHeight="1">
      <c r="B15" s="43"/>
      <c r="C15" s="44"/>
      <c r="D15" s="44"/>
      <c r="E15" s="44"/>
      <c r="F15" s="44"/>
      <c r="G15" s="44"/>
      <c r="H15" s="44"/>
      <c r="I15" s="130"/>
      <c r="J15" s="44"/>
      <c r="K15" s="47"/>
    </row>
    <row r="16" spans="1:70" s="1" customFormat="1" ht="14.45" customHeight="1">
      <c r="B16" s="43"/>
      <c r="C16" s="44"/>
      <c r="D16" s="38" t="s">
        <v>32</v>
      </c>
      <c r="E16" s="44"/>
      <c r="F16" s="44"/>
      <c r="G16" s="44"/>
      <c r="H16" s="44"/>
      <c r="I16" s="131" t="s">
        <v>33</v>
      </c>
      <c r="J16" s="36" t="s">
        <v>34</v>
      </c>
      <c r="K16" s="47"/>
    </row>
    <row r="17" spans="2:11" s="1" customFormat="1" ht="18" customHeight="1">
      <c r="B17" s="43"/>
      <c r="C17" s="44"/>
      <c r="D17" s="44"/>
      <c r="E17" s="36" t="s">
        <v>35</v>
      </c>
      <c r="F17" s="44"/>
      <c r="G17" s="44"/>
      <c r="H17" s="44"/>
      <c r="I17" s="131" t="s">
        <v>36</v>
      </c>
      <c r="J17" s="36" t="s">
        <v>34</v>
      </c>
      <c r="K17" s="47"/>
    </row>
    <row r="18" spans="2:11" s="1" customFormat="1" ht="6.95" customHeight="1">
      <c r="B18" s="43"/>
      <c r="C18" s="44"/>
      <c r="D18" s="44"/>
      <c r="E18" s="44"/>
      <c r="F18" s="44"/>
      <c r="G18" s="44"/>
      <c r="H18" s="44"/>
      <c r="I18" s="130"/>
      <c r="J18" s="44"/>
      <c r="K18" s="47"/>
    </row>
    <row r="19" spans="2:11" s="1" customFormat="1" ht="14.45" customHeight="1">
      <c r="B19" s="43"/>
      <c r="C19" s="44"/>
      <c r="D19" s="38" t="s">
        <v>37</v>
      </c>
      <c r="E19" s="44"/>
      <c r="F19" s="44"/>
      <c r="G19" s="44"/>
      <c r="H19" s="44"/>
      <c r="I19" s="131" t="s">
        <v>33</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1" t="s">
        <v>36</v>
      </c>
      <c r="J20" s="36" t="str">
        <f>IF('Rekapitulace stavby'!AN14="Vyplň údaj","",IF('Rekapitulace stavby'!AN14="","",'Rekapitulace stavby'!AN14))</f>
        <v/>
      </c>
      <c r="K20" s="47"/>
    </row>
    <row r="21" spans="2:11" s="1" customFormat="1" ht="6.95" customHeight="1">
      <c r="B21" s="43"/>
      <c r="C21" s="44"/>
      <c r="D21" s="44"/>
      <c r="E21" s="44"/>
      <c r="F21" s="44"/>
      <c r="G21" s="44"/>
      <c r="H21" s="44"/>
      <c r="I21" s="130"/>
      <c r="J21" s="44"/>
      <c r="K21" s="47"/>
    </row>
    <row r="22" spans="2:11" s="1" customFormat="1" ht="14.45" customHeight="1">
      <c r="B22" s="43"/>
      <c r="C22" s="44"/>
      <c r="D22" s="38" t="s">
        <v>39</v>
      </c>
      <c r="E22" s="44"/>
      <c r="F22" s="44"/>
      <c r="G22" s="44"/>
      <c r="H22" s="44"/>
      <c r="I22" s="131" t="s">
        <v>33</v>
      </c>
      <c r="J22" s="36" t="s">
        <v>34</v>
      </c>
      <c r="K22" s="47"/>
    </row>
    <row r="23" spans="2:11" s="1" customFormat="1" ht="18" customHeight="1">
      <c r="B23" s="43"/>
      <c r="C23" s="44"/>
      <c r="D23" s="44"/>
      <c r="E23" s="36" t="s">
        <v>41</v>
      </c>
      <c r="F23" s="44"/>
      <c r="G23" s="44"/>
      <c r="H23" s="44"/>
      <c r="I23" s="131" t="s">
        <v>36</v>
      </c>
      <c r="J23" s="36" t="s">
        <v>34</v>
      </c>
      <c r="K23" s="47"/>
    </row>
    <row r="24" spans="2:11" s="1" customFormat="1" ht="6.95" customHeight="1">
      <c r="B24" s="43"/>
      <c r="C24" s="44"/>
      <c r="D24" s="44"/>
      <c r="E24" s="44"/>
      <c r="F24" s="44"/>
      <c r="G24" s="44"/>
      <c r="H24" s="44"/>
      <c r="I24" s="130"/>
      <c r="J24" s="44"/>
      <c r="K24" s="47"/>
    </row>
    <row r="25" spans="2:11" s="1" customFormat="1" ht="14.45" customHeight="1">
      <c r="B25" s="43"/>
      <c r="C25" s="44"/>
      <c r="D25" s="38" t="s">
        <v>43</v>
      </c>
      <c r="E25" s="44"/>
      <c r="F25" s="44"/>
      <c r="G25" s="44"/>
      <c r="H25" s="44"/>
      <c r="I25" s="130"/>
      <c r="J25" s="44"/>
      <c r="K25" s="47"/>
    </row>
    <row r="26" spans="2:11" s="7" customFormat="1" ht="71.25" customHeight="1">
      <c r="B26" s="133"/>
      <c r="C26" s="134"/>
      <c r="D26" s="134"/>
      <c r="E26" s="399" t="s">
        <v>45</v>
      </c>
      <c r="F26" s="399"/>
      <c r="G26" s="399"/>
      <c r="H26" s="399"/>
      <c r="I26" s="135"/>
      <c r="J26" s="134"/>
      <c r="K26" s="136"/>
    </row>
    <row r="27" spans="2:11" s="1" customFormat="1" ht="6.95" customHeight="1">
      <c r="B27" s="43"/>
      <c r="C27" s="44"/>
      <c r="D27" s="44"/>
      <c r="E27" s="44"/>
      <c r="F27" s="44"/>
      <c r="G27" s="44"/>
      <c r="H27" s="44"/>
      <c r="I27" s="130"/>
      <c r="J27" s="44"/>
      <c r="K27" s="47"/>
    </row>
    <row r="28" spans="2:11" s="1" customFormat="1" ht="6.95" customHeight="1">
      <c r="B28" s="43"/>
      <c r="C28" s="44"/>
      <c r="D28" s="87"/>
      <c r="E28" s="87"/>
      <c r="F28" s="87"/>
      <c r="G28" s="87"/>
      <c r="H28" s="87"/>
      <c r="I28" s="137"/>
      <c r="J28" s="87"/>
      <c r="K28" s="138"/>
    </row>
    <row r="29" spans="2:11" s="1" customFormat="1" ht="25.35" customHeight="1">
      <c r="B29" s="43"/>
      <c r="C29" s="44"/>
      <c r="D29" s="139" t="s">
        <v>46</v>
      </c>
      <c r="E29" s="44"/>
      <c r="F29" s="44"/>
      <c r="G29" s="44"/>
      <c r="H29" s="44"/>
      <c r="I29" s="130"/>
      <c r="J29" s="140">
        <f>ROUND(J94,0)</f>
        <v>0</v>
      </c>
      <c r="K29" s="47"/>
    </row>
    <row r="30" spans="2:11" s="1" customFormat="1" ht="6.95" customHeight="1">
      <c r="B30" s="43"/>
      <c r="C30" s="44"/>
      <c r="D30" s="87"/>
      <c r="E30" s="87"/>
      <c r="F30" s="87"/>
      <c r="G30" s="87"/>
      <c r="H30" s="87"/>
      <c r="I30" s="137"/>
      <c r="J30" s="87"/>
      <c r="K30" s="138"/>
    </row>
    <row r="31" spans="2:11" s="1" customFormat="1" ht="14.45" customHeight="1">
      <c r="B31" s="43"/>
      <c r="C31" s="44"/>
      <c r="D31" s="44"/>
      <c r="E31" s="44"/>
      <c r="F31" s="48" t="s">
        <v>48</v>
      </c>
      <c r="G31" s="44"/>
      <c r="H31" s="44"/>
      <c r="I31" s="141" t="s">
        <v>47</v>
      </c>
      <c r="J31" s="48" t="s">
        <v>49</v>
      </c>
      <c r="K31" s="47"/>
    </row>
    <row r="32" spans="2:11" s="1" customFormat="1" ht="14.45" customHeight="1">
      <c r="B32" s="43"/>
      <c r="C32" s="44"/>
      <c r="D32" s="51" t="s">
        <v>50</v>
      </c>
      <c r="E32" s="51" t="s">
        <v>51</v>
      </c>
      <c r="F32" s="142">
        <f>ROUND(SUM(BE94:BE524), 0)</f>
        <v>0</v>
      </c>
      <c r="G32" s="44"/>
      <c r="H32" s="44"/>
      <c r="I32" s="143">
        <v>0.21</v>
      </c>
      <c r="J32" s="142">
        <f>ROUND(ROUND((SUM(BE94:BE524)), 0)*I32, 1)</f>
        <v>0</v>
      </c>
      <c r="K32" s="47"/>
    </row>
    <row r="33" spans="2:11" s="1" customFormat="1" ht="14.45" customHeight="1">
      <c r="B33" s="43"/>
      <c r="C33" s="44"/>
      <c r="D33" s="44"/>
      <c r="E33" s="51" t="s">
        <v>52</v>
      </c>
      <c r="F33" s="142">
        <f>ROUND(SUM(BF94:BF524), 0)</f>
        <v>0</v>
      </c>
      <c r="G33" s="44"/>
      <c r="H33" s="44"/>
      <c r="I33" s="143">
        <v>0.15</v>
      </c>
      <c r="J33" s="142">
        <f>ROUND(ROUND((SUM(BF94:BF524)), 0)*I33, 1)</f>
        <v>0</v>
      </c>
      <c r="K33" s="47"/>
    </row>
    <row r="34" spans="2:11" s="1" customFormat="1" ht="14.45" hidden="1" customHeight="1">
      <c r="B34" s="43"/>
      <c r="C34" s="44"/>
      <c r="D34" s="44"/>
      <c r="E34" s="51" t="s">
        <v>53</v>
      </c>
      <c r="F34" s="142">
        <f>ROUND(SUM(BG94:BG524), 0)</f>
        <v>0</v>
      </c>
      <c r="G34" s="44"/>
      <c r="H34" s="44"/>
      <c r="I34" s="143">
        <v>0.21</v>
      </c>
      <c r="J34" s="142">
        <v>0</v>
      </c>
      <c r="K34" s="47"/>
    </row>
    <row r="35" spans="2:11" s="1" customFormat="1" ht="14.45" hidden="1" customHeight="1">
      <c r="B35" s="43"/>
      <c r="C35" s="44"/>
      <c r="D35" s="44"/>
      <c r="E35" s="51" t="s">
        <v>54</v>
      </c>
      <c r="F35" s="142">
        <f>ROUND(SUM(BH94:BH524), 0)</f>
        <v>0</v>
      </c>
      <c r="G35" s="44"/>
      <c r="H35" s="44"/>
      <c r="I35" s="143">
        <v>0.15</v>
      </c>
      <c r="J35" s="142">
        <v>0</v>
      </c>
      <c r="K35" s="47"/>
    </row>
    <row r="36" spans="2:11" s="1" customFormat="1" ht="14.45" hidden="1" customHeight="1">
      <c r="B36" s="43"/>
      <c r="C36" s="44"/>
      <c r="D36" s="44"/>
      <c r="E36" s="51" t="s">
        <v>55</v>
      </c>
      <c r="F36" s="142">
        <f>ROUND(SUM(BI94:BI524), 0)</f>
        <v>0</v>
      </c>
      <c r="G36" s="44"/>
      <c r="H36" s="44"/>
      <c r="I36" s="143">
        <v>0</v>
      </c>
      <c r="J36" s="142">
        <v>0</v>
      </c>
      <c r="K36" s="47"/>
    </row>
    <row r="37" spans="2:11" s="1" customFormat="1" ht="6.95" customHeight="1">
      <c r="B37" s="43"/>
      <c r="C37" s="44"/>
      <c r="D37" s="44"/>
      <c r="E37" s="44"/>
      <c r="F37" s="44"/>
      <c r="G37" s="44"/>
      <c r="H37" s="44"/>
      <c r="I37" s="130"/>
      <c r="J37" s="44"/>
      <c r="K37" s="47"/>
    </row>
    <row r="38" spans="2:11" s="1" customFormat="1" ht="25.35" customHeight="1">
      <c r="B38" s="43"/>
      <c r="C38" s="144"/>
      <c r="D38" s="145" t="s">
        <v>56</v>
      </c>
      <c r="E38" s="81"/>
      <c r="F38" s="81"/>
      <c r="G38" s="146" t="s">
        <v>57</v>
      </c>
      <c r="H38" s="147" t="s">
        <v>58</v>
      </c>
      <c r="I38" s="148"/>
      <c r="J38" s="149">
        <f>SUM(J29:J36)</f>
        <v>0</v>
      </c>
      <c r="K38" s="150"/>
    </row>
    <row r="39" spans="2:11" s="1" customFormat="1" ht="14.45" customHeight="1">
      <c r="B39" s="58"/>
      <c r="C39" s="59"/>
      <c r="D39" s="59"/>
      <c r="E39" s="59"/>
      <c r="F39" s="59"/>
      <c r="G39" s="59"/>
      <c r="H39" s="59"/>
      <c r="I39" s="151"/>
      <c r="J39" s="59"/>
      <c r="K39" s="60"/>
    </row>
    <row r="43" spans="2:11" s="1" customFormat="1" ht="6.95" customHeight="1">
      <c r="B43" s="152"/>
      <c r="C43" s="153"/>
      <c r="D43" s="153"/>
      <c r="E43" s="153"/>
      <c r="F43" s="153"/>
      <c r="G43" s="153"/>
      <c r="H43" s="153"/>
      <c r="I43" s="154"/>
      <c r="J43" s="153"/>
      <c r="K43" s="155"/>
    </row>
    <row r="44" spans="2:11" s="1" customFormat="1" ht="36.950000000000003" customHeight="1">
      <c r="B44" s="43"/>
      <c r="C44" s="31" t="s">
        <v>153</v>
      </c>
      <c r="D44" s="44"/>
      <c r="E44" s="44"/>
      <c r="F44" s="44"/>
      <c r="G44" s="44"/>
      <c r="H44" s="44"/>
      <c r="I44" s="130"/>
      <c r="J44" s="44"/>
      <c r="K44" s="47"/>
    </row>
    <row r="45" spans="2:11" s="1" customFormat="1" ht="6.95" customHeight="1">
      <c r="B45" s="43"/>
      <c r="C45" s="44"/>
      <c r="D45" s="44"/>
      <c r="E45" s="44"/>
      <c r="F45" s="44"/>
      <c r="G45" s="44"/>
      <c r="H45" s="44"/>
      <c r="I45" s="130"/>
      <c r="J45" s="44"/>
      <c r="K45" s="47"/>
    </row>
    <row r="46" spans="2:11" s="1" customFormat="1" ht="14.45" customHeight="1">
      <c r="B46" s="43"/>
      <c r="C46" s="38" t="s">
        <v>18</v>
      </c>
      <c r="D46" s="44"/>
      <c r="E46" s="44"/>
      <c r="F46" s="44"/>
      <c r="G46" s="44"/>
      <c r="H46" s="44"/>
      <c r="I46" s="130"/>
      <c r="J46" s="44"/>
      <c r="K46" s="47"/>
    </row>
    <row r="47" spans="2:11" s="1" customFormat="1" ht="16.5" customHeight="1">
      <c r="B47" s="43"/>
      <c r="C47" s="44"/>
      <c r="D47" s="44"/>
      <c r="E47" s="405" t="str">
        <f>E7</f>
        <v>Školní jídelna a kuchyně, Velké Březno</v>
      </c>
      <c r="F47" s="411"/>
      <c r="G47" s="411"/>
      <c r="H47" s="411"/>
      <c r="I47" s="130"/>
      <c r="J47" s="44"/>
      <c r="K47" s="47"/>
    </row>
    <row r="48" spans="2:11" ht="15">
      <c r="B48" s="29"/>
      <c r="C48" s="38" t="s">
        <v>149</v>
      </c>
      <c r="D48" s="30"/>
      <c r="E48" s="30"/>
      <c r="F48" s="30"/>
      <c r="G48" s="30"/>
      <c r="H48" s="30"/>
      <c r="I48" s="129"/>
      <c r="J48" s="30"/>
      <c r="K48" s="32"/>
    </row>
    <row r="49" spans="2:47" s="1" customFormat="1" ht="16.5" customHeight="1">
      <c r="B49" s="43"/>
      <c r="C49" s="44"/>
      <c r="D49" s="44"/>
      <c r="E49" s="405" t="s">
        <v>150</v>
      </c>
      <c r="F49" s="406"/>
      <c r="G49" s="406"/>
      <c r="H49" s="406"/>
      <c r="I49" s="130"/>
      <c r="J49" s="44"/>
      <c r="K49" s="47"/>
    </row>
    <row r="50" spans="2:47" s="1" customFormat="1" ht="14.45" customHeight="1">
      <c r="B50" s="43"/>
      <c r="C50" s="38" t="s">
        <v>151</v>
      </c>
      <c r="D50" s="44"/>
      <c r="E50" s="44"/>
      <c r="F50" s="44"/>
      <c r="G50" s="44"/>
      <c r="H50" s="44"/>
      <c r="I50" s="130"/>
      <c r="J50" s="44"/>
      <c r="K50" s="47"/>
    </row>
    <row r="51" spans="2:47" s="1" customFormat="1" ht="17.25" customHeight="1">
      <c r="B51" s="43"/>
      <c r="C51" s="44"/>
      <c r="D51" s="44"/>
      <c r="E51" s="407" t="str">
        <f>E11</f>
        <v>03 - SO 01.3 - ZTI</v>
      </c>
      <c r="F51" s="406"/>
      <c r="G51" s="406"/>
      <c r="H51" s="406"/>
      <c r="I51" s="130"/>
      <c r="J51" s="44"/>
      <c r="K51" s="47"/>
    </row>
    <row r="52" spans="2:47" s="1" customFormat="1" ht="6.95" customHeight="1">
      <c r="B52" s="43"/>
      <c r="C52" s="44"/>
      <c r="D52" s="44"/>
      <c r="E52" s="44"/>
      <c r="F52" s="44"/>
      <c r="G52" s="44"/>
      <c r="H52" s="44"/>
      <c r="I52" s="130"/>
      <c r="J52" s="44"/>
      <c r="K52" s="47"/>
    </row>
    <row r="53" spans="2:47" s="1" customFormat="1" ht="18" customHeight="1">
      <c r="B53" s="43"/>
      <c r="C53" s="38" t="s">
        <v>24</v>
      </c>
      <c r="D53" s="44"/>
      <c r="E53" s="44"/>
      <c r="F53" s="36" t="str">
        <f>F14</f>
        <v>Velké Březno</v>
      </c>
      <c r="G53" s="44"/>
      <c r="H53" s="44"/>
      <c r="I53" s="131" t="s">
        <v>26</v>
      </c>
      <c r="J53" s="132" t="str">
        <f>IF(J14="","",J14)</f>
        <v>5. 6. 2018</v>
      </c>
      <c r="K53" s="47"/>
    </row>
    <row r="54" spans="2:47" s="1" customFormat="1" ht="6.95" customHeight="1">
      <c r="B54" s="43"/>
      <c r="C54" s="44"/>
      <c r="D54" s="44"/>
      <c r="E54" s="44"/>
      <c r="F54" s="44"/>
      <c r="G54" s="44"/>
      <c r="H54" s="44"/>
      <c r="I54" s="130"/>
      <c r="J54" s="44"/>
      <c r="K54" s="47"/>
    </row>
    <row r="55" spans="2:47" s="1" customFormat="1" ht="15">
      <c r="B55" s="43"/>
      <c r="C55" s="38" t="s">
        <v>32</v>
      </c>
      <c r="D55" s="44"/>
      <c r="E55" s="44"/>
      <c r="F55" s="36" t="str">
        <f>E17</f>
        <v>Obec Velké Březno</v>
      </c>
      <c r="G55" s="44"/>
      <c r="H55" s="44"/>
      <c r="I55" s="131" t="s">
        <v>39</v>
      </c>
      <c r="J55" s="399" t="str">
        <f>E23</f>
        <v>Ateliér AVN s.r.o.</v>
      </c>
      <c r="K55" s="47"/>
    </row>
    <row r="56" spans="2:47" s="1" customFormat="1" ht="14.45" customHeight="1">
      <c r="B56" s="43"/>
      <c r="C56" s="38" t="s">
        <v>37</v>
      </c>
      <c r="D56" s="44"/>
      <c r="E56" s="44"/>
      <c r="F56" s="36" t="str">
        <f>IF(E20="","",E20)</f>
        <v/>
      </c>
      <c r="G56" s="44"/>
      <c r="H56" s="44"/>
      <c r="I56" s="130"/>
      <c r="J56" s="408"/>
      <c r="K56" s="47"/>
    </row>
    <row r="57" spans="2:47" s="1" customFormat="1" ht="10.35" customHeight="1">
      <c r="B57" s="43"/>
      <c r="C57" s="44"/>
      <c r="D57" s="44"/>
      <c r="E57" s="44"/>
      <c r="F57" s="44"/>
      <c r="G57" s="44"/>
      <c r="H57" s="44"/>
      <c r="I57" s="130"/>
      <c r="J57" s="44"/>
      <c r="K57" s="47"/>
    </row>
    <row r="58" spans="2:47" s="1" customFormat="1" ht="29.25" customHeight="1">
      <c r="B58" s="43"/>
      <c r="C58" s="156" t="s">
        <v>154</v>
      </c>
      <c r="D58" s="144"/>
      <c r="E58" s="144"/>
      <c r="F58" s="144"/>
      <c r="G58" s="144"/>
      <c r="H58" s="144"/>
      <c r="I58" s="157"/>
      <c r="J58" s="158" t="s">
        <v>155</v>
      </c>
      <c r="K58" s="159"/>
    </row>
    <row r="59" spans="2:47" s="1" customFormat="1" ht="10.35" customHeight="1">
      <c r="B59" s="43"/>
      <c r="C59" s="44"/>
      <c r="D59" s="44"/>
      <c r="E59" s="44"/>
      <c r="F59" s="44"/>
      <c r="G59" s="44"/>
      <c r="H59" s="44"/>
      <c r="I59" s="130"/>
      <c r="J59" s="44"/>
      <c r="K59" s="47"/>
    </row>
    <row r="60" spans="2:47" s="1" customFormat="1" ht="29.25" customHeight="1">
      <c r="B60" s="43"/>
      <c r="C60" s="160" t="s">
        <v>156</v>
      </c>
      <c r="D60" s="44"/>
      <c r="E60" s="44"/>
      <c r="F60" s="44"/>
      <c r="G60" s="44"/>
      <c r="H60" s="44"/>
      <c r="I60" s="130"/>
      <c r="J60" s="140">
        <f>J94</f>
        <v>0</v>
      </c>
      <c r="K60" s="47"/>
      <c r="AU60" s="25" t="s">
        <v>157</v>
      </c>
    </row>
    <row r="61" spans="2:47" s="8" customFormat="1" ht="24.95" customHeight="1">
      <c r="B61" s="161"/>
      <c r="C61" s="162"/>
      <c r="D61" s="163" t="s">
        <v>158</v>
      </c>
      <c r="E61" s="164"/>
      <c r="F61" s="164"/>
      <c r="G61" s="164"/>
      <c r="H61" s="164"/>
      <c r="I61" s="165"/>
      <c r="J61" s="166">
        <f>J95</f>
        <v>0</v>
      </c>
      <c r="K61" s="167"/>
    </row>
    <row r="62" spans="2:47" s="9" customFormat="1" ht="19.899999999999999" customHeight="1">
      <c r="B62" s="168"/>
      <c r="C62" s="169"/>
      <c r="D62" s="170" t="s">
        <v>159</v>
      </c>
      <c r="E62" s="171"/>
      <c r="F62" s="171"/>
      <c r="G62" s="171"/>
      <c r="H62" s="171"/>
      <c r="I62" s="172"/>
      <c r="J62" s="173">
        <f>J96</f>
        <v>0</v>
      </c>
      <c r="K62" s="174"/>
    </row>
    <row r="63" spans="2:47" s="9" customFormat="1" ht="19.899999999999999" customHeight="1">
      <c r="B63" s="168"/>
      <c r="C63" s="169"/>
      <c r="D63" s="170" t="s">
        <v>162</v>
      </c>
      <c r="E63" s="171"/>
      <c r="F63" s="171"/>
      <c r="G63" s="171"/>
      <c r="H63" s="171"/>
      <c r="I63" s="172"/>
      <c r="J63" s="173">
        <f>J184</f>
        <v>0</v>
      </c>
      <c r="K63" s="174"/>
    </row>
    <row r="64" spans="2:47" s="9" customFormat="1" ht="19.899999999999999" customHeight="1">
      <c r="B64" s="168"/>
      <c r="C64" s="169"/>
      <c r="D64" s="170" t="s">
        <v>165</v>
      </c>
      <c r="E64" s="171"/>
      <c r="F64" s="171"/>
      <c r="G64" s="171"/>
      <c r="H64" s="171"/>
      <c r="I64" s="172"/>
      <c r="J64" s="173">
        <f>J191</f>
        <v>0</v>
      </c>
      <c r="K64" s="174"/>
    </row>
    <row r="65" spans="2:12" s="8" customFormat="1" ht="24.95" customHeight="1">
      <c r="B65" s="161"/>
      <c r="C65" s="162"/>
      <c r="D65" s="163" t="s">
        <v>166</v>
      </c>
      <c r="E65" s="164"/>
      <c r="F65" s="164"/>
      <c r="G65" s="164"/>
      <c r="H65" s="164"/>
      <c r="I65" s="165"/>
      <c r="J65" s="166">
        <f>J194</f>
        <v>0</v>
      </c>
      <c r="K65" s="167"/>
    </row>
    <row r="66" spans="2:12" s="9" customFormat="1" ht="19.899999999999999" customHeight="1">
      <c r="B66" s="168"/>
      <c r="C66" s="169"/>
      <c r="D66" s="170" t="s">
        <v>3306</v>
      </c>
      <c r="E66" s="171"/>
      <c r="F66" s="171"/>
      <c r="G66" s="171"/>
      <c r="H66" s="171"/>
      <c r="I66" s="172"/>
      <c r="J66" s="173">
        <f>J195</f>
        <v>0</v>
      </c>
      <c r="K66" s="174"/>
    </row>
    <row r="67" spans="2:12" s="9" customFormat="1" ht="19.899999999999999" customHeight="1">
      <c r="B67" s="168"/>
      <c r="C67" s="169"/>
      <c r="D67" s="170" t="s">
        <v>3307</v>
      </c>
      <c r="E67" s="171"/>
      <c r="F67" s="171"/>
      <c r="G67" s="171"/>
      <c r="H67" s="171"/>
      <c r="I67" s="172"/>
      <c r="J67" s="173">
        <f>J294</f>
        <v>0</v>
      </c>
      <c r="K67" s="174"/>
    </row>
    <row r="68" spans="2:12" s="9" customFormat="1" ht="19.899999999999999" customHeight="1">
      <c r="B68" s="168"/>
      <c r="C68" s="169"/>
      <c r="D68" s="170" t="s">
        <v>3308</v>
      </c>
      <c r="E68" s="171"/>
      <c r="F68" s="171"/>
      <c r="G68" s="171"/>
      <c r="H68" s="171"/>
      <c r="I68" s="172"/>
      <c r="J68" s="173">
        <f>J373</f>
        <v>0</v>
      </c>
      <c r="K68" s="174"/>
    </row>
    <row r="69" spans="2:12" s="9" customFormat="1" ht="19.899999999999999" customHeight="1">
      <c r="B69" s="168"/>
      <c r="C69" s="169"/>
      <c r="D69" s="170" t="s">
        <v>171</v>
      </c>
      <c r="E69" s="171"/>
      <c r="F69" s="171"/>
      <c r="G69" s="171"/>
      <c r="H69" s="171"/>
      <c r="I69" s="172"/>
      <c r="J69" s="173">
        <f>J421</f>
        <v>0</v>
      </c>
      <c r="K69" s="174"/>
    </row>
    <row r="70" spans="2:12" s="9" customFormat="1" ht="19.899999999999999" customHeight="1">
      <c r="B70" s="168"/>
      <c r="C70" s="169"/>
      <c r="D70" s="170" t="s">
        <v>180</v>
      </c>
      <c r="E70" s="171"/>
      <c r="F70" s="171"/>
      <c r="G70" s="171"/>
      <c r="H70" s="171"/>
      <c r="I70" s="172"/>
      <c r="J70" s="173">
        <f>J482</f>
        <v>0</v>
      </c>
      <c r="K70" s="174"/>
    </row>
    <row r="71" spans="2:12" s="8" customFormat="1" ht="24.95" customHeight="1">
      <c r="B71" s="161"/>
      <c r="C71" s="162"/>
      <c r="D71" s="163" t="s">
        <v>3309</v>
      </c>
      <c r="E71" s="164"/>
      <c r="F71" s="164"/>
      <c r="G71" s="164"/>
      <c r="H71" s="164"/>
      <c r="I71" s="165"/>
      <c r="J71" s="166">
        <f>J493</f>
        <v>0</v>
      </c>
      <c r="K71" s="167"/>
    </row>
    <row r="72" spans="2:12" s="9" customFormat="1" ht="19.899999999999999" customHeight="1">
      <c r="B72" s="168"/>
      <c r="C72" s="169"/>
      <c r="D72" s="170" t="s">
        <v>3310</v>
      </c>
      <c r="E72" s="171"/>
      <c r="F72" s="171"/>
      <c r="G72" s="171"/>
      <c r="H72" s="171"/>
      <c r="I72" s="172"/>
      <c r="J72" s="173">
        <f>J494</f>
        <v>0</v>
      </c>
      <c r="K72" s="174"/>
    </row>
    <row r="73" spans="2:12" s="1" customFormat="1" ht="21.75" customHeight="1">
      <c r="B73" s="43"/>
      <c r="C73" s="44"/>
      <c r="D73" s="44"/>
      <c r="E73" s="44"/>
      <c r="F73" s="44"/>
      <c r="G73" s="44"/>
      <c r="H73" s="44"/>
      <c r="I73" s="130"/>
      <c r="J73" s="44"/>
      <c r="K73" s="47"/>
    </row>
    <row r="74" spans="2:12" s="1" customFormat="1" ht="6.95" customHeight="1">
      <c r="B74" s="58"/>
      <c r="C74" s="59"/>
      <c r="D74" s="59"/>
      <c r="E74" s="59"/>
      <c r="F74" s="59"/>
      <c r="G74" s="59"/>
      <c r="H74" s="59"/>
      <c r="I74" s="151"/>
      <c r="J74" s="59"/>
      <c r="K74" s="60"/>
    </row>
    <row r="78" spans="2:12" s="1" customFormat="1" ht="6.95" customHeight="1">
      <c r="B78" s="61"/>
      <c r="C78" s="62"/>
      <c r="D78" s="62"/>
      <c r="E78" s="62"/>
      <c r="F78" s="62"/>
      <c r="G78" s="62"/>
      <c r="H78" s="62"/>
      <c r="I78" s="154"/>
      <c r="J78" s="62"/>
      <c r="K78" s="62"/>
      <c r="L78" s="63"/>
    </row>
    <row r="79" spans="2:12" s="1" customFormat="1" ht="36.950000000000003" customHeight="1">
      <c r="B79" s="43"/>
      <c r="C79" s="64" t="s">
        <v>185</v>
      </c>
      <c r="D79" s="65"/>
      <c r="E79" s="65"/>
      <c r="F79" s="65"/>
      <c r="G79" s="65"/>
      <c r="H79" s="65"/>
      <c r="I79" s="175"/>
      <c r="J79" s="65"/>
      <c r="K79" s="65"/>
      <c r="L79" s="63"/>
    </row>
    <row r="80" spans="2:12" s="1" customFormat="1" ht="6.95" customHeight="1">
      <c r="B80" s="43"/>
      <c r="C80" s="65"/>
      <c r="D80" s="65"/>
      <c r="E80" s="65"/>
      <c r="F80" s="65"/>
      <c r="G80" s="65"/>
      <c r="H80" s="65"/>
      <c r="I80" s="175"/>
      <c r="J80" s="65"/>
      <c r="K80" s="65"/>
      <c r="L80" s="63"/>
    </row>
    <row r="81" spans="2:63" s="1" customFormat="1" ht="14.45" customHeight="1">
      <c r="B81" s="43"/>
      <c r="C81" s="67" t="s">
        <v>18</v>
      </c>
      <c r="D81" s="65"/>
      <c r="E81" s="65"/>
      <c r="F81" s="65"/>
      <c r="G81" s="65"/>
      <c r="H81" s="65"/>
      <c r="I81" s="175"/>
      <c r="J81" s="65"/>
      <c r="K81" s="65"/>
      <c r="L81" s="63"/>
    </row>
    <row r="82" spans="2:63" s="1" customFormat="1" ht="16.5" customHeight="1">
      <c r="B82" s="43"/>
      <c r="C82" s="65"/>
      <c r="D82" s="65"/>
      <c r="E82" s="409" t="str">
        <f>E7</f>
        <v>Školní jídelna a kuchyně, Velké Březno</v>
      </c>
      <c r="F82" s="410"/>
      <c r="G82" s="410"/>
      <c r="H82" s="410"/>
      <c r="I82" s="175"/>
      <c r="J82" s="65"/>
      <c r="K82" s="65"/>
      <c r="L82" s="63"/>
    </row>
    <row r="83" spans="2:63" ht="15">
      <c r="B83" s="29"/>
      <c r="C83" s="67" t="s">
        <v>149</v>
      </c>
      <c r="D83" s="176"/>
      <c r="E83" s="176"/>
      <c r="F83" s="176"/>
      <c r="G83" s="176"/>
      <c r="H83" s="176"/>
      <c r="J83" s="176"/>
      <c r="K83" s="176"/>
      <c r="L83" s="177"/>
    </row>
    <row r="84" spans="2:63" s="1" customFormat="1" ht="16.5" customHeight="1">
      <c r="B84" s="43"/>
      <c r="C84" s="65"/>
      <c r="D84" s="65"/>
      <c r="E84" s="409" t="s">
        <v>150</v>
      </c>
      <c r="F84" s="403"/>
      <c r="G84" s="403"/>
      <c r="H84" s="403"/>
      <c r="I84" s="175"/>
      <c r="J84" s="65"/>
      <c r="K84" s="65"/>
      <c r="L84" s="63"/>
    </row>
    <row r="85" spans="2:63" s="1" customFormat="1" ht="14.45" customHeight="1">
      <c r="B85" s="43"/>
      <c r="C85" s="67" t="s">
        <v>151</v>
      </c>
      <c r="D85" s="65"/>
      <c r="E85" s="65"/>
      <c r="F85" s="65"/>
      <c r="G85" s="65"/>
      <c r="H85" s="65"/>
      <c r="I85" s="175"/>
      <c r="J85" s="65"/>
      <c r="K85" s="65"/>
      <c r="L85" s="63"/>
    </row>
    <row r="86" spans="2:63" s="1" customFormat="1" ht="17.25" customHeight="1">
      <c r="B86" s="43"/>
      <c r="C86" s="65"/>
      <c r="D86" s="65"/>
      <c r="E86" s="371" t="str">
        <f>E11</f>
        <v>03 - SO 01.3 - ZTI</v>
      </c>
      <c r="F86" s="403"/>
      <c r="G86" s="403"/>
      <c r="H86" s="403"/>
      <c r="I86" s="175"/>
      <c r="J86" s="65"/>
      <c r="K86" s="65"/>
      <c r="L86" s="63"/>
    </row>
    <row r="87" spans="2:63" s="1" customFormat="1" ht="6.95" customHeight="1">
      <c r="B87" s="43"/>
      <c r="C87" s="65"/>
      <c r="D87" s="65"/>
      <c r="E87" s="65"/>
      <c r="F87" s="65"/>
      <c r="G87" s="65"/>
      <c r="H87" s="65"/>
      <c r="I87" s="175"/>
      <c r="J87" s="65"/>
      <c r="K87" s="65"/>
      <c r="L87" s="63"/>
    </row>
    <row r="88" spans="2:63" s="1" customFormat="1" ht="18" customHeight="1">
      <c r="B88" s="43"/>
      <c r="C88" s="67" t="s">
        <v>24</v>
      </c>
      <c r="D88" s="65"/>
      <c r="E88" s="65"/>
      <c r="F88" s="178" t="str">
        <f>F14</f>
        <v>Velké Březno</v>
      </c>
      <c r="G88" s="65"/>
      <c r="H88" s="65"/>
      <c r="I88" s="179" t="s">
        <v>26</v>
      </c>
      <c r="J88" s="75" t="str">
        <f>IF(J14="","",J14)</f>
        <v>5. 6. 2018</v>
      </c>
      <c r="K88" s="65"/>
      <c r="L88" s="63"/>
    </row>
    <row r="89" spans="2:63" s="1" customFormat="1" ht="6.95" customHeight="1">
      <c r="B89" s="43"/>
      <c r="C89" s="65"/>
      <c r="D89" s="65"/>
      <c r="E89" s="65"/>
      <c r="F89" s="65"/>
      <c r="G89" s="65"/>
      <c r="H89" s="65"/>
      <c r="I89" s="175"/>
      <c r="J89" s="65"/>
      <c r="K89" s="65"/>
      <c r="L89" s="63"/>
    </row>
    <row r="90" spans="2:63" s="1" customFormat="1" ht="15">
      <c r="B90" s="43"/>
      <c r="C90" s="67" t="s">
        <v>32</v>
      </c>
      <c r="D90" s="65"/>
      <c r="E90" s="65"/>
      <c r="F90" s="178" t="str">
        <f>E17</f>
        <v>Obec Velké Březno</v>
      </c>
      <c r="G90" s="65"/>
      <c r="H90" s="65"/>
      <c r="I90" s="179" t="s">
        <v>39</v>
      </c>
      <c r="J90" s="178" t="str">
        <f>E23</f>
        <v>Ateliér AVN s.r.o.</v>
      </c>
      <c r="K90" s="65"/>
      <c r="L90" s="63"/>
    </row>
    <row r="91" spans="2:63" s="1" customFormat="1" ht="14.45" customHeight="1">
      <c r="B91" s="43"/>
      <c r="C91" s="67" t="s">
        <v>37</v>
      </c>
      <c r="D91" s="65"/>
      <c r="E91" s="65"/>
      <c r="F91" s="178" t="str">
        <f>IF(E20="","",E20)</f>
        <v/>
      </c>
      <c r="G91" s="65"/>
      <c r="H91" s="65"/>
      <c r="I91" s="175"/>
      <c r="J91" s="65"/>
      <c r="K91" s="65"/>
      <c r="L91" s="63"/>
    </row>
    <row r="92" spans="2:63" s="1" customFormat="1" ht="10.35" customHeight="1">
      <c r="B92" s="43"/>
      <c r="C92" s="65"/>
      <c r="D92" s="65"/>
      <c r="E92" s="65"/>
      <c r="F92" s="65"/>
      <c r="G92" s="65"/>
      <c r="H92" s="65"/>
      <c r="I92" s="175"/>
      <c r="J92" s="65"/>
      <c r="K92" s="65"/>
      <c r="L92" s="63"/>
    </row>
    <row r="93" spans="2:63" s="10" customFormat="1" ht="29.25" customHeight="1">
      <c r="B93" s="180"/>
      <c r="C93" s="181" t="s">
        <v>186</v>
      </c>
      <c r="D93" s="182" t="s">
        <v>65</v>
      </c>
      <c r="E93" s="182" t="s">
        <v>61</v>
      </c>
      <c r="F93" s="182" t="s">
        <v>187</v>
      </c>
      <c r="G93" s="182" t="s">
        <v>188</v>
      </c>
      <c r="H93" s="182" t="s">
        <v>189</v>
      </c>
      <c r="I93" s="183" t="s">
        <v>190</v>
      </c>
      <c r="J93" s="182" t="s">
        <v>155</v>
      </c>
      <c r="K93" s="184" t="s">
        <v>191</v>
      </c>
      <c r="L93" s="185"/>
      <c r="M93" s="83" t="s">
        <v>192</v>
      </c>
      <c r="N93" s="84" t="s">
        <v>50</v>
      </c>
      <c r="O93" s="84" t="s">
        <v>193</v>
      </c>
      <c r="P93" s="84" t="s">
        <v>194</v>
      </c>
      <c r="Q93" s="84" t="s">
        <v>195</v>
      </c>
      <c r="R93" s="84" t="s">
        <v>196</v>
      </c>
      <c r="S93" s="84" t="s">
        <v>197</v>
      </c>
      <c r="T93" s="85" t="s">
        <v>198</v>
      </c>
    </row>
    <row r="94" spans="2:63" s="1" customFormat="1" ht="29.25" customHeight="1">
      <c r="B94" s="43"/>
      <c r="C94" s="89" t="s">
        <v>156</v>
      </c>
      <c r="D94" s="65"/>
      <c r="E94" s="65"/>
      <c r="F94" s="65"/>
      <c r="G94" s="65"/>
      <c r="H94" s="65"/>
      <c r="I94" s="175"/>
      <c r="J94" s="186">
        <f>BK94</f>
        <v>0</v>
      </c>
      <c r="K94" s="65"/>
      <c r="L94" s="63"/>
      <c r="M94" s="86"/>
      <c r="N94" s="87"/>
      <c r="O94" s="87"/>
      <c r="P94" s="187">
        <f>P95+P194+P493</f>
        <v>0</v>
      </c>
      <c r="Q94" s="87"/>
      <c r="R94" s="187">
        <f>R95+R194+R493</f>
        <v>77.403611689999991</v>
      </c>
      <c r="S94" s="87"/>
      <c r="T94" s="188">
        <f>T95+T194+T493</f>
        <v>0</v>
      </c>
      <c r="AT94" s="25" t="s">
        <v>79</v>
      </c>
      <c r="AU94" s="25" t="s">
        <v>157</v>
      </c>
      <c r="BK94" s="189">
        <f>BK95+BK194+BK493</f>
        <v>0</v>
      </c>
    </row>
    <row r="95" spans="2:63" s="11" customFormat="1" ht="37.35" customHeight="1">
      <c r="B95" s="190"/>
      <c r="C95" s="191"/>
      <c r="D95" s="192" t="s">
        <v>79</v>
      </c>
      <c r="E95" s="193" t="s">
        <v>199</v>
      </c>
      <c r="F95" s="193" t="s">
        <v>200</v>
      </c>
      <c r="G95" s="191"/>
      <c r="H95" s="191"/>
      <c r="I95" s="194"/>
      <c r="J95" s="195">
        <f>BK95</f>
        <v>0</v>
      </c>
      <c r="K95" s="191"/>
      <c r="L95" s="196"/>
      <c r="M95" s="197"/>
      <c r="N95" s="198"/>
      <c r="O95" s="198"/>
      <c r="P95" s="199">
        <f>P96+P184+P191</f>
        <v>0</v>
      </c>
      <c r="Q95" s="198"/>
      <c r="R95" s="199">
        <f>R96+R184+R191</f>
        <v>76.153999999999996</v>
      </c>
      <c r="S95" s="198"/>
      <c r="T95" s="200">
        <f>T96+T184+T191</f>
        <v>0</v>
      </c>
      <c r="AR95" s="201" t="s">
        <v>42</v>
      </c>
      <c r="AT95" s="202" t="s">
        <v>79</v>
      </c>
      <c r="AU95" s="202" t="s">
        <v>80</v>
      </c>
      <c r="AY95" s="201" t="s">
        <v>201</v>
      </c>
      <c r="BK95" s="203">
        <f>BK96+BK184+BK191</f>
        <v>0</v>
      </c>
    </row>
    <row r="96" spans="2:63" s="11" customFormat="1" ht="19.899999999999999" customHeight="1">
      <c r="B96" s="190"/>
      <c r="C96" s="191"/>
      <c r="D96" s="192" t="s">
        <v>79</v>
      </c>
      <c r="E96" s="204" t="s">
        <v>42</v>
      </c>
      <c r="F96" s="204" t="s">
        <v>202</v>
      </c>
      <c r="G96" s="191"/>
      <c r="H96" s="191"/>
      <c r="I96" s="194"/>
      <c r="J96" s="205">
        <f>BK96</f>
        <v>0</v>
      </c>
      <c r="K96" s="191"/>
      <c r="L96" s="196"/>
      <c r="M96" s="197"/>
      <c r="N96" s="198"/>
      <c r="O96" s="198"/>
      <c r="P96" s="199">
        <f>SUM(P97:P183)</f>
        <v>0</v>
      </c>
      <c r="Q96" s="198"/>
      <c r="R96" s="199">
        <f>SUM(R97:R183)</f>
        <v>76.153999999999996</v>
      </c>
      <c r="S96" s="198"/>
      <c r="T96" s="200">
        <f>SUM(T97:T183)</f>
        <v>0</v>
      </c>
      <c r="AR96" s="201" t="s">
        <v>42</v>
      </c>
      <c r="AT96" s="202" t="s">
        <v>79</v>
      </c>
      <c r="AU96" s="202" t="s">
        <v>42</v>
      </c>
      <c r="AY96" s="201" t="s">
        <v>201</v>
      </c>
      <c r="BK96" s="203">
        <f>SUM(BK97:BK183)</f>
        <v>0</v>
      </c>
    </row>
    <row r="97" spans="2:65" s="1" customFormat="1" ht="38.25" customHeight="1">
      <c r="B97" s="43"/>
      <c r="C97" s="206" t="s">
        <v>42</v>
      </c>
      <c r="D97" s="206" t="s">
        <v>203</v>
      </c>
      <c r="E97" s="207" t="s">
        <v>3311</v>
      </c>
      <c r="F97" s="208" t="s">
        <v>3312</v>
      </c>
      <c r="G97" s="209" t="s">
        <v>206</v>
      </c>
      <c r="H97" s="210">
        <v>22.32</v>
      </c>
      <c r="I97" s="211"/>
      <c r="J97" s="212">
        <f>ROUND(I97*H97,2)</f>
        <v>0</v>
      </c>
      <c r="K97" s="208" t="s">
        <v>207</v>
      </c>
      <c r="L97" s="63"/>
      <c r="M97" s="213" t="s">
        <v>34</v>
      </c>
      <c r="N97" s="214" t="s">
        <v>51</v>
      </c>
      <c r="O97" s="44"/>
      <c r="P97" s="215">
        <f>O97*H97</f>
        <v>0</v>
      </c>
      <c r="Q97" s="215">
        <v>0</v>
      </c>
      <c r="R97" s="215">
        <f>Q97*H97</f>
        <v>0</v>
      </c>
      <c r="S97" s="215">
        <v>0</v>
      </c>
      <c r="T97" s="216">
        <f>S97*H97</f>
        <v>0</v>
      </c>
      <c r="AR97" s="25" t="s">
        <v>111</v>
      </c>
      <c r="AT97" s="25" t="s">
        <v>203</v>
      </c>
      <c r="AU97" s="25" t="s">
        <v>87</v>
      </c>
      <c r="AY97" s="25" t="s">
        <v>201</v>
      </c>
      <c r="BE97" s="217">
        <f>IF(N97="základní",J97,0)</f>
        <v>0</v>
      </c>
      <c r="BF97" s="217">
        <f>IF(N97="snížená",J97,0)</f>
        <v>0</v>
      </c>
      <c r="BG97" s="217">
        <f>IF(N97="zákl. přenesená",J97,0)</f>
        <v>0</v>
      </c>
      <c r="BH97" s="217">
        <f>IF(N97="sníž. přenesená",J97,0)</f>
        <v>0</v>
      </c>
      <c r="BI97" s="217">
        <f>IF(N97="nulová",J97,0)</f>
        <v>0</v>
      </c>
      <c r="BJ97" s="25" t="s">
        <v>42</v>
      </c>
      <c r="BK97" s="217">
        <f>ROUND(I97*H97,2)</f>
        <v>0</v>
      </c>
      <c r="BL97" s="25" t="s">
        <v>111</v>
      </c>
      <c r="BM97" s="25" t="s">
        <v>3313</v>
      </c>
    </row>
    <row r="98" spans="2:65" s="1" customFormat="1" ht="54">
      <c r="B98" s="43"/>
      <c r="C98" s="65"/>
      <c r="D98" s="218" t="s">
        <v>209</v>
      </c>
      <c r="E98" s="65"/>
      <c r="F98" s="219" t="s">
        <v>3314</v>
      </c>
      <c r="G98" s="65"/>
      <c r="H98" s="65"/>
      <c r="I98" s="175"/>
      <c r="J98" s="65"/>
      <c r="K98" s="65"/>
      <c r="L98" s="63"/>
      <c r="M98" s="220"/>
      <c r="N98" s="44"/>
      <c r="O98" s="44"/>
      <c r="P98" s="44"/>
      <c r="Q98" s="44"/>
      <c r="R98" s="44"/>
      <c r="S98" s="44"/>
      <c r="T98" s="80"/>
      <c r="AT98" s="25" t="s">
        <v>209</v>
      </c>
      <c r="AU98" s="25" t="s">
        <v>87</v>
      </c>
    </row>
    <row r="99" spans="2:65" s="12" customFormat="1">
      <c r="B99" s="221"/>
      <c r="C99" s="222"/>
      <c r="D99" s="218" t="s">
        <v>211</v>
      </c>
      <c r="E99" s="223" t="s">
        <v>34</v>
      </c>
      <c r="F99" s="224" t="s">
        <v>3315</v>
      </c>
      <c r="G99" s="222"/>
      <c r="H99" s="223" t="s">
        <v>34</v>
      </c>
      <c r="I99" s="225"/>
      <c r="J99" s="222"/>
      <c r="K99" s="222"/>
      <c r="L99" s="226"/>
      <c r="M99" s="227"/>
      <c r="N99" s="228"/>
      <c r="O99" s="228"/>
      <c r="P99" s="228"/>
      <c r="Q99" s="228"/>
      <c r="R99" s="228"/>
      <c r="S99" s="228"/>
      <c r="T99" s="229"/>
      <c r="AT99" s="230" t="s">
        <v>211</v>
      </c>
      <c r="AU99" s="230" t="s">
        <v>87</v>
      </c>
      <c r="AV99" s="12" t="s">
        <v>42</v>
      </c>
      <c r="AW99" s="12" t="s">
        <v>40</v>
      </c>
      <c r="AX99" s="12" t="s">
        <v>80</v>
      </c>
      <c r="AY99" s="230" t="s">
        <v>201</v>
      </c>
    </row>
    <row r="100" spans="2:65" s="12" customFormat="1">
      <c r="B100" s="221"/>
      <c r="C100" s="222"/>
      <c r="D100" s="218" t="s">
        <v>211</v>
      </c>
      <c r="E100" s="223" t="s">
        <v>34</v>
      </c>
      <c r="F100" s="224" t="s">
        <v>3316</v>
      </c>
      <c r="G100" s="222"/>
      <c r="H100" s="223" t="s">
        <v>34</v>
      </c>
      <c r="I100" s="225"/>
      <c r="J100" s="222"/>
      <c r="K100" s="222"/>
      <c r="L100" s="226"/>
      <c r="M100" s="227"/>
      <c r="N100" s="228"/>
      <c r="O100" s="228"/>
      <c r="P100" s="228"/>
      <c r="Q100" s="228"/>
      <c r="R100" s="228"/>
      <c r="S100" s="228"/>
      <c r="T100" s="229"/>
      <c r="AT100" s="230" t="s">
        <v>211</v>
      </c>
      <c r="AU100" s="230" t="s">
        <v>87</v>
      </c>
      <c r="AV100" s="12" t="s">
        <v>42</v>
      </c>
      <c r="AW100" s="12" t="s">
        <v>40</v>
      </c>
      <c r="AX100" s="12" t="s">
        <v>80</v>
      </c>
      <c r="AY100" s="230" t="s">
        <v>201</v>
      </c>
    </row>
    <row r="101" spans="2:65" s="12" customFormat="1">
      <c r="B101" s="221"/>
      <c r="C101" s="222"/>
      <c r="D101" s="218" t="s">
        <v>211</v>
      </c>
      <c r="E101" s="223" t="s">
        <v>34</v>
      </c>
      <c r="F101" s="224" t="s">
        <v>3317</v>
      </c>
      <c r="G101" s="222"/>
      <c r="H101" s="223" t="s">
        <v>34</v>
      </c>
      <c r="I101" s="225"/>
      <c r="J101" s="222"/>
      <c r="K101" s="222"/>
      <c r="L101" s="226"/>
      <c r="M101" s="227"/>
      <c r="N101" s="228"/>
      <c r="O101" s="228"/>
      <c r="P101" s="228"/>
      <c r="Q101" s="228"/>
      <c r="R101" s="228"/>
      <c r="S101" s="228"/>
      <c r="T101" s="229"/>
      <c r="AT101" s="230" t="s">
        <v>211</v>
      </c>
      <c r="AU101" s="230" t="s">
        <v>87</v>
      </c>
      <c r="AV101" s="12" t="s">
        <v>42</v>
      </c>
      <c r="AW101" s="12" t="s">
        <v>40</v>
      </c>
      <c r="AX101" s="12" t="s">
        <v>80</v>
      </c>
      <c r="AY101" s="230" t="s">
        <v>201</v>
      </c>
    </row>
    <row r="102" spans="2:65" s="13" customFormat="1">
      <c r="B102" s="231"/>
      <c r="C102" s="232"/>
      <c r="D102" s="218" t="s">
        <v>211</v>
      </c>
      <c r="E102" s="233" t="s">
        <v>34</v>
      </c>
      <c r="F102" s="234" t="s">
        <v>3318</v>
      </c>
      <c r="G102" s="232"/>
      <c r="H102" s="235">
        <v>1.26</v>
      </c>
      <c r="I102" s="236"/>
      <c r="J102" s="232"/>
      <c r="K102" s="232"/>
      <c r="L102" s="237"/>
      <c r="M102" s="238"/>
      <c r="N102" s="239"/>
      <c r="O102" s="239"/>
      <c r="P102" s="239"/>
      <c r="Q102" s="239"/>
      <c r="R102" s="239"/>
      <c r="S102" s="239"/>
      <c r="T102" s="240"/>
      <c r="AT102" s="241" t="s">
        <v>211</v>
      </c>
      <c r="AU102" s="241" t="s">
        <v>87</v>
      </c>
      <c r="AV102" s="13" t="s">
        <v>87</v>
      </c>
      <c r="AW102" s="13" t="s">
        <v>40</v>
      </c>
      <c r="AX102" s="13" t="s">
        <v>80</v>
      </c>
      <c r="AY102" s="241" t="s">
        <v>201</v>
      </c>
    </row>
    <row r="103" spans="2:65" s="13" customFormat="1">
      <c r="B103" s="231"/>
      <c r="C103" s="232"/>
      <c r="D103" s="218" t="s">
        <v>211</v>
      </c>
      <c r="E103" s="233" t="s">
        <v>34</v>
      </c>
      <c r="F103" s="234" t="s">
        <v>3319</v>
      </c>
      <c r="G103" s="232"/>
      <c r="H103" s="235">
        <v>5.76</v>
      </c>
      <c r="I103" s="236"/>
      <c r="J103" s="232"/>
      <c r="K103" s="232"/>
      <c r="L103" s="237"/>
      <c r="M103" s="238"/>
      <c r="N103" s="239"/>
      <c r="O103" s="239"/>
      <c r="P103" s="239"/>
      <c r="Q103" s="239"/>
      <c r="R103" s="239"/>
      <c r="S103" s="239"/>
      <c r="T103" s="240"/>
      <c r="AT103" s="241" t="s">
        <v>211</v>
      </c>
      <c r="AU103" s="241" t="s">
        <v>87</v>
      </c>
      <c r="AV103" s="13" t="s">
        <v>87</v>
      </c>
      <c r="AW103" s="13" t="s">
        <v>40</v>
      </c>
      <c r="AX103" s="13" t="s">
        <v>80</v>
      </c>
      <c r="AY103" s="241" t="s">
        <v>201</v>
      </c>
    </row>
    <row r="104" spans="2:65" s="13" customFormat="1">
      <c r="B104" s="231"/>
      <c r="C104" s="232"/>
      <c r="D104" s="218" t="s">
        <v>211</v>
      </c>
      <c r="E104" s="233" t="s">
        <v>34</v>
      </c>
      <c r="F104" s="234" t="s">
        <v>3320</v>
      </c>
      <c r="G104" s="232"/>
      <c r="H104" s="235">
        <v>8.82</v>
      </c>
      <c r="I104" s="236"/>
      <c r="J104" s="232"/>
      <c r="K104" s="232"/>
      <c r="L104" s="237"/>
      <c r="M104" s="238"/>
      <c r="N104" s="239"/>
      <c r="O104" s="239"/>
      <c r="P104" s="239"/>
      <c r="Q104" s="239"/>
      <c r="R104" s="239"/>
      <c r="S104" s="239"/>
      <c r="T104" s="240"/>
      <c r="AT104" s="241" t="s">
        <v>211</v>
      </c>
      <c r="AU104" s="241" t="s">
        <v>87</v>
      </c>
      <c r="AV104" s="13" t="s">
        <v>87</v>
      </c>
      <c r="AW104" s="13" t="s">
        <v>40</v>
      </c>
      <c r="AX104" s="13" t="s">
        <v>80</v>
      </c>
      <c r="AY104" s="241" t="s">
        <v>201</v>
      </c>
    </row>
    <row r="105" spans="2:65" s="13" customFormat="1">
      <c r="B105" s="231"/>
      <c r="C105" s="232"/>
      <c r="D105" s="218" t="s">
        <v>211</v>
      </c>
      <c r="E105" s="233" t="s">
        <v>34</v>
      </c>
      <c r="F105" s="234" t="s">
        <v>3321</v>
      </c>
      <c r="G105" s="232"/>
      <c r="H105" s="235">
        <v>6.48</v>
      </c>
      <c r="I105" s="236"/>
      <c r="J105" s="232"/>
      <c r="K105" s="232"/>
      <c r="L105" s="237"/>
      <c r="M105" s="238"/>
      <c r="N105" s="239"/>
      <c r="O105" s="239"/>
      <c r="P105" s="239"/>
      <c r="Q105" s="239"/>
      <c r="R105" s="239"/>
      <c r="S105" s="239"/>
      <c r="T105" s="240"/>
      <c r="AT105" s="241" t="s">
        <v>211</v>
      </c>
      <c r="AU105" s="241" t="s">
        <v>87</v>
      </c>
      <c r="AV105" s="13" t="s">
        <v>87</v>
      </c>
      <c r="AW105" s="13" t="s">
        <v>40</v>
      </c>
      <c r="AX105" s="13" t="s">
        <v>80</v>
      </c>
      <c r="AY105" s="241" t="s">
        <v>201</v>
      </c>
    </row>
    <row r="106" spans="2:65" s="14" customFormat="1">
      <c r="B106" s="242"/>
      <c r="C106" s="243"/>
      <c r="D106" s="218" t="s">
        <v>211</v>
      </c>
      <c r="E106" s="244" t="s">
        <v>34</v>
      </c>
      <c r="F106" s="245" t="s">
        <v>215</v>
      </c>
      <c r="G106" s="243"/>
      <c r="H106" s="246">
        <v>22.32</v>
      </c>
      <c r="I106" s="247"/>
      <c r="J106" s="243"/>
      <c r="K106" s="243"/>
      <c r="L106" s="248"/>
      <c r="M106" s="249"/>
      <c r="N106" s="250"/>
      <c r="O106" s="250"/>
      <c r="P106" s="250"/>
      <c r="Q106" s="250"/>
      <c r="R106" s="250"/>
      <c r="S106" s="250"/>
      <c r="T106" s="251"/>
      <c r="AT106" s="252" t="s">
        <v>211</v>
      </c>
      <c r="AU106" s="252" t="s">
        <v>87</v>
      </c>
      <c r="AV106" s="14" t="s">
        <v>111</v>
      </c>
      <c r="AW106" s="14" t="s">
        <v>40</v>
      </c>
      <c r="AX106" s="14" t="s">
        <v>42</v>
      </c>
      <c r="AY106" s="252" t="s">
        <v>201</v>
      </c>
    </row>
    <row r="107" spans="2:65" s="1" customFormat="1" ht="38.25" customHeight="1">
      <c r="B107" s="43"/>
      <c r="C107" s="206" t="s">
        <v>87</v>
      </c>
      <c r="D107" s="206" t="s">
        <v>203</v>
      </c>
      <c r="E107" s="207" t="s">
        <v>3322</v>
      </c>
      <c r="F107" s="208" t="s">
        <v>3323</v>
      </c>
      <c r="G107" s="209" t="s">
        <v>206</v>
      </c>
      <c r="H107" s="210">
        <v>6.6959999999999997</v>
      </c>
      <c r="I107" s="211"/>
      <c r="J107" s="212">
        <f>ROUND(I107*H107,2)</f>
        <v>0</v>
      </c>
      <c r="K107" s="208" t="s">
        <v>207</v>
      </c>
      <c r="L107" s="63"/>
      <c r="M107" s="213" t="s">
        <v>34</v>
      </c>
      <c r="N107" s="214" t="s">
        <v>51</v>
      </c>
      <c r="O107" s="44"/>
      <c r="P107" s="215">
        <f>O107*H107</f>
        <v>0</v>
      </c>
      <c r="Q107" s="215">
        <v>0</v>
      </c>
      <c r="R107" s="215">
        <f>Q107*H107</f>
        <v>0</v>
      </c>
      <c r="S107" s="215">
        <v>0</v>
      </c>
      <c r="T107" s="216">
        <f>S107*H107</f>
        <v>0</v>
      </c>
      <c r="AR107" s="25" t="s">
        <v>111</v>
      </c>
      <c r="AT107" s="25" t="s">
        <v>203</v>
      </c>
      <c r="AU107" s="25" t="s">
        <v>87</v>
      </c>
      <c r="AY107" s="25" t="s">
        <v>201</v>
      </c>
      <c r="BE107" s="217">
        <f>IF(N107="základní",J107,0)</f>
        <v>0</v>
      </c>
      <c r="BF107" s="217">
        <f>IF(N107="snížená",J107,0)</f>
        <v>0</v>
      </c>
      <c r="BG107" s="217">
        <f>IF(N107="zákl. přenesená",J107,0)</f>
        <v>0</v>
      </c>
      <c r="BH107" s="217">
        <f>IF(N107="sníž. přenesená",J107,0)</f>
        <v>0</v>
      </c>
      <c r="BI107" s="217">
        <f>IF(N107="nulová",J107,0)</f>
        <v>0</v>
      </c>
      <c r="BJ107" s="25" t="s">
        <v>42</v>
      </c>
      <c r="BK107" s="217">
        <f>ROUND(I107*H107,2)</f>
        <v>0</v>
      </c>
      <c r="BL107" s="25" t="s">
        <v>111</v>
      </c>
      <c r="BM107" s="25" t="s">
        <v>3324</v>
      </c>
    </row>
    <row r="108" spans="2:65" s="1" customFormat="1" ht="54">
      <c r="B108" s="43"/>
      <c r="C108" s="65"/>
      <c r="D108" s="218" t="s">
        <v>209</v>
      </c>
      <c r="E108" s="65"/>
      <c r="F108" s="219" t="s">
        <v>3314</v>
      </c>
      <c r="G108" s="65"/>
      <c r="H108" s="65"/>
      <c r="I108" s="175"/>
      <c r="J108" s="65"/>
      <c r="K108" s="65"/>
      <c r="L108" s="63"/>
      <c r="M108" s="220"/>
      <c r="N108" s="44"/>
      <c r="O108" s="44"/>
      <c r="P108" s="44"/>
      <c r="Q108" s="44"/>
      <c r="R108" s="44"/>
      <c r="S108" s="44"/>
      <c r="T108" s="80"/>
      <c r="AT108" s="25" t="s">
        <v>209</v>
      </c>
      <c r="AU108" s="25" t="s">
        <v>87</v>
      </c>
    </row>
    <row r="109" spans="2:65" s="13" customFormat="1">
      <c r="B109" s="231"/>
      <c r="C109" s="232"/>
      <c r="D109" s="218" t="s">
        <v>211</v>
      </c>
      <c r="E109" s="232"/>
      <c r="F109" s="234" t="s">
        <v>3325</v>
      </c>
      <c r="G109" s="232"/>
      <c r="H109" s="235">
        <v>6.6959999999999997</v>
      </c>
      <c r="I109" s="236"/>
      <c r="J109" s="232"/>
      <c r="K109" s="232"/>
      <c r="L109" s="237"/>
      <c r="M109" s="238"/>
      <c r="N109" s="239"/>
      <c r="O109" s="239"/>
      <c r="P109" s="239"/>
      <c r="Q109" s="239"/>
      <c r="R109" s="239"/>
      <c r="S109" s="239"/>
      <c r="T109" s="240"/>
      <c r="AT109" s="241" t="s">
        <v>211</v>
      </c>
      <c r="AU109" s="241" t="s">
        <v>87</v>
      </c>
      <c r="AV109" s="13" t="s">
        <v>87</v>
      </c>
      <c r="AW109" s="13" t="s">
        <v>6</v>
      </c>
      <c r="AX109" s="13" t="s">
        <v>42</v>
      </c>
      <c r="AY109" s="241" t="s">
        <v>201</v>
      </c>
    </row>
    <row r="110" spans="2:65" s="1" customFormat="1" ht="38.25" customHeight="1">
      <c r="B110" s="43"/>
      <c r="C110" s="206" t="s">
        <v>108</v>
      </c>
      <c r="D110" s="206" t="s">
        <v>203</v>
      </c>
      <c r="E110" s="207" t="s">
        <v>3326</v>
      </c>
      <c r="F110" s="208" t="s">
        <v>3327</v>
      </c>
      <c r="G110" s="209" t="s">
        <v>206</v>
      </c>
      <c r="H110" s="210">
        <v>22.32</v>
      </c>
      <c r="I110" s="211"/>
      <c r="J110" s="212">
        <f>ROUND(I110*H110,2)</f>
        <v>0</v>
      </c>
      <c r="K110" s="208" t="s">
        <v>207</v>
      </c>
      <c r="L110" s="63"/>
      <c r="M110" s="213" t="s">
        <v>34</v>
      </c>
      <c r="N110" s="214" t="s">
        <v>51</v>
      </c>
      <c r="O110" s="44"/>
      <c r="P110" s="215">
        <f>O110*H110</f>
        <v>0</v>
      </c>
      <c r="Q110" s="215">
        <v>0</v>
      </c>
      <c r="R110" s="215">
        <f>Q110*H110</f>
        <v>0</v>
      </c>
      <c r="S110" s="215">
        <v>0</v>
      </c>
      <c r="T110" s="216">
        <f>S110*H110</f>
        <v>0</v>
      </c>
      <c r="AR110" s="25" t="s">
        <v>111</v>
      </c>
      <c r="AT110" s="25" t="s">
        <v>203</v>
      </c>
      <c r="AU110" s="25" t="s">
        <v>87</v>
      </c>
      <c r="AY110" s="25" t="s">
        <v>201</v>
      </c>
      <c r="BE110" s="217">
        <f>IF(N110="základní",J110,0)</f>
        <v>0</v>
      </c>
      <c r="BF110" s="217">
        <f>IF(N110="snížená",J110,0)</f>
        <v>0</v>
      </c>
      <c r="BG110" s="217">
        <f>IF(N110="zákl. přenesená",J110,0)</f>
        <v>0</v>
      </c>
      <c r="BH110" s="217">
        <f>IF(N110="sníž. přenesená",J110,0)</f>
        <v>0</v>
      </c>
      <c r="BI110" s="217">
        <f>IF(N110="nulová",J110,0)</f>
        <v>0</v>
      </c>
      <c r="BJ110" s="25" t="s">
        <v>42</v>
      </c>
      <c r="BK110" s="217">
        <f>ROUND(I110*H110,2)</f>
        <v>0</v>
      </c>
      <c r="BL110" s="25" t="s">
        <v>111</v>
      </c>
      <c r="BM110" s="25" t="s">
        <v>3328</v>
      </c>
    </row>
    <row r="111" spans="2:65" s="1" customFormat="1" ht="54">
      <c r="B111" s="43"/>
      <c r="C111" s="65"/>
      <c r="D111" s="218" t="s">
        <v>209</v>
      </c>
      <c r="E111" s="65"/>
      <c r="F111" s="219" t="s">
        <v>3314</v>
      </c>
      <c r="G111" s="65"/>
      <c r="H111" s="65"/>
      <c r="I111" s="175"/>
      <c r="J111" s="65"/>
      <c r="K111" s="65"/>
      <c r="L111" s="63"/>
      <c r="M111" s="220"/>
      <c r="N111" s="44"/>
      <c r="O111" s="44"/>
      <c r="P111" s="44"/>
      <c r="Q111" s="44"/>
      <c r="R111" s="44"/>
      <c r="S111" s="44"/>
      <c r="T111" s="80"/>
      <c r="AT111" s="25" t="s">
        <v>209</v>
      </c>
      <c r="AU111" s="25" t="s">
        <v>87</v>
      </c>
    </row>
    <row r="112" spans="2:65" s="12" customFormat="1">
      <c r="B112" s="221"/>
      <c r="C112" s="222"/>
      <c r="D112" s="218" t="s">
        <v>211</v>
      </c>
      <c r="E112" s="223" t="s">
        <v>34</v>
      </c>
      <c r="F112" s="224" t="s">
        <v>3315</v>
      </c>
      <c r="G112" s="222"/>
      <c r="H112" s="223" t="s">
        <v>34</v>
      </c>
      <c r="I112" s="225"/>
      <c r="J112" s="222"/>
      <c r="K112" s="222"/>
      <c r="L112" s="226"/>
      <c r="M112" s="227"/>
      <c r="N112" s="228"/>
      <c r="O112" s="228"/>
      <c r="P112" s="228"/>
      <c r="Q112" s="228"/>
      <c r="R112" s="228"/>
      <c r="S112" s="228"/>
      <c r="T112" s="229"/>
      <c r="AT112" s="230" t="s">
        <v>211</v>
      </c>
      <c r="AU112" s="230" t="s">
        <v>87</v>
      </c>
      <c r="AV112" s="12" t="s">
        <v>42</v>
      </c>
      <c r="AW112" s="12" t="s">
        <v>40</v>
      </c>
      <c r="AX112" s="12" t="s">
        <v>80</v>
      </c>
      <c r="AY112" s="230" t="s">
        <v>201</v>
      </c>
    </row>
    <row r="113" spans="2:65" s="12" customFormat="1">
      <c r="B113" s="221"/>
      <c r="C113" s="222"/>
      <c r="D113" s="218" t="s">
        <v>211</v>
      </c>
      <c r="E113" s="223" t="s">
        <v>34</v>
      </c>
      <c r="F113" s="224" t="s">
        <v>3316</v>
      </c>
      <c r="G113" s="222"/>
      <c r="H113" s="223" t="s">
        <v>34</v>
      </c>
      <c r="I113" s="225"/>
      <c r="J113" s="222"/>
      <c r="K113" s="222"/>
      <c r="L113" s="226"/>
      <c r="M113" s="227"/>
      <c r="N113" s="228"/>
      <c r="O113" s="228"/>
      <c r="P113" s="228"/>
      <c r="Q113" s="228"/>
      <c r="R113" s="228"/>
      <c r="S113" s="228"/>
      <c r="T113" s="229"/>
      <c r="AT113" s="230" t="s">
        <v>211</v>
      </c>
      <c r="AU113" s="230" t="s">
        <v>87</v>
      </c>
      <c r="AV113" s="12" t="s">
        <v>42</v>
      </c>
      <c r="AW113" s="12" t="s">
        <v>40</v>
      </c>
      <c r="AX113" s="12" t="s">
        <v>80</v>
      </c>
      <c r="AY113" s="230" t="s">
        <v>201</v>
      </c>
    </row>
    <row r="114" spans="2:65" s="12" customFormat="1">
      <c r="B114" s="221"/>
      <c r="C114" s="222"/>
      <c r="D114" s="218" t="s">
        <v>211</v>
      </c>
      <c r="E114" s="223" t="s">
        <v>34</v>
      </c>
      <c r="F114" s="224" t="s">
        <v>3317</v>
      </c>
      <c r="G114" s="222"/>
      <c r="H114" s="223" t="s">
        <v>34</v>
      </c>
      <c r="I114" s="225"/>
      <c r="J114" s="222"/>
      <c r="K114" s="222"/>
      <c r="L114" s="226"/>
      <c r="M114" s="227"/>
      <c r="N114" s="228"/>
      <c r="O114" s="228"/>
      <c r="P114" s="228"/>
      <c r="Q114" s="228"/>
      <c r="R114" s="228"/>
      <c r="S114" s="228"/>
      <c r="T114" s="229"/>
      <c r="AT114" s="230" t="s">
        <v>211</v>
      </c>
      <c r="AU114" s="230" t="s">
        <v>87</v>
      </c>
      <c r="AV114" s="12" t="s">
        <v>42</v>
      </c>
      <c r="AW114" s="12" t="s">
        <v>40</v>
      </c>
      <c r="AX114" s="12" t="s">
        <v>80</v>
      </c>
      <c r="AY114" s="230" t="s">
        <v>201</v>
      </c>
    </row>
    <row r="115" spans="2:65" s="13" customFormat="1">
      <c r="B115" s="231"/>
      <c r="C115" s="232"/>
      <c r="D115" s="218" t="s">
        <v>211</v>
      </c>
      <c r="E115" s="233" t="s">
        <v>34</v>
      </c>
      <c r="F115" s="234" t="s">
        <v>3318</v>
      </c>
      <c r="G115" s="232"/>
      <c r="H115" s="235">
        <v>1.26</v>
      </c>
      <c r="I115" s="236"/>
      <c r="J115" s="232"/>
      <c r="K115" s="232"/>
      <c r="L115" s="237"/>
      <c r="M115" s="238"/>
      <c r="N115" s="239"/>
      <c r="O115" s="239"/>
      <c r="P115" s="239"/>
      <c r="Q115" s="239"/>
      <c r="R115" s="239"/>
      <c r="S115" s="239"/>
      <c r="T115" s="240"/>
      <c r="AT115" s="241" t="s">
        <v>211</v>
      </c>
      <c r="AU115" s="241" t="s">
        <v>87</v>
      </c>
      <c r="AV115" s="13" t="s">
        <v>87</v>
      </c>
      <c r="AW115" s="13" t="s">
        <v>40</v>
      </c>
      <c r="AX115" s="13" t="s">
        <v>80</v>
      </c>
      <c r="AY115" s="241" t="s">
        <v>201</v>
      </c>
    </row>
    <row r="116" spans="2:65" s="13" customFormat="1">
      <c r="B116" s="231"/>
      <c r="C116" s="232"/>
      <c r="D116" s="218" t="s">
        <v>211</v>
      </c>
      <c r="E116" s="233" t="s">
        <v>34</v>
      </c>
      <c r="F116" s="234" t="s">
        <v>3319</v>
      </c>
      <c r="G116" s="232"/>
      <c r="H116" s="235">
        <v>5.76</v>
      </c>
      <c r="I116" s="236"/>
      <c r="J116" s="232"/>
      <c r="K116" s="232"/>
      <c r="L116" s="237"/>
      <c r="M116" s="238"/>
      <c r="N116" s="239"/>
      <c r="O116" s="239"/>
      <c r="P116" s="239"/>
      <c r="Q116" s="239"/>
      <c r="R116" s="239"/>
      <c r="S116" s="239"/>
      <c r="T116" s="240"/>
      <c r="AT116" s="241" t="s">
        <v>211</v>
      </c>
      <c r="AU116" s="241" t="s">
        <v>87</v>
      </c>
      <c r="AV116" s="13" t="s">
        <v>87</v>
      </c>
      <c r="AW116" s="13" t="s">
        <v>40</v>
      </c>
      <c r="AX116" s="13" t="s">
        <v>80</v>
      </c>
      <c r="AY116" s="241" t="s">
        <v>201</v>
      </c>
    </row>
    <row r="117" spans="2:65" s="13" customFormat="1">
      <c r="B117" s="231"/>
      <c r="C117" s="232"/>
      <c r="D117" s="218" t="s">
        <v>211</v>
      </c>
      <c r="E117" s="233" t="s">
        <v>34</v>
      </c>
      <c r="F117" s="234" t="s">
        <v>3320</v>
      </c>
      <c r="G117" s="232"/>
      <c r="H117" s="235">
        <v>8.82</v>
      </c>
      <c r="I117" s="236"/>
      <c r="J117" s="232"/>
      <c r="K117" s="232"/>
      <c r="L117" s="237"/>
      <c r="M117" s="238"/>
      <c r="N117" s="239"/>
      <c r="O117" s="239"/>
      <c r="P117" s="239"/>
      <c r="Q117" s="239"/>
      <c r="R117" s="239"/>
      <c r="S117" s="239"/>
      <c r="T117" s="240"/>
      <c r="AT117" s="241" t="s">
        <v>211</v>
      </c>
      <c r="AU117" s="241" t="s">
        <v>87</v>
      </c>
      <c r="AV117" s="13" t="s">
        <v>87</v>
      </c>
      <c r="AW117" s="13" t="s">
        <v>40</v>
      </c>
      <c r="AX117" s="13" t="s">
        <v>80</v>
      </c>
      <c r="AY117" s="241" t="s">
        <v>201</v>
      </c>
    </row>
    <row r="118" spans="2:65" s="13" customFormat="1">
      <c r="B118" s="231"/>
      <c r="C118" s="232"/>
      <c r="D118" s="218" t="s">
        <v>211</v>
      </c>
      <c r="E118" s="233" t="s">
        <v>34</v>
      </c>
      <c r="F118" s="234" t="s">
        <v>3321</v>
      </c>
      <c r="G118" s="232"/>
      <c r="H118" s="235">
        <v>6.48</v>
      </c>
      <c r="I118" s="236"/>
      <c r="J118" s="232"/>
      <c r="K118" s="232"/>
      <c r="L118" s="237"/>
      <c r="M118" s="238"/>
      <c r="N118" s="239"/>
      <c r="O118" s="239"/>
      <c r="P118" s="239"/>
      <c r="Q118" s="239"/>
      <c r="R118" s="239"/>
      <c r="S118" s="239"/>
      <c r="T118" s="240"/>
      <c r="AT118" s="241" t="s">
        <v>211</v>
      </c>
      <c r="AU118" s="241" t="s">
        <v>87</v>
      </c>
      <c r="AV118" s="13" t="s">
        <v>87</v>
      </c>
      <c r="AW118" s="13" t="s">
        <v>40</v>
      </c>
      <c r="AX118" s="13" t="s">
        <v>80</v>
      </c>
      <c r="AY118" s="241" t="s">
        <v>201</v>
      </c>
    </row>
    <row r="119" spans="2:65" s="14" customFormat="1">
      <c r="B119" s="242"/>
      <c r="C119" s="243"/>
      <c r="D119" s="218" t="s">
        <v>211</v>
      </c>
      <c r="E119" s="244" t="s">
        <v>34</v>
      </c>
      <c r="F119" s="245" t="s">
        <v>215</v>
      </c>
      <c r="G119" s="243"/>
      <c r="H119" s="246">
        <v>22.32</v>
      </c>
      <c r="I119" s="247"/>
      <c r="J119" s="243"/>
      <c r="K119" s="243"/>
      <c r="L119" s="248"/>
      <c r="M119" s="249"/>
      <c r="N119" s="250"/>
      <c r="O119" s="250"/>
      <c r="P119" s="250"/>
      <c r="Q119" s="250"/>
      <c r="R119" s="250"/>
      <c r="S119" s="250"/>
      <c r="T119" s="251"/>
      <c r="AT119" s="252" t="s">
        <v>211</v>
      </c>
      <c r="AU119" s="252" t="s">
        <v>87</v>
      </c>
      <c r="AV119" s="14" t="s">
        <v>111</v>
      </c>
      <c r="AW119" s="14" t="s">
        <v>40</v>
      </c>
      <c r="AX119" s="14" t="s">
        <v>42</v>
      </c>
      <c r="AY119" s="252" t="s">
        <v>201</v>
      </c>
    </row>
    <row r="120" spans="2:65" s="1" customFormat="1" ht="38.25" customHeight="1">
      <c r="B120" s="43"/>
      <c r="C120" s="206" t="s">
        <v>111</v>
      </c>
      <c r="D120" s="206" t="s">
        <v>203</v>
      </c>
      <c r="E120" s="207" t="s">
        <v>3329</v>
      </c>
      <c r="F120" s="208" t="s">
        <v>3330</v>
      </c>
      <c r="G120" s="209" t="s">
        <v>206</v>
      </c>
      <c r="H120" s="210">
        <v>6.6959999999999997</v>
      </c>
      <c r="I120" s="211"/>
      <c r="J120" s="212">
        <f>ROUND(I120*H120,2)</f>
        <v>0</v>
      </c>
      <c r="K120" s="208" t="s">
        <v>207</v>
      </c>
      <c r="L120" s="63"/>
      <c r="M120" s="213" t="s">
        <v>34</v>
      </c>
      <c r="N120" s="214" t="s">
        <v>51</v>
      </c>
      <c r="O120" s="44"/>
      <c r="P120" s="215">
        <f>O120*H120</f>
        <v>0</v>
      </c>
      <c r="Q120" s="215">
        <v>0</v>
      </c>
      <c r="R120" s="215">
        <f>Q120*H120</f>
        <v>0</v>
      </c>
      <c r="S120" s="215">
        <v>0</v>
      </c>
      <c r="T120" s="216">
        <f>S120*H120</f>
        <v>0</v>
      </c>
      <c r="AR120" s="25" t="s">
        <v>111</v>
      </c>
      <c r="AT120" s="25" t="s">
        <v>203</v>
      </c>
      <c r="AU120" s="25" t="s">
        <v>87</v>
      </c>
      <c r="AY120" s="25" t="s">
        <v>201</v>
      </c>
      <c r="BE120" s="217">
        <f>IF(N120="základní",J120,0)</f>
        <v>0</v>
      </c>
      <c r="BF120" s="217">
        <f>IF(N120="snížená",J120,0)</f>
        <v>0</v>
      </c>
      <c r="BG120" s="217">
        <f>IF(N120="zákl. přenesená",J120,0)</f>
        <v>0</v>
      </c>
      <c r="BH120" s="217">
        <f>IF(N120="sníž. přenesená",J120,0)</f>
        <v>0</v>
      </c>
      <c r="BI120" s="217">
        <f>IF(N120="nulová",J120,0)</f>
        <v>0</v>
      </c>
      <c r="BJ120" s="25" t="s">
        <v>42</v>
      </c>
      <c r="BK120" s="217">
        <f>ROUND(I120*H120,2)</f>
        <v>0</v>
      </c>
      <c r="BL120" s="25" t="s">
        <v>111</v>
      </c>
      <c r="BM120" s="25" t="s">
        <v>3331</v>
      </c>
    </row>
    <row r="121" spans="2:65" s="1" customFormat="1" ht="54">
      <c r="B121" s="43"/>
      <c r="C121" s="65"/>
      <c r="D121" s="218" t="s">
        <v>209</v>
      </c>
      <c r="E121" s="65"/>
      <c r="F121" s="219" t="s">
        <v>3314</v>
      </c>
      <c r="G121" s="65"/>
      <c r="H121" s="65"/>
      <c r="I121" s="175"/>
      <c r="J121" s="65"/>
      <c r="K121" s="65"/>
      <c r="L121" s="63"/>
      <c r="M121" s="220"/>
      <c r="N121" s="44"/>
      <c r="O121" s="44"/>
      <c r="P121" s="44"/>
      <c r="Q121" s="44"/>
      <c r="R121" s="44"/>
      <c r="S121" s="44"/>
      <c r="T121" s="80"/>
      <c r="AT121" s="25" t="s">
        <v>209</v>
      </c>
      <c r="AU121" s="25" t="s">
        <v>87</v>
      </c>
    </row>
    <row r="122" spans="2:65" s="13" customFormat="1">
      <c r="B122" s="231"/>
      <c r="C122" s="232"/>
      <c r="D122" s="218" t="s">
        <v>211</v>
      </c>
      <c r="E122" s="232"/>
      <c r="F122" s="234" t="s">
        <v>3325</v>
      </c>
      <c r="G122" s="232"/>
      <c r="H122" s="235">
        <v>6.6959999999999997</v>
      </c>
      <c r="I122" s="236"/>
      <c r="J122" s="232"/>
      <c r="K122" s="232"/>
      <c r="L122" s="237"/>
      <c r="M122" s="238"/>
      <c r="N122" s="239"/>
      <c r="O122" s="239"/>
      <c r="P122" s="239"/>
      <c r="Q122" s="239"/>
      <c r="R122" s="239"/>
      <c r="S122" s="239"/>
      <c r="T122" s="240"/>
      <c r="AT122" s="241" t="s">
        <v>211</v>
      </c>
      <c r="AU122" s="241" t="s">
        <v>87</v>
      </c>
      <c r="AV122" s="13" t="s">
        <v>87</v>
      </c>
      <c r="AW122" s="13" t="s">
        <v>6</v>
      </c>
      <c r="AX122" s="13" t="s">
        <v>42</v>
      </c>
      <c r="AY122" s="241" t="s">
        <v>201</v>
      </c>
    </row>
    <row r="123" spans="2:65" s="1" customFormat="1" ht="38.25" customHeight="1">
      <c r="B123" s="43"/>
      <c r="C123" s="206" t="s">
        <v>123</v>
      </c>
      <c r="D123" s="206" t="s">
        <v>203</v>
      </c>
      <c r="E123" s="207" t="s">
        <v>3332</v>
      </c>
      <c r="F123" s="208" t="s">
        <v>3333</v>
      </c>
      <c r="G123" s="209" t="s">
        <v>206</v>
      </c>
      <c r="H123" s="210">
        <v>44.64</v>
      </c>
      <c r="I123" s="211"/>
      <c r="J123" s="212">
        <f>ROUND(I123*H123,2)</f>
        <v>0</v>
      </c>
      <c r="K123" s="208" t="s">
        <v>207</v>
      </c>
      <c r="L123" s="63"/>
      <c r="M123" s="213" t="s">
        <v>34</v>
      </c>
      <c r="N123" s="214" t="s">
        <v>51</v>
      </c>
      <c r="O123" s="44"/>
      <c r="P123" s="215">
        <f>O123*H123</f>
        <v>0</v>
      </c>
      <c r="Q123" s="215">
        <v>0</v>
      </c>
      <c r="R123" s="215">
        <f>Q123*H123</f>
        <v>0</v>
      </c>
      <c r="S123" s="215">
        <v>0</v>
      </c>
      <c r="T123" s="216">
        <f>S123*H123</f>
        <v>0</v>
      </c>
      <c r="AR123" s="25" t="s">
        <v>111</v>
      </c>
      <c r="AT123" s="25" t="s">
        <v>203</v>
      </c>
      <c r="AU123" s="25" t="s">
        <v>87</v>
      </c>
      <c r="AY123" s="25" t="s">
        <v>201</v>
      </c>
      <c r="BE123" s="217">
        <f>IF(N123="základní",J123,0)</f>
        <v>0</v>
      </c>
      <c r="BF123" s="217">
        <f>IF(N123="snížená",J123,0)</f>
        <v>0</v>
      </c>
      <c r="BG123" s="217">
        <f>IF(N123="zákl. přenesená",J123,0)</f>
        <v>0</v>
      </c>
      <c r="BH123" s="217">
        <f>IF(N123="sníž. přenesená",J123,0)</f>
        <v>0</v>
      </c>
      <c r="BI123" s="217">
        <f>IF(N123="nulová",J123,0)</f>
        <v>0</v>
      </c>
      <c r="BJ123" s="25" t="s">
        <v>42</v>
      </c>
      <c r="BK123" s="217">
        <f>ROUND(I123*H123,2)</f>
        <v>0</v>
      </c>
      <c r="BL123" s="25" t="s">
        <v>111</v>
      </c>
      <c r="BM123" s="25" t="s">
        <v>3334</v>
      </c>
    </row>
    <row r="124" spans="2:65" s="12" customFormat="1">
      <c r="B124" s="221"/>
      <c r="C124" s="222"/>
      <c r="D124" s="218" t="s">
        <v>211</v>
      </c>
      <c r="E124" s="223" t="s">
        <v>34</v>
      </c>
      <c r="F124" s="224" t="s">
        <v>3335</v>
      </c>
      <c r="G124" s="222"/>
      <c r="H124" s="223" t="s">
        <v>34</v>
      </c>
      <c r="I124" s="225"/>
      <c r="J124" s="222"/>
      <c r="K124" s="222"/>
      <c r="L124" s="226"/>
      <c r="M124" s="227"/>
      <c r="N124" s="228"/>
      <c r="O124" s="228"/>
      <c r="P124" s="228"/>
      <c r="Q124" s="228"/>
      <c r="R124" s="228"/>
      <c r="S124" s="228"/>
      <c r="T124" s="229"/>
      <c r="AT124" s="230" t="s">
        <v>211</v>
      </c>
      <c r="AU124" s="230" t="s">
        <v>87</v>
      </c>
      <c r="AV124" s="12" t="s">
        <v>42</v>
      </c>
      <c r="AW124" s="12" t="s">
        <v>40</v>
      </c>
      <c r="AX124" s="12" t="s">
        <v>80</v>
      </c>
      <c r="AY124" s="230" t="s">
        <v>201</v>
      </c>
    </row>
    <row r="125" spans="2:65" s="13" customFormat="1">
      <c r="B125" s="231"/>
      <c r="C125" s="232"/>
      <c r="D125" s="218" t="s">
        <v>211</v>
      </c>
      <c r="E125" s="233" t="s">
        <v>34</v>
      </c>
      <c r="F125" s="234" t="s">
        <v>3336</v>
      </c>
      <c r="G125" s="232"/>
      <c r="H125" s="235">
        <v>2.52</v>
      </c>
      <c r="I125" s="236"/>
      <c r="J125" s="232"/>
      <c r="K125" s="232"/>
      <c r="L125" s="237"/>
      <c r="M125" s="238"/>
      <c r="N125" s="239"/>
      <c r="O125" s="239"/>
      <c r="P125" s="239"/>
      <c r="Q125" s="239"/>
      <c r="R125" s="239"/>
      <c r="S125" s="239"/>
      <c r="T125" s="240"/>
      <c r="AT125" s="241" t="s">
        <v>211</v>
      </c>
      <c r="AU125" s="241" t="s">
        <v>87</v>
      </c>
      <c r="AV125" s="13" t="s">
        <v>87</v>
      </c>
      <c r="AW125" s="13" t="s">
        <v>40</v>
      </c>
      <c r="AX125" s="13" t="s">
        <v>80</v>
      </c>
      <c r="AY125" s="241" t="s">
        <v>201</v>
      </c>
    </row>
    <row r="126" spans="2:65" s="13" customFormat="1">
      <c r="B126" s="231"/>
      <c r="C126" s="232"/>
      <c r="D126" s="218" t="s">
        <v>211</v>
      </c>
      <c r="E126" s="233" t="s">
        <v>34</v>
      </c>
      <c r="F126" s="234" t="s">
        <v>3337</v>
      </c>
      <c r="G126" s="232"/>
      <c r="H126" s="235">
        <v>11.52</v>
      </c>
      <c r="I126" s="236"/>
      <c r="J126" s="232"/>
      <c r="K126" s="232"/>
      <c r="L126" s="237"/>
      <c r="M126" s="238"/>
      <c r="N126" s="239"/>
      <c r="O126" s="239"/>
      <c r="P126" s="239"/>
      <c r="Q126" s="239"/>
      <c r="R126" s="239"/>
      <c r="S126" s="239"/>
      <c r="T126" s="240"/>
      <c r="AT126" s="241" t="s">
        <v>211</v>
      </c>
      <c r="AU126" s="241" t="s">
        <v>87</v>
      </c>
      <c r="AV126" s="13" t="s">
        <v>87</v>
      </c>
      <c r="AW126" s="13" t="s">
        <v>40</v>
      </c>
      <c r="AX126" s="13" t="s">
        <v>80</v>
      </c>
      <c r="AY126" s="241" t="s">
        <v>201</v>
      </c>
    </row>
    <row r="127" spans="2:65" s="13" customFormat="1">
      <c r="B127" s="231"/>
      <c r="C127" s="232"/>
      <c r="D127" s="218" t="s">
        <v>211</v>
      </c>
      <c r="E127" s="233" t="s">
        <v>34</v>
      </c>
      <c r="F127" s="234" t="s">
        <v>3338</v>
      </c>
      <c r="G127" s="232"/>
      <c r="H127" s="235">
        <v>17.64</v>
      </c>
      <c r="I127" s="236"/>
      <c r="J127" s="232"/>
      <c r="K127" s="232"/>
      <c r="L127" s="237"/>
      <c r="M127" s="238"/>
      <c r="N127" s="239"/>
      <c r="O127" s="239"/>
      <c r="P127" s="239"/>
      <c r="Q127" s="239"/>
      <c r="R127" s="239"/>
      <c r="S127" s="239"/>
      <c r="T127" s="240"/>
      <c r="AT127" s="241" t="s">
        <v>211</v>
      </c>
      <c r="AU127" s="241" t="s">
        <v>87</v>
      </c>
      <c r="AV127" s="13" t="s">
        <v>87</v>
      </c>
      <c r="AW127" s="13" t="s">
        <v>40</v>
      </c>
      <c r="AX127" s="13" t="s">
        <v>80</v>
      </c>
      <c r="AY127" s="241" t="s">
        <v>201</v>
      </c>
    </row>
    <row r="128" spans="2:65" s="13" customFormat="1">
      <c r="B128" s="231"/>
      <c r="C128" s="232"/>
      <c r="D128" s="218" t="s">
        <v>211</v>
      </c>
      <c r="E128" s="233" t="s">
        <v>34</v>
      </c>
      <c r="F128" s="234" t="s">
        <v>3339</v>
      </c>
      <c r="G128" s="232"/>
      <c r="H128" s="235">
        <v>12.96</v>
      </c>
      <c r="I128" s="236"/>
      <c r="J128" s="232"/>
      <c r="K128" s="232"/>
      <c r="L128" s="237"/>
      <c r="M128" s="238"/>
      <c r="N128" s="239"/>
      <c r="O128" s="239"/>
      <c r="P128" s="239"/>
      <c r="Q128" s="239"/>
      <c r="R128" s="239"/>
      <c r="S128" s="239"/>
      <c r="T128" s="240"/>
      <c r="AT128" s="241" t="s">
        <v>211</v>
      </c>
      <c r="AU128" s="241" t="s">
        <v>87</v>
      </c>
      <c r="AV128" s="13" t="s">
        <v>87</v>
      </c>
      <c r="AW128" s="13" t="s">
        <v>40</v>
      </c>
      <c r="AX128" s="13" t="s">
        <v>80</v>
      </c>
      <c r="AY128" s="241" t="s">
        <v>201</v>
      </c>
    </row>
    <row r="129" spans="2:65" s="14" customFormat="1">
      <c r="B129" s="242"/>
      <c r="C129" s="243"/>
      <c r="D129" s="218" t="s">
        <v>211</v>
      </c>
      <c r="E129" s="244" t="s">
        <v>34</v>
      </c>
      <c r="F129" s="245" t="s">
        <v>215</v>
      </c>
      <c r="G129" s="243"/>
      <c r="H129" s="246">
        <v>44.64</v>
      </c>
      <c r="I129" s="247"/>
      <c r="J129" s="243"/>
      <c r="K129" s="243"/>
      <c r="L129" s="248"/>
      <c r="M129" s="249"/>
      <c r="N129" s="250"/>
      <c r="O129" s="250"/>
      <c r="P129" s="250"/>
      <c r="Q129" s="250"/>
      <c r="R129" s="250"/>
      <c r="S129" s="250"/>
      <c r="T129" s="251"/>
      <c r="AT129" s="252" t="s">
        <v>211</v>
      </c>
      <c r="AU129" s="252" t="s">
        <v>87</v>
      </c>
      <c r="AV129" s="14" t="s">
        <v>111</v>
      </c>
      <c r="AW129" s="14" t="s">
        <v>40</v>
      </c>
      <c r="AX129" s="14" t="s">
        <v>42</v>
      </c>
      <c r="AY129" s="252" t="s">
        <v>201</v>
      </c>
    </row>
    <row r="130" spans="2:65" s="1" customFormat="1" ht="51" customHeight="1">
      <c r="B130" s="43"/>
      <c r="C130" s="206" t="s">
        <v>233</v>
      </c>
      <c r="D130" s="206" t="s">
        <v>203</v>
      </c>
      <c r="E130" s="207" t="s">
        <v>3340</v>
      </c>
      <c r="F130" s="208" t="s">
        <v>3341</v>
      </c>
      <c r="G130" s="209" t="s">
        <v>206</v>
      </c>
      <c r="H130" s="210">
        <v>132.47999999999999</v>
      </c>
      <c r="I130" s="211"/>
      <c r="J130" s="212">
        <f>ROUND(I130*H130,2)</f>
        <v>0</v>
      </c>
      <c r="K130" s="208" t="s">
        <v>207</v>
      </c>
      <c r="L130" s="63"/>
      <c r="M130" s="213" t="s">
        <v>34</v>
      </c>
      <c r="N130" s="214" t="s">
        <v>51</v>
      </c>
      <c r="O130" s="44"/>
      <c r="P130" s="215">
        <f>O130*H130</f>
        <v>0</v>
      </c>
      <c r="Q130" s="215">
        <v>0</v>
      </c>
      <c r="R130" s="215">
        <f>Q130*H130</f>
        <v>0</v>
      </c>
      <c r="S130" s="215">
        <v>0</v>
      </c>
      <c r="T130" s="216">
        <f>S130*H130</f>
        <v>0</v>
      </c>
      <c r="AR130" s="25" t="s">
        <v>111</v>
      </c>
      <c r="AT130" s="25" t="s">
        <v>203</v>
      </c>
      <c r="AU130" s="25" t="s">
        <v>87</v>
      </c>
      <c r="AY130" s="25" t="s">
        <v>201</v>
      </c>
      <c r="BE130" s="217">
        <f>IF(N130="základní",J130,0)</f>
        <v>0</v>
      </c>
      <c r="BF130" s="217">
        <f>IF(N130="snížená",J130,0)</f>
        <v>0</v>
      </c>
      <c r="BG130" s="217">
        <f>IF(N130="zákl. přenesená",J130,0)</f>
        <v>0</v>
      </c>
      <c r="BH130" s="217">
        <f>IF(N130="sníž. přenesená",J130,0)</f>
        <v>0</v>
      </c>
      <c r="BI130" s="217">
        <f>IF(N130="nulová",J130,0)</f>
        <v>0</v>
      </c>
      <c r="BJ130" s="25" t="s">
        <v>42</v>
      </c>
      <c r="BK130" s="217">
        <f>ROUND(I130*H130,2)</f>
        <v>0</v>
      </c>
      <c r="BL130" s="25" t="s">
        <v>111</v>
      </c>
      <c r="BM130" s="25" t="s">
        <v>3342</v>
      </c>
    </row>
    <row r="131" spans="2:65" s="12" customFormat="1">
      <c r="B131" s="221"/>
      <c r="C131" s="222"/>
      <c r="D131" s="218" t="s">
        <v>211</v>
      </c>
      <c r="E131" s="223" t="s">
        <v>34</v>
      </c>
      <c r="F131" s="224" t="s">
        <v>3335</v>
      </c>
      <c r="G131" s="222"/>
      <c r="H131" s="223" t="s">
        <v>34</v>
      </c>
      <c r="I131" s="225"/>
      <c r="J131" s="222"/>
      <c r="K131" s="222"/>
      <c r="L131" s="226"/>
      <c r="M131" s="227"/>
      <c r="N131" s="228"/>
      <c r="O131" s="228"/>
      <c r="P131" s="228"/>
      <c r="Q131" s="228"/>
      <c r="R131" s="228"/>
      <c r="S131" s="228"/>
      <c r="T131" s="229"/>
      <c r="AT131" s="230" t="s">
        <v>211</v>
      </c>
      <c r="AU131" s="230" t="s">
        <v>87</v>
      </c>
      <c r="AV131" s="12" t="s">
        <v>42</v>
      </c>
      <c r="AW131" s="12" t="s">
        <v>40</v>
      </c>
      <c r="AX131" s="12" t="s">
        <v>80</v>
      </c>
      <c r="AY131" s="230" t="s">
        <v>201</v>
      </c>
    </row>
    <row r="132" spans="2:65" s="13" customFormat="1">
      <c r="B132" s="231"/>
      <c r="C132" s="232"/>
      <c r="D132" s="218" t="s">
        <v>211</v>
      </c>
      <c r="E132" s="233" t="s">
        <v>34</v>
      </c>
      <c r="F132" s="234" t="s">
        <v>3343</v>
      </c>
      <c r="G132" s="232"/>
      <c r="H132" s="235">
        <v>23.04</v>
      </c>
      <c r="I132" s="236"/>
      <c r="J132" s="232"/>
      <c r="K132" s="232"/>
      <c r="L132" s="237"/>
      <c r="M132" s="238"/>
      <c r="N132" s="239"/>
      <c r="O132" s="239"/>
      <c r="P132" s="239"/>
      <c r="Q132" s="239"/>
      <c r="R132" s="239"/>
      <c r="S132" s="239"/>
      <c r="T132" s="240"/>
      <c r="AT132" s="241" t="s">
        <v>211</v>
      </c>
      <c r="AU132" s="241" t="s">
        <v>87</v>
      </c>
      <c r="AV132" s="13" t="s">
        <v>87</v>
      </c>
      <c r="AW132" s="13" t="s">
        <v>40</v>
      </c>
      <c r="AX132" s="13" t="s">
        <v>80</v>
      </c>
      <c r="AY132" s="241" t="s">
        <v>201</v>
      </c>
    </row>
    <row r="133" spans="2:65" s="13" customFormat="1">
      <c r="B133" s="231"/>
      <c r="C133" s="232"/>
      <c r="D133" s="218" t="s">
        <v>211</v>
      </c>
      <c r="E133" s="233" t="s">
        <v>34</v>
      </c>
      <c r="F133" s="234" t="s">
        <v>3344</v>
      </c>
      <c r="G133" s="232"/>
      <c r="H133" s="235">
        <v>70.56</v>
      </c>
      <c r="I133" s="236"/>
      <c r="J133" s="232"/>
      <c r="K133" s="232"/>
      <c r="L133" s="237"/>
      <c r="M133" s="238"/>
      <c r="N133" s="239"/>
      <c r="O133" s="239"/>
      <c r="P133" s="239"/>
      <c r="Q133" s="239"/>
      <c r="R133" s="239"/>
      <c r="S133" s="239"/>
      <c r="T133" s="240"/>
      <c r="AT133" s="241" t="s">
        <v>211</v>
      </c>
      <c r="AU133" s="241" t="s">
        <v>87</v>
      </c>
      <c r="AV133" s="13" t="s">
        <v>87</v>
      </c>
      <c r="AW133" s="13" t="s">
        <v>40</v>
      </c>
      <c r="AX133" s="13" t="s">
        <v>80</v>
      </c>
      <c r="AY133" s="241" t="s">
        <v>201</v>
      </c>
    </row>
    <row r="134" spans="2:65" s="13" customFormat="1">
      <c r="B134" s="231"/>
      <c r="C134" s="232"/>
      <c r="D134" s="218" t="s">
        <v>211</v>
      </c>
      <c r="E134" s="233" t="s">
        <v>34</v>
      </c>
      <c r="F134" s="234" t="s">
        <v>3345</v>
      </c>
      <c r="G134" s="232"/>
      <c r="H134" s="235">
        <v>38.880000000000003</v>
      </c>
      <c r="I134" s="236"/>
      <c r="J134" s="232"/>
      <c r="K134" s="232"/>
      <c r="L134" s="237"/>
      <c r="M134" s="238"/>
      <c r="N134" s="239"/>
      <c r="O134" s="239"/>
      <c r="P134" s="239"/>
      <c r="Q134" s="239"/>
      <c r="R134" s="239"/>
      <c r="S134" s="239"/>
      <c r="T134" s="240"/>
      <c r="AT134" s="241" t="s">
        <v>211</v>
      </c>
      <c r="AU134" s="241" t="s">
        <v>87</v>
      </c>
      <c r="AV134" s="13" t="s">
        <v>87</v>
      </c>
      <c r="AW134" s="13" t="s">
        <v>40</v>
      </c>
      <c r="AX134" s="13" t="s">
        <v>80</v>
      </c>
      <c r="AY134" s="241" t="s">
        <v>201</v>
      </c>
    </row>
    <row r="135" spans="2:65" s="14" customFormat="1">
      <c r="B135" s="242"/>
      <c r="C135" s="243"/>
      <c r="D135" s="218" t="s">
        <v>211</v>
      </c>
      <c r="E135" s="244" t="s">
        <v>34</v>
      </c>
      <c r="F135" s="245" t="s">
        <v>215</v>
      </c>
      <c r="G135" s="243"/>
      <c r="H135" s="246">
        <v>132.47999999999999</v>
      </c>
      <c r="I135" s="247"/>
      <c r="J135" s="243"/>
      <c r="K135" s="243"/>
      <c r="L135" s="248"/>
      <c r="M135" s="249"/>
      <c r="N135" s="250"/>
      <c r="O135" s="250"/>
      <c r="P135" s="250"/>
      <c r="Q135" s="250"/>
      <c r="R135" s="250"/>
      <c r="S135" s="250"/>
      <c r="T135" s="251"/>
      <c r="AT135" s="252" t="s">
        <v>211</v>
      </c>
      <c r="AU135" s="252" t="s">
        <v>87</v>
      </c>
      <c r="AV135" s="14" t="s">
        <v>111</v>
      </c>
      <c r="AW135" s="14" t="s">
        <v>40</v>
      </c>
      <c r="AX135" s="14" t="s">
        <v>42</v>
      </c>
      <c r="AY135" s="252" t="s">
        <v>201</v>
      </c>
    </row>
    <row r="136" spans="2:65" s="1" customFormat="1" ht="51" customHeight="1">
      <c r="B136" s="43"/>
      <c r="C136" s="206" t="s">
        <v>238</v>
      </c>
      <c r="D136" s="206" t="s">
        <v>203</v>
      </c>
      <c r="E136" s="207" t="s">
        <v>273</v>
      </c>
      <c r="F136" s="208" t="s">
        <v>274</v>
      </c>
      <c r="G136" s="209" t="s">
        <v>206</v>
      </c>
      <c r="H136" s="210">
        <v>44.64</v>
      </c>
      <c r="I136" s="211"/>
      <c r="J136" s="212">
        <f>ROUND(I136*H136,2)</f>
        <v>0</v>
      </c>
      <c r="K136" s="208" t="s">
        <v>207</v>
      </c>
      <c r="L136" s="63"/>
      <c r="M136" s="213" t="s">
        <v>34</v>
      </c>
      <c r="N136" s="214" t="s">
        <v>51</v>
      </c>
      <c r="O136" s="44"/>
      <c r="P136" s="215">
        <f>O136*H136</f>
        <v>0</v>
      </c>
      <c r="Q136" s="215">
        <v>0</v>
      </c>
      <c r="R136" s="215">
        <f>Q136*H136</f>
        <v>0</v>
      </c>
      <c r="S136" s="215">
        <v>0</v>
      </c>
      <c r="T136" s="216">
        <f>S136*H136</f>
        <v>0</v>
      </c>
      <c r="AR136" s="25" t="s">
        <v>111</v>
      </c>
      <c r="AT136" s="25" t="s">
        <v>203</v>
      </c>
      <c r="AU136" s="25" t="s">
        <v>87</v>
      </c>
      <c r="AY136" s="25" t="s">
        <v>201</v>
      </c>
      <c r="BE136" s="217">
        <f>IF(N136="základní",J136,0)</f>
        <v>0</v>
      </c>
      <c r="BF136" s="217">
        <f>IF(N136="snížená",J136,0)</f>
        <v>0</v>
      </c>
      <c r="BG136" s="217">
        <f>IF(N136="zákl. přenesená",J136,0)</f>
        <v>0</v>
      </c>
      <c r="BH136" s="217">
        <f>IF(N136="sníž. přenesená",J136,0)</f>
        <v>0</v>
      </c>
      <c r="BI136" s="217">
        <f>IF(N136="nulová",J136,0)</f>
        <v>0</v>
      </c>
      <c r="BJ136" s="25" t="s">
        <v>42</v>
      </c>
      <c r="BK136" s="217">
        <f>ROUND(I136*H136,2)</f>
        <v>0</v>
      </c>
      <c r="BL136" s="25" t="s">
        <v>111</v>
      </c>
      <c r="BM136" s="25" t="s">
        <v>3346</v>
      </c>
    </row>
    <row r="137" spans="2:65" s="1" customFormat="1" ht="189">
      <c r="B137" s="43"/>
      <c r="C137" s="65"/>
      <c r="D137" s="218" t="s">
        <v>209</v>
      </c>
      <c r="E137" s="65"/>
      <c r="F137" s="219" t="s">
        <v>276</v>
      </c>
      <c r="G137" s="65"/>
      <c r="H137" s="65"/>
      <c r="I137" s="175"/>
      <c r="J137" s="65"/>
      <c r="K137" s="65"/>
      <c r="L137" s="63"/>
      <c r="M137" s="220"/>
      <c r="N137" s="44"/>
      <c r="O137" s="44"/>
      <c r="P137" s="44"/>
      <c r="Q137" s="44"/>
      <c r="R137" s="44"/>
      <c r="S137" s="44"/>
      <c r="T137" s="80"/>
      <c r="AT137" s="25" t="s">
        <v>209</v>
      </c>
      <c r="AU137" s="25" t="s">
        <v>87</v>
      </c>
    </row>
    <row r="138" spans="2:65" s="12" customFormat="1">
      <c r="B138" s="221"/>
      <c r="C138" s="222"/>
      <c r="D138" s="218" t="s">
        <v>211</v>
      </c>
      <c r="E138" s="223" t="s">
        <v>34</v>
      </c>
      <c r="F138" s="224" t="s">
        <v>3347</v>
      </c>
      <c r="G138" s="222"/>
      <c r="H138" s="223" t="s">
        <v>34</v>
      </c>
      <c r="I138" s="225"/>
      <c r="J138" s="222"/>
      <c r="K138" s="222"/>
      <c r="L138" s="226"/>
      <c r="M138" s="227"/>
      <c r="N138" s="228"/>
      <c r="O138" s="228"/>
      <c r="P138" s="228"/>
      <c r="Q138" s="228"/>
      <c r="R138" s="228"/>
      <c r="S138" s="228"/>
      <c r="T138" s="229"/>
      <c r="AT138" s="230" t="s">
        <v>211</v>
      </c>
      <c r="AU138" s="230" t="s">
        <v>87</v>
      </c>
      <c r="AV138" s="12" t="s">
        <v>42</v>
      </c>
      <c r="AW138" s="12" t="s">
        <v>40</v>
      </c>
      <c r="AX138" s="12" t="s">
        <v>80</v>
      </c>
      <c r="AY138" s="230" t="s">
        <v>201</v>
      </c>
    </row>
    <row r="139" spans="2:65" s="13" customFormat="1">
      <c r="B139" s="231"/>
      <c r="C139" s="232"/>
      <c r="D139" s="218" t="s">
        <v>211</v>
      </c>
      <c r="E139" s="233" t="s">
        <v>34</v>
      </c>
      <c r="F139" s="234" t="s">
        <v>3336</v>
      </c>
      <c r="G139" s="232"/>
      <c r="H139" s="235">
        <v>2.52</v>
      </c>
      <c r="I139" s="236"/>
      <c r="J139" s="232"/>
      <c r="K139" s="232"/>
      <c r="L139" s="237"/>
      <c r="M139" s="238"/>
      <c r="N139" s="239"/>
      <c r="O139" s="239"/>
      <c r="P139" s="239"/>
      <c r="Q139" s="239"/>
      <c r="R139" s="239"/>
      <c r="S139" s="239"/>
      <c r="T139" s="240"/>
      <c r="AT139" s="241" t="s">
        <v>211</v>
      </c>
      <c r="AU139" s="241" t="s">
        <v>87</v>
      </c>
      <c r="AV139" s="13" t="s">
        <v>87</v>
      </c>
      <c r="AW139" s="13" t="s">
        <v>40</v>
      </c>
      <c r="AX139" s="13" t="s">
        <v>80</v>
      </c>
      <c r="AY139" s="241" t="s">
        <v>201</v>
      </c>
    </row>
    <row r="140" spans="2:65" s="13" customFormat="1">
      <c r="B140" s="231"/>
      <c r="C140" s="232"/>
      <c r="D140" s="218" t="s">
        <v>211</v>
      </c>
      <c r="E140" s="233" t="s">
        <v>34</v>
      </c>
      <c r="F140" s="234" t="s">
        <v>3337</v>
      </c>
      <c r="G140" s="232"/>
      <c r="H140" s="235">
        <v>11.52</v>
      </c>
      <c r="I140" s="236"/>
      <c r="J140" s="232"/>
      <c r="K140" s="232"/>
      <c r="L140" s="237"/>
      <c r="M140" s="238"/>
      <c r="N140" s="239"/>
      <c r="O140" s="239"/>
      <c r="P140" s="239"/>
      <c r="Q140" s="239"/>
      <c r="R140" s="239"/>
      <c r="S140" s="239"/>
      <c r="T140" s="240"/>
      <c r="AT140" s="241" t="s">
        <v>211</v>
      </c>
      <c r="AU140" s="241" t="s">
        <v>87</v>
      </c>
      <c r="AV140" s="13" t="s">
        <v>87</v>
      </c>
      <c r="AW140" s="13" t="s">
        <v>40</v>
      </c>
      <c r="AX140" s="13" t="s">
        <v>80</v>
      </c>
      <c r="AY140" s="241" t="s">
        <v>201</v>
      </c>
    </row>
    <row r="141" spans="2:65" s="13" customFormat="1">
      <c r="B141" s="231"/>
      <c r="C141" s="232"/>
      <c r="D141" s="218" t="s">
        <v>211</v>
      </c>
      <c r="E141" s="233" t="s">
        <v>34</v>
      </c>
      <c r="F141" s="234" t="s">
        <v>3338</v>
      </c>
      <c r="G141" s="232"/>
      <c r="H141" s="235">
        <v>17.64</v>
      </c>
      <c r="I141" s="236"/>
      <c r="J141" s="232"/>
      <c r="K141" s="232"/>
      <c r="L141" s="237"/>
      <c r="M141" s="238"/>
      <c r="N141" s="239"/>
      <c r="O141" s="239"/>
      <c r="P141" s="239"/>
      <c r="Q141" s="239"/>
      <c r="R141" s="239"/>
      <c r="S141" s="239"/>
      <c r="T141" s="240"/>
      <c r="AT141" s="241" t="s">
        <v>211</v>
      </c>
      <c r="AU141" s="241" t="s">
        <v>87</v>
      </c>
      <c r="AV141" s="13" t="s">
        <v>87</v>
      </c>
      <c r="AW141" s="13" t="s">
        <v>40</v>
      </c>
      <c r="AX141" s="13" t="s">
        <v>80</v>
      </c>
      <c r="AY141" s="241" t="s">
        <v>201</v>
      </c>
    </row>
    <row r="142" spans="2:65" s="13" customFormat="1">
      <c r="B142" s="231"/>
      <c r="C142" s="232"/>
      <c r="D142" s="218" t="s">
        <v>211</v>
      </c>
      <c r="E142" s="233" t="s">
        <v>34</v>
      </c>
      <c r="F142" s="234" t="s">
        <v>3339</v>
      </c>
      <c r="G142" s="232"/>
      <c r="H142" s="235">
        <v>12.96</v>
      </c>
      <c r="I142" s="236"/>
      <c r="J142" s="232"/>
      <c r="K142" s="232"/>
      <c r="L142" s="237"/>
      <c r="M142" s="238"/>
      <c r="N142" s="239"/>
      <c r="O142" s="239"/>
      <c r="P142" s="239"/>
      <c r="Q142" s="239"/>
      <c r="R142" s="239"/>
      <c r="S142" s="239"/>
      <c r="T142" s="240"/>
      <c r="AT142" s="241" t="s">
        <v>211</v>
      </c>
      <c r="AU142" s="241" t="s">
        <v>87</v>
      </c>
      <c r="AV142" s="13" t="s">
        <v>87</v>
      </c>
      <c r="AW142" s="13" t="s">
        <v>40</v>
      </c>
      <c r="AX142" s="13" t="s">
        <v>80</v>
      </c>
      <c r="AY142" s="241" t="s">
        <v>201</v>
      </c>
    </row>
    <row r="143" spans="2:65" s="14" customFormat="1">
      <c r="B143" s="242"/>
      <c r="C143" s="243"/>
      <c r="D143" s="218" t="s">
        <v>211</v>
      </c>
      <c r="E143" s="244" t="s">
        <v>34</v>
      </c>
      <c r="F143" s="245" t="s">
        <v>215</v>
      </c>
      <c r="G143" s="243"/>
      <c r="H143" s="246">
        <v>44.64</v>
      </c>
      <c r="I143" s="247"/>
      <c r="J143" s="243"/>
      <c r="K143" s="243"/>
      <c r="L143" s="248"/>
      <c r="M143" s="249"/>
      <c r="N143" s="250"/>
      <c r="O143" s="250"/>
      <c r="P143" s="250"/>
      <c r="Q143" s="250"/>
      <c r="R143" s="250"/>
      <c r="S143" s="250"/>
      <c r="T143" s="251"/>
      <c r="AT143" s="252" t="s">
        <v>211</v>
      </c>
      <c r="AU143" s="252" t="s">
        <v>87</v>
      </c>
      <c r="AV143" s="14" t="s">
        <v>111</v>
      </c>
      <c r="AW143" s="14" t="s">
        <v>40</v>
      </c>
      <c r="AX143" s="14" t="s">
        <v>42</v>
      </c>
      <c r="AY143" s="252" t="s">
        <v>201</v>
      </c>
    </row>
    <row r="144" spans="2:65" s="1" customFormat="1" ht="16.5" customHeight="1">
      <c r="B144" s="43"/>
      <c r="C144" s="206" t="s">
        <v>244</v>
      </c>
      <c r="D144" s="206" t="s">
        <v>203</v>
      </c>
      <c r="E144" s="207" t="s">
        <v>287</v>
      </c>
      <c r="F144" s="208" t="s">
        <v>288</v>
      </c>
      <c r="G144" s="209" t="s">
        <v>206</v>
      </c>
      <c r="H144" s="210">
        <v>44.64</v>
      </c>
      <c r="I144" s="211"/>
      <c r="J144" s="212">
        <f>ROUND(I144*H144,2)</f>
        <v>0</v>
      </c>
      <c r="K144" s="208" t="s">
        <v>207</v>
      </c>
      <c r="L144" s="63"/>
      <c r="M144" s="213" t="s">
        <v>34</v>
      </c>
      <c r="N144" s="214" t="s">
        <v>51</v>
      </c>
      <c r="O144" s="44"/>
      <c r="P144" s="215">
        <f>O144*H144</f>
        <v>0</v>
      </c>
      <c r="Q144" s="215">
        <v>0</v>
      </c>
      <c r="R144" s="215">
        <f>Q144*H144</f>
        <v>0</v>
      </c>
      <c r="S144" s="215">
        <v>0</v>
      </c>
      <c r="T144" s="216">
        <f>S144*H144</f>
        <v>0</v>
      </c>
      <c r="AR144" s="25" t="s">
        <v>111</v>
      </c>
      <c r="AT144" s="25" t="s">
        <v>203</v>
      </c>
      <c r="AU144" s="25" t="s">
        <v>87</v>
      </c>
      <c r="AY144" s="25" t="s">
        <v>201</v>
      </c>
      <c r="BE144" s="217">
        <f>IF(N144="základní",J144,0)</f>
        <v>0</v>
      </c>
      <c r="BF144" s="217">
        <f>IF(N144="snížená",J144,0)</f>
        <v>0</v>
      </c>
      <c r="BG144" s="217">
        <f>IF(N144="zákl. přenesená",J144,0)</f>
        <v>0</v>
      </c>
      <c r="BH144" s="217">
        <f>IF(N144="sníž. přenesená",J144,0)</f>
        <v>0</v>
      </c>
      <c r="BI144" s="217">
        <f>IF(N144="nulová",J144,0)</f>
        <v>0</v>
      </c>
      <c r="BJ144" s="25" t="s">
        <v>42</v>
      </c>
      <c r="BK144" s="217">
        <f>ROUND(I144*H144,2)</f>
        <v>0</v>
      </c>
      <c r="BL144" s="25" t="s">
        <v>111</v>
      </c>
      <c r="BM144" s="25" t="s">
        <v>3348</v>
      </c>
    </row>
    <row r="145" spans="2:65" s="1" customFormat="1" ht="283.5">
      <c r="B145" s="43"/>
      <c r="C145" s="65"/>
      <c r="D145" s="218" t="s">
        <v>209</v>
      </c>
      <c r="E145" s="65"/>
      <c r="F145" s="219" t="s">
        <v>3349</v>
      </c>
      <c r="G145" s="65"/>
      <c r="H145" s="65"/>
      <c r="I145" s="175"/>
      <c r="J145" s="65"/>
      <c r="K145" s="65"/>
      <c r="L145" s="63"/>
      <c r="M145" s="220"/>
      <c r="N145" s="44"/>
      <c r="O145" s="44"/>
      <c r="P145" s="44"/>
      <c r="Q145" s="44"/>
      <c r="R145" s="44"/>
      <c r="S145" s="44"/>
      <c r="T145" s="80"/>
      <c r="AT145" s="25" t="s">
        <v>209</v>
      </c>
      <c r="AU145" s="25" t="s">
        <v>87</v>
      </c>
    </row>
    <row r="146" spans="2:65" s="12" customFormat="1">
      <c r="B146" s="221"/>
      <c r="C146" s="222"/>
      <c r="D146" s="218" t="s">
        <v>211</v>
      </c>
      <c r="E146" s="223" t="s">
        <v>34</v>
      </c>
      <c r="F146" s="224" t="s">
        <v>3347</v>
      </c>
      <c r="G146" s="222"/>
      <c r="H146" s="223" t="s">
        <v>34</v>
      </c>
      <c r="I146" s="225"/>
      <c r="J146" s="222"/>
      <c r="K146" s="222"/>
      <c r="L146" s="226"/>
      <c r="M146" s="227"/>
      <c r="N146" s="228"/>
      <c r="O146" s="228"/>
      <c r="P146" s="228"/>
      <c r="Q146" s="228"/>
      <c r="R146" s="228"/>
      <c r="S146" s="228"/>
      <c r="T146" s="229"/>
      <c r="AT146" s="230" t="s">
        <v>211</v>
      </c>
      <c r="AU146" s="230" t="s">
        <v>87</v>
      </c>
      <c r="AV146" s="12" t="s">
        <v>42</v>
      </c>
      <c r="AW146" s="12" t="s">
        <v>40</v>
      </c>
      <c r="AX146" s="12" t="s">
        <v>80</v>
      </c>
      <c r="AY146" s="230" t="s">
        <v>201</v>
      </c>
    </row>
    <row r="147" spans="2:65" s="13" customFormat="1">
      <c r="B147" s="231"/>
      <c r="C147" s="232"/>
      <c r="D147" s="218" t="s">
        <v>211</v>
      </c>
      <c r="E147" s="233" t="s">
        <v>34</v>
      </c>
      <c r="F147" s="234" t="s">
        <v>3336</v>
      </c>
      <c r="G147" s="232"/>
      <c r="H147" s="235">
        <v>2.52</v>
      </c>
      <c r="I147" s="236"/>
      <c r="J147" s="232"/>
      <c r="K147" s="232"/>
      <c r="L147" s="237"/>
      <c r="M147" s="238"/>
      <c r="N147" s="239"/>
      <c r="O147" s="239"/>
      <c r="P147" s="239"/>
      <c r="Q147" s="239"/>
      <c r="R147" s="239"/>
      <c r="S147" s="239"/>
      <c r="T147" s="240"/>
      <c r="AT147" s="241" t="s">
        <v>211</v>
      </c>
      <c r="AU147" s="241" t="s">
        <v>87</v>
      </c>
      <c r="AV147" s="13" t="s">
        <v>87</v>
      </c>
      <c r="AW147" s="13" t="s">
        <v>40</v>
      </c>
      <c r="AX147" s="13" t="s">
        <v>80</v>
      </c>
      <c r="AY147" s="241" t="s">
        <v>201</v>
      </c>
    </row>
    <row r="148" spans="2:65" s="13" customFormat="1">
      <c r="B148" s="231"/>
      <c r="C148" s="232"/>
      <c r="D148" s="218" t="s">
        <v>211</v>
      </c>
      <c r="E148" s="233" t="s">
        <v>34</v>
      </c>
      <c r="F148" s="234" t="s">
        <v>3337</v>
      </c>
      <c r="G148" s="232"/>
      <c r="H148" s="235">
        <v>11.52</v>
      </c>
      <c r="I148" s="236"/>
      <c r="J148" s="232"/>
      <c r="K148" s="232"/>
      <c r="L148" s="237"/>
      <c r="M148" s="238"/>
      <c r="N148" s="239"/>
      <c r="O148" s="239"/>
      <c r="P148" s="239"/>
      <c r="Q148" s="239"/>
      <c r="R148" s="239"/>
      <c r="S148" s="239"/>
      <c r="T148" s="240"/>
      <c r="AT148" s="241" t="s">
        <v>211</v>
      </c>
      <c r="AU148" s="241" t="s">
        <v>87</v>
      </c>
      <c r="AV148" s="13" t="s">
        <v>87</v>
      </c>
      <c r="AW148" s="13" t="s">
        <v>40</v>
      </c>
      <c r="AX148" s="13" t="s">
        <v>80</v>
      </c>
      <c r="AY148" s="241" t="s">
        <v>201</v>
      </c>
    </row>
    <row r="149" spans="2:65" s="13" customFormat="1">
      <c r="B149" s="231"/>
      <c r="C149" s="232"/>
      <c r="D149" s="218" t="s">
        <v>211</v>
      </c>
      <c r="E149" s="233" t="s">
        <v>34</v>
      </c>
      <c r="F149" s="234" t="s">
        <v>3338</v>
      </c>
      <c r="G149" s="232"/>
      <c r="H149" s="235">
        <v>17.64</v>
      </c>
      <c r="I149" s="236"/>
      <c r="J149" s="232"/>
      <c r="K149" s="232"/>
      <c r="L149" s="237"/>
      <c r="M149" s="238"/>
      <c r="N149" s="239"/>
      <c r="O149" s="239"/>
      <c r="P149" s="239"/>
      <c r="Q149" s="239"/>
      <c r="R149" s="239"/>
      <c r="S149" s="239"/>
      <c r="T149" s="240"/>
      <c r="AT149" s="241" t="s">
        <v>211</v>
      </c>
      <c r="AU149" s="241" t="s">
        <v>87</v>
      </c>
      <c r="AV149" s="13" t="s">
        <v>87</v>
      </c>
      <c r="AW149" s="13" t="s">
        <v>40</v>
      </c>
      <c r="AX149" s="13" t="s">
        <v>80</v>
      </c>
      <c r="AY149" s="241" t="s">
        <v>201</v>
      </c>
    </row>
    <row r="150" spans="2:65" s="13" customFormat="1">
      <c r="B150" s="231"/>
      <c r="C150" s="232"/>
      <c r="D150" s="218" t="s">
        <v>211</v>
      </c>
      <c r="E150" s="233" t="s">
        <v>34</v>
      </c>
      <c r="F150" s="234" t="s">
        <v>3339</v>
      </c>
      <c r="G150" s="232"/>
      <c r="H150" s="235">
        <v>12.96</v>
      </c>
      <c r="I150" s="236"/>
      <c r="J150" s="232"/>
      <c r="K150" s="232"/>
      <c r="L150" s="237"/>
      <c r="M150" s="238"/>
      <c r="N150" s="239"/>
      <c r="O150" s="239"/>
      <c r="P150" s="239"/>
      <c r="Q150" s="239"/>
      <c r="R150" s="239"/>
      <c r="S150" s="239"/>
      <c r="T150" s="240"/>
      <c r="AT150" s="241" t="s">
        <v>211</v>
      </c>
      <c r="AU150" s="241" t="s">
        <v>87</v>
      </c>
      <c r="AV150" s="13" t="s">
        <v>87</v>
      </c>
      <c r="AW150" s="13" t="s">
        <v>40</v>
      </c>
      <c r="AX150" s="13" t="s">
        <v>80</v>
      </c>
      <c r="AY150" s="241" t="s">
        <v>201</v>
      </c>
    </row>
    <row r="151" spans="2:65" s="14" customFormat="1">
      <c r="B151" s="242"/>
      <c r="C151" s="243"/>
      <c r="D151" s="218" t="s">
        <v>211</v>
      </c>
      <c r="E151" s="244" t="s">
        <v>34</v>
      </c>
      <c r="F151" s="245" t="s">
        <v>215</v>
      </c>
      <c r="G151" s="243"/>
      <c r="H151" s="246">
        <v>44.64</v>
      </c>
      <c r="I151" s="247"/>
      <c r="J151" s="243"/>
      <c r="K151" s="243"/>
      <c r="L151" s="248"/>
      <c r="M151" s="249"/>
      <c r="N151" s="250"/>
      <c r="O151" s="250"/>
      <c r="P151" s="250"/>
      <c r="Q151" s="250"/>
      <c r="R151" s="250"/>
      <c r="S151" s="250"/>
      <c r="T151" s="251"/>
      <c r="AT151" s="252" t="s">
        <v>211</v>
      </c>
      <c r="AU151" s="252" t="s">
        <v>87</v>
      </c>
      <c r="AV151" s="14" t="s">
        <v>111</v>
      </c>
      <c r="AW151" s="14" t="s">
        <v>40</v>
      </c>
      <c r="AX151" s="14" t="s">
        <v>42</v>
      </c>
      <c r="AY151" s="252" t="s">
        <v>201</v>
      </c>
    </row>
    <row r="152" spans="2:65" s="1" customFormat="1" ht="38.25" customHeight="1">
      <c r="B152" s="43"/>
      <c r="C152" s="206" t="s">
        <v>249</v>
      </c>
      <c r="D152" s="206" t="s">
        <v>203</v>
      </c>
      <c r="E152" s="207" t="s">
        <v>294</v>
      </c>
      <c r="F152" s="208" t="s">
        <v>295</v>
      </c>
      <c r="G152" s="209" t="s">
        <v>206</v>
      </c>
      <c r="H152" s="210">
        <v>18.57</v>
      </c>
      <c r="I152" s="211"/>
      <c r="J152" s="212">
        <f>ROUND(I152*H152,2)</f>
        <v>0</v>
      </c>
      <c r="K152" s="208" t="s">
        <v>207</v>
      </c>
      <c r="L152" s="63"/>
      <c r="M152" s="213" t="s">
        <v>34</v>
      </c>
      <c r="N152" s="214" t="s">
        <v>51</v>
      </c>
      <c r="O152" s="44"/>
      <c r="P152" s="215">
        <f>O152*H152</f>
        <v>0</v>
      </c>
      <c r="Q152" s="215">
        <v>0</v>
      </c>
      <c r="R152" s="215">
        <f>Q152*H152</f>
        <v>0</v>
      </c>
      <c r="S152" s="215">
        <v>0</v>
      </c>
      <c r="T152" s="216">
        <f>S152*H152</f>
        <v>0</v>
      </c>
      <c r="AR152" s="25" t="s">
        <v>111</v>
      </c>
      <c r="AT152" s="25" t="s">
        <v>203</v>
      </c>
      <c r="AU152" s="25" t="s">
        <v>87</v>
      </c>
      <c r="AY152" s="25" t="s">
        <v>201</v>
      </c>
      <c r="BE152" s="217">
        <f>IF(N152="základní",J152,0)</f>
        <v>0</v>
      </c>
      <c r="BF152" s="217">
        <f>IF(N152="snížená",J152,0)</f>
        <v>0</v>
      </c>
      <c r="BG152" s="217">
        <f>IF(N152="zákl. přenesená",J152,0)</f>
        <v>0</v>
      </c>
      <c r="BH152" s="217">
        <f>IF(N152="sníž. přenesená",J152,0)</f>
        <v>0</v>
      </c>
      <c r="BI152" s="217">
        <f>IF(N152="nulová",J152,0)</f>
        <v>0</v>
      </c>
      <c r="BJ152" s="25" t="s">
        <v>42</v>
      </c>
      <c r="BK152" s="217">
        <f>ROUND(I152*H152,2)</f>
        <v>0</v>
      </c>
      <c r="BL152" s="25" t="s">
        <v>111</v>
      </c>
      <c r="BM152" s="25" t="s">
        <v>3350</v>
      </c>
    </row>
    <row r="153" spans="2:65" s="1" customFormat="1" ht="409.5">
      <c r="B153" s="43"/>
      <c r="C153" s="65"/>
      <c r="D153" s="218" t="s">
        <v>209</v>
      </c>
      <c r="E153" s="65"/>
      <c r="F153" s="219" t="s">
        <v>3351</v>
      </c>
      <c r="G153" s="65"/>
      <c r="H153" s="65"/>
      <c r="I153" s="175"/>
      <c r="J153" s="65"/>
      <c r="K153" s="65"/>
      <c r="L153" s="63"/>
      <c r="M153" s="220"/>
      <c r="N153" s="44"/>
      <c r="O153" s="44"/>
      <c r="P153" s="44"/>
      <c r="Q153" s="44"/>
      <c r="R153" s="44"/>
      <c r="S153" s="44"/>
      <c r="T153" s="80"/>
      <c r="AT153" s="25" t="s">
        <v>209</v>
      </c>
      <c r="AU153" s="25" t="s">
        <v>87</v>
      </c>
    </row>
    <row r="154" spans="2:65" s="12" customFormat="1">
      <c r="B154" s="221"/>
      <c r="C154" s="222"/>
      <c r="D154" s="218" t="s">
        <v>211</v>
      </c>
      <c r="E154" s="223" t="s">
        <v>34</v>
      </c>
      <c r="F154" s="224" t="s">
        <v>3352</v>
      </c>
      <c r="G154" s="222"/>
      <c r="H154" s="223" t="s">
        <v>34</v>
      </c>
      <c r="I154" s="225"/>
      <c r="J154" s="222"/>
      <c r="K154" s="222"/>
      <c r="L154" s="226"/>
      <c r="M154" s="227"/>
      <c r="N154" s="228"/>
      <c r="O154" s="228"/>
      <c r="P154" s="228"/>
      <c r="Q154" s="228"/>
      <c r="R154" s="228"/>
      <c r="S154" s="228"/>
      <c r="T154" s="229"/>
      <c r="AT154" s="230" t="s">
        <v>211</v>
      </c>
      <c r="AU154" s="230" t="s">
        <v>87</v>
      </c>
      <c r="AV154" s="12" t="s">
        <v>42</v>
      </c>
      <c r="AW154" s="12" t="s">
        <v>40</v>
      </c>
      <c r="AX154" s="12" t="s">
        <v>80</v>
      </c>
      <c r="AY154" s="230" t="s">
        <v>201</v>
      </c>
    </row>
    <row r="155" spans="2:65" s="12" customFormat="1">
      <c r="B155" s="221"/>
      <c r="C155" s="222"/>
      <c r="D155" s="218" t="s">
        <v>211</v>
      </c>
      <c r="E155" s="223" t="s">
        <v>34</v>
      </c>
      <c r="F155" s="224" t="s">
        <v>3317</v>
      </c>
      <c r="G155" s="222"/>
      <c r="H155" s="223" t="s">
        <v>34</v>
      </c>
      <c r="I155" s="225"/>
      <c r="J155" s="222"/>
      <c r="K155" s="222"/>
      <c r="L155" s="226"/>
      <c r="M155" s="227"/>
      <c r="N155" s="228"/>
      <c r="O155" s="228"/>
      <c r="P155" s="228"/>
      <c r="Q155" s="228"/>
      <c r="R155" s="228"/>
      <c r="S155" s="228"/>
      <c r="T155" s="229"/>
      <c r="AT155" s="230" t="s">
        <v>211</v>
      </c>
      <c r="AU155" s="230" t="s">
        <v>87</v>
      </c>
      <c r="AV155" s="12" t="s">
        <v>42</v>
      </c>
      <c r="AW155" s="12" t="s">
        <v>40</v>
      </c>
      <c r="AX155" s="12" t="s">
        <v>80</v>
      </c>
      <c r="AY155" s="230" t="s">
        <v>201</v>
      </c>
    </row>
    <row r="156" spans="2:65" s="12" customFormat="1">
      <c r="B156" s="221"/>
      <c r="C156" s="222"/>
      <c r="D156" s="218" t="s">
        <v>211</v>
      </c>
      <c r="E156" s="223" t="s">
        <v>34</v>
      </c>
      <c r="F156" s="224" t="s">
        <v>3353</v>
      </c>
      <c r="G156" s="222"/>
      <c r="H156" s="223" t="s">
        <v>34</v>
      </c>
      <c r="I156" s="225"/>
      <c r="J156" s="222"/>
      <c r="K156" s="222"/>
      <c r="L156" s="226"/>
      <c r="M156" s="227"/>
      <c r="N156" s="228"/>
      <c r="O156" s="228"/>
      <c r="P156" s="228"/>
      <c r="Q156" s="228"/>
      <c r="R156" s="228"/>
      <c r="S156" s="228"/>
      <c r="T156" s="229"/>
      <c r="AT156" s="230" t="s">
        <v>211</v>
      </c>
      <c r="AU156" s="230" t="s">
        <v>87</v>
      </c>
      <c r="AV156" s="12" t="s">
        <v>42</v>
      </c>
      <c r="AW156" s="12" t="s">
        <v>40</v>
      </c>
      <c r="AX156" s="12" t="s">
        <v>80</v>
      </c>
      <c r="AY156" s="230" t="s">
        <v>201</v>
      </c>
    </row>
    <row r="157" spans="2:65" s="13" customFormat="1">
      <c r="B157" s="231"/>
      <c r="C157" s="232"/>
      <c r="D157" s="218" t="s">
        <v>211</v>
      </c>
      <c r="E157" s="233" t="s">
        <v>34</v>
      </c>
      <c r="F157" s="234" t="s">
        <v>3336</v>
      </c>
      <c r="G157" s="232"/>
      <c r="H157" s="235">
        <v>2.52</v>
      </c>
      <c r="I157" s="236"/>
      <c r="J157" s="232"/>
      <c r="K157" s="232"/>
      <c r="L157" s="237"/>
      <c r="M157" s="238"/>
      <c r="N157" s="239"/>
      <c r="O157" s="239"/>
      <c r="P157" s="239"/>
      <c r="Q157" s="239"/>
      <c r="R157" s="239"/>
      <c r="S157" s="239"/>
      <c r="T157" s="240"/>
      <c r="AT157" s="241" t="s">
        <v>211</v>
      </c>
      <c r="AU157" s="241" t="s">
        <v>87</v>
      </c>
      <c r="AV157" s="13" t="s">
        <v>87</v>
      </c>
      <c r="AW157" s="13" t="s">
        <v>40</v>
      </c>
      <c r="AX157" s="13" t="s">
        <v>80</v>
      </c>
      <c r="AY157" s="241" t="s">
        <v>201</v>
      </c>
    </row>
    <row r="158" spans="2:65" s="13" customFormat="1">
      <c r="B158" s="231"/>
      <c r="C158" s="232"/>
      <c r="D158" s="218" t="s">
        <v>211</v>
      </c>
      <c r="E158" s="233" t="s">
        <v>34</v>
      </c>
      <c r="F158" s="234" t="s">
        <v>3337</v>
      </c>
      <c r="G158" s="232"/>
      <c r="H158" s="235">
        <v>11.52</v>
      </c>
      <c r="I158" s="236"/>
      <c r="J158" s="232"/>
      <c r="K158" s="232"/>
      <c r="L158" s="237"/>
      <c r="M158" s="238"/>
      <c r="N158" s="239"/>
      <c r="O158" s="239"/>
      <c r="P158" s="239"/>
      <c r="Q158" s="239"/>
      <c r="R158" s="239"/>
      <c r="S158" s="239"/>
      <c r="T158" s="240"/>
      <c r="AT158" s="241" t="s">
        <v>211</v>
      </c>
      <c r="AU158" s="241" t="s">
        <v>87</v>
      </c>
      <c r="AV158" s="13" t="s">
        <v>87</v>
      </c>
      <c r="AW158" s="13" t="s">
        <v>40</v>
      </c>
      <c r="AX158" s="13" t="s">
        <v>80</v>
      </c>
      <c r="AY158" s="241" t="s">
        <v>201</v>
      </c>
    </row>
    <row r="159" spans="2:65" s="13" customFormat="1">
      <c r="B159" s="231"/>
      <c r="C159" s="232"/>
      <c r="D159" s="218" t="s">
        <v>211</v>
      </c>
      <c r="E159" s="233" t="s">
        <v>34</v>
      </c>
      <c r="F159" s="234" t="s">
        <v>3338</v>
      </c>
      <c r="G159" s="232"/>
      <c r="H159" s="235">
        <v>17.64</v>
      </c>
      <c r="I159" s="236"/>
      <c r="J159" s="232"/>
      <c r="K159" s="232"/>
      <c r="L159" s="237"/>
      <c r="M159" s="238"/>
      <c r="N159" s="239"/>
      <c r="O159" s="239"/>
      <c r="P159" s="239"/>
      <c r="Q159" s="239"/>
      <c r="R159" s="239"/>
      <c r="S159" s="239"/>
      <c r="T159" s="240"/>
      <c r="AT159" s="241" t="s">
        <v>211</v>
      </c>
      <c r="AU159" s="241" t="s">
        <v>87</v>
      </c>
      <c r="AV159" s="13" t="s">
        <v>87</v>
      </c>
      <c r="AW159" s="13" t="s">
        <v>40</v>
      </c>
      <c r="AX159" s="13" t="s">
        <v>80</v>
      </c>
      <c r="AY159" s="241" t="s">
        <v>201</v>
      </c>
    </row>
    <row r="160" spans="2:65" s="13" customFormat="1">
      <c r="B160" s="231"/>
      <c r="C160" s="232"/>
      <c r="D160" s="218" t="s">
        <v>211</v>
      </c>
      <c r="E160" s="233" t="s">
        <v>34</v>
      </c>
      <c r="F160" s="234" t="s">
        <v>3339</v>
      </c>
      <c r="G160" s="232"/>
      <c r="H160" s="235">
        <v>12.96</v>
      </c>
      <c r="I160" s="236"/>
      <c r="J160" s="232"/>
      <c r="K160" s="232"/>
      <c r="L160" s="237"/>
      <c r="M160" s="238"/>
      <c r="N160" s="239"/>
      <c r="O160" s="239"/>
      <c r="P160" s="239"/>
      <c r="Q160" s="239"/>
      <c r="R160" s="239"/>
      <c r="S160" s="239"/>
      <c r="T160" s="240"/>
      <c r="AT160" s="241" t="s">
        <v>211</v>
      </c>
      <c r="AU160" s="241" t="s">
        <v>87</v>
      </c>
      <c r="AV160" s="13" t="s">
        <v>87</v>
      </c>
      <c r="AW160" s="13" t="s">
        <v>40</v>
      </c>
      <c r="AX160" s="13" t="s">
        <v>80</v>
      </c>
      <c r="AY160" s="241" t="s">
        <v>201</v>
      </c>
    </row>
    <row r="161" spans="2:65" s="13" customFormat="1">
      <c r="B161" s="231"/>
      <c r="C161" s="232"/>
      <c r="D161" s="218" t="s">
        <v>211</v>
      </c>
      <c r="E161" s="233" t="s">
        <v>34</v>
      </c>
      <c r="F161" s="234" t="s">
        <v>3354</v>
      </c>
      <c r="G161" s="232"/>
      <c r="H161" s="235">
        <v>-4.96</v>
      </c>
      <c r="I161" s="236"/>
      <c r="J161" s="232"/>
      <c r="K161" s="232"/>
      <c r="L161" s="237"/>
      <c r="M161" s="238"/>
      <c r="N161" s="239"/>
      <c r="O161" s="239"/>
      <c r="P161" s="239"/>
      <c r="Q161" s="239"/>
      <c r="R161" s="239"/>
      <c r="S161" s="239"/>
      <c r="T161" s="240"/>
      <c r="AT161" s="241" t="s">
        <v>211</v>
      </c>
      <c r="AU161" s="241" t="s">
        <v>87</v>
      </c>
      <c r="AV161" s="13" t="s">
        <v>87</v>
      </c>
      <c r="AW161" s="13" t="s">
        <v>40</v>
      </c>
      <c r="AX161" s="13" t="s">
        <v>80</v>
      </c>
      <c r="AY161" s="241" t="s">
        <v>201</v>
      </c>
    </row>
    <row r="162" spans="2:65" s="13" customFormat="1">
      <c r="B162" s="231"/>
      <c r="C162" s="232"/>
      <c r="D162" s="218" t="s">
        <v>211</v>
      </c>
      <c r="E162" s="233" t="s">
        <v>34</v>
      </c>
      <c r="F162" s="234" t="s">
        <v>3355</v>
      </c>
      <c r="G162" s="232"/>
      <c r="H162" s="235">
        <v>-1.036</v>
      </c>
      <c r="I162" s="236"/>
      <c r="J162" s="232"/>
      <c r="K162" s="232"/>
      <c r="L162" s="237"/>
      <c r="M162" s="238"/>
      <c r="N162" s="239"/>
      <c r="O162" s="239"/>
      <c r="P162" s="239"/>
      <c r="Q162" s="239"/>
      <c r="R162" s="239"/>
      <c r="S162" s="239"/>
      <c r="T162" s="240"/>
      <c r="AT162" s="241" t="s">
        <v>211</v>
      </c>
      <c r="AU162" s="241" t="s">
        <v>87</v>
      </c>
      <c r="AV162" s="13" t="s">
        <v>87</v>
      </c>
      <c r="AW162" s="13" t="s">
        <v>40</v>
      </c>
      <c r="AX162" s="13" t="s">
        <v>80</v>
      </c>
      <c r="AY162" s="241" t="s">
        <v>201</v>
      </c>
    </row>
    <row r="163" spans="2:65" s="13" customFormat="1">
      <c r="B163" s="231"/>
      <c r="C163" s="232"/>
      <c r="D163" s="218" t="s">
        <v>211</v>
      </c>
      <c r="E163" s="233" t="s">
        <v>34</v>
      </c>
      <c r="F163" s="234" t="s">
        <v>3356</v>
      </c>
      <c r="G163" s="232"/>
      <c r="H163" s="235">
        <v>-5.12</v>
      </c>
      <c r="I163" s="236"/>
      <c r="J163" s="232"/>
      <c r="K163" s="232"/>
      <c r="L163" s="237"/>
      <c r="M163" s="238"/>
      <c r="N163" s="239"/>
      <c r="O163" s="239"/>
      <c r="P163" s="239"/>
      <c r="Q163" s="239"/>
      <c r="R163" s="239"/>
      <c r="S163" s="239"/>
      <c r="T163" s="240"/>
      <c r="AT163" s="241" t="s">
        <v>211</v>
      </c>
      <c r="AU163" s="241" t="s">
        <v>87</v>
      </c>
      <c r="AV163" s="13" t="s">
        <v>87</v>
      </c>
      <c r="AW163" s="13" t="s">
        <v>40</v>
      </c>
      <c r="AX163" s="13" t="s">
        <v>80</v>
      </c>
      <c r="AY163" s="241" t="s">
        <v>201</v>
      </c>
    </row>
    <row r="164" spans="2:65" s="13" customFormat="1">
      <c r="B164" s="231"/>
      <c r="C164" s="232"/>
      <c r="D164" s="218" t="s">
        <v>211</v>
      </c>
      <c r="E164" s="233" t="s">
        <v>34</v>
      </c>
      <c r="F164" s="234" t="s">
        <v>3357</v>
      </c>
      <c r="G164" s="232"/>
      <c r="H164" s="235">
        <v>-8.33</v>
      </c>
      <c r="I164" s="236"/>
      <c r="J164" s="232"/>
      <c r="K164" s="232"/>
      <c r="L164" s="237"/>
      <c r="M164" s="238"/>
      <c r="N164" s="239"/>
      <c r="O164" s="239"/>
      <c r="P164" s="239"/>
      <c r="Q164" s="239"/>
      <c r="R164" s="239"/>
      <c r="S164" s="239"/>
      <c r="T164" s="240"/>
      <c r="AT164" s="241" t="s">
        <v>211</v>
      </c>
      <c r="AU164" s="241" t="s">
        <v>87</v>
      </c>
      <c r="AV164" s="13" t="s">
        <v>87</v>
      </c>
      <c r="AW164" s="13" t="s">
        <v>40</v>
      </c>
      <c r="AX164" s="13" t="s">
        <v>80</v>
      </c>
      <c r="AY164" s="241" t="s">
        <v>201</v>
      </c>
    </row>
    <row r="165" spans="2:65" s="13" customFormat="1">
      <c r="B165" s="231"/>
      <c r="C165" s="232"/>
      <c r="D165" s="218" t="s">
        <v>211</v>
      </c>
      <c r="E165" s="233" t="s">
        <v>34</v>
      </c>
      <c r="F165" s="234" t="s">
        <v>3358</v>
      </c>
      <c r="G165" s="232"/>
      <c r="H165" s="235">
        <v>-6.6239999999999997</v>
      </c>
      <c r="I165" s="236"/>
      <c r="J165" s="232"/>
      <c r="K165" s="232"/>
      <c r="L165" s="237"/>
      <c r="M165" s="238"/>
      <c r="N165" s="239"/>
      <c r="O165" s="239"/>
      <c r="P165" s="239"/>
      <c r="Q165" s="239"/>
      <c r="R165" s="239"/>
      <c r="S165" s="239"/>
      <c r="T165" s="240"/>
      <c r="AT165" s="241" t="s">
        <v>211</v>
      </c>
      <c r="AU165" s="241" t="s">
        <v>87</v>
      </c>
      <c r="AV165" s="13" t="s">
        <v>87</v>
      </c>
      <c r="AW165" s="13" t="s">
        <v>40</v>
      </c>
      <c r="AX165" s="13" t="s">
        <v>80</v>
      </c>
      <c r="AY165" s="241" t="s">
        <v>201</v>
      </c>
    </row>
    <row r="166" spans="2:65" s="14" customFormat="1">
      <c r="B166" s="242"/>
      <c r="C166" s="243"/>
      <c r="D166" s="218" t="s">
        <v>211</v>
      </c>
      <c r="E166" s="244" t="s">
        <v>34</v>
      </c>
      <c r="F166" s="245" t="s">
        <v>215</v>
      </c>
      <c r="G166" s="243"/>
      <c r="H166" s="246">
        <v>18.57</v>
      </c>
      <c r="I166" s="247"/>
      <c r="J166" s="243"/>
      <c r="K166" s="243"/>
      <c r="L166" s="248"/>
      <c r="M166" s="249"/>
      <c r="N166" s="250"/>
      <c r="O166" s="250"/>
      <c r="P166" s="250"/>
      <c r="Q166" s="250"/>
      <c r="R166" s="250"/>
      <c r="S166" s="250"/>
      <c r="T166" s="251"/>
      <c r="AT166" s="252" t="s">
        <v>211</v>
      </c>
      <c r="AU166" s="252" t="s">
        <v>87</v>
      </c>
      <c r="AV166" s="14" t="s">
        <v>111</v>
      </c>
      <c r="AW166" s="14" t="s">
        <v>40</v>
      </c>
      <c r="AX166" s="14" t="s">
        <v>42</v>
      </c>
      <c r="AY166" s="252" t="s">
        <v>201</v>
      </c>
    </row>
    <row r="167" spans="2:65" s="1" customFormat="1" ht="16.5" customHeight="1">
      <c r="B167" s="43"/>
      <c r="C167" s="264" t="s">
        <v>253</v>
      </c>
      <c r="D167" s="264" t="s">
        <v>306</v>
      </c>
      <c r="E167" s="265" t="s">
        <v>3359</v>
      </c>
      <c r="F167" s="266" t="s">
        <v>3360</v>
      </c>
      <c r="G167" s="267" t="s">
        <v>355</v>
      </c>
      <c r="H167" s="268">
        <v>37.14</v>
      </c>
      <c r="I167" s="269"/>
      <c r="J167" s="270">
        <f>ROUND(I167*H167,2)</f>
        <v>0</v>
      </c>
      <c r="K167" s="266" t="s">
        <v>207</v>
      </c>
      <c r="L167" s="271"/>
      <c r="M167" s="272" t="s">
        <v>34</v>
      </c>
      <c r="N167" s="273" t="s">
        <v>51</v>
      </c>
      <c r="O167" s="44"/>
      <c r="P167" s="215">
        <f>O167*H167</f>
        <v>0</v>
      </c>
      <c r="Q167" s="215">
        <v>1</v>
      </c>
      <c r="R167" s="215">
        <f>Q167*H167</f>
        <v>37.14</v>
      </c>
      <c r="S167" s="215">
        <v>0</v>
      </c>
      <c r="T167" s="216">
        <f>S167*H167</f>
        <v>0</v>
      </c>
      <c r="AR167" s="25" t="s">
        <v>244</v>
      </c>
      <c r="AT167" s="25" t="s">
        <v>306</v>
      </c>
      <c r="AU167" s="25" t="s">
        <v>87</v>
      </c>
      <c r="AY167" s="25" t="s">
        <v>201</v>
      </c>
      <c r="BE167" s="217">
        <f>IF(N167="základní",J167,0)</f>
        <v>0</v>
      </c>
      <c r="BF167" s="217">
        <f>IF(N167="snížená",J167,0)</f>
        <v>0</v>
      </c>
      <c r="BG167" s="217">
        <f>IF(N167="zákl. přenesená",J167,0)</f>
        <v>0</v>
      </c>
      <c r="BH167" s="217">
        <f>IF(N167="sníž. přenesená",J167,0)</f>
        <v>0</v>
      </c>
      <c r="BI167" s="217">
        <f>IF(N167="nulová",J167,0)</f>
        <v>0</v>
      </c>
      <c r="BJ167" s="25" t="s">
        <v>42</v>
      </c>
      <c r="BK167" s="217">
        <f>ROUND(I167*H167,2)</f>
        <v>0</v>
      </c>
      <c r="BL167" s="25" t="s">
        <v>111</v>
      </c>
      <c r="BM167" s="25" t="s">
        <v>3361</v>
      </c>
    </row>
    <row r="168" spans="2:65" s="13" customFormat="1">
      <c r="B168" s="231"/>
      <c r="C168" s="232"/>
      <c r="D168" s="218" t="s">
        <v>211</v>
      </c>
      <c r="E168" s="232"/>
      <c r="F168" s="234" t="s">
        <v>3362</v>
      </c>
      <c r="G168" s="232"/>
      <c r="H168" s="235">
        <v>37.14</v>
      </c>
      <c r="I168" s="236"/>
      <c r="J168" s="232"/>
      <c r="K168" s="232"/>
      <c r="L168" s="237"/>
      <c r="M168" s="238"/>
      <c r="N168" s="239"/>
      <c r="O168" s="239"/>
      <c r="P168" s="239"/>
      <c r="Q168" s="239"/>
      <c r="R168" s="239"/>
      <c r="S168" s="239"/>
      <c r="T168" s="240"/>
      <c r="AT168" s="241" t="s">
        <v>211</v>
      </c>
      <c r="AU168" s="241" t="s">
        <v>87</v>
      </c>
      <c r="AV168" s="13" t="s">
        <v>87</v>
      </c>
      <c r="AW168" s="13" t="s">
        <v>6</v>
      </c>
      <c r="AX168" s="13" t="s">
        <v>42</v>
      </c>
      <c r="AY168" s="241" t="s">
        <v>201</v>
      </c>
    </row>
    <row r="169" spans="2:65" s="1" customFormat="1" ht="51" customHeight="1">
      <c r="B169" s="43"/>
      <c r="C169" s="206" t="s">
        <v>257</v>
      </c>
      <c r="D169" s="206" t="s">
        <v>203</v>
      </c>
      <c r="E169" s="207" t="s">
        <v>3363</v>
      </c>
      <c r="F169" s="208" t="s">
        <v>3364</v>
      </c>
      <c r="G169" s="209" t="s">
        <v>206</v>
      </c>
      <c r="H169" s="210">
        <v>19.507000000000001</v>
      </c>
      <c r="I169" s="211"/>
      <c r="J169" s="212">
        <f>ROUND(I169*H169,2)</f>
        <v>0</v>
      </c>
      <c r="K169" s="208" t="s">
        <v>207</v>
      </c>
      <c r="L169" s="63"/>
      <c r="M169" s="213" t="s">
        <v>34</v>
      </c>
      <c r="N169" s="214" t="s">
        <v>51</v>
      </c>
      <c r="O169" s="44"/>
      <c r="P169" s="215">
        <f>O169*H169</f>
        <v>0</v>
      </c>
      <c r="Q169" s="215">
        <v>0</v>
      </c>
      <c r="R169" s="215">
        <f>Q169*H169</f>
        <v>0</v>
      </c>
      <c r="S169" s="215">
        <v>0</v>
      </c>
      <c r="T169" s="216">
        <f>S169*H169</f>
        <v>0</v>
      </c>
      <c r="AR169" s="25" t="s">
        <v>111</v>
      </c>
      <c r="AT169" s="25" t="s">
        <v>203</v>
      </c>
      <c r="AU169" s="25" t="s">
        <v>87</v>
      </c>
      <c r="AY169" s="25" t="s">
        <v>201</v>
      </c>
      <c r="BE169" s="217">
        <f>IF(N169="základní",J169,0)</f>
        <v>0</v>
      </c>
      <c r="BF169" s="217">
        <f>IF(N169="snížená",J169,0)</f>
        <v>0</v>
      </c>
      <c r="BG169" s="217">
        <f>IF(N169="zákl. přenesená",J169,0)</f>
        <v>0</v>
      </c>
      <c r="BH169" s="217">
        <f>IF(N169="sníž. přenesená",J169,0)</f>
        <v>0</v>
      </c>
      <c r="BI169" s="217">
        <f>IF(N169="nulová",J169,0)</f>
        <v>0</v>
      </c>
      <c r="BJ169" s="25" t="s">
        <v>42</v>
      </c>
      <c r="BK169" s="217">
        <f>ROUND(I169*H169,2)</f>
        <v>0</v>
      </c>
      <c r="BL169" s="25" t="s">
        <v>111</v>
      </c>
      <c r="BM169" s="25" t="s">
        <v>3365</v>
      </c>
    </row>
    <row r="170" spans="2:65" s="1" customFormat="1" ht="94.5">
      <c r="B170" s="43"/>
      <c r="C170" s="65"/>
      <c r="D170" s="218" t="s">
        <v>209</v>
      </c>
      <c r="E170" s="65"/>
      <c r="F170" s="219" t="s">
        <v>3366</v>
      </c>
      <c r="G170" s="65"/>
      <c r="H170" s="65"/>
      <c r="I170" s="175"/>
      <c r="J170" s="65"/>
      <c r="K170" s="65"/>
      <c r="L170" s="63"/>
      <c r="M170" s="220"/>
      <c r="N170" s="44"/>
      <c r="O170" s="44"/>
      <c r="P170" s="44"/>
      <c r="Q170" s="44"/>
      <c r="R170" s="44"/>
      <c r="S170" s="44"/>
      <c r="T170" s="80"/>
      <c r="AT170" s="25" t="s">
        <v>209</v>
      </c>
      <c r="AU170" s="25" t="s">
        <v>87</v>
      </c>
    </row>
    <row r="171" spans="2:65" s="12" customFormat="1">
      <c r="B171" s="221"/>
      <c r="C171" s="222"/>
      <c r="D171" s="218" t="s">
        <v>211</v>
      </c>
      <c r="E171" s="223" t="s">
        <v>34</v>
      </c>
      <c r="F171" s="224" t="s">
        <v>3317</v>
      </c>
      <c r="G171" s="222"/>
      <c r="H171" s="223" t="s">
        <v>34</v>
      </c>
      <c r="I171" s="225"/>
      <c r="J171" s="222"/>
      <c r="K171" s="222"/>
      <c r="L171" s="226"/>
      <c r="M171" s="227"/>
      <c r="N171" s="228"/>
      <c r="O171" s="228"/>
      <c r="P171" s="228"/>
      <c r="Q171" s="228"/>
      <c r="R171" s="228"/>
      <c r="S171" s="228"/>
      <c r="T171" s="229"/>
      <c r="AT171" s="230" t="s">
        <v>211</v>
      </c>
      <c r="AU171" s="230" t="s">
        <v>87</v>
      </c>
      <c r="AV171" s="12" t="s">
        <v>42</v>
      </c>
      <c r="AW171" s="12" t="s">
        <v>40</v>
      </c>
      <c r="AX171" s="12" t="s">
        <v>80</v>
      </c>
      <c r="AY171" s="230" t="s">
        <v>201</v>
      </c>
    </row>
    <row r="172" spans="2:65" s="12" customFormat="1">
      <c r="B172" s="221"/>
      <c r="C172" s="222"/>
      <c r="D172" s="218" t="s">
        <v>211</v>
      </c>
      <c r="E172" s="223" t="s">
        <v>34</v>
      </c>
      <c r="F172" s="224" t="s">
        <v>3353</v>
      </c>
      <c r="G172" s="222"/>
      <c r="H172" s="223" t="s">
        <v>34</v>
      </c>
      <c r="I172" s="225"/>
      <c r="J172" s="222"/>
      <c r="K172" s="222"/>
      <c r="L172" s="226"/>
      <c r="M172" s="227"/>
      <c r="N172" s="228"/>
      <c r="O172" s="228"/>
      <c r="P172" s="228"/>
      <c r="Q172" s="228"/>
      <c r="R172" s="228"/>
      <c r="S172" s="228"/>
      <c r="T172" s="229"/>
      <c r="AT172" s="230" t="s">
        <v>211</v>
      </c>
      <c r="AU172" s="230" t="s">
        <v>87</v>
      </c>
      <c r="AV172" s="12" t="s">
        <v>42</v>
      </c>
      <c r="AW172" s="12" t="s">
        <v>40</v>
      </c>
      <c r="AX172" s="12" t="s">
        <v>80</v>
      </c>
      <c r="AY172" s="230" t="s">
        <v>201</v>
      </c>
    </row>
    <row r="173" spans="2:65" s="13" customFormat="1">
      <c r="B173" s="231"/>
      <c r="C173" s="232"/>
      <c r="D173" s="218" t="s">
        <v>211</v>
      </c>
      <c r="E173" s="233" t="s">
        <v>34</v>
      </c>
      <c r="F173" s="234" t="s">
        <v>3367</v>
      </c>
      <c r="G173" s="232"/>
      <c r="H173" s="235">
        <v>1.036</v>
      </c>
      <c r="I173" s="236"/>
      <c r="J173" s="232"/>
      <c r="K173" s="232"/>
      <c r="L173" s="237"/>
      <c r="M173" s="238"/>
      <c r="N173" s="239"/>
      <c r="O173" s="239"/>
      <c r="P173" s="239"/>
      <c r="Q173" s="239"/>
      <c r="R173" s="239"/>
      <c r="S173" s="239"/>
      <c r="T173" s="240"/>
      <c r="AT173" s="241" t="s">
        <v>211</v>
      </c>
      <c r="AU173" s="241" t="s">
        <v>87</v>
      </c>
      <c r="AV173" s="13" t="s">
        <v>87</v>
      </c>
      <c r="AW173" s="13" t="s">
        <v>40</v>
      </c>
      <c r="AX173" s="13" t="s">
        <v>80</v>
      </c>
      <c r="AY173" s="241" t="s">
        <v>201</v>
      </c>
    </row>
    <row r="174" spans="2:65" s="13" customFormat="1">
      <c r="B174" s="231"/>
      <c r="C174" s="232"/>
      <c r="D174" s="218" t="s">
        <v>211</v>
      </c>
      <c r="E174" s="233" t="s">
        <v>34</v>
      </c>
      <c r="F174" s="234" t="s">
        <v>3368</v>
      </c>
      <c r="G174" s="232"/>
      <c r="H174" s="235">
        <v>5.12</v>
      </c>
      <c r="I174" s="236"/>
      <c r="J174" s="232"/>
      <c r="K174" s="232"/>
      <c r="L174" s="237"/>
      <c r="M174" s="238"/>
      <c r="N174" s="239"/>
      <c r="O174" s="239"/>
      <c r="P174" s="239"/>
      <c r="Q174" s="239"/>
      <c r="R174" s="239"/>
      <c r="S174" s="239"/>
      <c r="T174" s="240"/>
      <c r="AT174" s="241" t="s">
        <v>211</v>
      </c>
      <c r="AU174" s="241" t="s">
        <v>87</v>
      </c>
      <c r="AV174" s="13" t="s">
        <v>87</v>
      </c>
      <c r="AW174" s="13" t="s">
        <v>40</v>
      </c>
      <c r="AX174" s="13" t="s">
        <v>80</v>
      </c>
      <c r="AY174" s="241" t="s">
        <v>201</v>
      </c>
    </row>
    <row r="175" spans="2:65" s="13" customFormat="1">
      <c r="B175" s="231"/>
      <c r="C175" s="232"/>
      <c r="D175" s="218" t="s">
        <v>211</v>
      </c>
      <c r="E175" s="233" t="s">
        <v>34</v>
      </c>
      <c r="F175" s="234" t="s">
        <v>3369</v>
      </c>
      <c r="G175" s="232"/>
      <c r="H175" s="235">
        <v>8.33</v>
      </c>
      <c r="I175" s="236"/>
      <c r="J175" s="232"/>
      <c r="K175" s="232"/>
      <c r="L175" s="237"/>
      <c r="M175" s="238"/>
      <c r="N175" s="239"/>
      <c r="O175" s="239"/>
      <c r="P175" s="239"/>
      <c r="Q175" s="239"/>
      <c r="R175" s="239"/>
      <c r="S175" s="239"/>
      <c r="T175" s="240"/>
      <c r="AT175" s="241" t="s">
        <v>211</v>
      </c>
      <c r="AU175" s="241" t="s">
        <v>87</v>
      </c>
      <c r="AV175" s="13" t="s">
        <v>87</v>
      </c>
      <c r="AW175" s="13" t="s">
        <v>40</v>
      </c>
      <c r="AX175" s="13" t="s">
        <v>80</v>
      </c>
      <c r="AY175" s="241" t="s">
        <v>201</v>
      </c>
    </row>
    <row r="176" spans="2:65" s="13" customFormat="1">
      <c r="B176" s="231"/>
      <c r="C176" s="232"/>
      <c r="D176" s="218" t="s">
        <v>211</v>
      </c>
      <c r="E176" s="233" t="s">
        <v>34</v>
      </c>
      <c r="F176" s="234" t="s">
        <v>3370</v>
      </c>
      <c r="G176" s="232"/>
      <c r="H176" s="235">
        <v>6.6239999999999997</v>
      </c>
      <c r="I176" s="236"/>
      <c r="J176" s="232"/>
      <c r="K176" s="232"/>
      <c r="L176" s="237"/>
      <c r="M176" s="238"/>
      <c r="N176" s="239"/>
      <c r="O176" s="239"/>
      <c r="P176" s="239"/>
      <c r="Q176" s="239"/>
      <c r="R176" s="239"/>
      <c r="S176" s="239"/>
      <c r="T176" s="240"/>
      <c r="AT176" s="241" t="s">
        <v>211</v>
      </c>
      <c r="AU176" s="241" t="s">
        <v>87</v>
      </c>
      <c r="AV176" s="13" t="s">
        <v>87</v>
      </c>
      <c r="AW176" s="13" t="s">
        <v>40</v>
      </c>
      <c r="AX176" s="13" t="s">
        <v>80</v>
      </c>
      <c r="AY176" s="241" t="s">
        <v>201</v>
      </c>
    </row>
    <row r="177" spans="2:65" s="13" customFormat="1">
      <c r="B177" s="231"/>
      <c r="C177" s="232"/>
      <c r="D177" s="218" t="s">
        <v>211</v>
      </c>
      <c r="E177" s="233" t="s">
        <v>34</v>
      </c>
      <c r="F177" s="234" t="s">
        <v>3371</v>
      </c>
      <c r="G177" s="232"/>
      <c r="H177" s="235">
        <v>-2.7E-2</v>
      </c>
      <c r="I177" s="236"/>
      <c r="J177" s="232"/>
      <c r="K177" s="232"/>
      <c r="L177" s="237"/>
      <c r="M177" s="238"/>
      <c r="N177" s="239"/>
      <c r="O177" s="239"/>
      <c r="P177" s="239"/>
      <c r="Q177" s="239"/>
      <c r="R177" s="239"/>
      <c r="S177" s="239"/>
      <c r="T177" s="240"/>
      <c r="AT177" s="241" t="s">
        <v>211</v>
      </c>
      <c r="AU177" s="241" t="s">
        <v>87</v>
      </c>
      <c r="AV177" s="13" t="s">
        <v>87</v>
      </c>
      <c r="AW177" s="13" t="s">
        <v>40</v>
      </c>
      <c r="AX177" s="13" t="s">
        <v>80</v>
      </c>
      <c r="AY177" s="241" t="s">
        <v>201</v>
      </c>
    </row>
    <row r="178" spans="2:65" s="13" customFormat="1">
      <c r="B178" s="231"/>
      <c r="C178" s="232"/>
      <c r="D178" s="218" t="s">
        <v>211</v>
      </c>
      <c r="E178" s="233" t="s">
        <v>34</v>
      </c>
      <c r="F178" s="234" t="s">
        <v>3372</v>
      </c>
      <c r="G178" s="232"/>
      <c r="H178" s="235">
        <v>-0.251</v>
      </c>
      <c r="I178" s="236"/>
      <c r="J178" s="232"/>
      <c r="K178" s="232"/>
      <c r="L178" s="237"/>
      <c r="M178" s="238"/>
      <c r="N178" s="239"/>
      <c r="O178" s="239"/>
      <c r="P178" s="239"/>
      <c r="Q178" s="239"/>
      <c r="R178" s="239"/>
      <c r="S178" s="239"/>
      <c r="T178" s="240"/>
      <c r="AT178" s="241" t="s">
        <v>211</v>
      </c>
      <c r="AU178" s="241" t="s">
        <v>87</v>
      </c>
      <c r="AV178" s="13" t="s">
        <v>87</v>
      </c>
      <c r="AW178" s="13" t="s">
        <v>40</v>
      </c>
      <c r="AX178" s="13" t="s">
        <v>80</v>
      </c>
      <c r="AY178" s="241" t="s">
        <v>201</v>
      </c>
    </row>
    <row r="179" spans="2:65" s="13" customFormat="1">
      <c r="B179" s="231"/>
      <c r="C179" s="232"/>
      <c r="D179" s="218" t="s">
        <v>211</v>
      </c>
      <c r="E179" s="233" t="s">
        <v>34</v>
      </c>
      <c r="F179" s="234" t="s">
        <v>3373</v>
      </c>
      <c r="G179" s="232"/>
      <c r="H179" s="235">
        <v>-0.60099999999999998</v>
      </c>
      <c r="I179" s="236"/>
      <c r="J179" s="232"/>
      <c r="K179" s="232"/>
      <c r="L179" s="237"/>
      <c r="M179" s="238"/>
      <c r="N179" s="239"/>
      <c r="O179" s="239"/>
      <c r="P179" s="239"/>
      <c r="Q179" s="239"/>
      <c r="R179" s="239"/>
      <c r="S179" s="239"/>
      <c r="T179" s="240"/>
      <c r="AT179" s="241" t="s">
        <v>211</v>
      </c>
      <c r="AU179" s="241" t="s">
        <v>87</v>
      </c>
      <c r="AV179" s="13" t="s">
        <v>87</v>
      </c>
      <c r="AW179" s="13" t="s">
        <v>40</v>
      </c>
      <c r="AX179" s="13" t="s">
        <v>80</v>
      </c>
      <c r="AY179" s="241" t="s">
        <v>201</v>
      </c>
    </row>
    <row r="180" spans="2:65" s="13" customFormat="1">
      <c r="B180" s="231"/>
      <c r="C180" s="232"/>
      <c r="D180" s="218" t="s">
        <v>211</v>
      </c>
      <c r="E180" s="233" t="s">
        <v>34</v>
      </c>
      <c r="F180" s="234" t="s">
        <v>3374</v>
      </c>
      <c r="G180" s="232"/>
      <c r="H180" s="235">
        <v>-0.72399999999999998</v>
      </c>
      <c r="I180" s="236"/>
      <c r="J180" s="232"/>
      <c r="K180" s="232"/>
      <c r="L180" s="237"/>
      <c r="M180" s="238"/>
      <c r="N180" s="239"/>
      <c r="O180" s="239"/>
      <c r="P180" s="239"/>
      <c r="Q180" s="239"/>
      <c r="R180" s="239"/>
      <c r="S180" s="239"/>
      <c r="T180" s="240"/>
      <c r="AT180" s="241" t="s">
        <v>211</v>
      </c>
      <c r="AU180" s="241" t="s">
        <v>87</v>
      </c>
      <c r="AV180" s="13" t="s">
        <v>87</v>
      </c>
      <c r="AW180" s="13" t="s">
        <v>40</v>
      </c>
      <c r="AX180" s="13" t="s">
        <v>80</v>
      </c>
      <c r="AY180" s="241" t="s">
        <v>201</v>
      </c>
    </row>
    <row r="181" spans="2:65" s="14" customFormat="1">
      <c r="B181" s="242"/>
      <c r="C181" s="243"/>
      <c r="D181" s="218" t="s">
        <v>211</v>
      </c>
      <c r="E181" s="244" t="s">
        <v>34</v>
      </c>
      <c r="F181" s="245" t="s">
        <v>215</v>
      </c>
      <c r="G181" s="243"/>
      <c r="H181" s="246">
        <v>19.507000000000001</v>
      </c>
      <c r="I181" s="247"/>
      <c r="J181" s="243"/>
      <c r="K181" s="243"/>
      <c r="L181" s="248"/>
      <c r="M181" s="249"/>
      <c r="N181" s="250"/>
      <c r="O181" s="250"/>
      <c r="P181" s="250"/>
      <c r="Q181" s="250"/>
      <c r="R181" s="250"/>
      <c r="S181" s="250"/>
      <c r="T181" s="251"/>
      <c r="AT181" s="252" t="s">
        <v>211</v>
      </c>
      <c r="AU181" s="252" t="s">
        <v>87</v>
      </c>
      <c r="AV181" s="14" t="s">
        <v>111</v>
      </c>
      <c r="AW181" s="14" t="s">
        <v>40</v>
      </c>
      <c r="AX181" s="14" t="s">
        <v>42</v>
      </c>
      <c r="AY181" s="252" t="s">
        <v>201</v>
      </c>
    </row>
    <row r="182" spans="2:65" s="1" customFormat="1" ht="16.5" customHeight="1">
      <c r="B182" s="43"/>
      <c r="C182" s="264" t="s">
        <v>261</v>
      </c>
      <c r="D182" s="264" t="s">
        <v>306</v>
      </c>
      <c r="E182" s="265" t="s">
        <v>3375</v>
      </c>
      <c r="F182" s="266" t="s">
        <v>3376</v>
      </c>
      <c r="G182" s="267" t="s">
        <v>355</v>
      </c>
      <c r="H182" s="268">
        <v>39.014000000000003</v>
      </c>
      <c r="I182" s="269"/>
      <c r="J182" s="270">
        <f>ROUND(I182*H182,2)</f>
        <v>0</v>
      </c>
      <c r="K182" s="266" t="s">
        <v>207</v>
      </c>
      <c r="L182" s="271"/>
      <c r="M182" s="272" t="s">
        <v>34</v>
      </c>
      <c r="N182" s="273" t="s">
        <v>51</v>
      </c>
      <c r="O182" s="44"/>
      <c r="P182" s="215">
        <f>O182*H182</f>
        <v>0</v>
      </c>
      <c r="Q182" s="215">
        <v>1</v>
      </c>
      <c r="R182" s="215">
        <f>Q182*H182</f>
        <v>39.014000000000003</v>
      </c>
      <c r="S182" s="215">
        <v>0</v>
      </c>
      <c r="T182" s="216">
        <f>S182*H182</f>
        <v>0</v>
      </c>
      <c r="AR182" s="25" t="s">
        <v>244</v>
      </c>
      <c r="AT182" s="25" t="s">
        <v>306</v>
      </c>
      <c r="AU182" s="25" t="s">
        <v>87</v>
      </c>
      <c r="AY182" s="25" t="s">
        <v>201</v>
      </c>
      <c r="BE182" s="217">
        <f>IF(N182="základní",J182,0)</f>
        <v>0</v>
      </c>
      <c r="BF182" s="217">
        <f>IF(N182="snížená",J182,0)</f>
        <v>0</v>
      </c>
      <c r="BG182" s="217">
        <f>IF(N182="zákl. přenesená",J182,0)</f>
        <v>0</v>
      </c>
      <c r="BH182" s="217">
        <f>IF(N182="sníž. přenesená",J182,0)</f>
        <v>0</v>
      </c>
      <c r="BI182" s="217">
        <f>IF(N182="nulová",J182,0)</f>
        <v>0</v>
      </c>
      <c r="BJ182" s="25" t="s">
        <v>42</v>
      </c>
      <c r="BK182" s="217">
        <f>ROUND(I182*H182,2)</f>
        <v>0</v>
      </c>
      <c r="BL182" s="25" t="s">
        <v>111</v>
      </c>
      <c r="BM182" s="25" t="s">
        <v>3377</v>
      </c>
    </row>
    <row r="183" spans="2:65" s="13" customFormat="1">
      <c r="B183" s="231"/>
      <c r="C183" s="232"/>
      <c r="D183" s="218" t="s">
        <v>211</v>
      </c>
      <c r="E183" s="232"/>
      <c r="F183" s="234" t="s">
        <v>3378</v>
      </c>
      <c r="G183" s="232"/>
      <c r="H183" s="235">
        <v>39.014000000000003</v>
      </c>
      <c r="I183" s="236"/>
      <c r="J183" s="232"/>
      <c r="K183" s="232"/>
      <c r="L183" s="237"/>
      <c r="M183" s="238"/>
      <c r="N183" s="239"/>
      <c r="O183" s="239"/>
      <c r="P183" s="239"/>
      <c r="Q183" s="239"/>
      <c r="R183" s="239"/>
      <c r="S183" s="239"/>
      <c r="T183" s="240"/>
      <c r="AT183" s="241" t="s">
        <v>211</v>
      </c>
      <c r="AU183" s="241" t="s">
        <v>87</v>
      </c>
      <c r="AV183" s="13" t="s">
        <v>87</v>
      </c>
      <c r="AW183" s="13" t="s">
        <v>6</v>
      </c>
      <c r="AX183" s="13" t="s">
        <v>42</v>
      </c>
      <c r="AY183" s="241" t="s">
        <v>201</v>
      </c>
    </row>
    <row r="184" spans="2:65" s="11" customFormat="1" ht="29.85" customHeight="1">
      <c r="B184" s="190"/>
      <c r="C184" s="191"/>
      <c r="D184" s="192" t="s">
        <v>79</v>
      </c>
      <c r="E184" s="204" t="s">
        <v>111</v>
      </c>
      <c r="F184" s="204" t="s">
        <v>663</v>
      </c>
      <c r="G184" s="191"/>
      <c r="H184" s="191"/>
      <c r="I184" s="194"/>
      <c r="J184" s="205">
        <f>BK184</f>
        <v>0</v>
      </c>
      <c r="K184" s="191"/>
      <c r="L184" s="196"/>
      <c r="M184" s="197"/>
      <c r="N184" s="198"/>
      <c r="O184" s="198"/>
      <c r="P184" s="199">
        <f>SUM(P185:P190)</f>
        <v>0</v>
      </c>
      <c r="Q184" s="198"/>
      <c r="R184" s="199">
        <f>SUM(R185:R190)</f>
        <v>0</v>
      </c>
      <c r="S184" s="198"/>
      <c r="T184" s="200">
        <f>SUM(T185:T190)</f>
        <v>0</v>
      </c>
      <c r="AR184" s="201" t="s">
        <v>42</v>
      </c>
      <c r="AT184" s="202" t="s">
        <v>79</v>
      </c>
      <c r="AU184" s="202" t="s">
        <v>42</v>
      </c>
      <c r="AY184" s="201" t="s">
        <v>201</v>
      </c>
      <c r="BK184" s="203">
        <f>SUM(BK185:BK190)</f>
        <v>0</v>
      </c>
    </row>
    <row r="185" spans="2:65" s="1" customFormat="1" ht="25.5" customHeight="1">
      <c r="B185" s="43"/>
      <c r="C185" s="206" t="s">
        <v>265</v>
      </c>
      <c r="D185" s="206" t="s">
        <v>203</v>
      </c>
      <c r="E185" s="207" t="s">
        <v>3379</v>
      </c>
      <c r="F185" s="208" t="s">
        <v>3380</v>
      </c>
      <c r="G185" s="209" t="s">
        <v>206</v>
      </c>
      <c r="H185" s="210">
        <v>4.96</v>
      </c>
      <c r="I185" s="211"/>
      <c r="J185" s="212">
        <f>ROUND(I185*H185,2)</f>
        <v>0</v>
      </c>
      <c r="K185" s="208" t="s">
        <v>207</v>
      </c>
      <c r="L185" s="63"/>
      <c r="M185" s="213" t="s">
        <v>34</v>
      </c>
      <c r="N185" s="214" t="s">
        <v>51</v>
      </c>
      <c r="O185" s="44"/>
      <c r="P185" s="215">
        <f>O185*H185</f>
        <v>0</v>
      </c>
      <c r="Q185" s="215">
        <v>0</v>
      </c>
      <c r="R185" s="215">
        <f>Q185*H185</f>
        <v>0</v>
      </c>
      <c r="S185" s="215">
        <v>0</v>
      </c>
      <c r="T185" s="216">
        <f>S185*H185</f>
        <v>0</v>
      </c>
      <c r="AR185" s="25" t="s">
        <v>111</v>
      </c>
      <c r="AT185" s="25" t="s">
        <v>203</v>
      </c>
      <c r="AU185" s="25" t="s">
        <v>87</v>
      </c>
      <c r="AY185" s="25" t="s">
        <v>201</v>
      </c>
      <c r="BE185" s="217">
        <f>IF(N185="základní",J185,0)</f>
        <v>0</v>
      </c>
      <c r="BF185" s="217">
        <f>IF(N185="snížená",J185,0)</f>
        <v>0</v>
      </c>
      <c r="BG185" s="217">
        <f>IF(N185="zákl. přenesená",J185,0)</f>
        <v>0</v>
      </c>
      <c r="BH185" s="217">
        <f>IF(N185="sníž. přenesená",J185,0)</f>
        <v>0</v>
      </c>
      <c r="BI185" s="217">
        <f>IF(N185="nulová",J185,0)</f>
        <v>0</v>
      </c>
      <c r="BJ185" s="25" t="s">
        <v>42</v>
      </c>
      <c r="BK185" s="217">
        <f>ROUND(I185*H185,2)</f>
        <v>0</v>
      </c>
      <c r="BL185" s="25" t="s">
        <v>111</v>
      </c>
      <c r="BM185" s="25" t="s">
        <v>3381</v>
      </c>
    </row>
    <row r="186" spans="2:65" s="1" customFormat="1" ht="54">
      <c r="B186" s="43"/>
      <c r="C186" s="65"/>
      <c r="D186" s="218" t="s">
        <v>209</v>
      </c>
      <c r="E186" s="65"/>
      <c r="F186" s="219" t="s">
        <v>3382</v>
      </c>
      <c r="G186" s="65"/>
      <c r="H186" s="65"/>
      <c r="I186" s="175"/>
      <c r="J186" s="65"/>
      <c r="K186" s="65"/>
      <c r="L186" s="63"/>
      <c r="M186" s="220"/>
      <c r="N186" s="44"/>
      <c r="O186" s="44"/>
      <c r="P186" s="44"/>
      <c r="Q186" s="44"/>
      <c r="R186" s="44"/>
      <c r="S186" s="44"/>
      <c r="T186" s="80"/>
      <c r="AT186" s="25" t="s">
        <v>209</v>
      </c>
      <c r="AU186" s="25" t="s">
        <v>87</v>
      </c>
    </row>
    <row r="187" spans="2:65" s="12" customFormat="1">
      <c r="B187" s="221"/>
      <c r="C187" s="222"/>
      <c r="D187" s="218" t="s">
        <v>211</v>
      </c>
      <c r="E187" s="223" t="s">
        <v>34</v>
      </c>
      <c r="F187" s="224" t="s">
        <v>3317</v>
      </c>
      <c r="G187" s="222"/>
      <c r="H187" s="223" t="s">
        <v>34</v>
      </c>
      <c r="I187" s="225"/>
      <c r="J187" s="222"/>
      <c r="K187" s="222"/>
      <c r="L187" s="226"/>
      <c r="M187" s="227"/>
      <c r="N187" s="228"/>
      <c r="O187" s="228"/>
      <c r="P187" s="228"/>
      <c r="Q187" s="228"/>
      <c r="R187" s="228"/>
      <c r="S187" s="228"/>
      <c r="T187" s="229"/>
      <c r="AT187" s="230" t="s">
        <v>211</v>
      </c>
      <c r="AU187" s="230" t="s">
        <v>87</v>
      </c>
      <c r="AV187" s="12" t="s">
        <v>42</v>
      </c>
      <c r="AW187" s="12" t="s">
        <v>40</v>
      </c>
      <c r="AX187" s="12" t="s">
        <v>80</v>
      </c>
      <c r="AY187" s="230" t="s">
        <v>201</v>
      </c>
    </row>
    <row r="188" spans="2:65" s="12" customFormat="1">
      <c r="B188" s="221"/>
      <c r="C188" s="222"/>
      <c r="D188" s="218" t="s">
        <v>211</v>
      </c>
      <c r="E188" s="223" t="s">
        <v>34</v>
      </c>
      <c r="F188" s="224" t="s">
        <v>3353</v>
      </c>
      <c r="G188" s="222"/>
      <c r="H188" s="223" t="s">
        <v>34</v>
      </c>
      <c r="I188" s="225"/>
      <c r="J188" s="222"/>
      <c r="K188" s="222"/>
      <c r="L188" s="226"/>
      <c r="M188" s="227"/>
      <c r="N188" s="228"/>
      <c r="O188" s="228"/>
      <c r="P188" s="228"/>
      <c r="Q188" s="228"/>
      <c r="R188" s="228"/>
      <c r="S188" s="228"/>
      <c r="T188" s="229"/>
      <c r="AT188" s="230" t="s">
        <v>211</v>
      </c>
      <c r="AU188" s="230" t="s">
        <v>87</v>
      </c>
      <c r="AV188" s="12" t="s">
        <v>42</v>
      </c>
      <c r="AW188" s="12" t="s">
        <v>40</v>
      </c>
      <c r="AX188" s="12" t="s">
        <v>80</v>
      </c>
      <c r="AY188" s="230" t="s">
        <v>201</v>
      </c>
    </row>
    <row r="189" spans="2:65" s="13" customFormat="1">
      <c r="B189" s="231"/>
      <c r="C189" s="232"/>
      <c r="D189" s="218" t="s">
        <v>211</v>
      </c>
      <c r="E189" s="233" t="s">
        <v>34</v>
      </c>
      <c r="F189" s="234" t="s">
        <v>3383</v>
      </c>
      <c r="G189" s="232"/>
      <c r="H189" s="235">
        <v>4.96</v>
      </c>
      <c r="I189" s="236"/>
      <c r="J189" s="232"/>
      <c r="K189" s="232"/>
      <c r="L189" s="237"/>
      <c r="M189" s="238"/>
      <c r="N189" s="239"/>
      <c r="O189" s="239"/>
      <c r="P189" s="239"/>
      <c r="Q189" s="239"/>
      <c r="R189" s="239"/>
      <c r="S189" s="239"/>
      <c r="T189" s="240"/>
      <c r="AT189" s="241" t="s">
        <v>211</v>
      </c>
      <c r="AU189" s="241" t="s">
        <v>87</v>
      </c>
      <c r="AV189" s="13" t="s">
        <v>87</v>
      </c>
      <c r="AW189" s="13" t="s">
        <v>40</v>
      </c>
      <c r="AX189" s="13" t="s">
        <v>80</v>
      </c>
      <c r="AY189" s="241" t="s">
        <v>201</v>
      </c>
    </row>
    <row r="190" spans="2:65" s="14" customFormat="1">
      <c r="B190" s="242"/>
      <c r="C190" s="243"/>
      <c r="D190" s="218" t="s">
        <v>211</v>
      </c>
      <c r="E190" s="244" t="s">
        <v>34</v>
      </c>
      <c r="F190" s="245" t="s">
        <v>215</v>
      </c>
      <c r="G190" s="243"/>
      <c r="H190" s="246">
        <v>4.96</v>
      </c>
      <c r="I190" s="247"/>
      <c r="J190" s="243"/>
      <c r="K190" s="243"/>
      <c r="L190" s="248"/>
      <c r="M190" s="249"/>
      <c r="N190" s="250"/>
      <c r="O190" s="250"/>
      <c r="P190" s="250"/>
      <c r="Q190" s="250"/>
      <c r="R190" s="250"/>
      <c r="S190" s="250"/>
      <c r="T190" s="251"/>
      <c r="AT190" s="252" t="s">
        <v>211</v>
      </c>
      <c r="AU190" s="252" t="s">
        <v>87</v>
      </c>
      <c r="AV190" s="14" t="s">
        <v>111</v>
      </c>
      <c r="AW190" s="14" t="s">
        <v>40</v>
      </c>
      <c r="AX190" s="14" t="s">
        <v>42</v>
      </c>
      <c r="AY190" s="252" t="s">
        <v>201</v>
      </c>
    </row>
    <row r="191" spans="2:65" s="11" customFormat="1" ht="29.85" customHeight="1">
      <c r="B191" s="190"/>
      <c r="C191" s="191"/>
      <c r="D191" s="192" t="s">
        <v>79</v>
      </c>
      <c r="E191" s="204" t="s">
        <v>1426</v>
      </c>
      <c r="F191" s="204" t="s">
        <v>1427</v>
      </c>
      <c r="G191" s="191"/>
      <c r="H191" s="191"/>
      <c r="I191" s="194"/>
      <c r="J191" s="205">
        <f>BK191</f>
        <v>0</v>
      </c>
      <c r="K191" s="191"/>
      <c r="L191" s="196"/>
      <c r="M191" s="197"/>
      <c r="N191" s="198"/>
      <c r="O191" s="198"/>
      <c r="P191" s="199">
        <f>SUM(P192:P193)</f>
        <v>0</v>
      </c>
      <c r="Q191" s="198"/>
      <c r="R191" s="199">
        <f>SUM(R192:R193)</f>
        <v>0</v>
      </c>
      <c r="S191" s="198"/>
      <c r="T191" s="200">
        <f>SUM(T192:T193)</f>
        <v>0</v>
      </c>
      <c r="AR191" s="201" t="s">
        <v>42</v>
      </c>
      <c r="AT191" s="202" t="s">
        <v>79</v>
      </c>
      <c r="AU191" s="202" t="s">
        <v>42</v>
      </c>
      <c r="AY191" s="201" t="s">
        <v>201</v>
      </c>
      <c r="BK191" s="203">
        <f>SUM(BK192:BK193)</f>
        <v>0</v>
      </c>
    </row>
    <row r="192" spans="2:65" s="1" customFormat="1" ht="38.25" customHeight="1">
      <c r="B192" s="43"/>
      <c r="C192" s="206" t="s">
        <v>272</v>
      </c>
      <c r="D192" s="206" t="s">
        <v>203</v>
      </c>
      <c r="E192" s="207" t="s">
        <v>3384</v>
      </c>
      <c r="F192" s="208" t="s">
        <v>3385</v>
      </c>
      <c r="G192" s="209" t="s">
        <v>355</v>
      </c>
      <c r="H192" s="210">
        <v>76.153999999999996</v>
      </c>
      <c r="I192" s="211"/>
      <c r="J192" s="212">
        <f>ROUND(I192*H192,2)</f>
        <v>0</v>
      </c>
      <c r="K192" s="208" t="s">
        <v>207</v>
      </c>
      <c r="L192" s="63"/>
      <c r="M192" s="213" t="s">
        <v>34</v>
      </c>
      <c r="N192" s="214" t="s">
        <v>51</v>
      </c>
      <c r="O192" s="44"/>
      <c r="P192" s="215">
        <f>O192*H192</f>
        <v>0</v>
      </c>
      <c r="Q192" s="215">
        <v>0</v>
      </c>
      <c r="R192" s="215">
        <f>Q192*H192</f>
        <v>0</v>
      </c>
      <c r="S192" s="215">
        <v>0</v>
      </c>
      <c r="T192" s="216">
        <f>S192*H192</f>
        <v>0</v>
      </c>
      <c r="AR192" s="25" t="s">
        <v>111</v>
      </c>
      <c r="AT192" s="25" t="s">
        <v>203</v>
      </c>
      <c r="AU192" s="25" t="s">
        <v>87</v>
      </c>
      <c r="AY192" s="25" t="s">
        <v>201</v>
      </c>
      <c r="BE192" s="217">
        <f>IF(N192="základní",J192,0)</f>
        <v>0</v>
      </c>
      <c r="BF192" s="217">
        <f>IF(N192="snížená",J192,0)</f>
        <v>0</v>
      </c>
      <c r="BG192" s="217">
        <f>IF(N192="zákl. přenesená",J192,0)</f>
        <v>0</v>
      </c>
      <c r="BH192" s="217">
        <f>IF(N192="sníž. přenesená",J192,0)</f>
        <v>0</v>
      </c>
      <c r="BI192" s="217">
        <f>IF(N192="nulová",J192,0)</f>
        <v>0</v>
      </c>
      <c r="BJ192" s="25" t="s">
        <v>42</v>
      </c>
      <c r="BK192" s="217">
        <f>ROUND(I192*H192,2)</f>
        <v>0</v>
      </c>
      <c r="BL192" s="25" t="s">
        <v>111</v>
      </c>
      <c r="BM192" s="25" t="s">
        <v>3386</v>
      </c>
    </row>
    <row r="193" spans="2:65" s="1" customFormat="1" ht="81">
      <c r="B193" s="43"/>
      <c r="C193" s="65"/>
      <c r="D193" s="218" t="s">
        <v>209</v>
      </c>
      <c r="E193" s="65"/>
      <c r="F193" s="219" t="s">
        <v>1432</v>
      </c>
      <c r="G193" s="65"/>
      <c r="H193" s="65"/>
      <c r="I193" s="175"/>
      <c r="J193" s="65"/>
      <c r="K193" s="65"/>
      <c r="L193" s="63"/>
      <c r="M193" s="220"/>
      <c r="N193" s="44"/>
      <c r="O193" s="44"/>
      <c r="P193" s="44"/>
      <c r="Q193" s="44"/>
      <c r="R193" s="44"/>
      <c r="S193" s="44"/>
      <c r="T193" s="80"/>
      <c r="AT193" s="25" t="s">
        <v>209</v>
      </c>
      <c r="AU193" s="25" t="s">
        <v>87</v>
      </c>
    </row>
    <row r="194" spans="2:65" s="11" customFormat="1" ht="37.35" customHeight="1">
      <c r="B194" s="190"/>
      <c r="C194" s="191"/>
      <c r="D194" s="192" t="s">
        <v>79</v>
      </c>
      <c r="E194" s="193" t="s">
        <v>1433</v>
      </c>
      <c r="F194" s="193" t="s">
        <v>1434</v>
      </c>
      <c r="G194" s="191"/>
      <c r="H194" s="191"/>
      <c r="I194" s="194"/>
      <c r="J194" s="195">
        <f>BK194</f>
        <v>0</v>
      </c>
      <c r="K194" s="191"/>
      <c r="L194" s="196"/>
      <c r="M194" s="197"/>
      <c r="N194" s="198"/>
      <c r="O194" s="198"/>
      <c r="P194" s="199">
        <f>P195+P294+P373+P421+P482</f>
        <v>0</v>
      </c>
      <c r="Q194" s="198"/>
      <c r="R194" s="199">
        <f>R195+R294+R373+R421+R482</f>
        <v>1.2496116899999998</v>
      </c>
      <c r="S194" s="198"/>
      <c r="T194" s="200">
        <f>T195+T294+T373+T421+T482</f>
        <v>0</v>
      </c>
      <c r="AR194" s="201" t="s">
        <v>87</v>
      </c>
      <c r="AT194" s="202" t="s">
        <v>79</v>
      </c>
      <c r="AU194" s="202" t="s">
        <v>80</v>
      </c>
      <c r="AY194" s="201" t="s">
        <v>201</v>
      </c>
      <c r="BK194" s="203">
        <f>BK195+BK294+BK373+BK421+BK482</f>
        <v>0</v>
      </c>
    </row>
    <row r="195" spans="2:65" s="11" customFormat="1" ht="19.899999999999999" customHeight="1">
      <c r="B195" s="190"/>
      <c r="C195" s="191"/>
      <c r="D195" s="192" t="s">
        <v>79</v>
      </c>
      <c r="E195" s="204" t="s">
        <v>3387</v>
      </c>
      <c r="F195" s="204" t="s">
        <v>3388</v>
      </c>
      <c r="G195" s="191"/>
      <c r="H195" s="191"/>
      <c r="I195" s="194"/>
      <c r="J195" s="205">
        <f>BK195</f>
        <v>0</v>
      </c>
      <c r="K195" s="191"/>
      <c r="L195" s="196"/>
      <c r="M195" s="197"/>
      <c r="N195" s="198"/>
      <c r="O195" s="198"/>
      <c r="P195" s="199">
        <f>SUM(P196:P293)</f>
        <v>0</v>
      </c>
      <c r="Q195" s="198"/>
      <c r="R195" s="199">
        <f>SUM(R196:R293)</f>
        <v>0.38375999999999999</v>
      </c>
      <c r="S195" s="198"/>
      <c r="T195" s="200">
        <f>SUM(T196:T293)</f>
        <v>0</v>
      </c>
      <c r="AR195" s="201" t="s">
        <v>87</v>
      </c>
      <c r="AT195" s="202" t="s">
        <v>79</v>
      </c>
      <c r="AU195" s="202" t="s">
        <v>42</v>
      </c>
      <c r="AY195" s="201" t="s">
        <v>201</v>
      </c>
      <c r="BK195" s="203">
        <f>SUM(BK196:BK293)</f>
        <v>0</v>
      </c>
    </row>
    <row r="196" spans="2:65" s="1" customFormat="1" ht="16.5" customHeight="1">
      <c r="B196" s="43"/>
      <c r="C196" s="206" t="s">
        <v>10</v>
      </c>
      <c r="D196" s="206" t="s">
        <v>203</v>
      </c>
      <c r="E196" s="207" t="s">
        <v>3389</v>
      </c>
      <c r="F196" s="208" t="s">
        <v>3390</v>
      </c>
      <c r="G196" s="209" t="s">
        <v>540</v>
      </c>
      <c r="H196" s="210">
        <v>15</v>
      </c>
      <c r="I196" s="211"/>
      <c r="J196" s="212">
        <f>ROUND(I196*H196,2)</f>
        <v>0</v>
      </c>
      <c r="K196" s="208" t="s">
        <v>207</v>
      </c>
      <c r="L196" s="63"/>
      <c r="M196" s="213" t="s">
        <v>34</v>
      </c>
      <c r="N196" s="214" t="s">
        <v>51</v>
      </c>
      <c r="O196" s="44"/>
      <c r="P196" s="215">
        <f>O196*H196</f>
        <v>0</v>
      </c>
      <c r="Q196" s="215">
        <v>2.2699999999999999E-3</v>
      </c>
      <c r="R196" s="215">
        <f>Q196*H196</f>
        <v>3.4049999999999997E-2</v>
      </c>
      <c r="S196" s="215">
        <v>0</v>
      </c>
      <c r="T196" s="216">
        <f>S196*H196</f>
        <v>0</v>
      </c>
      <c r="AR196" s="25" t="s">
        <v>286</v>
      </c>
      <c r="AT196" s="25" t="s">
        <v>203</v>
      </c>
      <c r="AU196" s="25" t="s">
        <v>87</v>
      </c>
      <c r="AY196" s="25" t="s">
        <v>201</v>
      </c>
      <c r="BE196" s="217">
        <f>IF(N196="základní",J196,0)</f>
        <v>0</v>
      </c>
      <c r="BF196" s="217">
        <f>IF(N196="snížená",J196,0)</f>
        <v>0</v>
      </c>
      <c r="BG196" s="217">
        <f>IF(N196="zákl. přenesená",J196,0)</f>
        <v>0</v>
      </c>
      <c r="BH196" s="217">
        <f>IF(N196="sníž. přenesená",J196,0)</f>
        <v>0</v>
      </c>
      <c r="BI196" s="217">
        <f>IF(N196="nulová",J196,0)</f>
        <v>0</v>
      </c>
      <c r="BJ196" s="25" t="s">
        <v>42</v>
      </c>
      <c r="BK196" s="217">
        <f>ROUND(I196*H196,2)</f>
        <v>0</v>
      </c>
      <c r="BL196" s="25" t="s">
        <v>286</v>
      </c>
      <c r="BM196" s="25" t="s">
        <v>3391</v>
      </c>
    </row>
    <row r="197" spans="2:65" s="1" customFormat="1" ht="67.5">
      <c r="B197" s="43"/>
      <c r="C197" s="65"/>
      <c r="D197" s="218" t="s">
        <v>209</v>
      </c>
      <c r="E197" s="65"/>
      <c r="F197" s="219" t="s">
        <v>3392</v>
      </c>
      <c r="G197" s="65"/>
      <c r="H197" s="65"/>
      <c r="I197" s="175"/>
      <c r="J197" s="65"/>
      <c r="K197" s="65"/>
      <c r="L197" s="63"/>
      <c r="M197" s="220"/>
      <c r="N197" s="44"/>
      <c r="O197" s="44"/>
      <c r="P197" s="44"/>
      <c r="Q197" s="44"/>
      <c r="R197" s="44"/>
      <c r="S197" s="44"/>
      <c r="T197" s="80"/>
      <c r="AT197" s="25" t="s">
        <v>209</v>
      </c>
      <c r="AU197" s="25" t="s">
        <v>87</v>
      </c>
    </row>
    <row r="198" spans="2:65" s="12" customFormat="1">
      <c r="B198" s="221"/>
      <c r="C198" s="222"/>
      <c r="D198" s="218" t="s">
        <v>211</v>
      </c>
      <c r="E198" s="223" t="s">
        <v>34</v>
      </c>
      <c r="F198" s="224" t="s">
        <v>3317</v>
      </c>
      <c r="G198" s="222"/>
      <c r="H198" s="223" t="s">
        <v>34</v>
      </c>
      <c r="I198" s="225"/>
      <c r="J198" s="222"/>
      <c r="K198" s="222"/>
      <c r="L198" s="226"/>
      <c r="M198" s="227"/>
      <c r="N198" s="228"/>
      <c r="O198" s="228"/>
      <c r="P198" s="228"/>
      <c r="Q198" s="228"/>
      <c r="R198" s="228"/>
      <c r="S198" s="228"/>
      <c r="T198" s="229"/>
      <c r="AT198" s="230" t="s">
        <v>211</v>
      </c>
      <c r="AU198" s="230" t="s">
        <v>87</v>
      </c>
      <c r="AV198" s="12" t="s">
        <v>42</v>
      </c>
      <c r="AW198" s="12" t="s">
        <v>40</v>
      </c>
      <c r="AX198" s="12" t="s">
        <v>80</v>
      </c>
      <c r="AY198" s="230" t="s">
        <v>201</v>
      </c>
    </row>
    <row r="199" spans="2:65" s="13" customFormat="1">
      <c r="B199" s="231"/>
      <c r="C199" s="232"/>
      <c r="D199" s="218" t="s">
        <v>211</v>
      </c>
      <c r="E199" s="233" t="s">
        <v>34</v>
      </c>
      <c r="F199" s="234" t="s">
        <v>3393</v>
      </c>
      <c r="G199" s="232"/>
      <c r="H199" s="235">
        <v>15</v>
      </c>
      <c r="I199" s="236"/>
      <c r="J199" s="232"/>
      <c r="K199" s="232"/>
      <c r="L199" s="237"/>
      <c r="M199" s="238"/>
      <c r="N199" s="239"/>
      <c r="O199" s="239"/>
      <c r="P199" s="239"/>
      <c r="Q199" s="239"/>
      <c r="R199" s="239"/>
      <c r="S199" s="239"/>
      <c r="T199" s="240"/>
      <c r="AT199" s="241" t="s">
        <v>211</v>
      </c>
      <c r="AU199" s="241" t="s">
        <v>87</v>
      </c>
      <c r="AV199" s="13" t="s">
        <v>87</v>
      </c>
      <c r="AW199" s="13" t="s">
        <v>40</v>
      </c>
      <c r="AX199" s="13" t="s">
        <v>80</v>
      </c>
      <c r="AY199" s="241" t="s">
        <v>201</v>
      </c>
    </row>
    <row r="200" spans="2:65" s="15" customFormat="1">
      <c r="B200" s="253"/>
      <c r="C200" s="254"/>
      <c r="D200" s="218" t="s">
        <v>211</v>
      </c>
      <c r="E200" s="255" t="s">
        <v>34</v>
      </c>
      <c r="F200" s="256" t="s">
        <v>3394</v>
      </c>
      <c r="G200" s="254"/>
      <c r="H200" s="257">
        <v>15</v>
      </c>
      <c r="I200" s="258"/>
      <c r="J200" s="254"/>
      <c r="K200" s="254"/>
      <c r="L200" s="259"/>
      <c r="M200" s="260"/>
      <c r="N200" s="261"/>
      <c r="O200" s="261"/>
      <c r="P200" s="261"/>
      <c r="Q200" s="261"/>
      <c r="R200" s="261"/>
      <c r="S200" s="261"/>
      <c r="T200" s="262"/>
      <c r="AT200" s="263" t="s">
        <v>211</v>
      </c>
      <c r="AU200" s="263" t="s">
        <v>87</v>
      </c>
      <c r="AV200" s="15" t="s">
        <v>108</v>
      </c>
      <c r="AW200" s="15" t="s">
        <v>40</v>
      </c>
      <c r="AX200" s="15" t="s">
        <v>80</v>
      </c>
      <c r="AY200" s="263" t="s">
        <v>201</v>
      </c>
    </row>
    <row r="201" spans="2:65" s="14" customFormat="1">
      <c r="B201" s="242"/>
      <c r="C201" s="243"/>
      <c r="D201" s="218" t="s">
        <v>211</v>
      </c>
      <c r="E201" s="244" t="s">
        <v>34</v>
      </c>
      <c r="F201" s="245" t="s">
        <v>215</v>
      </c>
      <c r="G201" s="243"/>
      <c r="H201" s="246">
        <v>15</v>
      </c>
      <c r="I201" s="247"/>
      <c r="J201" s="243"/>
      <c r="K201" s="243"/>
      <c r="L201" s="248"/>
      <c r="M201" s="249"/>
      <c r="N201" s="250"/>
      <c r="O201" s="250"/>
      <c r="P201" s="250"/>
      <c r="Q201" s="250"/>
      <c r="R201" s="250"/>
      <c r="S201" s="250"/>
      <c r="T201" s="251"/>
      <c r="AT201" s="252" t="s">
        <v>211</v>
      </c>
      <c r="AU201" s="252" t="s">
        <v>87</v>
      </c>
      <c r="AV201" s="14" t="s">
        <v>111</v>
      </c>
      <c r="AW201" s="14" t="s">
        <v>40</v>
      </c>
      <c r="AX201" s="14" t="s">
        <v>42</v>
      </c>
      <c r="AY201" s="252" t="s">
        <v>201</v>
      </c>
    </row>
    <row r="202" spans="2:65" s="1" customFormat="1" ht="16.5" customHeight="1">
      <c r="B202" s="43"/>
      <c r="C202" s="206" t="s">
        <v>286</v>
      </c>
      <c r="D202" s="206" t="s">
        <v>203</v>
      </c>
      <c r="E202" s="207" t="s">
        <v>3395</v>
      </c>
      <c r="F202" s="208" t="s">
        <v>3396</v>
      </c>
      <c r="G202" s="209" t="s">
        <v>540</v>
      </c>
      <c r="H202" s="210">
        <v>32</v>
      </c>
      <c r="I202" s="211"/>
      <c r="J202" s="212">
        <f>ROUND(I202*H202,2)</f>
        <v>0</v>
      </c>
      <c r="K202" s="208" t="s">
        <v>207</v>
      </c>
      <c r="L202" s="63"/>
      <c r="M202" s="213" t="s">
        <v>34</v>
      </c>
      <c r="N202" s="214" t="s">
        <v>51</v>
      </c>
      <c r="O202" s="44"/>
      <c r="P202" s="215">
        <f>O202*H202</f>
        <v>0</v>
      </c>
      <c r="Q202" s="215">
        <v>1.25E-3</v>
      </c>
      <c r="R202" s="215">
        <f>Q202*H202</f>
        <v>0.04</v>
      </c>
      <c r="S202" s="215">
        <v>0</v>
      </c>
      <c r="T202" s="216">
        <f>S202*H202</f>
        <v>0</v>
      </c>
      <c r="AR202" s="25" t="s">
        <v>286</v>
      </c>
      <c r="AT202" s="25" t="s">
        <v>203</v>
      </c>
      <c r="AU202" s="25" t="s">
        <v>87</v>
      </c>
      <c r="AY202" s="25" t="s">
        <v>201</v>
      </c>
      <c r="BE202" s="217">
        <f>IF(N202="základní",J202,0)</f>
        <v>0</v>
      </c>
      <c r="BF202" s="217">
        <f>IF(N202="snížená",J202,0)</f>
        <v>0</v>
      </c>
      <c r="BG202" s="217">
        <f>IF(N202="zákl. přenesená",J202,0)</f>
        <v>0</v>
      </c>
      <c r="BH202" s="217">
        <f>IF(N202="sníž. přenesená",J202,0)</f>
        <v>0</v>
      </c>
      <c r="BI202" s="217">
        <f>IF(N202="nulová",J202,0)</f>
        <v>0</v>
      </c>
      <c r="BJ202" s="25" t="s">
        <v>42</v>
      </c>
      <c r="BK202" s="217">
        <f>ROUND(I202*H202,2)</f>
        <v>0</v>
      </c>
      <c r="BL202" s="25" t="s">
        <v>286</v>
      </c>
      <c r="BM202" s="25" t="s">
        <v>3397</v>
      </c>
    </row>
    <row r="203" spans="2:65" s="1" customFormat="1" ht="67.5">
      <c r="B203" s="43"/>
      <c r="C203" s="65"/>
      <c r="D203" s="218" t="s">
        <v>209</v>
      </c>
      <c r="E203" s="65"/>
      <c r="F203" s="219" t="s">
        <v>3392</v>
      </c>
      <c r="G203" s="65"/>
      <c r="H203" s="65"/>
      <c r="I203" s="175"/>
      <c r="J203" s="65"/>
      <c r="K203" s="65"/>
      <c r="L203" s="63"/>
      <c r="M203" s="220"/>
      <c r="N203" s="44"/>
      <c r="O203" s="44"/>
      <c r="P203" s="44"/>
      <c r="Q203" s="44"/>
      <c r="R203" s="44"/>
      <c r="S203" s="44"/>
      <c r="T203" s="80"/>
      <c r="AT203" s="25" t="s">
        <v>209</v>
      </c>
      <c r="AU203" s="25" t="s">
        <v>87</v>
      </c>
    </row>
    <row r="204" spans="2:65" s="12" customFormat="1">
      <c r="B204" s="221"/>
      <c r="C204" s="222"/>
      <c r="D204" s="218" t="s">
        <v>211</v>
      </c>
      <c r="E204" s="223" t="s">
        <v>34</v>
      </c>
      <c r="F204" s="224" t="s">
        <v>3317</v>
      </c>
      <c r="G204" s="222"/>
      <c r="H204" s="223" t="s">
        <v>34</v>
      </c>
      <c r="I204" s="225"/>
      <c r="J204" s="222"/>
      <c r="K204" s="222"/>
      <c r="L204" s="226"/>
      <c r="M204" s="227"/>
      <c r="N204" s="228"/>
      <c r="O204" s="228"/>
      <c r="P204" s="228"/>
      <c r="Q204" s="228"/>
      <c r="R204" s="228"/>
      <c r="S204" s="228"/>
      <c r="T204" s="229"/>
      <c r="AT204" s="230" t="s">
        <v>211</v>
      </c>
      <c r="AU204" s="230" t="s">
        <v>87</v>
      </c>
      <c r="AV204" s="12" t="s">
        <v>42</v>
      </c>
      <c r="AW204" s="12" t="s">
        <v>40</v>
      </c>
      <c r="AX204" s="12" t="s">
        <v>80</v>
      </c>
      <c r="AY204" s="230" t="s">
        <v>201</v>
      </c>
    </row>
    <row r="205" spans="2:65" s="13" customFormat="1">
      <c r="B205" s="231"/>
      <c r="C205" s="232"/>
      <c r="D205" s="218" t="s">
        <v>211</v>
      </c>
      <c r="E205" s="233" t="s">
        <v>34</v>
      </c>
      <c r="F205" s="234" t="s">
        <v>3398</v>
      </c>
      <c r="G205" s="232"/>
      <c r="H205" s="235">
        <v>32</v>
      </c>
      <c r="I205" s="236"/>
      <c r="J205" s="232"/>
      <c r="K205" s="232"/>
      <c r="L205" s="237"/>
      <c r="M205" s="238"/>
      <c r="N205" s="239"/>
      <c r="O205" s="239"/>
      <c r="P205" s="239"/>
      <c r="Q205" s="239"/>
      <c r="R205" s="239"/>
      <c r="S205" s="239"/>
      <c r="T205" s="240"/>
      <c r="AT205" s="241" t="s">
        <v>211</v>
      </c>
      <c r="AU205" s="241" t="s">
        <v>87</v>
      </c>
      <c r="AV205" s="13" t="s">
        <v>87</v>
      </c>
      <c r="AW205" s="13" t="s">
        <v>40</v>
      </c>
      <c r="AX205" s="13" t="s">
        <v>80</v>
      </c>
      <c r="AY205" s="241" t="s">
        <v>201</v>
      </c>
    </row>
    <row r="206" spans="2:65" s="14" customFormat="1">
      <c r="B206" s="242"/>
      <c r="C206" s="243"/>
      <c r="D206" s="218" t="s">
        <v>211</v>
      </c>
      <c r="E206" s="244" t="s">
        <v>34</v>
      </c>
      <c r="F206" s="245" t="s">
        <v>215</v>
      </c>
      <c r="G206" s="243"/>
      <c r="H206" s="246">
        <v>32</v>
      </c>
      <c r="I206" s="247"/>
      <c r="J206" s="243"/>
      <c r="K206" s="243"/>
      <c r="L206" s="248"/>
      <c r="M206" s="249"/>
      <c r="N206" s="250"/>
      <c r="O206" s="250"/>
      <c r="P206" s="250"/>
      <c r="Q206" s="250"/>
      <c r="R206" s="250"/>
      <c r="S206" s="250"/>
      <c r="T206" s="251"/>
      <c r="AT206" s="252" t="s">
        <v>211</v>
      </c>
      <c r="AU206" s="252" t="s">
        <v>87</v>
      </c>
      <c r="AV206" s="14" t="s">
        <v>111</v>
      </c>
      <c r="AW206" s="14" t="s">
        <v>40</v>
      </c>
      <c r="AX206" s="14" t="s">
        <v>42</v>
      </c>
      <c r="AY206" s="252" t="s">
        <v>201</v>
      </c>
    </row>
    <row r="207" spans="2:65" s="1" customFormat="1" ht="16.5" customHeight="1">
      <c r="B207" s="43"/>
      <c r="C207" s="206" t="s">
        <v>293</v>
      </c>
      <c r="D207" s="206" t="s">
        <v>203</v>
      </c>
      <c r="E207" s="207" t="s">
        <v>3399</v>
      </c>
      <c r="F207" s="208" t="s">
        <v>3400</v>
      </c>
      <c r="G207" s="209" t="s">
        <v>540</v>
      </c>
      <c r="H207" s="210">
        <v>49</v>
      </c>
      <c r="I207" s="211"/>
      <c r="J207" s="212">
        <f>ROUND(I207*H207,2)</f>
        <v>0</v>
      </c>
      <c r="K207" s="208" t="s">
        <v>207</v>
      </c>
      <c r="L207" s="63"/>
      <c r="M207" s="213" t="s">
        <v>34</v>
      </c>
      <c r="N207" s="214" t="s">
        <v>51</v>
      </c>
      <c r="O207" s="44"/>
      <c r="P207" s="215">
        <f>O207*H207</f>
        <v>0</v>
      </c>
      <c r="Q207" s="215">
        <v>1.7600000000000001E-3</v>
      </c>
      <c r="R207" s="215">
        <f>Q207*H207</f>
        <v>8.6239999999999997E-2</v>
      </c>
      <c r="S207" s="215">
        <v>0</v>
      </c>
      <c r="T207" s="216">
        <f>S207*H207</f>
        <v>0</v>
      </c>
      <c r="AR207" s="25" t="s">
        <v>286</v>
      </c>
      <c r="AT207" s="25" t="s">
        <v>203</v>
      </c>
      <c r="AU207" s="25" t="s">
        <v>87</v>
      </c>
      <c r="AY207" s="25" t="s">
        <v>201</v>
      </c>
      <c r="BE207" s="217">
        <f>IF(N207="základní",J207,0)</f>
        <v>0</v>
      </c>
      <c r="BF207" s="217">
        <f>IF(N207="snížená",J207,0)</f>
        <v>0</v>
      </c>
      <c r="BG207" s="217">
        <f>IF(N207="zákl. přenesená",J207,0)</f>
        <v>0</v>
      </c>
      <c r="BH207" s="217">
        <f>IF(N207="sníž. přenesená",J207,0)</f>
        <v>0</v>
      </c>
      <c r="BI207" s="217">
        <f>IF(N207="nulová",J207,0)</f>
        <v>0</v>
      </c>
      <c r="BJ207" s="25" t="s">
        <v>42</v>
      </c>
      <c r="BK207" s="217">
        <f>ROUND(I207*H207,2)</f>
        <v>0</v>
      </c>
      <c r="BL207" s="25" t="s">
        <v>286</v>
      </c>
      <c r="BM207" s="25" t="s">
        <v>3401</v>
      </c>
    </row>
    <row r="208" spans="2:65" s="1" customFormat="1" ht="67.5">
      <c r="B208" s="43"/>
      <c r="C208" s="65"/>
      <c r="D208" s="218" t="s">
        <v>209</v>
      </c>
      <c r="E208" s="65"/>
      <c r="F208" s="219" t="s">
        <v>3392</v>
      </c>
      <c r="G208" s="65"/>
      <c r="H208" s="65"/>
      <c r="I208" s="175"/>
      <c r="J208" s="65"/>
      <c r="K208" s="65"/>
      <c r="L208" s="63"/>
      <c r="M208" s="220"/>
      <c r="N208" s="44"/>
      <c r="O208" s="44"/>
      <c r="P208" s="44"/>
      <c r="Q208" s="44"/>
      <c r="R208" s="44"/>
      <c r="S208" s="44"/>
      <c r="T208" s="80"/>
      <c r="AT208" s="25" t="s">
        <v>209</v>
      </c>
      <c r="AU208" s="25" t="s">
        <v>87</v>
      </c>
    </row>
    <row r="209" spans="2:65" s="12" customFormat="1">
      <c r="B209" s="221"/>
      <c r="C209" s="222"/>
      <c r="D209" s="218" t="s">
        <v>211</v>
      </c>
      <c r="E209" s="223" t="s">
        <v>34</v>
      </c>
      <c r="F209" s="224" t="s">
        <v>3317</v>
      </c>
      <c r="G209" s="222"/>
      <c r="H209" s="223" t="s">
        <v>34</v>
      </c>
      <c r="I209" s="225"/>
      <c r="J209" s="222"/>
      <c r="K209" s="222"/>
      <c r="L209" s="226"/>
      <c r="M209" s="227"/>
      <c r="N209" s="228"/>
      <c r="O209" s="228"/>
      <c r="P209" s="228"/>
      <c r="Q209" s="228"/>
      <c r="R209" s="228"/>
      <c r="S209" s="228"/>
      <c r="T209" s="229"/>
      <c r="AT209" s="230" t="s">
        <v>211</v>
      </c>
      <c r="AU209" s="230" t="s">
        <v>87</v>
      </c>
      <c r="AV209" s="12" t="s">
        <v>42</v>
      </c>
      <c r="AW209" s="12" t="s">
        <v>40</v>
      </c>
      <c r="AX209" s="12" t="s">
        <v>80</v>
      </c>
      <c r="AY209" s="230" t="s">
        <v>201</v>
      </c>
    </row>
    <row r="210" spans="2:65" s="13" customFormat="1">
      <c r="B210" s="231"/>
      <c r="C210" s="232"/>
      <c r="D210" s="218" t="s">
        <v>211</v>
      </c>
      <c r="E210" s="233" t="s">
        <v>34</v>
      </c>
      <c r="F210" s="234" t="s">
        <v>3402</v>
      </c>
      <c r="G210" s="232"/>
      <c r="H210" s="235">
        <v>49</v>
      </c>
      <c r="I210" s="236"/>
      <c r="J210" s="232"/>
      <c r="K210" s="232"/>
      <c r="L210" s="237"/>
      <c r="M210" s="238"/>
      <c r="N210" s="239"/>
      <c r="O210" s="239"/>
      <c r="P210" s="239"/>
      <c r="Q210" s="239"/>
      <c r="R210" s="239"/>
      <c r="S210" s="239"/>
      <c r="T210" s="240"/>
      <c r="AT210" s="241" t="s">
        <v>211</v>
      </c>
      <c r="AU210" s="241" t="s">
        <v>87</v>
      </c>
      <c r="AV210" s="13" t="s">
        <v>87</v>
      </c>
      <c r="AW210" s="13" t="s">
        <v>40</v>
      </c>
      <c r="AX210" s="13" t="s">
        <v>80</v>
      </c>
      <c r="AY210" s="241" t="s">
        <v>201</v>
      </c>
    </row>
    <row r="211" spans="2:65" s="14" customFormat="1">
      <c r="B211" s="242"/>
      <c r="C211" s="243"/>
      <c r="D211" s="218" t="s">
        <v>211</v>
      </c>
      <c r="E211" s="244" t="s">
        <v>34</v>
      </c>
      <c r="F211" s="245" t="s">
        <v>215</v>
      </c>
      <c r="G211" s="243"/>
      <c r="H211" s="246">
        <v>49</v>
      </c>
      <c r="I211" s="247"/>
      <c r="J211" s="243"/>
      <c r="K211" s="243"/>
      <c r="L211" s="248"/>
      <c r="M211" s="249"/>
      <c r="N211" s="250"/>
      <c r="O211" s="250"/>
      <c r="P211" s="250"/>
      <c r="Q211" s="250"/>
      <c r="R211" s="250"/>
      <c r="S211" s="250"/>
      <c r="T211" s="251"/>
      <c r="AT211" s="252" t="s">
        <v>211</v>
      </c>
      <c r="AU211" s="252" t="s">
        <v>87</v>
      </c>
      <c r="AV211" s="14" t="s">
        <v>111</v>
      </c>
      <c r="AW211" s="14" t="s">
        <v>40</v>
      </c>
      <c r="AX211" s="14" t="s">
        <v>42</v>
      </c>
      <c r="AY211" s="252" t="s">
        <v>201</v>
      </c>
    </row>
    <row r="212" spans="2:65" s="1" customFormat="1" ht="16.5" customHeight="1">
      <c r="B212" s="43"/>
      <c r="C212" s="206" t="s">
        <v>299</v>
      </c>
      <c r="D212" s="206" t="s">
        <v>203</v>
      </c>
      <c r="E212" s="207" t="s">
        <v>3403</v>
      </c>
      <c r="F212" s="208" t="s">
        <v>3404</v>
      </c>
      <c r="G212" s="209" t="s">
        <v>540</v>
      </c>
      <c r="H212" s="210">
        <v>36</v>
      </c>
      <c r="I212" s="211"/>
      <c r="J212" s="212">
        <f>ROUND(I212*H212,2)</f>
        <v>0</v>
      </c>
      <c r="K212" s="208" t="s">
        <v>207</v>
      </c>
      <c r="L212" s="63"/>
      <c r="M212" s="213" t="s">
        <v>34</v>
      </c>
      <c r="N212" s="214" t="s">
        <v>51</v>
      </c>
      <c r="O212" s="44"/>
      <c r="P212" s="215">
        <f>O212*H212</f>
        <v>0</v>
      </c>
      <c r="Q212" s="215">
        <v>2.7699999999999999E-3</v>
      </c>
      <c r="R212" s="215">
        <f>Q212*H212</f>
        <v>9.9720000000000003E-2</v>
      </c>
      <c r="S212" s="215">
        <v>0</v>
      </c>
      <c r="T212" s="216">
        <f>S212*H212</f>
        <v>0</v>
      </c>
      <c r="AR212" s="25" t="s">
        <v>286</v>
      </c>
      <c r="AT212" s="25" t="s">
        <v>203</v>
      </c>
      <c r="AU212" s="25" t="s">
        <v>87</v>
      </c>
      <c r="AY212" s="25" t="s">
        <v>201</v>
      </c>
      <c r="BE212" s="217">
        <f>IF(N212="základní",J212,0)</f>
        <v>0</v>
      </c>
      <c r="BF212" s="217">
        <f>IF(N212="snížená",J212,0)</f>
        <v>0</v>
      </c>
      <c r="BG212" s="217">
        <f>IF(N212="zákl. přenesená",J212,0)</f>
        <v>0</v>
      </c>
      <c r="BH212" s="217">
        <f>IF(N212="sníž. přenesená",J212,0)</f>
        <v>0</v>
      </c>
      <c r="BI212" s="217">
        <f>IF(N212="nulová",J212,0)</f>
        <v>0</v>
      </c>
      <c r="BJ212" s="25" t="s">
        <v>42</v>
      </c>
      <c r="BK212" s="217">
        <f>ROUND(I212*H212,2)</f>
        <v>0</v>
      </c>
      <c r="BL212" s="25" t="s">
        <v>286</v>
      </c>
      <c r="BM212" s="25" t="s">
        <v>3405</v>
      </c>
    </row>
    <row r="213" spans="2:65" s="1" customFormat="1" ht="67.5">
      <c r="B213" s="43"/>
      <c r="C213" s="65"/>
      <c r="D213" s="218" t="s">
        <v>209</v>
      </c>
      <c r="E213" s="65"/>
      <c r="F213" s="219" t="s">
        <v>3392</v>
      </c>
      <c r="G213" s="65"/>
      <c r="H213" s="65"/>
      <c r="I213" s="175"/>
      <c r="J213" s="65"/>
      <c r="K213" s="65"/>
      <c r="L213" s="63"/>
      <c r="M213" s="220"/>
      <c r="N213" s="44"/>
      <c r="O213" s="44"/>
      <c r="P213" s="44"/>
      <c r="Q213" s="44"/>
      <c r="R213" s="44"/>
      <c r="S213" s="44"/>
      <c r="T213" s="80"/>
      <c r="AT213" s="25" t="s">
        <v>209</v>
      </c>
      <c r="AU213" s="25" t="s">
        <v>87</v>
      </c>
    </row>
    <row r="214" spans="2:65" s="12" customFormat="1">
      <c r="B214" s="221"/>
      <c r="C214" s="222"/>
      <c r="D214" s="218" t="s">
        <v>211</v>
      </c>
      <c r="E214" s="223" t="s">
        <v>34</v>
      </c>
      <c r="F214" s="224" t="s">
        <v>3317</v>
      </c>
      <c r="G214" s="222"/>
      <c r="H214" s="223" t="s">
        <v>34</v>
      </c>
      <c r="I214" s="225"/>
      <c r="J214" s="222"/>
      <c r="K214" s="222"/>
      <c r="L214" s="226"/>
      <c r="M214" s="227"/>
      <c r="N214" s="228"/>
      <c r="O214" s="228"/>
      <c r="P214" s="228"/>
      <c r="Q214" s="228"/>
      <c r="R214" s="228"/>
      <c r="S214" s="228"/>
      <c r="T214" s="229"/>
      <c r="AT214" s="230" t="s">
        <v>211</v>
      </c>
      <c r="AU214" s="230" t="s">
        <v>87</v>
      </c>
      <c r="AV214" s="12" t="s">
        <v>42</v>
      </c>
      <c r="AW214" s="12" t="s">
        <v>40</v>
      </c>
      <c r="AX214" s="12" t="s">
        <v>80</v>
      </c>
      <c r="AY214" s="230" t="s">
        <v>201</v>
      </c>
    </row>
    <row r="215" spans="2:65" s="13" customFormat="1">
      <c r="B215" s="231"/>
      <c r="C215" s="232"/>
      <c r="D215" s="218" t="s">
        <v>211</v>
      </c>
      <c r="E215" s="233" t="s">
        <v>34</v>
      </c>
      <c r="F215" s="234" t="s">
        <v>3406</v>
      </c>
      <c r="G215" s="232"/>
      <c r="H215" s="235">
        <v>36</v>
      </c>
      <c r="I215" s="236"/>
      <c r="J215" s="232"/>
      <c r="K215" s="232"/>
      <c r="L215" s="237"/>
      <c r="M215" s="238"/>
      <c r="N215" s="239"/>
      <c r="O215" s="239"/>
      <c r="P215" s="239"/>
      <c r="Q215" s="239"/>
      <c r="R215" s="239"/>
      <c r="S215" s="239"/>
      <c r="T215" s="240"/>
      <c r="AT215" s="241" t="s">
        <v>211</v>
      </c>
      <c r="AU215" s="241" t="s">
        <v>87</v>
      </c>
      <c r="AV215" s="13" t="s">
        <v>87</v>
      </c>
      <c r="AW215" s="13" t="s">
        <v>40</v>
      </c>
      <c r="AX215" s="13" t="s">
        <v>80</v>
      </c>
      <c r="AY215" s="241" t="s">
        <v>201</v>
      </c>
    </row>
    <row r="216" spans="2:65" s="14" customFormat="1">
      <c r="B216" s="242"/>
      <c r="C216" s="243"/>
      <c r="D216" s="218" t="s">
        <v>211</v>
      </c>
      <c r="E216" s="244" t="s">
        <v>34</v>
      </c>
      <c r="F216" s="245" t="s">
        <v>215</v>
      </c>
      <c r="G216" s="243"/>
      <c r="H216" s="246">
        <v>36</v>
      </c>
      <c r="I216" s="247"/>
      <c r="J216" s="243"/>
      <c r="K216" s="243"/>
      <c r="L216" s="248"/>
      <c r="M216" s="249"/>
      <c r="N216" s="250"/>
      <c r="O216" s="250"/>
      <c r="P216" s="250"/>
      <c r="Q216" s="250"/>
      <c r="R216" s="250"/>
      <c r="S216" s="250"/>
      <c r="T216" s="251"/>
      <c r="AT216" s="252" t="s">
        <v>211</v>
      </c>
      <c r="AU216" s="252" t="s">
        <v>87</v>
      </c>
      <c r="AV216" s="14" t="s">
        <v>111</v>
      </c>
      <c r="AW216" s="14" t="s">
        <v>40</v>
      </c>
      <c r="AX216" s="14" t="s">
        <v>42</v>
      </c>
      <c r="AY216" s="252" t="s">
        <v>201</v>
      </c>
    </row>
    <row r="217" spans="2:65" s="1" customFormat="1" ht="16.5" customHeight="1">
      <c r="B217" s="43"/>
      <c r="C217" s="206" t="s">
        <v>305</v>
      </c>
      <c r="D217" s="206" t="s">
        <v>203</v>
      </c>
      <c r="E217" s="207" t="s">
        <v>3407</v>
      </c>
      <c r="F217" s="208" t="s">
        <v>3408</v>
      </c>
      <c r="G217" s="209" t="s">
        <v>540</v>
      </c>
      <c r="H217" s="210">
        <v>18</v>
      </c>
      <c r="I217" s="211"/>
      <c r="J217" s="212">
        <f>ROUND(I217*H217,2)</f>
        <v>0</v>
      </c>
      <c r="K217" s="208" t="s">
        <v>207</v>
      </c>
      <c r="L217" s="63"/>
      <c r="M217" s="213" t="s">
        <v>34</v>
      </c>
      <c r="N217" s="214" t="s">
        <v>51</v>
      </c>
      <c r="O217" s="44"/>
      <c r="P217" s="215">
        <f>O217*H217</f>
        <v>0</v>
      </c>
      <c r="Q217" s="215">
        <v>2.5999999999999998E-4</v>
      </c>
      <c r="R217" s="215">
        <f>Q217*H217</f>
        <v>4.6799999999999993E-3</v>
      </c>
      <c r="S217" s="215">
        <v>0</v>
      </c>
      <c r="T217" s="216">
        <f>S217*H217</f>
        <v>0</v>
      </c>
      <c r="AR217" s="25" t="s">
        <v>286</v>
      </c>
      <c r="AT217" s="25" t="s">
        <v>203</v>
      </c>
      <c r="AU217" s="25" t="s">
        <v>87</v>
      </c>
      <c r="AY217" s="25" t="s">
        <v>201</v>
      </c>
      <c r="BE217" s="217">
        <f>IF(N217="základní",J217,0)</f>
        <v>0</v>
      </c>
      <c r="BF217" s="217">
        <f>IF(N217="snížená",J217,0)</f>
        <v>0</v>
      </c>
      <c r="BG217" s="217">
        <f>IF(N217="zákl. přenesená",J217,0)</f>
        <v>0</v>
      </c>
      <c r="BH217" s="217">
        <f>IF(N217="sníž. přenesená",J217,0)</f>
        <v>0</v>
      </c>
      <c r="BI217" s="217">
        <f>IF(N217="nulová",J217,0)</f>
        <v>0</v>
      </c>
      <c r="BJ217" s="25" t="s">
        <v>42</v>
      </c>
      <c r="BK217" s="217">
        <f>ROUND(I217*H217,2)</f>
        <v>0</v>
      </c>
      <c r="BL217" s="25" t="s">
        <v>286</v>
      </c>
      <c r="BM217" s="25" t="s">
        <v>3409</v>
      </c>
    </row>
    <row r="218" spans="2:65" s="1" customFormat="1" ht="67.5">
      <c r="B218" s="43"/>
      <c r="C218" s="65"/>
      <c r="D218" s="218" t="s">
        <v>209</v>
      </c>
      <c r="E218" s="65"/>
      <c r="F218" s="219" t="s">
        <v>3392</v>
      </c>
      <c r="G218" s="65"/>
      <c r="H218" s="65"/>
      <c r="I218" s="175"/>
      <c r="J218" s="65"/>
      <c r="K218" s="65"/>
      <c r="L218" s="63"/>
      <c r="M218" s="220"/>
      <c r="N218" s="44"/>
      <c r="O218" s="44"/>
      <c r="P218" s="44"/>
      <c r="Q218" s="44"/>
      <c r="R218" s="44"/>
      <c r="S218" s="44"/>
      <c r="T218" s="80"/>
      <c r="AT218" s="25" t="s">
        <v>209</v>
      </c>
      <c r="AU218" s="25" t="s">
        <v>87</v>
      </c>
    </row>
    <row r="219" spans="2:65" s="12" customFormat="1">
      <c r="B219" s="221"/>
      <c r="C219" s="222"/>
      <c r="D219" s="218" t="s">
        <v>211</v>
      </c>
      <c r="E219" s="223" t="s">
        <v>34</v>
      </c>
      <c r="F219" s="224" t="s">
        <v>3317</v>
      </c>
      <c r="G219" s="222"/>
      <c r="H219" s="223" t="s">
        <v>34</v>
      </c>
      <c r="I219" s="225"/>
      <c r="J219" s="222"/>
      <c r="K219" s="222"/>
      <c r="L219" s="226"/>
      <c r="M219" s="227"/>
      <c r="N219" s="228"/>
      <c r="O219" s="228"/>
      <c r="P219" s="228"/>
      <c r="Q219" s="228"/>
      <c r="R219" s="228"/>
      <c r="S219" s="228"/>
      <c r="T219" s="229"/>
      <c r="AT219" s="230" t="s">
        <v>211</v>
      </c>
      <c r="AU219" s="230" t="s">
        <v>87</v>
      </c>
      <c r="AV219" s="12" t="s">
        <v>42</v>
      </c>
      <c r="AW219" s="12" t="s">
        <v>40</v>
      </c>
      <c r="AX219" s="12" t="s">
        <v>80</v>
      </c>
      <c r="AY219" s="230" t="s">
        <v>201</v>
      </c>
    </row>
    <row r="220" spans="2:65" s="13" customFormat="1">
      <c r="B220" s="231"/>
      <c r="C220" s="232"/>
      <c r="D220" s="218" t="s">
        <v>211</v>
      </c>
      <c r="E220" s="233" t="s">
        <v>34</v>
      </c>
      <c r="F220" s="234" t="s">
        <v>3410</v>
      </c>
      <c r="G220" s="232"/>
      <c r="H220" s="235">
        <v>18</v>
      </c>
      <c r="I220" s="236"/>
      <c r="J220" s="232"/>
      <c r="K220" s="232"/>
      <c r="L220" s="237"/>
      <c r="M220" s="238"/>
      <c r="N220" s="239"/>
      <c r="O220" s="239"/>
      <c r="P220" s="239"/>
      <c r="Q220" s="239"/>
      <c r="R220" s="239"/>
      <c r="S220" s="239"/>
      <c r="T220" s="240"/>
      <c r="AT220" s="241" t="s">
        <v>211</v>
      </c>
      <c r="AU220" s="241" t="s">
        <v>87</v>
      </c>
      <c r="AV220" s="13" t="s">
        <v>87</v>
      </c>
      <c r="AW220" s="13" t="s">
        <v>40</v>
      </c>
      <c r="AX220" s="13" t="s">
        <v>80</v>
      </c>
      <c r="AY220" s="241" t="s">
        <v>201</v>
      </c>
    </row>
    <row r="221" spans="2:65" s="14" customFormat="1">
      <c r="B221" s="242"/>
      <c r="C221" s="243"/>
      <c r="D221" s="218" t="s">
        <v>211</v>
      </c>
      <c r="E221" s="244" t="s">
        <v>34</v>
      </c>
      <c r="F221" s="245" t="s">
        <v>215</v>
      </c>
      <c r="G221" s="243"/>
      <c r="H221" s="246">
        <v>18</v>
      </c>
      <c r="I221" s="247"/>
      <c r="J221" s="243"/>
      <c r="K221" s="243"/>
      <c r="L221" s="248"/>
      <c r="M221" s="249"/>
      <c r="N221" s="250"/>
      <c r="O221" s="250"/>
      <c r="P221" s="250"/>
      <c r="Q221" s="250"/>
      <c r="R221" s="250"/>
      <c r="S221" s="250"/>
      <c r="T221" s="251"/>
      <c r="AT221" s="252" t="s">
        <v>211</v>
      </c>
      <c r="AU221" s="252" t="s">
        <v>87</v>
      </c>
      <c r="AV221" s="14" t="s">
        <v>111</v>
      </c>
      <c r="AW221" s="14" t="s">
        <v>40</v>
      </c>
      <c r="AX221" s="14" t="s">
        <v>42</v>
      </c>
      <c r="AY221" s="252" t="s">
        <v>201</v>
      </c>
    </row>
    <row r="222" spans="2:65" s="1" customFormat="1" ht="16.5" customHeight="1">
      <c r="B222" s="43"/>
      <c r="C222" s="206" t="s">
        <v>311</v>
      </c>
      <c r="D222" s="206" t="s">
        <v>203</v>
      </c>
      <c r="E222" s="207" t="s">
        <v>3411</v>
      </c>
      <c r="F222" s="208" t="s">
        <v>3412</v>
      </c>
      <c r="G222" s="209" t="s">
        <v>540</v>
      </c>
      <c r="H222" s="210">
        <v>7</v>
      </c>
      <c r="I222" s="211"/>
      <c r="J222" s="212">
        <f>ROUND(I222*H222,2)</f>
        <v>0</v>
      </c>
      <c r="K222" s="208" t="s">
        <v>207</v>
      </c>
      <c r="L222" s="63"/>
      <c r="M222" s="213" t="s">
        <v>34</v>
      </c>
      <c r="N222" s="214" t="s">
        <v>51</v>
      </c>
      <c r="O222" s="44"/>
      <c r="P222" s="215">
        <f>O222*H222</f>
        <v>0</v>
      </c>
      <c r="Q222" s="215">
        <v>1.0399999999999999E-3</v>
      </c>
      <c r="R222" s="215">
        <f>Q222*H222</f>
        <v>7.2799999999999991E-3</v>
      </c>
      <c r="S222" s="215">
        <v>0</v>
      </c>
      <c r="T222" s="216">
        <f>S222*H222</f>
        <v>0</v>
      </c>
      <c r="AR222" s="25" t="s">
        <v>286</v>
      </c>
      <c r="AT222" s="25" t="s">
        <v>203</v>
      </c>
      <c r="AU222" s="25" t="s">
        <v>87</v>
      </c>
      <c r="AY222" s="25" t="s">
        <v>201</v>
      </c>
      <c r="BE222" s="217">
        <f>IF(N222="základní",J222,0)</f>
        <v>0</v>
      </c>
      <c r="BF222" s="217">
        <f>IF(N222="snížená",J222,0)</f>
        <v>0</v>
      </c>
      <c r="BG222" s="217">
        <f>IF(N222="zákl. přenesená",J222,0)</f>
        <v>0</v>
      </c>
      <c r="BH222" s="217">
        <f>IF(N222="sníž. přenesená",J222,0)</f>
        <v>0</v>
      </c>
      <c r="BI222" s="217">
        <f>IF(N222="nulová",J222,0)</f>
        <v>0</v>
      </c>
      <c r="BJ222" s="25" t="s">
        <v>42</v>
      </c>
      <c r="BK222" s="217">
        <f>ROUND(I222*H222,2)</f>
        <v>0</v>
      </c>
      <c r="BL222" s="25" t="s">
        <v>286</v>
      </c>
      <c r="BM222" s="25" t="s">
        <v>3413</v>
      </c>
    </row>
    <row r="223" spans="2:65" s="1" customFormat="1" ht="67.5">
      <c r="B223" s="43"/>
      <c r="C223" s="65"/>
      <c r="D223" s="218" t="s">
        <v>209</v>
      </c>
      <c r="E223" s="65"/>
      <c r="F223" s="219" t="s">
        <v>3392</v>
      </c>
      <c r="G223" s="65"/>
      <c r="H223" s="65"/>
      <c r="I223" s="175"/>
      <c r="J223" s="65"/>
      <c r="K223" s="65"/>
      <c r="L223" s="63"/>
      <c r="M223" s="220"/>
      <c r="N223" s="44"/>
      <c r="O223" s="44"/>
      <c r="P223" s="44"/>
      <c r="Q223" s="44"/>
      <c r="R223" s="44"/>
      <c r="S223" s="44"/>
      <c r="T223" s="80"/>
      <c r="AT223" s="25" t="s">
        <v>209</v>
      </c>
      <c r="AU223" s="25" t="s">
        <v>87</v>
      </c>
    </row>
    <row r="224" spans="2:65" s="12" customFormat="1">
      <c r="B224" s="221"/>
      <c r="C224" s="222"/>
      <c r="D224" s="218" t="s">
        <v>211</v>
      </c>
      <c r="E224" s="223" t="s">
        <v>34</v>
      </c>
      <c r="F224" s="224" t="s">
        <v>3317</v>
      </c>
      <c r="G224" s="222"/>
      <c r="H224" s="223" t="s">
        <v>34</v>
      </c>
      <c r="I224" s="225"/>
      <c r="J224" s="222"/>
      <c r="K224" s="222"/>
      <c r="L224" s="226"/>
      <c r="M224" s="227"/>
      <c r="N224" s="228"/>
      <c r="O224" s="228"/>
      <c r="P224" s="228"/>
      <c r="Q224" s="228"/>
      <c r="R224" s="228"/>
      <c r="S224" s="228"/>
      <c r="T224" s="229"/>
      <c r="AT224" s="230" t="s">
        <v>211</v>
      </c>
      <c r="AU224" s="230" t="s">
        <v>87</v>
      </c>
      <c r="AV224" s="12" t="s">
        <v>42</v>
      </c>
      <c r="AW224" s="12" t="s">
        <v>40</v>
      </c>
      <c r="AX224" s="12" t="s">
        <v>80</v>
      </c>
      <c r="AY224" s="230" t="s">
        <v>201</v>
      </c>
    </row>
    <row r="225" spans="2:65" s="13" customFormat="1">
      <c r="B225" s="231"/>
      <c r="C225" s="232"/>
      <c r="D225" s="218" t="s">
        <v>211</v>
      </c>
      <c r="E225" s="233" t="s">
        <v>34</v>
      </c>
      <c r="F225" s="234" t="s">
        <v>3414</v>
      </c>
      <c r="G225" s="232"/>
      <c r="H225" s="235">
        <v>7</v>
      </c>
      <c r="I225" s="236"/>
      <c r="J225" s="232"/>
      <c r="K225" s="232"/>
      <c r="L225" s="237"/>
      <c r="M225" s="238"/>
      <c r="N225" s="239"/>
      <c r="O225" s="239"/>
      <c r="P225" s="239"/>
      <c r="Q225" s="239"/>
      <c r="R225" s="239"/>
      <c r="S225" s="239"/>
      <c r="T225" s="240"/>
      <c r="AT225" s="241" t="s">
        <v>211</v>
      </c>
      <c r="AU225" s="241" t="s">
        <v>87</v>
      </c>
      <c r="AV225" s="13" t="s">
        <v>87</v>
      </c>
      <c r="AW225" s="13" t="s">
        <v>40</v>
      </c>
      <c r="AX225" s="13" t="s">
        <v>80</v>
      </c>
      <c r="AY225" s="241" t="s">
        <v>201</v>
      </c>
    </row>
    <row r="226" spans="2:65" s="14" customFormat="1">
      <c r="B226" s="242"/>
      <c r="C226" s="243"/>
      <c r="D226" s="218" t="s">
        <v>211</v>
      </c>
      <c r="E226" s="244" t="s">
        <v>34</v>
      </c>
      <c r="F226" s="245" t="s">
        <v>215</v>
      </c>
      <c r="G226" s="243"/>
      <c r="H226" s="246">
        <v>7</v>
      </c>
      <c r="I226" s="247"/>
      <c r="J226" s="243"/>
      <c r="K226" s="243"/>
      <c r="L226" s="248"/>
      <c r="M226" s="249"/>
      <c r="N226" s="250"/>
      <c r="O226" s="250"/>
      <c r="P226" s="250"/>
      <c r="Q226" s="250"/>
      <c r="R226" s="250"/>
      <c r="S226" s="250"/>
      <c r="T226" s="251"/>
      <c r="AT226" s="252" t="s">
        <v>211</v>
      </c>
      <c r="AU226" s="252" t="s">
        <v>87</v>
      </c>
      <c r="AV226" s="14" t="s">
        <v>111</v>
      </c>
      <c r="AW226" s="14" t="s">
        <v>40</v>
      </c>
      <c r="AX226" s="14" t="s">
        <v>42</v>
      </c>
      <c r="AY226" s="252" t="s">
        <v>201</v>
      </c>
    </row>
    <row r="227" spans="2:65" s="1" customFormat="1" ht="25.5" customHeight="1">
      <c r="B227" s="43"/>
      <c r="C227" s="206" t="s">
        <v>9</v>
      </c>
      <c r="D227" s="206" t="s">
        <v>203</v>
      </c>
      <c r="E227" s="207" t="s">
        <v>3415</v>
      </c>
      <c r="F227" s="208" t="s">
        <v>3416</v>
      </c>
      <c r="G227" s="209" t="s">
        <v>540</v>
      </c>
      <c r="H227" s="210">
        <v>20</v>
      </c>
      <c r="I227" s="211"/>
      <c r="J227" s="212">
        <f>ROUND(I227*H227,2)</f>
        <v>0</v>
      </c>
      <c r="K227" s="208" t="s">
        <v>207</v>
      </c>
      <c r="L227" s="63"/>
      <c r="M227" s="213" t="s">
        <v>34</v>
      </c>
      <c r="N227" s="214" t="s">
        <v>51</v>
      </c>
      <c r="O227" s="44"/>
      <c r="P227" s="215">
        <f>O227*H227</f>
        <v>0</v>
      </c>
      <c r="Q227" s="215">
        <v>9.1E-4</v>
      </c>
      <c r="R227" s="215">
        <f>Q227*H227</f>
        <v>1.8200000000000001E-2</v>
      </c>
      <c r="S227" s="215">
        <v>0</v>
      </c>
      <c r="T227" s="216">
        <f>S227*H227</f>
        <v>0</v>
      </c>
      <c r="AR227" s="25" t="s">
        <v>286</v>
      </c>
      <c r="AT227" s="25" t="s">
        <v>203</v>
      </c>
      <c r="AU227" s="25" t="s">
        <v>87</v>
      </c>
      <c r="AY227" s="25" t="s">
        <v>201</v>
      </c>
      <c r="BE227" s="217">
        <f>IF(N227="základní",J227,0)</f>
        <v>0</v>
      </c>
      <c r="BF227" s="217">
        <f>IF(N227="snížená",J227,0)</f>
        <v>0</v>
      </c>
      <c r="BG227" s="217">
        <f>IF(N227="zákl. přenesená",J227,0)</f>
        <v>0</v>
      </c>
      <c r="BH227" s="217">
        <f>IF(N227="sníž. přenesená",J227,0)</f>
        <v>0</v>
      </c>
      <c r="BI227" s="217">
        <f>IF(N227="nulová",J227,0)</f>
        <v>0</v>
      </c>
      <c r="BJ227" s="25" t="s">
        <v>42</v>
      </c>
      <c r="BK227" s="217">
        <f>ROUND(I227*H227,2)</f>
        <v>0</v>
      </c>
      <c r="BL227" s="25" t="s">
        <v>286</v>
      </c>
      <c r="BM227" s="25" t="s">
        <v>3417</v>
      </c>
    </row>
    <row r="228" spans="2:65" s="1" customFormat="1" ht="67.5">
      <c r="B228" s="43"/>
      <c r="C228" s="65"/>
      <c r="D228" s="218" t="s">
        <v>209</v>
      </c>
      <c r="E228" s="65"/>
      <c r="F228" s="219" t="s">
        <v>3392</v>
      </c>
      <c r="G228" s="65"/>
      <c r="H228" s="65"/>
      <c r="I228" s="175"/>
      <c r="J228" s="65"/>
      <c r="K228" s="65"/>
      <c r="L228" s="63"/>
      <c r="M228" s="220"/>
      <c r="N228" s="44"/>
      <c r="O228" s="44"/>
      <c r="P228" s="44"/>
      <c r="Q228" s="44"/>
      <c r="R228" s="44"/>
      <c r="S228" s="44"/>
      <c r="T228" s="80"/>
      <c r="AT228" s="25" t="s">
        <v>209</v>
      </c>
      <c r="AU228" s="25" t="s">
        <v>87</v>
      </c>
    </row>
    <row r="229" spans="2:65" s="12" customFormat="1">
      <c r="B229" s="221"/>
      <c r="C229" s="222"/>
      <c r="D229" s="218" t="s">
        <v>211</v>
      </c>
      <c r="E229" s="223" t="s">
        <v>34</v>
      </c>
      <c r="F229" s="224" t="s">
        <v>3317</v>
      </c>
      <c r="G229" s="222"/>
      <c r="H229" s="223" t="s">
        <v>34</v>
      </c>
      <c r="I229" s="225"/>
      <c r="J229" s="222"/>
      <c r="K229" s="222"/>
      <c r="L229" s="226"/>
      <c r="M229" s="227"/>
      <c r="N229" s="228"/>
      <c r="O229" s="228"/>
      <c r="P229" s="228"/>
      <c r="Q229" s="228"/>
      <c r="R229" s="228"/>
      <c r="S229" s="228"/>
      <c r="T229" s="229"/>
      <c r="AT229" s="230" t="s">
        <v>211</v>
      </c>
      <c r="AU229" s="230" t="s">
        <v>87</v>
      </c>
      <c r="AV229" s="12" t="s">
        <v>42</v>
      </c>
      <c r="AW229" s="12" t="s">
        <v>40</v>
      </c>
      <c r="AX229" s="12" t="s">
        <v>80</v>
      </c>
      <c r="AY229" s="230" t="s">
        <v>201</v>
      </c>
    </row>
    <row r="230" spans="2:65" s="13" customFormat="1">
      <c r="B230" s="231"/>
      <c r="C230" s="232"/>
      <c r="D230" s="218" t="s">
        <v>211</v>
      </c>
      <c r="E230" s="233" t="s">
        <v>34</v>
      </c>
      <c r="F230" s="234" t="s">
        <v>3418</v>
      </c>
      <c r="G230" s="232"/>
      <c r="H230" s="235">
        <v>20</v>
      </c>
      <c r="I230" s="236"/>
      <c r="J230" s="232"/>
      <c r="K230" s="232"/>
      <c r="L230" s="237"/>
      <c r="M230" s="238"/>
      <c r="N230" s="239"/>
      <c r="O230" s="239"/>
      <c r="P230" s="239"/>
      <c r="Q230" s="239"/>
      <c r="R230" s="239"/>
      <c r="S230" s="239"/>
      <c r="T230" s="240"/>
      <c r="AT230" s="241" t="s">
        <v>211</v>
      </c>
      <c r="AU230" s="241" t="s">
        <v>87</v>
      </c>
      <c r="AV230" s="13" t="s">
        <v>87</v>
      </c>
      <c r="AW230" s="13" t="s">
        <v>40</v>
      </c>
      <c r="AX230" s="13" t="s">
        <v>80</v>
      </c>
      <c r="AY230" s="241" t="s">
        <v>201</v>
      </c>
    </row>
    <row r="231" spans="2:65" s="14" customFormat="1">
      <c r="B231" s="242"/>
      <c r="C231" s="243"/>
      <c r="D231" s="218" t="s">
        <v>211</v>
      </c>
      <c r="E231" s="244" t="s">
        <v>34</v>
      </c>
      <c r="F231" s="245" t="s">
        <v>215</v>
      </c>
      <c r="G231" s="243"/>
      <c r="H231" s="246">
        <v>20</v>
      </c>
      <c r="I231" s="247"/>
      <c r="J231" s="243"/>
      <c r="K231" s="243"/>
      <c r="L231" s="248"/>
      <c r="M231" s="249"/>
      <c r="N231" s="250"/>
      <c r="O231" s="250"/>
      <c r="P231" s="250"/>
      <c r="Q231" s="250"/>
      <c r="R231" s="250"/>
      <c r="S231" s="250"/>
      <c r="T231" s="251"/>
      <c r="AT231" s="252" t="s">
        <v>211</v>
      </c>
      <c r="AU231" s="252" t="s">
        <v>87</v>
      </c>
      <c r="AV231" s="14" t="s">
        <v>111</v>
      </c>
      <c r="AW231" s="14" t="s">
        <v>40</v>
      </c>
      <c r="AX231" s="14" t="s">
        <v>42</v>
      </c>
      <c r="AY231" s="252" t="s">
        <v>201</v>
      </c>
    </row>
    <row r="232" spans="2:65" s="1" customFormat="1" ht="25.5" customHeight="1">
      <c r="B232" s="43"/>
      <c r="C232" s="206" t="s">
        <v>330</v>
      </c>
      <c r="D232" s="206" t="s">
        <v>203</v>
      </c>
      <c r="E232" s="207" t="s">
        <v>3419</v>
      </c>
      <c r="F232" s="208" t="s">
        <v>3420</v>
      </c>
      <c r="G232" s="209" t="s">
        <v>540</v>
      </c>
      <c r="H232" s="210">
        <v>25</v>
      </c>
      <c r="I232" s="211"/>
      <c r="J232" s="212">
        <f>ROUND(I232*H232,2)</f>
        <v>0</v>
      </c>
      <c r="K232" s="208" t="s">
        <v>207</v>
      </c>
      <c r="L232" s="63"/>
      <c r="M232" s="213" t="s">
        <v>34</v>
      </c>
      <c r="N232" s="214" t="s">
        <v>51</v>
      </c>
      <c r="O232" s="44"/>
      <c r="P232" s="215">
        <f>O232*H232</f>
        <v>0</v>
      </c>
      <c r="Q232" s="215">
        <v>1.7099999999999999E-3</v>
      </c>
      <c r="R232" s="215">
        <f>Q232*H232</f>
        <v>4.2749999999999996E-2</v>
      </c>
      <c r="S232" s="215">
        <v>0</v>
      </c>
      <c r="T232" s="216">
        <f>S232*H232</f>
        <v>0</v>
      </c>
      <c r="AR232" s="25" t="s">
        <v>286</v>
      </c>
      <c r="AT232" s="25" t="s">
        <v>203</v>
      </c>
      <c r="AU232" s="25" t="s">
        <v>87</v>
      </c>
      <c r="AY232" s="25" t="s">
        <v>201</v>
      </c>
      <c r="BE232" s="217">
        <f>IF(N232="základní",J232,0)</f>
        <v>0</v>
      </c>
      <c r="BF232" s="217">
        <f>IF(N232="snížená",J232,0)</f>
        <v>0</v>
      </c>
      <c r="BG232" s="217">
        <f>IF(N232="zákl. přenesená",J232,0)</f>
        <v>0</v>
      </c>
      <c r="BH232" s="217">
        <f>IF(N232="sníž. přenesená",J232,0)</f>
        <v>0</v>
      </c>
      <c r="BI232" s="217">
        <f>IF(N232="nulová",J232,0)</f>
        <v>0</v>
      </c>
      <c r="BJ232" s="25" t="s">
        <v>42</v>
      </c>
      <c r="BK232" s="217">
        <f>ROUND(I232*H232,2)</f>
        <v>0</v>
      </c>
      <c r="BL232" s="25" t="s">
        <v>286</v>
      </c>
      <c r="BM232" s="25" t="s">
        <v>3421</v>
      </c>
    </row>
    <row r="233" spans="2:65" s="1" customFormat="1" ht="67.5">
      <c r="B233" s="43"/>
      <c r="C233" s="65"/>
      <c r="D233" s="218" t="s">
        <v>209</v>
      </c>
      <c r="E233" s="65"/>
      <c r="F233" s="219" t="s">
        <v>3392</v>
      </c>
      <c r="G233" s="65"/>
      <c r="H233" s="65"/>
      <c r="I233" s="175"/>
      <c r="J233" s="65"/>
      <c r="K233" s="65"/>
      <c r="L233" s="63"/>
      <c r="M233" s="220"/>
      <c r="N233" s="44"/>
      <c r="O233" s="44"/>
      <c r="P233" s="44"/>
      <c r="Q233" s="44"/>
      <c r="R233" s="44"/>
      <c r="S233" s="44"/>
      <c r="T233" s="80"/>
      <c r="AT233" s="25" t="s">
        <v>209</v>
      </c>
      <c r="AU233" s="25" t="s">
        <v>87</v>
      </c>
    </row>
    <row r="234" spans="2:65" s="12" customFormat="1">
      <c r="B234" s="221"/>
      <c r="C234" s="222"/>
      <c r="D234" s="218" t="s">
        <v>211</v>
      </c>
      <c r="E234" s="223" t="s">
        <v>34</v>
      </c>
      <c r="F234" s="224" t="s">
        <v>3317</v>
      </c>
      <c r="G234" s="222"/>
      <c r="H234" s="223" t="s">
        <v>34</v>
      </c>
      <c r="I234" s="225"/>
      <c r="J234" s="222"/>
      <c r="K234" s="222"/>
      <c r="L234" s="226"/>
      <c r="M234" s="227"/>
      <c r="N234" s="228"/>
      <c r="O234" s="228"/>
      <c r="P234" s="228"/>
      <c r="Q234" s="228"/>
      <c r="R234" s="228"/>
      <c r="S234" s="228"/>
      <c r="T234" s="229"/>
      <c r="AT234" s="230" t="s">
        <v>211</v>
      </c>
      <c r="AU234" s="230" t="s">
        <v>87</v>
      </c>
      <c r="AV234" s="12" t="s">
        <v>42</v>
      </c>
      <c r="AW234" s="12" t="s">
        <v>40</v>
      </c>
      <c r="AX234" s="12" t="s">
        <v>80</v>
      </c>
      <c r="AY234" s="230" t="s">
        <v>201</v>
      </c>
    </row>
    <row r="235" spans="2:65" s="13" customFormat="1">
      <c r="B235" s="231"/>
      <c r="C235" s="232"/>
      <c r="D235" s="218" t="s">
        <v>211</v>
      </c>
      <c r="E235" s="233" t="s">
        <v>34</v>
      </c>
      <c r="F235" s="234" t="s">
        <v>3422</v>
      </c>
      <c r="G235" s="232"/>
      <c r="H235" s="235">
        <v>25</v>
      </c>
      <c r="I235" s="236"/>
      <c r="J235" s="232"/>
      <c r="K235" s="232"/>
      <c r="L235" s="237"/>
      <c r="M235" s="238"/>
      <c r="N235" s="239"/>
      <c r="O235" s="239"/>
      <c r="P235" s="239"/>
      <c r="Q235" s="239"/>
      <c r="R235" s="239"/>
      <c r="S235" s="239"/>
      <c r="T235" s="240"/>
      <c r="AT235" s="241" t="s">
        <v>211</v>
      </c>
      <c r="AU235" s="241" t="s">
        <v>87</v>
      </c>
      <c r="AV235" s="13" t="s">
        <v>87</v>
      </c>
      <c r="AW235" s="13" t="s">
        <v>40</v>
      </c>
      <c r="AX235" s="13" t="s">
        <v>80</v>
      </c>
      <c r="AY235" s="241" t="s">
        <v>201</v>
      </c>
    </row>
    <row r="236" spans="2:65" s="14" customFormat="1">
      <c r="B236" s="242"/>
      <c r="C236" s="243"/>
      <c r="D236" s="218" t="s">
        <v>211</v>
      </c>
      <c r="E236" s="244" t="s">
        <v>34</v>
      </c>
      <c r="F236" s="245" t="s">
        <v>215</v>
      </c>
      <c r="G236" s="243"/>
      <c r="H236" s="246">
        <v>25</v>
      </c>
      <c r="I236" s="247"/>
      <c r="J236" s="243"/>
      <c r="K236" s="243"/>
      <c r="L236" s="248"/>
      <c r="M236" s="249"/>
      <c r="N236" s="250"/>
      <c r="O236" s="250"/>
      <c r="P236" s="250"/>
      <c r="Q236" s="250"/>
      <c r="R236" s="250"/>
      <c r="S236" s="250"/>
      <c r="T236" s="251"/>
      <c r="AT236" s="252" t="s">
        <v>211</v>
      </c>
      <c r="AU236" s="252" t="s">
        <v>87</v>
      </c>
      <c r="AV236" s="14" t="s">
        <v>111</v>
      </c>
      <c r="AW236" s="14" t="s">
        <v>40</v>
      </c>
      <c r="AX236" s="14" t="s">
        <v>42</v>
      </c>
      <c r="AY236" s="252" t="s">
        <v>201</v>
      </c>
    </row>
    <row r="237" spans="2:65" s="1" customFormat="1" ht="25.5" customHeight="1">
      <c r="B237" s="43"/>
      <c r="C237" s="206" t="s">
        <v>336</v>
      </c>
      <c r="D237" s="206" t="s">
        <v>203</v>
      </c>
      <c r="E237" s="207" t="s">
        <v>3423</v>
      </c>
      <c r="F237" s="208" t="s">
        <v>3424</v>
      </c>
      <c r="G237" s="209" t="s">
        <v>540</v>
      </c>
      <c r="H237" s="210">
        <v>7</v>
      </c>
      <c r="I237" s="211"/>
      <c r="J237" s="212">
        <f>ROUND(I237*H237,2)</f>
        <v>0</v>
      </c>
      <c r="K237" s="208" t="s">
        <v>207</v>
      </c>
      <c r="L237" s="63"/>
      <c r="M237" s="213" t="s">
        <v>34</v>
      </c>
      <c r="N237" s="214" t="s">
        <v>51</v>
      </c>
      <c r="O237" s="44"/>
      <c r="P237" s="215">
        <f>O237*H237</f>
        <v>0</v>
      </c>
      <c r="Q237" s="215">
        <v>8.3000000000000001E-4</v>
      </c>
      <c r="R237" s="215">
        <f>Q237*H237</f>
        <v>5.8100000000000001E-3</v>
      </c>
      <c r="S237" s="215">
        <v>0</v>
      </c>
      <c r="T237" s="216">
        <f>S237*H237</f>
        <v>0</v>
      </c>
      <c r="AR237" s="25" t="s">
        <v>286</v>
      </c>
      <c r="AT237" s="25" t="s">
        <v>203</v>
      </c>
      <c r="AU237" s="25" t="s">
        <v>87</v>
      </c>
      <c r="AY237" s="25" t="s">
        <v>201</v>
      </c>
      <c r="BE237" s="217">
        <f>IF(N237="základní",J237,0)</f>
        <v>0</v>
      </c>
      <c r="BF237" s="217">
        <f>IF(N237="snížená",J237,0)</f>
        <v>0</v>
      </c>
      <c r="BG237" s="217">
        <f>IF(N237="zákl. přenesená",J237,0)</f>
        <v>0</v>
      </c>
      <c r="BH237" s="217">
        <f>IF(N237="sníž. přenesená",J237,0)</f>
        <v>0</v>
      </c>
      <c r="BI237" s="217">
        <f>IF(N237="nulová",J237,0)</f>
        <v>0</v>
      </c>
      <c r="BJ237" s="25" t="s">
        <v>42</v>
      </c>
      <c r="BK237" s="217">
        <f>ROUND(I237*H237,2)</f>
        <v>0</v>
      </c>
      <c r="BL237" s="25" t="s">
        <v>286</v>
      </c>
      <c r="BM237" s="25" t="s">
        <v>3425</v>
      </c>
    </row>
    <row r="238" spans="2:65" s="1" customFormat="1" ht="67.5">
      <c r="B238" s="43"/>
      <c r="C238" s="65"/>
      <c r="D238" s="218" t="s">
        <v>209</v>
      </c>
      <c r="E238" s="65"/>
      <c r="F238" s="219" t="s">
        <v>3392</v>
      </c>
      <c r="G238" s="65"/>
      <c r="H238" s="65"/>
      <c r="I238" s="175"/>
      <c r="J238" s="65"/>
      <c r="K238" s="65"/>
      <c r="L238" s="63"/>
      <c r="M238" s="220"/>
      <c r="N238" s="44"/>
      <c r="O238" s="44"/>
      <c r="P238" s="44"/>
      <c r="Q238" s="44"/>
      <c r="R238" s="44"/>
      <c r="S238" s="44"/>
      <c r="T238" s="80"/>
      <c r="AT238" s="25" t="s">
        <v>209</v>
      </c>
      <c r="AU238" s="25" t="s">
        <v>87</v>
      </c>
    </row>
    <row r="239" spans="2:65" s="12" customFormat="1">
      <c r="B239" s="221"/>
      <c r="C239" s="222"/>
      <c r="D239" s="218" t="s">
        <v>211</v>
      </c>
      <c r="E239" s="223" t="s">
        <v>34</v>
      </c>
      <c r="F239" s="224" t="s">
        <v>3317</v>
      </c>
      <c r="G239" s="222"/>
      <c r="H239" s="223" t="s">
        <v>34</v>
      </c>
      <c r="I239" s="225"/>
      <c r="J239" s="222"/>
      <c r="K239" s="222"/>
      <c r="L239" s="226"/>
      <c r="M239" s="227"/>
      <c r="N239" s="228"/>
      <c r="O239" s="228"/>
      <c r="P239" s="228"/>
      <c r="Q239" s="228"/>
      <c r="R239" s="228"/>
      <c r="S239" s="228"/>
      <c r="T239" s="229"/>
      <c r="AT239" s="230" t="s">
        <v>211</v>
      </c>
      <c r="AU239" s="230" t="s">
        <v>87</v>
      </c>
      <c r="AV239" s="12" t="s">
        <v>42</v>
      </c>
      <c r="AW239" s="12" t="s">
        <v>40</v>
      </c>
      <c r="AX239" s="12" t="s">
        <v>80</v>
      </c>
      <c r="AY239" s="230" t="s">
        <v>201</v>
      </c>
    </row>
    <row r="240" spans="2:65" s="13" customFormat="1">
      <c r="B240" s="231"/>
      <c r="C240" s="232"/>
      <c r="D240" s="218" t="s">
        <v>211</v>
      </c>
      <c r="E240" s="233" t="s">
        <v>34</v>
      </c>
      <c r="F240" s="234" t="s">
        <v>3414</v>
      </c>
      <c r="G240" s="232"/>
      <c r="H240" s="235">
        <v>7</v>
      </c>
      <c r="I240" s="236"/>
      <c r="J240" s="232"/>
      <c r="K240" s="232"/>
      <c r="L240" s="237"/>
      <c r="M240" s="238"/>
      <c r="N240" s="239"/>
      <c r="O240" s="239"/>
      <c r="P240" s="239"/>
      <c r="Q240" s="239"/>
      <c r="R240" s="239"/>
      <c r="S240" s="239"/>
      <c r="T240" s="240"/>
      <c r="AT240" s="241" t="s">
        <v>211</v>
      </c>
      <c r="AU240" s="241" t="s">
        <v>87</v>
      </c>
      <c r="AV240" s="13" t="s">
        <v>87</v>
      </c>
      <c r="AW240" s="13" t="s">
        <v>40</v>
      </c>
      <c r="AX240" s="13" t="s">
        <v>80</v>
      </c>
      <c r="AY240" s="241" t="s">
        <v>201</v>
      </c>
    </row>
    <row r="241" spans="2:65" s="14" customFormat="1">
      <c r="B241" s="242"/>
      <c r="C241" s="243"/>
      <c r="D241" s="218" t="s">
        <v>211</v>
      </c>
      <c r="E241" s="244" t="s">
        <v>34</v>
      </c>
      <c r="F241" s="245" t="s">
        <v>215</v>
      </c>
      <c r="G241" s="243"/>
      <c r="H241" s="246">
        <v>7</v>
      </c>
      <c r="I241" s="247"/>
      <c r="J241" s="243"/>
      <c r="K241" s="243"/>
      <c r="L241" s="248"/>
      <c r="M241" s="249"/>
      <c r="N241" s="250"/>
      <c r="O241" s="250"/>
      <c r="P241" s="250"/>
      <c r="Q241" s="250"/>
      <c r="R241" s="250"/>
      <c r="S241" s="250"/>
      <c r="T241" s="251"/>
      <c r="AT241" s="252" t="s">
        <v>211</v>
      </c>
      <c r="AU241" s="252" t="s">
        <v>87</v>
      </c>
      <c r="AV241" s="14" t="s">
        <v>111</v>
      </c>
      <c r="AW241" s="14" t="s">
        <v>40</v>
      </c>
      <c r="AX241" s="14" t="s">
        <v>42</v>
      </c>
      <c r="AY241" s="252" t="s">
        <v>201</v>
      </c>
    </row>
    <row r="242" spans="2:65" s="1" customFormat="1" ht="25.5" customHeight="1">
      <c r="B242" s="43"/>
      <c r="C242" s="206" t="s">
        <v>342</v>
      </c>
      <c r="D242" s="206" t="s">
        <v>203</v>
      </c>
      <c r="E242" s="207" t="s">
        <v>3426</v>
      </c>
      <c r="F242" s="208" t="s">
        <v>3427</v>
      </c>
      <c r="G242" s="209" t="s">
        <v>370</v>
      </c>
      <c r="H242" s="210">
        <v>11</v>
      </c>
      <c r="I242" s="211"/>
      <c r="J242" s="212">
        <f>ROUND(I242*H242,2)</f>
        <v>0</v>
      </c>
      <c r="K242" s="208" t="s">
        <v>207</v>
      </c>
      <c r="L242" s="63"/>
      <c r="M242" s="213" t="s">
        <v>34</v>
      </c>
      <c r="N242" s="214" t="s">
        <v>51</v>
      </c>
      <c r="O242" s="44"/>
      <c r="P242" s="215">
        <f>O242*H242</f>
        <v>0</v>
      </c>
      <c r="Q242" s="215">
        <v>0</v>
      </c>
      <c r="R242" s="215">
        <f>Q242*H242</f>
        <v>0</v>
      </c>
      <c r="S242" s="215">
        <v>0</v>
      </c>
      <c r="T242" s="216">
        <f>S242*H242</f>
        <v>0</v>
      </c>
      <c r="AR242" s="25" t="s">
        <v>286</v>
      </c>
      <c r="AT242" s="25" t="s">
        <v>203</v>
      </c>
      <c r="AU242" s="25" t="s">
        <v>87</v>
      </c>
      <c r="AY242" s="25" t="s">
        <v>201</v>
      </c>
      <c r="BE242" s="217">
        <f>IF(N242="základní",J242,0)</f>
        <v>0</v>
      </c>
      <c r="BF242" s="217">
        <f>IF(N242="snížená",J242,0)</f>
        <v>0</v>
      </c>
      <c r="BG242" s="217">
        <f>IF(N242="zákl. přenesená",J242,0)</f>
        <v>0</v>
      </c>
      <c r="BH242" s="217">
        <f>IF(N242="sníž. přenesená",J242,0)</f>
        <v>0</v>
      </c>
      <c r="BI242" s="217">
        <f>IF(N242="nulová",J242,0)</f>
        <v>0</v>
      </c>
      <c r="BJ242" s="25" t="s">
        <v>42</v>
      </c>
      <c r="BK242" s="217">
        <f>ROUND(I242*H242,2)</f>
        <v>0</v>
      </c>
      <c r="BL242" s="25" t="s">
        <v>286</v>
      </c>
      <c r="BM242" s="25" t="s">
        <v>3428</v>
      </c>
    </row>
    <row r="243" spans="2:65" s="1" customFormat="1" ht="54">
      <c r="B243" s="43"/>
      <c r="C243" s="65"/>
      <c r="D243" s="218" t="s">
        <v>209</v>
      </c>
      <c r="E243" s="65"/>
      <c r="F243" s="219" t="s">
        <v>3429</v>
      </c>
      <c r="G243" s="65"/>
      <c r="H243" s="65"/>
      <c r="I243" s="175"/>
      <c r="J243" s="65"/>
      <c r="K243" s="65"/>
      <c r="L243" s="63"/>
      <c r="M243" s="220"/>
      <c r="N243" s="44"/>
      <c r="O243" s="44"/>
      <c r="P243" s="44"/>
      <c r="Q243" s="44"/>
      <c r="R243" s="44"/>
      <c r="S243" s="44"/>
      <c r="T243" s="80"/>
      <c r="AT243" s="25" t="s">
        <v>209</v>
      </c>
      <c r="AU243" s="25" t="s">
        <v>87</v>
      </c>
    </row>
    <row r="244" spans="2:65" s="12" customFormat="1">
      <c r="B244" s="221"/>
      <c r="C244" s="222"/>
      <c r="D244" s="218" t="s">
        <v>211</v>
      </c>
      <c r="E244" s="223" t="s">
        <v>34</v>
      </c>
      <c r="F244" s="224" t="s">
        <v>3317</v>
      </c>
      <c r="G244" s="222"/>
      <c r="H244" s="223" t="s">
        <v>34</v>
      </c>
      <c r="I244" s="225"/>
      <c r="J244" s="222"/>
      <c r="K244" s="222"/>
      <c r="L244" s="226"/>
      <c r="M244" s="227"/>
      <c r="N244" s="228"/>
      <c r="O244" s="228"/>
      <c r="P244" s="228"/>
      <c r="Q244" s="228"/>
      <c r="R244" s="228"/>
      <c r="S244" s="228"/>
      <c r="T244" s="229"/>
      <c r="AT244" s="230" t="s">
        <v>211</v>
      </c>
      <c r="AU244" s="230" t="s">
        <v>87</v>
      </c>
      <c r="AV244" s="12" t="s">
        <v>42</v>
      </c>
      <c r="AW244" s="12" t="s">
        <v>40</v>
      </c>
      <c r="AX244" s="12" t="s">
        <v>80</v>
      </c>
      <c r="AY244" s="230" t="s">
        <v>201</v>
      </c>
    </row>
    <row r="245" spans="2:65" s="13" customFormat="1">
      <c r="B245" s="231"/>
      <c r="C245" s="232"/>
      <c r="D245" s="218" t="s">
        <v>211</v>
      </c>
      <c r="E245" s="233" t="s">
        <v>34</v>
      </c>
      <c r="F245" s="234" t="s">
        <v>513</v>
      </c>
      <c r="G245" s="232"/>
      <c r="H245" s="235">
        <v>11</v>
      </c>
      <c r="I245" s="236"/>
      <c r="J245" s="232"/>
      <c r="K245" s="232"/>
      <c r="L245" s="237"/>
      <c r="M245" s="238"/>
      <c r="N245" s="239"/>
      <c r="O245" s="239"/>
      <c r="P245" s="239"/>
      <c r="Q245" s="239"/>
      <c r="R245" s="239"/>
      <c r="S245" s="239"/>
      <c r="T245" s="240"/>
      <c r="AT245" s="241" t="s">
        <v>211</v>
      </c>
      <c r="AU245" s="241" t="s">
        <v>87</v>
      </c>
      <c r="AV245" s="13" t="s">
        <v>87</v>
      </c>
      <c r="AW245" s="13" t="s">
        <v>40</v>
      </c>
      <c r="AX245" s="13" t="s">
        <v>80</v>
      </c>
      <c r="AY245" s="241" t="s">
        <v>201</v>
      </c>
    </row>
    <row r="246" spans="2:65" s="14" customFormat="1">
      <c r="B246" s="242"/>
      <c r="C246" s="243"/>
      <c r="D246" s="218" t="s">
        <v>211</v>
      </c>
      <c r="E246" s="244" t="s">
        <v>34</v>
      </c>
      <c r="F246" s="245" t="s">
        <v>215</v>
      </c>
      <c r="G246" s="243"/>
      <c r="H246" s="246">
        <v>11</v>
      </c>
      <c r="I246" s="247"/>
      <c r="J246" s="243"/>
      <c r="K246" s="243"/>
      <c r="L246" s="248"/>
      <c r="M246" s="249"/>
      <c r="N246" s="250"/>
      <c r="O246" s="250"/>
      <c r="P246" s="250"/>
      <c r="Q246" s="250"/>
      <c r="R246" s="250"/>
      <c r="S246" s="250"/>
      <c r="T246" s="251"/>
      <c r="AT246" s="252" t="s">
        <v>211</v>
      </c>
      <c r="AU246" s="252" t="s">
        <v>87</v>
      </c>
      <c r="AV246" s="14" t="s">
        <v>111</v>
      </c>
      <c r="AW246" s="14" t="s">
        <v>40</v>
      </c>
      <c r="AX246" s="14" t="s">
        <v>42</v>
      </c>
      <c r="AY246" s="252" t="s">
        <v>201</v>
      </c>
    </row>
    <row r="247" spans="2:65" s="1" customFormat="1" ht="25.5" customHeight="1">
      <c r="B247" s="43"/>
      <c r="C247" s="206" t="s">
        <v>348</v>
      </c>
      <c r="D247" s="206" t="s">
        <v>203</v>
      </c>
      <c r="E247" s="207" t="s">
        <v>3430</v>
      </c>
      <c r="F247" s="208" t="s">
        <v>3431</v>
      </c>
      <c r="G247" s="209" t="s">
        <v>370</v>
      </c>
      <c r="H247" s="210">
        <v>13</v>
      </c>
      <c r="I247" s="211"/>
      <c r="J247" s="212">
        <f>ROUND(I247*H247,2)</f>
        <v>0</v>
      </c>
      <c r="K247" s="208" t="s">
        <v>207</v>
      </c>
      <c r="L247" s="63"/>
      <c r="M247" s="213" t="s">
        <v>34</v>
      </c>
      <c r="N247" s="214" t="s">
        <v>51</v>
      </c>
      <c r="O247" s="44"/>
      <c r="P247" s="215">
        <f>O247*H247</f>
        <v>0</v>
      </c>
      <c r="Q247" s="215">
        <v>0</v>
      </c>
      <c r="R247" s="215">
        <f>Q247*H247</f>
        <v>0</v>
      </c>
      <c r="S247" s="215">
        <v>0</v>
      </c>
      <c r="T247" s="216">
        <f>S247*H247</f>
        <v>0</v>
      </c>
      <c r="AR247" s="25" t="s">
        <v>286</v>
      </c>
      <c r="AT247" s="25" t="s">
        <v>203</v>
      </c>
      <c r="AU247" s="25" t="s">
        <v>87</v>
      </c>
      <c r="AY247" s="25" t="s">
        <v>201</v>
      </c>
      <c r="BE247" s="217">
        <f>IF(N247="základní",J247,0)</f>
        <v>0</v>
      </c>
      <c r="BF247" s="217">
        <f>IF(N247="snížená",J247,0)</f>
        <v>0</v>
      </c>
      <c r="BG247" s="217">
        <f>IF(N247="zákl. přenesená",J247,0)</f>
        <v>0</v>
      </c>
      <c r="BH247" s="217">
        <f>IF(N247="sníž. přenesená",J247,0)</f>
        <v>0</v>
      </c>
      <c r="BI247" s="217">
        <f>IF(N247="nulová",J247,0)</f>
        <v>0</v>
      </c>
      <c r="BJ247" s="25" t="s">
        <v>42</v>
      </c>
      <c r="BK247" s="217">
        <f>ROUND(I247*H247,2)</f>
        <v>0</v>
      </c>
      <c r="BL247" s="25" t="s">
        <v>286</v>
      </c>
      <c r="BM247" s="25" t="s">
        <v>3432</v>
      </c>
    </row>
    <row r="248" spans="2:65" s="1" customFormat="1" ht="54">
      <c r="B248" s="43"/>
      <c r="C248" s="65"/>
      <c r="D248" s="218" t="s">
        <v>209</v>
      </c>
      <c r="E248" s="65"/>
      <c r="F248" s="219" t="s">
        <v>3429</v>
      </c>
      <c r="G248" s="65"/>
      <c r="H248" s="65"/>
      <c r="I248" s="175"/>
      <c r="J248" s="65"/>
      <c r="K248" s="65"/>
      <c r="L248" s="63"/>
      <c r="M248" s="220"/>
      <c r="N248" s="44"/>
      <c r="O248" s="44"/>
      <c r="P248" s="44"/>
      <c r="Q248" s="44"/>
      <c r="R248" s="44"/>
      <c r="S248" s="44"/>
      <c r="T248" s="80"/>
      <c r="AT248" s="25" t="s">
        <v>209</v>
      </c>
      <c r="AU248" s="25" t="s">
        <v>87</v>
      </c>
    </row>
    <row r="249" spans="2:65" s="12" customFormat="1">
      <c r="B249" s="221"/>
      <c r="C249" s="222"/>
      <c r="D249" s="218" t="s">
        <v>211</v>
      </c>
      <c r="E249" s="223" t="s">
        <v>34</v>
      </c>
      <c r="F249" s="224" t="s">
        <v>3317</v>
      </c>
      <c r="G249" s="222"/>
      <c r="H249" s="223" t="s">
        <v>34</v>
      </c>
      <c r="I249" s="225"/>
      <c r="J249" s="222"/>
      <c r="K249" s="222"/>
      <c r="L249" s="226"/>
      <c r="M249" s="227"/>
      <c r="N249" s="228"/>
      <c r="O249" s="228"/>
      <c r="P249" s="228"/>
      <c r="Q249" s="228"/>
      <c r="R249" s="228"/>
      <c r="S249" s="228"/>
      <c r="T249" s="229"/>
      <c r="AT249" s="230" t="s">
        <v>211</v>
      </c>
      <c r="AU249" s="230" t="s">
        <v>87</v>
      </c>
      <c r="AV249" s="12" t="s">
        <v>42</v>
      </c>
      <c r="AW249" s="12" t="s">
        <v>40</v>
      </c>
      <c r="AX249" s="12" t="s">
        <v>80</v>
      </c>
      <c r="AY249" s="230" t="s">
        <v>201</v>
      </c>
    </row>
    <row r="250" spans="2:65" s="13" customFormat="1">
      <c r="B250" s="231"/>
      <c r="C250" s="232"/>
      <c r="D250" s="218" t="s">
        <v>211</v>
      </c>
      <c r="E250" s="233" t="s">
        <v>34</v>
      </c>
      <c r="F250" s="234" t="s">
        <v>3433</v>
      </c>
      <c r="G250" s="232"/>
      <c r="H250" s="235">
        <v>13</v>
      </c>
      <c r="I250" s="236"/>
      <c r="J250" s="232"/>
      <c r="K250" s="232"/>
      <c r="L250" s="237"/>
      <c r="M250" s="238"/>
      <c r="N250" s="239"/>
      <c r="O250" s="239"/>
      <c r="P250" s="239"/>
      <c r="Q250" s="239"/>
      <c r="R250" s="239"/>
      <c r="S250" s="239"/>
      <c r="T250" s="240"/>
      <c r="AT250" s="241" t="s">
        <v>211</v>
      </c>
      <c r="AU250" s="241" t="s">
        <v>87</v>
      </c>
      <c r="AV250" s="13" t="s">
        <v>87</v>
      </c>
      <c r="AW250" s="13" t="s">
        <v>40</v>
      </c>
      <c r="AX250" s="13" t="s">
        <v>80</v>
      </c>
      <c r="AY250" s="241" t="s">
        <v>201</v>
      </c>
    </row>
    <row r="251" spans="2:65" s="14" customFormat="1">
      <c r="B251" s="242"/>
      <c r="C251" s="243"/>
      <c r="D251" s="218" t="s">
        <v>211</v>
      </c>
      <c r="E251" s="244" t="s">
        <v>34</v>
      </c>
      <c r="F251" s="245" t="s">
        <v>215</v>
      </c>
      <c r="G251" s="243"/>
      <c r="H251" s="246">
        <v>13</v>
      </c>
      <c r="I251" s="247"/>
      <c r="J251" s="243"/>
      <c r="K251" s="243"/>
      <c r="L251" s="248"/>
      <c r="M251" s="249"/>
      <c r="N251" s="250"/>
      <c r="O251" s="250"/>
      <c r="P251" s="250"/>
      <c r="Q251" s="250"/>
      <c r="R251" s="250"/>
      <c r="S251" s="250"/>
      <c r="T251" s="251"/>
      <c r="AT251" s="252" t="s">
        <v>211</v>
      </c>
      <c r="AU251" s="252" t="s">
        <v>87</v>
      </c>
      <c r="AV251" s="14" t="s">
        <v>111</v>
      </c>
      <c r="AW251" s="14" t="s">
        <v>40</v>
      </c>
      <c r="AX251" s="14" t="s">
        <v>42</v>
      </c>
      <c r="AY251" s="252" t="s">
        <v>201</v>
      </c>
    </row>
    <row r="252" spans="2:65" s="1" customFormat="1" ht="25.5" customHeight="1">
      <c r="B252" s="43"/>
      <c r="C252" s="206" t="s">
        <v>352</v>
      </c>
      <c r="D252" s="206" t="s">
        <v>203</v>
      </c>
      <c r="E252" s="207" t="s">
        <v>3434</v>
      </c>
      <c r="F252" s="208" t="s">
        <v>3435</v>
      </c>
      <c r="G252" s="209" t="s">
        <v>370</v>
      </c>
      <c r="H252" s="210">
        <v>9</v>
      </c>
      <c r="I252" s="211"/>
      <c r="J252" s="212">
        <f>ROUND(I252*H252,2)</f>
        <v>0</v>
      </c>
      <c r="K252" s="208" t="s">
        <v>207</v>
      </c>
      <c r="L252" s="63"/>
      <c r="M252" s="213" t="s">
        <v>34</v>
      </c>
      <c r="N252" s="214" t="s">
        <v>51</v>
      </c>
      <c r="O252" s="44"/>
      <c r="P252" s="215">
        <f>O252*H252</f>
        <v>0</v>
      </c>
      <c r="Q252" s="215">
        <v>0</v>
      </c>
      <c r="R252" s="215">
        <f>Q252*H252</f>
        <v>0</v>
      </c>
      <c r="S252" s="215">
        <v>0</v>
      </c>
      <c r="T252" s="216">
        <f>S252*H252</f>
        <v>0</v>
      </c>
      <c r="AR252" s="25" t="s">
        <v>286</v>
      </c>
      <c r="AT252" s="25" t="s">
        <v>203</v>
      </c>
      <c r="AU252" s="25" t="s">
        <v>87</v>
      </c>
      <c r="AY252" s="25" t="s">
        <v>201</v>
      </c>
      <c r="BE252" s="217">
        <f>IF(N252="základní",J252,0)</f>
        <v>0</v>
      </c>
      <c r="BF252" s="217">
        <f>IF(N252="snížená",J252,0)</f>
        <v>0</v>
      </c>
      <c r="BG252" s="217">
        <f>IF(N252="zákl. přenesená",J252,0)</f>
        <v>0</v>
      </c>
      <c r="BH252" s="217">
        <f>IF(N252="sníž. přenesená",J252,0)</f>
        <v>0</v>
      </c>
      <c r="BI252" s="217">
        <f>IF(N252="nulová",J252,0)</f>
        <v>0</v>
      </c>
      <c r="BJ252" s="25" t="s">
        <v>42</v>
      </c>
      <c r="BK252" s="217">
        <f>ROUND(I252*H252,2)</f>
        <v>0</v>
      </c>
      <c r="BL252" s="25" t="s">
        <v>286</v>
      </c>
      <c r="BM252" s="25" t="s">
        <v>3436</v>
      </c>
    </row>
    <row r="253" spans="2:65" s="1" customFormat="1" ht="54">
      <c r="B253" s="43"/>
      <c r="C253" s="65"/>
      <c r="D253" s="218" t="s">
        <v>209</v>
      </c>
      <c r="E253" s="65"/>
      <c r="F253" s="219" t="s">
        <v>3429</v>
      </c>
      <c r="G253" s="65"/>
      <c r="H253" s="65"/>
      <c r="I253" s="175"/>
      <c r="J253" s="65"/>
      <c r="K253" s="65"/>
      <c r="L253" s="63"/>
      <c r="M253" s="220"/>
      <c r="N253" s="44"/>
      <c r="O253" s="44"/>
      <c r="P253" s="44"/>
      <c r="Q253" s="44"/>
      <c r="R253" s="44"/>
      <c r="S253" s="44"/>
      <c r="T253" s="80"/>
      <c r="AT253" s="25" t="s">
        <v>209</v>
      </c>
      <c r="AU253" s="25" t="s">
        <v>87</v>
      </c>
    </row>
    <row r="254" spans="2:65" s="12" customFormat="1">
      <c r="B254" s="221"/>
      <c r="C254" s="222"/>
      <c r="D254" s="218" t="s">
        <v>211</v>
      </c>
      <c r="E254" s="223" t="s">
        <v>34</v>
      </c>
      <c r="F254" s="224" t="s">
        <v>3317</v>
      </c>
      <c r="G254" s="222"/>
      <c r="H254" s="223" t="s">
        <v>34</v>
      </c>
      <c r="I254" s="225"/>
      <c r="J254" s="222"/>
      <c r="K254" s="222"/>
      <c r="L254" s="226"/>
      <c r="M254" s="227"/>
      <c r="N254" s="228"/>
      <c r="O254" s="228"/>
      <c r="P254" s="228"/>
      <c r="Q254" s="228"/>
      <c r="R254" s="228"/>
      <c r="S254" s="228"/>
      <c r="T254" s="229"/>
      <c r="AT254" s="230" t="s">
        <v>211</v>
      </c>
      <c r="AU254" s="230" t="s">
        <v>87</v>
      </c>
      <c r="AV254" s="12" t="s">
        <v>42</v>
      </c>
      <c r="AW254" s="12" t="s">
        <v>40</v>
      </c>
      <c r="AX254" s="12" t="s">
        <v>80</v>
      </c>
      <c r="AY254" s="230" t="s">
        <v>201</v>
      </c>
    </row>
    <row r="255" spans="2:65" s="13" customFormat="1">
      <c r="B255" s="231"/>
      <c r="C255" s="232"/>
      <c r="D255" s="218" t="s">
        <v>211</v>
      </c>
      <c r="E255" s="233" t="s">
        <v>34</v>
      </c>
      <c r="F255" s="234" t="s">
        <v>523</v>
      </c>
      <c r="G255" s="232"/>
      <c r="H255" s="235">
        <v>9</v>
      </c>
      <c r="I255" s="236"/>
      <c r="J255" s="232"/>
      <c r="K255" s="232"/>
      <c r="L255" s="237"/>
      <c r="M255" s="238"/>
      <c r="N255" s="239"/>
      <c r="O255" s="239"/>
      <c r="P255" s="239"/>
      <c r="Q255" s="239"/>
      <c r="R255" s="239"/>
      <c r="S255" s="239"/>
      <c r="T255" s="240"/>
      <c r="AT255" s="241" t="s">
        <v>211</v>
      </c>
      <c r="AU255" s="241" t="s">
        <v>87</v>
      </c>
      <c r="AV255" s="13" t="s">
        <v>87</v>
      </c>
      <c r="AW255" s="13" t="s">
        <v>40</v>
      </c>
      <c r="AX255" s="13" t="s">
        <v>80</v>
      </c>
      <c r="AY255" s="241" t="s">
        <v>201</v>
      </c>
    </row>
    <row r="256" spans="2:65" s="14" customFormat="1">
      <c r="B256" s="242"/>
      <c r="C256" s="243"/>
      <c r="D256" s="218" t="s">
        <v>211</v>
      </c>
      <c r="E256" s="244" t="s">
        <v>34</v>
      </c>
      <c r="F256" s="245" t="s">
        <v>215</v>
      </c>
      <c r="G256" s="243"/>
      <c r="H256" s="246">
        <v>9</v>
      </c>
      <c r="I256" s="247"/>
      <c r="J256" s="243"/>
      <c r="K256" s="243"/>
      <c r="L256" s="248"/>
      <c r="M256" s="249"/>
      <c r="N256" s="250"/>
      <c r="O256" s="250"/>
      <c r="P256" s="250"/>
      <c r="Q256" s="250"/>
      <c r="R256" s="250"/>
      <c r="S256" s="250"/>
      <c r="T256" s="251"/>
      <c r="AT256" s="252" t="s">
        <v>211</v>
      </c>
      <c r="AU256" s="252" t="s">
        <v>87</v>
      </c>
      <c r="AV256" s="14" t="s">
        <v>111</v>
      </c>
      <c r="AW256" s="14" t="s">
        <v>40</v>
      </c>
      <c r="AX256" s="14" t="s">
        <v>42</v>
      </c>
      <c r="AY256" s="252" t="s">
        <v>201</v>
      </c>
    </row>
    <row r="257" spans="2:65" s="1" customFormat="1" ht="25.5" customHeight="1">
      <c r="B257" s="43"/>
      <c r="C257" s="206" t="s">
        <v>360</v>
      </c>
      <c r="D257" s="206" t="s">
        <v>203</v>
      </c>
      <c r="E257" s="207" t="s">
        <v>3437</v>
      </c>
      <c r="F257" s="208" t="s">
        <v>3438</v>
      </c>
      <c r="G257" s="209" t="s">
        <v>370</v>
      </c>
      <c r="H257" s="210">
        <v>7</v>
      </c>
      <c r="I257" s="211"/>
      <c r="J257" s="212">
        <f>ROUND(I257*H257,2)</f>
        <v>0</v>
      </c>
      <c r="K257" s="208" t="s">
        <v>207</v>
      </c>
      <c r="L257" s="63"/>
      <c r="M257" s="213" t="s">
        <v>34</v>
      </c>
      <c r="N257" s="214" t="s">
        <v>51</v>
      </c>
      <c r="O257" s="44"/>
      <c r="P257" s="215">
        <f>O257*H257</f>
        <v>0</v>
      </c>
      <c r="Q257" s="215">
        <v>0</v>
      </c>
      <c r="R257" s="215">
        <f>Q257*H257</f>
        <v>0</v>
      </c>
      <c r="S257" s="215">
        <v>0</v>
      </c>
      <c r="T257" s="216">
        <f>S257*H257</f>
        <v>0</v>
      </c>
      <c r="AR257" s="25" t="s">
        <v>286</v>
      </c>
      <c r="AT257" s="25" t="s">
        <v>203</v>
      </c>
      <c r="AU257" s="25" t="s">
        <v>87</v>
      </c>
      <c r="AY257" s="25" t="s">
        <v>201</v>
      </c>
      <c r="BE257" s="217">
        <f>IF(N257="základní",J257,0)</f>
        <v>0</v>
      </c>
      <c r="BF257" s="217">
        <f>IF(N257="snížená",J257,0)</f>
        <v>0</v>
      </c>
      <c r="BG257" s="217">
        <f>IF(N257="zákl. přenesená",J257,0)</f>
        <v>0</v>
      </c>
      <c r="BH257" s="217">
        <f>IF(N257="sníž. přenesená",J257,0)</f>
        <v>0</v>
      </c>
      <c r="BI257" s="217">
        <f>IF(N257="nulová",J257,0)</f>
        <v>0</v>
      </c>
      <c r="BJ257" s="25" t="s">
        <v>42</v>
      </c>
      <c r="BK257" s="217">
        <f>ROUND(I257*H257,2)</f>
        <v>0</v>
      </c>
      <c r="BL257" s="25" t="s">
        <v>286</v>
      </c>
      <c r="BM257" s="25" t="s">
        <v>3439</v>
      </c>
    </row>
    <row r="258" spans="2:65" s="1" customFormat="1" ht="54">
      <c r="B258" s="43"/>
      <c r="C258" s="65"/>
      <c r="D258" s="218" t="s">
        <v>209</v>
      </c>
      <c r="E258" s="65"/>
      <c r="F258" s="219" t="s">
        <v>3429</v>
      </c>
      <c r="G258" s="65"/>
      <c r="H258" s="65"/>
      <c r="I258" s="175"/>
      <c r="J258" s="65"/>
      <c r="K258" s="65"/>
      <c r="L258" s="63"/>
      <c r="M258" s="220"/>
      <c r="N258" s="44"/>
      <c r="O258" s="44"/>
      <c r="P258" s="44"/>
      <c r="Q258" s="44"/>
      <c r="R258" s="44"/>
      <c r="S258" s="44"/>
      <c r="T258" s="80"/>
      <c r="AT258" s="25" t="s">
        <v>209</v>
      </c>
      <c r="AU258" s="25" t="s">
        <v>87</v>
      </c>
    </row>
    <row r="259" spans="2:65" s="12" customFormat="1">
      <c r="B259" s="221"/>
      <c r="C259" s="222"/>
      <c r="D259" s="218" t="s">
        <v>211</v>
      </c>
      <c r="E259" s="223" t="s">
        <v>34</v>
      </c>
      <c r="F259" s="224" t="s">
        <v>3317</v>
      </c>
      <c r="G259" s="222"/>
      <c r="H259" s="223" t="s">
        <v>34</v>
      </c>
      <c r="I259" s="225"/>
      <c r="J259" s="222"/>
      <c r="K259" s="222"/>
      <c r="L259" s="226"/>
      <c r="M259" s="227"/>
      <c r="N259" s="228"/>
      <c r="O259" s="228"/>
      <c r="P259" s="228"/>
      <c r="Q259" s="228"/>
      <c r="R259" s="228"/>
      <c r="S259" s="228"/>
      <c r="T259" s="229"/>
      <c r="AT259" s="230" t="s">
        <v>211</v>
      </c>
      <c r="AU259" s="230" t="s">
        <v>87</v>
      </c>
      <c r="AV259" s="12" t="s">
        <v>42</v>
      </c>
      <c r="AW259" s="12" t="s">
        <v>40</v>
      </c>
      <c r="AX259" s="12" t="s">
        <v>80</v>
      </c>
      <c r="AY259" s="230" t="s">
        <v>201</v>
      </c>
    </row>
    <row r="260" spans="2:65" s="13" customFormat="1">
      <c r="B260" s="231"/>
      <c r="C260" s="232"/>
      <c r="D260" s="218" t="s">
        <v>211</v>
      </c>
      <c r="E260" s="233" t="s">
        <v>34</v>
      </c>
      <c r="F260" s="234" t="s">
        <v>3414</v>
      </c>
      <c r="G260" s="232"/>
      <c r="H260" s="235">
        <v>7</v>
      </c>
      <c r="I260" s="236"/>
      <c r="J260" s="232"/>
      <c r="K260" s="232"/>
      <c r="L260" s="237"/>
      <c r="M260" s="238"/>
      <c r="N260" s="239"/>
      <c r="O260" s="239"/>
      <c r="P260" s="239"/>
      <c r="Q260" s="239"/>
      <c r="R260" s="239"/>
      <c r="S260" s="239"/>
      <c r="T260" s="240"/>
      <c r="AT260" s="241" t="s">
        <v>211</v>
      </c>
      <c r="AU260" s="241" t="s">
        <v>87</v>
      </c>
      <c r="AV260" s="13" t="s">
        <v>87</v>
      </c>
      <c r="AW260" s="13" t="s">
        <v>40</v>
      </c>
      <c r="AX260" s="13" t="s">
        <v>80</v>
      </c>
      <c r="AY260" s="241" t="s">
        <v>201</v>
      </c>
    </row>
    <row r="261" spans="2:65" s="14" customFormat="1">
      <c r="B261" s="242"/>
      <c r="C261" s="243"/>
      <c r="D261" s="218" t="s">
        <v>211</v>
      </c>
      <c r="E261" s="244" t="s">
        <v>34</v>
      </c>
      <c r="F261" s="245" t="s">
        <v>215</v>
      </c>
      <c r="G261" s="243"/>
      <c r="H261" s="246">
        <v>7</v>
      </c>
      <c r="I261" s="247"/>
      <c r="J261" s="243"/>
      <c r="K261" s="243"/>
      <c r="L261" s="248"/>
      <c r="M261" s="249"/>
      <c r="N261" s="250"/>
      <c r="O261" s="250"/>
      <c r="P261" s="250"/>
      <c r="Q261" s="250"/>
      <c r="R261" s="250"/>
      <c r="S261" s="250"/>
      <c r="T261" s="251"/>
      <c r="AT261" s="252" t="s">
        <v>211</v>
      </c>
      <c r="AU261" s="252" t="s">
        <v>87</v>
      </c>
      <c r="AV261" s="14" t="s">
        <v>111</v>
      </c>
      <c r="AW261" s="14" t="s">
        <v>40</v>
      </c>
      <c r="AX261" s="14" t="s">
        <v>42</v>
      </c>
      <c r="AY261" s="252" t="s">
        <v>201</v>
      </c>
    </row>
    <row r="262" spans="2:65" s="1" customFormat="1" ht="16.5" customHeight="1">
      <c r="B262" s="43"/>
      <c r="C262" s="206" t="s">
        <v>367</v>
      </c>
      <c r="D262" s="206" t="s">
        <v>203</v>
      </c>
      <c r="E262" s="207" t="s">
        <v>3440</v>
      </c>
      <c r="F262" s="208" t="s">
        <v>3441</v>
      </c>
      <c r="G262" s="209" t="s">
        <v>370</v>
      </c>
      <c r="H262" s="210">
        <v>3</v>
      </c>
      <c r="I262" s="211"/>
      <c r="J262" s="212">
        <f>ROUND(I262*H262,2)</f>
        <v>0</v>
      </c>
      <c r="K262" s="208" t="s">
        <v>207</v>
      </c>
      <c r="L262" s="63"/>
      <c r="M262" s="213" t="s">
        <v>34</v>
      </c>
      <c r="N262" s="214" t="s">
        <v>51</v>
      </c>
      <c r="O262" s="44"/>
      <c r="P262" s="215">
        <f>O262*H262</f>
        <v>0</v>
      </c>
      <c r="Q262" s="215">
        <v>5.6999999999999998E-4</v>
      </c>
      <c r="R262" s="215">
        <f>Q262*H262</f>
        <v>1.7099999999999999E-3</v>
      </c>
      <c r="S262" s="215">
        <v>0</v>
      </c>
      <c r="T262" s="216">
        <f>S262*H262</f>
        <v>0</v>
      </c>
      <c r="AR262" s="25" t="s">
        <v>286</v>
      </c>
      <c r="AT262" s="25" t="s">
        <v>203</v>
      </c>
      <c r="AU262" s="25" t="s">
        <v>87</v>
      </c>
      <c r="AY262" s="25" t="s">
        <v>201</v>
      </c>
      <c r="BE262" s="217">
        <f>IF(N262="základní",J262,0)</f>
        <v>0</v>
      </c>
      <c r="BF262" s="217">
        <f>IF(N262="snížená",J262,0)</f>
        <v>0</v>
      </c>
      <c r="BG262" s="217">
        <f>IF(N262="zákl. přenesená",J262,0)</f>
        <v>0</v>
      </c>
      <c r="BH262" s="217">
        <f>IF(N262="sníž. přenesená",J262,0)</f>
        <v>0</v>
      </c>
      <c r="BI262" s="217">
        <f>IF(N262="nulová",J262,0)</f>
        <v>0</v>
      </c>
      <c r="BJ262" s="25" t="s">
        <v>42</v>
      </c>
      <c r="BK262" s="217">
        <f>ROUND(I262*H262,2)</f>
        <v>0</v>
      </c>
      <c r="BL262" s="25" t="s">
        <v>286</v>
      </c>
      <c r="BM262" s="25" t="s">
        <v>3442</v>
      </c>
    </row>
    <row r="263" spans="2:65" s="12" customFormat="1">
      <c r="B263" s="221"/>
      <c r="C263" s="222"/>
      <c r="D263" s="218" t="s">
        <v>211</v>
      </c>
      <c r="E263" s="223" t="s">
        <v>34</v>
      </c>
      <c r="F263" s="224" t="s">
        <v>3317</v>
      </c>
      <c r="G263" s="222"/>
      <c r="H263" s="223" t="s">
        <v>34</v>
      </c>
      <c r="I263" s="225"/>
      <c r="J263" s="222"/>
      <c r="K263" s="222"/>
      <c r="L263" s="226"/>
      <c r="M263" s="227"/>
      <c r="N263" s="228"/>
      <c r="O263" s="228"/>
      <c r="P263" s="228"/>
      <c r="Q263" s="228"/>
      <c r="R263" s="228"/>
      <c r="S263" s="228"/>
      <c r="T263" s="229"/>
      <c r="AT263" s="230" t="s">
        <v>211</v>
      </c>
      <c r="AU263" s="230" t="s">
        <v>87</v>
      </c>
      <c r="AV263" s="12" t="s">
        <v>42</v>
      </c>
      <c r="AW263" s="12" t="s">
        <v>40</v>
      </c>
      <c r="AX263" s="12" t="s">
        <v>80</v>
      </c>
      <c r="AY263" s="230" t="s">
        <v>201</v>
      </c>
    </row>
    <row r="264" spans="2:65" s="13" customFormat="1">
      <c r="B264" s="231"/>
      <c r="C264" s="232"/>
      <c r="D264" s="218" t="s">
        <v>211</v>
      </c>
      <c r="E264" s="233" t="s">
        <v>34</v>
      </c>
      <c r="F264" s="234" t="s">
        <v>3443</v>
      </c>
      <c r="G264" s="232"/>
      <c r="H264" s="235">
        <v>3</v>
      </c>
      <c r="I264" s="236"/>
      <c r="J264" s="232"/>
      <c r="K264" s="232"/>
      <c r="L264" s="237"/>
      <c r="M264" s="238"/>
      <c r="N264" s="239"/>
      <c r="O264" s="239"/>
      <c r="P264" s="239"/>
      <c r="Q264" s="239"/>
      <c r="R264" s="239"/>
      <c r="S264" s="239"/>
      <c r="T264" s="240"/>
      <c r="AT264" s="241" t="s">
        <v>211</v>
      </c>
      <c r="AU264" s="241" t="s">
        <v>87</v>
      </c>
      <c r="AV264" s="13" t="s">
        <v>87</v>
      </c>
      <c r="AW264" s="13" t="s">
        <v>40</v>
      </c>
      <c r="AX264" s="13" t="s">
        <v>80</v>
      </c>
      <c r="AY264" s="241" t="s">
        <v>201</v>
      </c>
    </row>
    <row r="265" spans="2:65" s="14" customFormat="1">
      <c r="B265" s="242"/>
      <c r="C265" s="243"/>
      <c r="D265" s="218" t="s">
        <v>211</v>
      </c>
      <c r="E265" s="244" t="s">
        <v>34</v>
      </c>
      <c r="F265" s="245" t="s">
        <v>215</v>
      </c>
      <c r="G265" s="243"/>
      <c r="H265" s="246">
        <v>3</v>
      </c>
      <c r="I265" s="247"/>
      <c r="J265" s="243"/>
      <c r="K265" s="243"/>
      <c r="L265" s="248"/>
      <c r="M265" s="249"/>
      <c r="N265" s="250"/>
      <c r="O265" s="250"/>
      <c r="P265" s="250"/>
      <c r="Q265" s="250"/>
      <c r="R265" s="250"/>
      <c r="S265" s="250"/>
      <c r="T265" s="251"/>
      <c r="AT265" s="252" t="s">
        <v>211</v>
      </c>
      <c r="AU265" s="252" t="s">
        <v>87</v>
      </c>
      <c r="AV265" s="14" t="s">
        <v>111</v>
      </c>
      <c r="AW265" s="14" t="s">
        <v>40</v>
      </c>
      <c r="AX265" s="14" t="s">
        <v>42</v>
      </c>
      <c r="AY265" s="252" t="s">
        <v>201</v>
      </c>
    </row>
    <row r="266" spans="2:65" s="1" customFormat="1" ht="16.5" customHeight="1">
      <c r="B266" s="43"/>
      <c r="C266" s="264" t="s">
        <v>374</v>
      </c>
      <c r="D266" s="264" t="s">
        <v>306</v>
      </c>
      <c r="E266" s="265" t="s">
        <v>3444</v>
      </c>
      <c r="F266" s="266" t="s">
        <v>3445</v>
      </c>
      <c r="G266" s="267" t="s">
        <v>370</v>
      </c>
      <c r="H266" s="268">
        <v>3</v>
      </c>
      <c r="I266" s="269"/>
      <c r="J266" s="270">
        <f>ROUND(I266*H266,2)</f>
        <v>0</v>
      </c>
      <c r="K266" s="266" t="s">
        <v>207</v>
      </c>
      <c r="L266" s="271"/>
      <c r="M266" s="272" t="s">
        <v>34</v>
      </c>
      <c r="N266" s="273" t="s">
        <v>51</v>
      </c>
      <c r="O266" s="44"/>
      <c r="P266" s="215">
        <f>O266*H266</f>
        <v>0</v>
      </c>
      <c r="Q266" s="215">
        <v>1E-3</v>
      </c>
      <c r="R266" s="215">
        <f>Q266*H266</f>
        <v>3.0000000000000001E-3</v>
      </c>
      <c r="S266" s="215">
        <v>0</v>
      </c>
      <c r="T266" s="216">
        <f>S266*H266</f>
        <v>0</v>
      </c>
      <c r="AR266" s="25" t="s">
        <v>390</v>
      </c>
      <c r="AT266" s="25" t="s">
        <v>306</v>
      </c>
      <c r="AU266" s="25" t="s">
        <v>87</v>
      </c>
      <c r="AY266" s="25" t="s">
        <v>201</v>
      </c>
      <c r="BE266" s="217">
        <f>IF(N266="základní",J266,0)</f>
        <v>0</v>
      </c>
      <c r="BF266" s="217">
        <f>IF(N266="snížená",J266,0)</f>
        <v>0</v>
      </c>
      <c r="BG266" s="217">
        <f>IF(N266="zákl. přenesená",J266,0)</f>
        <v>0</v>
      </c>
      <c r="BH266" s="217">
        <f>IF(N266="sníž. přenesená",J266,0)</f>
        <v>0</v>
      </c>
      <c r="BI266" s="217">
        <f>IF(N266="nulová",J266,0)</f>
        <v>0</v>
      </c>
      <c r="BJ266" s="25" t="s">
        <v>42</v>
      </c>
      <c r="BK266" s="217">
        <f>ROUND(I266*H266,2)</f>
        <v>0</v>
      </c>
      <c r="BL266" s="25" t="s">
        <v>286</v>
      </c>
      <c r="BM266" s="25" t="s">
        <v>3446</v>
      </c>
    </row>
    <row r="267" spans="2:65" s="1" customFormat="1" ht="25.5" customHeight="1">
      <c r="B267" s="43"/>
      <c r="C267" s="206" t="s">
        <v>378</v>
      </c>
      <c r="D267" s="206" t="s">
        <v>203</v>
      </c>
      <c r="E267" s="207" t="s">
        <v>3447</v>
      </c>
      <c r="F267" s="208" t="s">
        <v>3448</v>
      </c>
      <c r="G267" s="209" t="s">
        <v>370</v>
      </c>
      <c r="H267" s="210">
        <v>6</v>
      </c>
      <c r="I267" s="211"/>
      <c r="J267" s="212">
        <f>ROUND(I267*H267,2)</f>
        <v>0</v>
      </c>
      <c r="K267" s="208" t="s">
        <v>207</v>
      </c>
      <c r="L267" s="63"/>
      <c r="M267" s="213" t="s">
        <v>34</v>
      </c>
      <c r="N267" s="214" t="s">
        <v>51</v>
      </c>
      <c r="O267" s="44"/>
      <c r="P267" s="215">
        <f>O267*H267</f>
        <v>0</v>
      </c>
      <c r="Q267" s="215">
        <v>5.7999999999999996E-3</v>
      </c>
      <c r="R267" s="215">
        <f>Q267*H267</f>
        <v>3.4799999999999998E-2</v>
      </c>
      <c r="S267" s="215">
        <v>0</v>
      </c>
      <c r="T267" s="216">
        <f>S267*H267</f>
        <v>0</v>
      </c>
      <c r="AR267" s="25" t="s">
        <v>286</v>
      </c>
      <c r="AT267" s="25" t="s">
        <v>203</v>
      </c>
      <c r="AU267" s="25" t="s">
        <v>87</v>
      </c>
      <c r="AY267" s="25" t="s">
        <v>201</v>
      </c>
      <c r="BE267" s="217">
        <f>IF(N267="základní",J267,0)</f>
        <v>0</v>
      </c>
      <c r="BF267" s="217">
        <f>IF(N267="snížená",J267,0)</f>
        <v>0</v>
      </c>
      <c r="BG267" s="217">
        <f>IF(N267="zákl. přenesená",J267,0)</f>
        <v>0</v>
      </c>
      <c r="BH267" s="217">
        <f>IF(N267="sníž. přenesená",J267,0)</f>
        <v>0</v>
      </c>
      <c r="BI267" s="217">
        <f>IF(N267="nulová",J267,0)</f>
        <v>0</v>
      </c>
      <c r="BJ267" s="25" t="s">
        <v>42</v>
      </c>
      <c r="BK267" s="217">
        <f>ROUND(I267*H267,2)</f>
        <v>0</v>
      </c>
      <c r="BL267" s="25" t="s">
        <v>286</v>
      </c>
      <c r="BM267" s="25" t="s">
        <v>3449</v>
      </c>
    </row>
    <row r="268" spans="2:65" s="12" customFormat="1">
      <c r="B268" s="221"/>
      <c r="C268" s="222"/>
      <c r="D268" s="218" t="s">
        <v>211</v>
      </c>
      <c r="E268" s="223" t="s">
        <v>34</v>
      </c>
      <c r="F268" s="224" t="s">
        <v>3317</v>
      </c>
      <c r="G268" s="222"/>
      <c r="H268" s="223" t="s">
        <v>34</v>
      </c>
      <c r="I268" s="225"/>
      <c r="J268" s="222"/>
      <c r="K268" s="222"/>
      <c r="L268" s="226"/>
      <c r="M268" s="227"/>
      <c r="N268" s="228"/>
      <c r="O268" s="228"/>
      <c r="P268" s="228"/>
      <c r="Q268" s="228"/>
      <c r="R268" s="228"/>
      <c r="S268" s="228"/>
      <c r="T268" s="229"/>
      <c r="AT268" s="230" t="s">
        <v>211</v>
      </c>
      <c r="AU268" s="230" t="s">
        <v>87</v>
      </c>
      <c r="AV268" s="12" t="s">
        <v>42</v>
      </c>
      <c r="AW268" s="12" t="s">
        <v>40</v>
      </c>
      <c r="AX268" s="12" t="s">
        <v>80</v>
      </c>
      <c r="AY268" s="230" t="s">
        <v>201</v>
      </c>
    </row>
    <row r="269" spans="2:65" s="13" customFormat="1">
      <c r="B269" s="231"/>
      <c r="C269" s="232"/>
      <c r="D269" s="218" t="s">
        <v>211</v>
      </c>
      <c r="E269" s="233" t="s">
        <v>34</v>
      </c>
      <c r="F269" s="234" t="s">
        <v>3450</v>
      </c>
      <c r="G269" s="232"/>
      <c r="H269" s="235">
        <v>6</v>
      </c>
      <c r="I269" s="236"/>
      <c r="J269" s="232"/>
      <c r="K269" s="232"/>
      <c r="L269" s="237"/>
      <c r="M269" s="238"/>
      <c r="N269" s="239"/>
      <c r="O269" s="239"/>
      <c r="P269" s="239"/>
      <c r="Q269" s="239"/>
      <c r="R269" s="239"/>
      <c r="S269" s="239"/>
      <c r="T269" s="240"/>
      <c r="AT269" s="241" t="s">
        <v>211</v>
      </c>
      <c r="AU269" s="241" t="s">
        <v>87</v>
      </c>
      <c r="AV269" s="13" t="s">
        <v>87</v>
      </c>
      <c r="AW269" s="13" t="s">
        <v>40</v>
      </c>
      <c r="AX269" s="13" t="s">
        <v>80</v>
      </c>
      <c r="AY269" s="241" t="s">
        <v>201</v>
      </c>
    </row>
    <row r="270" spans="2:65" s="14" customFormat="1">
      <c r="B270" s="242"/>
      <c r="C270" s="243"/>
      <c r="D270" s="218" t="s">
        <v>211</v>
      </c>
      <c r="E270" s="244" t="s">
        <v>34</v>
      </c>
      <c r="F270" s="245" t="s">
        <v>215</v>
      </c>
      <c r="G270" s="243"/>
      <c r="H270" s="246">
        <v>6</v>
      </c>
      <c r="I270" s="247"/>
      <c r="J270" s="243"/>
      <c r="K270" s="243"/>
      <c r="L270" s="248"/>
      <c r="M270" s="249"/>
      <c r="N270" s="250"/>
      <c r="O270" s="250"/>
      <c r="P270" s="250"/>
      <c r="Q270" s="250"/>
      <c r="R270" s="250"/>
      <c r="S270" s="250"/>
      <c r="T270" s="251"/>
      <c r="AT270" s="252" t="s">
        <v>211</v>
      </c>
      <c r="AU270" s="252" t="s">
        <v>87</v>
      </c>
      <c r="AV270" s="14" t="s">
        <v>111</v>
      </c>
      <c r="AW270" s="14" t="s">
        <v>40</v>
      </c>
      <c r="AX270" s="14" t="s">
        <v>42</v>
      </c>
      <c r="AY270" s="252" t="s">
        <v>201</v>
      </c>
    </row>
    <row r="271" spans="2:65" s="1" customFormat="1" ht="25.5" customHeight="1">
      <c r="B271" s="43"/>
      <c r="C271" s="206" t="s">
        <v>385</v>
      </c>
      <c r="D271" s="206" t="s">
        <v>203</v>
      </c>
      <c r="E271" s="207" t="s">
        <v>3451</v>
      </c>
      <c r="F271" s="208" t="s">
        <v>3452</v>
      </c>
      <c r="G271" s="209" t="s">
        <v>370</v>
      </c>
      <c r="H271" s="210">
        <v>2</v>
      </c>
      <c r="I271" s="211"/>
      <c r="J271" s="212">
        <f>ROUND(I271*H271,2)</f>
        <v>0</v>
      </c>
      <c r="K271" s="208" t="s">
        <v>207</v>
      </c>
      <c r="L271" s="63"/>
      <c r="M271" s="213" t="s">
        <v>34</v>
      </c>
      <c r="N271" s="214" t="s">
        <v>51</v>
      </c>
      <c r="O271" s="44"/>
      <c r="P271" s="215">
        <f>O271*H271</f>
        <v>0</v>
      </c>
      <c r="Q271" s="215">
        <v>2.1299999999999999E-3</v>
      </c>
      <c r="R271" s="215">
        <f>Q271*H271</f>
        <v>4.2599999999999999E-3</v>
      </c>
      <c r="S271" s="215">
        <v>0</v>
      </c>
      <c r="T271" s="216">
        <f>S271*H271</f>
        <v>0</v>
      </c>
      <c r="AR271" s="25" t="s">
        <v>286</v>
      </c>
      <c r="AT271" s="25" t="s">
        <v>203</v>
      </c>
      <c r="AU271" s="25" t="s">
        <v>87</v>
      </c>
      <c r="AY271" s="25" t="s">
        <v>201</v>
      </c>
      <c r="BE271" s="217">
        <f>IF(N271="základní",J271,0)</f>
        <v>0</v>
      </c>
      <c r="BF271" s="217">
        <f>IF(N271="snížená",J271,0)</f>
        <v>0</v>
      </c>
      <c r="BG271" s="217">
        <f>IF(N271="zákl. přenesená",J271,0)</f>
        <v>0</v>
      </c>
      <c r="BH271" s="217">
        <f>IF(N271="sníž. přenesená",J271,0)</f>
        <v>0</v>
      </c>
      <c r="BI271" s="217">
        <f>IF(N271="nulová",J271,0)</f>
        <v>0</v>
      </c>
      <c r="BJ271" s="25" t="s">
        <v>42</v>
      </c>
      <c r="BK271" s="217">
        <f>ROUND(I271*H271,2)</f>
        <v>0</v>
      </c>
      <c r="BL271" s="25" t="s">
        <v>286</v>
      </c>
      <c r="BM271" s="25" t="s">
        <v>3453</v>
      </c>
    </row>
    <row r="272" spans="2:65" s="12" customFormat="1">
      <c r="B272" s="221"/>
      <c r="C272" s="222"/>
      <c r="D272" s="218" t="s">
        <v>211</v>
      </c>
      <c r="E272" s="223" t="s">
        <v>34</v>
      </c>
      <c r="F272" s="224" t="s">
        <v>3317</v>
      </c>
      <c r="G272" s="222"/>
      <c r="H272" s="223" t="s">
        <v>34</v>
      </c>
      <c r="I272" s="225"/>
      <c r="J272" s="222"/>
      <c r="K272" s="222"/>
      <c r="L272" s="226"/>
      <c r="M272" s="227"/>
      <c r="N272" s="228"/>
      <c r="O272" s="228"/>
      <c r="P272" s="228"/>
      <c r="Q272" s="228"/>
      <c r="R272" s="228"/>
      <c r="S272" s="228"/>
      <c r="T272" s="229"/>
      <c r="AT272" s="230" t="s">
        <v>211</v>
      </c>
      <c r="AU272" s="230" t="s">
        <v>87</v>
      </c>
      <c r="AV272" s="12" t="s">
        <v>42</v>
      </c>
      <c r="AW272" s="12" t="s">
        <v>40</v>
      </c>
      <c r="AX272" s="12" t="s">
        <v>80</v>
      </c>
      <c r="AY272" s="230" t="s">
        <v>201</v>
      </c>
    </row>
    <row r="273" spans="2:65" s="13" customFormat="1">
      <c r="B273" s="231"/>
      <c r="C273" s="232"/>
      <c r="D273" s="218" t="s">
        <v>211</v>
      </c>
      <c r="E273" s="233" t="s">
        <v>34</v>
      </c>
      <c r="F273" s="234" t="s">
        <v>3454</v>
      </c>
      <c r="G273" s="232"/>
      <c r="H273" s="235">
        <v>2</v>
      </c>
      <c r="I273" s="236"/>
      <c r="J273" s="232"/>
      <c r="K273" s="232"/>
      <c r="L273" s="237"/>
      <c r="M273" s="238"/>
      <c r="N273" s="239"/>
      <c r="O273" s="239"/>
      <c r="P273" s="239"/>
      <c r="Q273" s="239"/>
      <c r="R273" s="239"/>
      <c r="S273" s="239"/>
      <c r="T273" s="240"/>
      <c r="AT273" s="241" t="s">
        <v>211</v>
      </c>
      <c r="AU273" s="241" t="s">
        <v>87</v>
      </c>
      <c r="AV273" s="13" t="s">
        <v>87</v>
      </c>
      <c r="AW273" s="13" t="s">
        <v>40</v>
      </c>
      <c r="AX273" s="13" t="s">
        <v>80</v>
      </c>
      <c r="AY273" s="241" t="s">
        <v>201</v>
      </c>
    </row>
    <row r="274" spans="2:65" s="14" customFormat="1">
      <c r="B274" s="242"/>
      <c r="C274" s="243"/>
      <c r="D274" s="218" t="s">
        <v>211</v>
      </c>
      <c r="E274" s="244" t="s">
        <v>34</v>
      </c>
      <c r="F274" s="245" t="s">
        <v>215</v>
      </c>
      <c r="G274" s="243"/>
      <c r="H274" s="246">
        <v>2</v>
      </c>
      <c r="I274" s="247"/>
      <c r="J274" s="243"/>
      <c r="K274" s="243"/>
      <c r="L274" s="248"/>
      <c r="M274" s="249"/>
      <c r="N274" s="250"/>
      <c r="O274" s="250"/>
      <c r="P274" s="250"/>
      <c r="Q274" s="250"/>
      <c r="R274" s="250"/>
      <c r="S274" s="250"/>
      <c r="T274" s="251"/>
      <c r="AT274" s="252" t="s">
        <v>211</v>
      </c>
      <c r="AU274" s="252" t="s">
        <v>87</v>
      </c>
      <c r="AV274" s="14" t="s">
        <v>111</v>
      </c>
      <c r="AW274" s="14" t="s">
        <v>40</v>
      </c>
      <c r="AX274" s="14" t="s">
        <v>42</v>
      </c>
      <c r="AY274" s="252" t="s">
        <v>201</v>
      </c>
    </row>
    <row r="275" spans="2:65" s="1" customFormat="1" ht="16.5" customHeight="1">
      <c r="B275" s="43"/>
      <c r="C275" s="206" t="s">
        <v>390</v>
      </c>
      <c r="D275" s="206" t="s">
        <v>203</v>
      </c>
      <c r="E275" s="207" t="s">
        <v>3455</v>
      </c>
      <c r="F275" s="208" t="s">
        <v>3456</v>
      </c>
      <c r="G275" s="209" t="s">
        <v>370</v>
      </c>
      <c r="H275" s="210">
        <v>2</v>
      </c>
      <c r="I275" s="211"/>
      <c r="J275" s="212">
        <f>ROUND(I275*H275,2)</f>
        <v>0</v>
      </c>
      <c r="K275" s="208" t="s">
        <v>207</v>
      </c>
      <c r="L275" s="63"/>
      <c r="M275" s="213" t="s">
        <v>34</v>
      </c>
      <c r="N275" s="214" t="s">
        <v>51</v>
      </c>
      <c r="O275" s="44"/>
      <c r="P275" s="215">
        <f>O275*H275</f>
        <v>0</v>
      </c>
      <c r="Q275" s="215">
        <v>2.9E-4</v>
      </c>
      <c r="R275" s="215">
        <f>Q275*H275</f>
        <v>5.8E-4</v>
      </c>
      <c r="S275" s="215">
        <v>0</v>
      </c>
      <c r="T275" s="216">
        <f>S275*H275</f>
        <v>0</v>
      </c>
      <c r="AR275" s="25" t="s">
        <v>286</v>
      </c>
      <c r="AT275" s="25" t="s">
        <v>203</v>
      </c>
      <c r="AU275" s="25" t="s">
        <v>87</v>
      </c>
      <c r="AY275" s="25" t="s">
        <v>201</v>
      </c>
      <c r="BE275" s="217">
        <f>IF(N275="základní",J275,0)</f>
        <v>0</v>
      </c>
      <c r="BF275" s="217">
        <f>IF(N275="snížená",J275,0)</f>
        <v>0</v>
      </c>
      <c r="BG275" s="217">
        <f>IF(N275="zákl. přenesená",J275,0)</f>
        <v>0</v>
      </c>
      <c r="BH275" s="217">
        <f>IF(N275="sníž. přenesená",J275,0)</f>
        <v>0</v>
      </c>
      <c r="BI275" s="217">
        <f>IF(N275="nulová",J275,0)</f>
        <v>0</v>
      </c>
      <c r="BJ275" s="25" t="s">
        <v>42</v>
      </c>
      <c r="BK275" s="217">
        <f>ROUND(I275*H275,2)</f>
        <v>0</v>
      </c>
      <c r="BL275" s="25" t="s">
        <v>286</v>
      </c>
      <c r="BM275" s="25" t="s">
        <v>3457</v>
      </c>
    </row>
    <row r="276" spans="2:65" s="1" customFormat="1" ht="16.5" customHeight="1">
      <c r="B276" s="43"/>
      <c r="C276" s="206" t="s">
        <v>395</v>
      </c>
      <c r="D276" s="206" t="s">
        <v>203</v>
      </c>
      <c r="E276" s="207" t="s">
        <v>3458</v>
      </c>
      <c r="F276" s="208" t="s">
        <v>3459</v>
      </c>
      <c r="G276" s="209" t="s">
        <v>370</v>
      </c>
      <c r="H276" s="210">
        <v>4</v>
      </c>
      <c r="I276" s="211"/>
      <c r="J276" s="212">
        <f>ROUND(I276*H276,2)</f>
        <v>0</v>
      </c>
      <c r="K276" s="208" t="s">
        <v>207</v>
      </c>
      <c r="L276" s="63"/>
      <c r="M276" s="213" t="s">
        <v>34</v>
      </c>
      <c r="N276" s="214" t="s">
        <v>51</v>
      </c>
      <c r="O276" s="44"/>
      <c r="P276" s="215">
        <f>O276*H276</f>
        <v>0</v>
      </c>
      <c r="Q276" s="215">
        <v>1.7000000000000001E-4</v>
      </c>
      <c r="R276" s="215">
        <f>Q276*H276</f>
        <v>6.8000000000000005E-4</v>
      </c>
      <c r="S276" s="215">
        <v>0</v>
      </c>
      <c r="T276" s="216">
        <f>S276*H276</f>
        <v>0</v>
      </c>
      <c r="AR276" s="25" t="s">
        <v>286</v>
      </c>
      <c r="AT276" s="25" t="s">
        <v>203</v>
      </c>
      <c r="AU276" s="25" t="s">
        <v>87</v>
      </c>
      <c r="AY276" s="25" t="s">
        <v>201</v>
      </c>
      <c r="BE276" s="217">
        <f>IF(N276="základní",J276,0)</f>
        <v>0</v>
      </c>
      <c r="BF276" s="217">
        <f>IF(N276="snížená",J276,0)</f>
        <v>0</v>
      </c>
      <c r="BG276" s="217">
        <f>IF(N276="zákl. přenesená",J276,0)</f>
        <v>0</v>
      </c>
      <c r="BH276" s="217">
        <f>IF(N276="sníž. přenesená",J276,0)</f>
        <v>0</v>
      </c>
      <c r="BI276" s="217">
        <f>IF(N276="nulová",J276,0)</f>
        <v>0</v>
      </c>
      <c r="BJ276" s="25" t="s">
        <v>42</v>
      </c>
      <c r="BK276" s="217">
        <f>ROUND(I276*H276,2)</f>
        <v>0</v>
      </c>
      <c r="BL276" s="25" t="s">
        <v>286</v>
      </c>
      <c r="BM276" s="25" t="s">
        <v>3460</v>
      </c>
    </row>
    <row r="277" spans="2:65" s="12" customFormat="1">
      <c r="B277" s="221"/>
      <c r="C277" s="222"/>
      <c r="D277" s="218" t="s">
        <v>211</v>
      </c>
      <c r="E277" s="223" t="s">
        <v>34</v>
      </c>
      <c r="F277" s="224" t="s">
        <v>3317</v>
      </c>
      <c r="G277" s="222"/>
      <c r="H277" s="223" t="s">
        <v>34</v>
      </c>
      <c r="I277" s="225"/>
      <c r="J277" s="222"/>
      <c r="K277" s="222"/>
      <c r="L277" s="226"/>
      <c r="M277" s="227"/>
      <c r="N277" s="228"/>
      <c r="O277" s="228"/>
      <c r="P277" s="228"/>
      <c r="Q277" s="228"/>
      <c r="R277" s="228"/>
      <c r="S277" s="228"/>
      <c r="T277" s="229"/>
      <c r="AT277" s="230" t="s">
        <v>211</v>
      </c>
      <c r="AU277" s="230" t="s">
        <v>87</v>
      </c>
      <c r="AV277" s="12" t="s">
        <v>42</v>
      </c>
      <c r="AW277" s="12" t="s">
        <v>40</v>
      </c>
      <c r="AX277" s="12" t="s">
        <v>80</v>
      </c>
      <c r="AY277" s="230" t="s">
        <v>201</v>
      </c>
    </row>
    <row r="278" spans="2:65" s="13" customFormat="1">
      <c r="B278" s="231"/>
      <c r="C278" s="232"/>
      <c r="D278" s="218" t="s">
        <v>211</v>
      </c>
      <c r="E278" s="233" t="s">
        <v>34</v>
      </c>
      <c r="F278" s="234" t="s">
        <v>3461</v>
      </c>
      <c r="G278" s="232"/>
      <c r="H278" s="235">
        <v>4</v>
      </c>
      <c r="I278" s="236"/>
      <c r="J278" s="232"/>
      <c r="K278" s="232"/>
      <c r="L278" s="237"/>
      <c r="M278" s="238"/>
      <c r="N278" s="239"/>
      <c r="O278" s="239"/>
      <c r="P278" s="239"/>
      <c r="Q278" s="239"/>
      <c r="R278" s="239"/>
      <c r="S278" s="239"/>
      <c r="T278" s="240"/>
      <c r="AT278" s="241" t="s">
        <v>211</v>
      </c>
      <c r="AU278" s="241" t="s">
        <v>87</v>
      </c>
      <c r="AV278" s="13" t="s">
        <v>87</v>
      </c>
      <c r="AW278" s="13" t="s">
        <v>40</v>
      </c>
      <c r="AX278" s="13" t="s">
        <v>80</v>
      </c>
      <c r="AY278" s="241" t="s">
        <v>201</v>
      </c>
    </row>
    <row r="279" spans="2:65" s="14" customFormat="1">
      <c r="B279" s="242"/>
      <c r="C279" s="243"/>
      <c r="D279" s="218" t="s">
        <v>211</v>
      </c>
      <c r="E279" s="244" t="s">
        <v>34</v>
      </c>
      <c r="F279" s="245" t="s">
        <v>215</v>
      </c>
      <c r="G279" s="243"/>
      <c r="H279" s="246">
        <v>4</v>
      </c>
      <c r="I279" s="247"/>
      <c r="J279" s="243"/>
      <c r="K279" s="243"/>
      <c r="L279" s="248"/>
      <c r="M279" s="249"/>
      <c r="N279" s="250"/>
      <c r="O279" s="250"/>
      <c r="P279" s="250"/>
      <c r="Q279" s="250"/>
      <c r="R279" s="250"/>
      <c r="S279" s="250"/>
      <c r="T279" s="251"/>
      <c r="AT279" s="252" t="s">
        <v>211</v>
      </c>
      <c r="AU279" s="252" t="s">
        <v>87</v>
      </c>
      <c r="AV279" s="14" t="s">
        <v>111</v>
      </c>
      <c r="AW279" s="14" t="s">
        <v>40</v>
      </c>
      <c r="AX279" s="14" t="s">
        <v>42</v>
      </c>
      <c r="AY279" s="252" t="s">
        <v>201</v>
      </c>
    </row>
    <row r="280" spans="2:65" s="1" customFormat="1" ht="16.5" customHeight="1">
      <c r="B280" s="43"/>
      <c r="C280" s="206" t="s">
        <v>399</v>
      </c>
      <c r="D280" s="206" t="s">
        <v>203</v>
      </c>
      <c r="E280" s="207" t="s">
        <v>3462</v>
      </c>
      <c r="F280" s="208" t="s">
        <v>3463</v>
      </c>
      <c r="G280" s="209" t="s">
        <v>540</v>
      </c>
      <c r="H280" s="210">
        <v>173</v>
      </c>
      <c r="I280" s="211"/>
      <c r="J280" s="212">
        <f>ROUND(I280*H280,2)</f>
        <v>0</v>
      </c>
      <c r="K280" s="208" t="s">
        <v>207</v>
      </c>
      <c r="L280" s="63"/>
      <c r="M280" s="213" t="s">
        <v>34</v>
      </c>
      <c r="N280" s="214" t="s">
        <v>51</v>
      </c>
      <c r="O280" s="44"/>
      <c r="P280" s="215">
        <f>O280*H280</f>
        <v>0</v>
      </c>
      <c r="Q280" s="215">
        <v>0</v>
      </c>
      <c r="R280" s="215">
        <f>Q280*H280</f>
        <v>0</v>
      </c>
      <c r="S280" s="215">
        <v>0</v>
      </c>
      <c r="T280" s="216">
        <f>S280*H280</f>
        <v>0</v>
      </c>
      <c r="AR280" s="25" t="s">
        <v>286</v>
      </c>
      <c r="AT280" s="25" t="s">
        <v>203</v>
      </c>
      <c r="AU280" s="25" t="s">
        <v>87</v>
      </c>
      <c r="AY280" s="25" t="s">
        <v>201</v>
      </c>
      <c r="BE280" s="217">
        <f>IF(N280="základní",J280,0)</f>
        <v>0</v>
      </c>
      <c r="BF280" s="217">
        <f>IF(N280="snížená",J280,0)</f>
        <v>0</v>
      </c>
      <c r="BG280" s="217">
        <f>IF(N280="zákl. přenesená",J280,0)</f>
        <v>0</v>
      </c>
      <c r="BH280" s="217">
        <f>IF(N280="sníž. přenesená",J280,0)</f>
        <v>0</v>
      </c>
      <c r="BI280" s="217">
        <f>IF(N280="nulová",J280,0)</f>
        <v>0</v>
      </c>
      <c r="BJ280" s="25" t="s">
        <v>42</v>
      </c>
      <c r="BK280" s="217">
        <f>ROUND(I280*H280,2)</f>
        <v>0</v>
      </c>
      <c r="BL280" s="25" t="s">
        <v>286</v>
      </c>
      <c r="BM280" s="25" t="s">
        <v>3464</v>
      </c>
    </row>
    <row r="281" spans="2:65" s="1" customFormat="1" ht="27">
      <c r="B281" s="43"/>
      <c r="C281" s="65"/>
      <c r="D281" s="218" t="s">
        <v>209</v>
      </c>
      <c r="E281" s="65"/>
      <c r="F281" s="219" t="s">
        <v>3465</v>
      </c>
      <c r="G281" s="65"/>
      <c r="H281" s="65"/>
      <c r="I281" s="175"/>
      <c r="J281" s="65"/>
      <c r="K281" s="65"/>
      <c r="L281" s="63"/>
      <c r="M281" s="220"/>
      <c r="N281" s="44"/>
      <c r="O281" s="44"/>
      <c r="P281" s="44"/>
      <c r="Q281" s="44"/>
      <c r="R281" s="44"/>
      <c r="S281" s="44"/>
      <c r="T281" s="80"/>
      <c r="AT281" s="25" t="s">
        <v>209</v>
      </c>
      <c r="AU281" s="25" t="s">
        <v>87</v>
      </c>
    </row>
    <row r="282" spans="2:65" s="13" customFormat="1">
      <c r="B282" s="231"/>
      <c r="C282" s="232"/>
      <c r="D282" s="218" t="s">
        <v>211</v>
      </c>
      <c r="E282" s="233" t="s">
        <v>34</v>
      </c>
      <c r="F282" s="234" t="s">
        <v>3466</v>
      </c>
      <c r="G282" s="232"/>
      <c r="H282" s="235">
        <v>18</v>
      </c>
      <c r="I282" s="236"/>
      <c r="J282" s="232"/>
      <c r="K282" s="232"/>
      <c r="L282" s="237"/>
      <c r="M282" s="238"/>
      <c r="N282" s="239"/>
      <c r="O282" s="239"/>
      <c r="P282" s="239"/>
      <c r="Q282" s="239"/>
      <c r="R282" s="239"/>
      <c r="S282" s="239"/>
      <c r="T282" s="240"/>
      <c r="AT282" s="241" t="s">
        <v>211</v>
      </c>
      <c r="AU282" s="241" t="s">
        <v>87</v>
      </c>
      <c r="AV282" s="13" t="s">
        <v>87</v>
      </c>
      <c r="AW282" s="13" t="s">
        <v>40</v>
      </c>
      <c r="AX282" s="13" t="s">
        <v>80</v>
      </c>
      <c r="AY282" s="241" t="s">
        <v>201</v>
      </c>
    </row>
    <row r="283" spans="2:65" s="13" customFormat="1">
      <c r="B283" s="231"/>
      <c r="C283" s="232"/>
      <c r="D283" s="218" t="s">
        <v>211</v>
      </c>
      <c r="E283" s="233" t="s">
        <v>34</v>
      </c>
      <c r="F283" s="234" t="s">
        <v>3467</v>
      </c>
      <c r="G283" s="232"/>
      <c r="H283" s="235">
        <v>27</v>
      </c>
      <c r="I283" s="236"/>
      <c r="J283" s="232"/>
      <c r="K283" s="232"/>
      <c r="L283" s="237"/>
      <c r="M283" s="238"/>
      <c r="N283" s="239"/>
      <c r="O283" s="239"/>
      <c r="P283" s="239"/>
      <c r="Q283" s="239"/>
      <c r="R283" s="239"/>
      <c r="S283" s="239"/>
      <c r="T283" s="240"/>
      <c r="AT283" s="241" t="s">
        <v>211</v>
      </c>
      <c r="AU283" s="241" t="s">
        <v>87</v>
      </c>
      <c r="AV283" s="13" t="s">
        <v>87</v>
      </c>
      <c r="AW283" s="13" t="s">
        <v>40</v>
      </c>
      <c r="AX283" s="13" t="s">
        <v>80</v>
      </c>
      <c r="AY283" s="241" t="s">
        <v>201</v>
      </c>
    </row>
    <row r="284" spans="2:65" s="13" customFormat="1">
      <c r="B284" s="231"/>
      <c r="C284" s="232"/>
      <c r="D284" s="218" t="s">
        <v>211</v>
      </c>
      <c r="E284" s="233" t="s">
        <v>34</v>
      </c>
      <c r="F284" s="234" t="s">
        <v>3468</v>
      </c>
      <c r="G284" s="232"/>
      <c r="H284" s="235">
        <v>64</v>
      </c>
      <c r="I284" s="236"/>
      <c r="J284" s="232"/>
      <c r="K284" s="232"/>
      <c r="L284" s="237"/>
      <c r="M284" s="238"/>
      <c r="N284" s="239"/>
      <c r="O284" s="239"/>
      <c r="P284" s="239"/>
      <c r="Q284" s="239"/>
      <c r="R284" s="239"/>
      <c r="S284" s="239"/>
      <c r="T284" s="240"/>
      <c r="AT284" s="241" t="s">
        <v>211</v>
      </c>
      <c r="AU284" s="241" t="s">
        <v>87</v>
      </c>
      <c r="AV284" s="13" t="s">
        <v>87</v>
      </c>
      <c r="AW284" s="13" t="s">
        <v>40</v>
      </c>
      <c r="AX284" s="13" t="s">
        <v>80</v>
      </c>
      <c r="AY284" s="241" t="s">
        <v>201</v>
      </c>
    </row>
    <row r="285" spans="2:65" s="13" customFormat="1">
      <c r="B285" s="231"/>
      <c r="C285" s="232"/>
      <c r="D285" s="218" t="s">
        <v>211</v>
      </c>
      <c r="E285" s="233" t="s">
        <v>34</v>
      </c>
      <c r="F285" s="234" t="s">
        <v>3469</v>
      </c>
      <c r="G285" s="232"/>
      <c r="H285" s="235">
        <v>64</v>
      </c>
      <c r="I285" s="236"/>
      <c r="J285" s="232"/>
      <c r="K285" s="232"/>
      <c r="L285" s="237"/>
      <c r="M285" s="238"/>
      <c r="N285" s="239"/>
      <c r="O285" s="239"/>
      <c r="P285" s="239"/>
      <c r="Q285" s="239"/>
      <c r="R285" s="239"/>
      <c r="S285" s="239"/>
      <c r="T285" s="240"/>
      <c r="AT285" s="241" t="s">
        <v>211</v>
      </c>
      <c r="AU285" s="241" t="s">
        <v>87</v>
      </c>
      <c r="AV285" s="13" t="s">
        <v>87</v>
      </c>
      <c r="AW285" s="13" t="s">
        <v>40</v>
      </c>
      <c r="AX285" s="13" t="s">
        <v>80</v>
      </c>
      <c r="AY285" s="241" t="s">
        <v>201</v>
      </c>
    </row>
    <row r="286" spans="2:65" s="14" customFormat="1">
      <c r="B286" s="242"/>
      <c r="C286" s="243"/>
      <c r="D286" s="218" t="s">
        <v>211</v>
      </c>
      <c r="E286" s="244" t="s">
        <v>34</v>
      </c>
      <c r="F286" s="245" t="s">
        <v>215</v>
      </c>
      <c r="G286" s="243"/>
      <c r="H286" s="246">
        <v>173</v>
      </c>
      <c r="I286" s="247"/>
      <c r="J286" s="243"/>
      <c r="K286" s="243"/>
      <c r="L286" s="248"/>
      <c r="M286" s="249"/>
      <c r="N286" s="250"/>
      <c r="O286" s="250"/>
      <c r="P286" s="250"/>
      <c r="Q286" s="250"/>
      <c r="R286" s="250"/>
      <c r="S286" s="250"/>
      <c r="T286" s="251"/>
      <c r="AT286" s="252" t="s">
        <v>211</v>
      </c>
      <c r="AU286" s="252" t="s">
        <v>87</v>
      </c>
      <c r="AV286" s="14" t="s">
        <v>111</v>
      </c>
      <c r="AW286" s="14" t="s">
        <v>40</v>
      </c>
      <c r="AX286" s="14" t="s">
        <v>42</v>
      </c>
      <c r="AY286" s="252" t="s">
        <v>201</v>
      </c>
    </row>
    <row r="287" spans="2:65" s="1" customFormat="1" ht="25.5" customHeight="1">
      <c r="B287" s="43"/>
      <c r="C287" s="206" t="s">
        <v>405</v>
      </c>
      <c r="D287" s="206" t="s">
        <v>203</v>
      </c>
      <c r="E287" s="207" t="s">
        <v>3470</v>
      </c>
      <c r="F287" s="208" t="s">
        <v>3471</v>
      </c>
      <c r="G287" s="209" t="s">
        <v>540</v>
      </c>
      <c r="H287" s="210">
        <v>36</v>
      </c>
      <c r="I287" s="211"/>
      <c r="J287" s="212">
        <f>ROUND(I287*H287,2)</f>
        <v>0</v>
      </c>
      <c r="K287" s="208" t="s">
        <v>207</v>
      </c>
      <c r="L287" s="63"/>
      <c r="M287" s="213" t="s">
        <v>34</v>
      </c>
      <c r="N287" s="214" t="s">
        <v>51</v>
      </c>
      <c r="O287" s="44"/>
      <c r="P287" s="215">
        <f>O287*H287</f>
        <v>0</v>
      </c>
      <c r="Q287" s="215">
        <v>0</v>
      </c>
      <c r="R287" s="215">
        <f>Q287*H287</f>
        <v>0</v>
      </c>
      <c r="S287" s="215">
        <v>0</v>
      </c>
      <c r="T287" s="216">
        <f>S287*H287</f>
        <v>0</v>
      </c>
      <c r="AR287" s="25" t="s">
        <v>286</v>
      </c>
      <c r="AT287" s="25" t="s">
        <v>203</v>
      </c>
      <c r="AU287" s="25" t="s">
        <v>87</v>
      </c>
      <c r="AY287" s="25" t="s">
        <v>201</v>
      </c>
      <c r="BE287" s="217">
        <f>IF(N287="základní",J287,0)</f>
        <v>0</v>
      </c>
      <c r="BF287" s="217">
        <f>IF(N287="snížená",J287,0)</f>
        <v>0</v>
      </c>
      <c r="BG287" s="217">
        <f>IF(N287="zákl. přenesená",J287,0)</f>
        <v>0</v>
      </c>
      <c r="BH287" s="217">
        <f>IF(N287="sníž. přenesená",J287,0)</f>
        <v>0</v>
      </c>
      <c r="BI287" s="217">
        <f>IF(N287="nulová",J287,0)</f>
        <v>0</v>
      </c>
      <c r="BJ287" s="25" t="s">
        <v>42</v>
      </c>
      <c r="BK287" s="217">
        <f>ROUND(I287*H287,2)</f>
        <v>0</v>
      </c>
      <c r="BL287" s="25" t="s">
        <v>286</v>
      </c>
      <c r="BM287" s="25" t="s">
        <v>3472</v>
      </c>
    </row>
    <row r="288" spans="2:65" s="1" customFormat="1" ht="27">
      <c r="B288" s="43"/>
      <c r="C288" s="65"/>
      <c r="D288" s="218" t="s">
        <v>209</v>
      </c>
      <c r="E288" s="65"/>
      <c r="F288" s="219" t="s">
        <v>3465</v>
      </c>
      <c r="G288" s="65"/>
      <c r="H288" s="65"/>
      <c r="I288" s="175"/>
      <c r="J288" s="65"/>
      <c r="K288" s="65"/>
      <c r="L288" s="63"/>
      <c r="M288" s="220"/>
      <c r="N288" s="44"/>
      <c r="O288" s="44"/>
      <c r="P288" s="44"/>
      <c r="Q288" s="44"/>
      <c r="R288" s="44"/>
      <c r="S288" s="44"/>
      <c r="T288" s="80"/>
      <c r="AT288" s="25" t="s">
        <v>209</v>
      </c>
      <c r="AU288" s="25" t="s">
        <v>87</v>
      </c>
    </row>
    <row r="289" spans="2:65" s="13" customFormat="1">
      <c r="B289" s="231"/>
      <c r="C289" s="232"/>
      <c r="D289" s="218" t="s">
        <v>211</v>
      </c>
      <c r="E289" s="233" t="s">
        <v>34</v>
      </c>
      <c r="F289" s="234" t="s">
        <v>3473</v>
      </c>
      <c r="G289" s="232"/>
      <c r="H289" s="235">
        <v>36</v>
      </c>
      <c r="I289" s="236"/>
      <c r="J289" s="232"/>
      <c r="K289" s="232"/>
      <c r="L289" s="237"/>
      <c r="M289" s="238"/>
      <c r="N289" s="239"/>
      <c r="O289" s="239"/>
      <c r="P289" s="239"/>
      <c r="Q289" s="239"/>
      <c r="R289" s="239"/>
      <c r="S289" s="239"/>
      <c r="T289" s="240"/>
      <c r="AT289" s="241" t="s">
        <v>211</v>
      </c>
      <c r="AU289" s="241" t="s">
        <v>87</v>
      </c>
      <c r="AV289" s="13" t="s">
        <v>87</v>
      </c>
      <c r="AW289" s="13" t="s">
        <v>40</v>
      </c>
      <c r="AX289" s="13" t="s">
        <v>42</v>
      </c>
      <c r="AY289" s="241" t="s">
        <v>201</v>
      </c>
    </row>
    <row r="290" spans="2:65" s="1" customFormat="1" ht="16.5" customHeight="1">
      <c r="B290" s="43"/>
      <c r="C290" s="206" t="s">
        <v>413</v>
      </c>
      <c r="D290" s="206" t="s">
        <v>203</v>
      </c>
      <c r="E290" s="207" t="s">
        <v>3474</v>
      </c>
      <c r="F290" s="208" t="s">
        <v>3475</v>
      </c>
      <c r="G290" s="209" t="s">
        <v>3476</v>
      </c>
      <c r="H290" s="281"/>
      <c r="I290" s="211"/>
      <c r="J290" s="212">
        <f>ROUND(I290*H290,2)</f>
        <v>0</v>
      </c>
      <c r="K290" s="208" t="s">
        <v>34</v>
      </c>
      <c r="L290" s="63"/>
      <c r="M290" s="213" t="s">
        <v>34</v>
      </c>
      <c r="N290" s="214" t="s">
        <v>51</v>
      </c>
      <c r="O290" s="44"/>
      <c r="P290" s="215">
        <f>O290*H290</f>
        <v>0</v>
      </c>
      <c r="Q290" s="215">
        <v>0</v>
      </c>
      <c r="R290" s="215">
        <f>Q290*H290</f>
        <v>0</v>
      </c>
      <c r="S290" s="215">
        <v>0</v>
      </c>
      <c r="T290" s="216">
        <f>S290*H290</f>
        <v>0</v>
      </c>
      <c r="AR290" s="25" t="s">
        <v>286</v>
      </c>
      <c r="AT290" s="25" t="s">
        <v>203</v>
      </c>
      <c r="AU290" s="25" t="s">
        <v>87</v>
      </c>
      <c r="AY290" s="25" t="s">
        <v>201</v>
      </c>
      <c r="BE290" s="217">
        <f>IF(N290="základní",J290,0)</f>
        <v>0</v>
      </c>
      <c r="BF290" s="217">
        <f>IF(N290="snížená",J290,0)</f>
        <v>0</v>
      </c>
      <c r="BG290" s="217">
        <f>IF(N290="zákl. přenesená",J290,0)</f>
        <v>0</v>
      </c>
      <c r="BH290" s="217">
        <f>IF(N290="sníž. přenesená",J290,0)</f>
        <v>0</v>
      </c>
      <c r="BI290" s="217">
        <f>IF(N290="nulová",J290,0)</f>
        <v>0</v>
      </c>
      <c r="BJ290" s="25" t="s">
        <v>42</v>
      </c>
      <c r="BK290" s="217">
        <f>ROUND(I290*H290,2)</f>
        <v>0</v>
      </c>
      <c r="BL290" s="25" t="s">
        <v>286</v>
      </c>
      <c r="BM290" s="25" t="s">
        <v>3477</v>
      </c>
    </row>
    <row r="291" spans="2:65" s="1" customFormat="1" ht="94.5">
      <c r="B291" s="43"/>
      <c r="C291" s="65"/>
      <c r="D291" s="218" t="s">
        <v>710</v>
      </c>
      <c r="E291" s="65"/>
      <c r="F291" s="219" t="s">
        <v>3478</v>
      </c>
      <c r="G291" s="65"/>
      <c r="H291" s="65"/>
      <c r="I291" s="175"/>
      <c r="J291" s="65"/>
      <c r="K291" s="65"/>
      <c r="L291" s="63"/>
      <c r="M291" s="220"/>
      <c r="N291" s="44"/>
      <c r="O291" s="44"/>
      <c r="P291" s="44"/>
      <c r="Q291" s="44"/>
      <c r="R291" s="44"/>
      <c r="S291" s="44"/>
      <c r="T291" s="80"/>
      <c r="AT291" s="25" t="s">
        <v>710</v>
      </c>
      <c r="AU291" s="25" t="s">
        <v>87</v>
      </c>
    </row>
    <row r="292" spans="2:65" s="1" customFormat="1" ht="38.25" customHeight="1">
      <c r="B292" s="43"/>
      <c r="C292" s="206" t="s">
        <v>433</v>
      </c>
      <c r="D292" s="206" t="s">
        <v>203</v>
      </c>
      <c r="E292" s="207" t="s">
        <v>3479</v>
      </c>
      <c r="F292" s="208" t="s">
        <v>3480</v>
      </c>
      <c r="G292" s="209" t="s">
        <v>355</v>
      </c>
      <c r="H292" s="210">
        <v>0.38400000000000001</v>
      </c>
      <c r="I292" s="211"/>
      <c r="J292" s="212">
        <f>ROUND(I292*H292,2)</f>
        <v>0</v>
      </c>
      <c r="K292" s="208" t="s">
        <v>207</v>
      </c>
      <c r="L292" s="63"/>
      <c r="M292" s="213" t="s">
        <v>34</v>
      </c>
      <c r="N292" s="214" t="s">
        <v>51</v>
      </c>
      <c r="O292" s="44"/>
      <c r="P292" s="215">
        <f>O292*H292</f>
        <v>0</v>
      </c>
      <c r="Q292" s="215">
        <v>0</v>
      </c>
      <c r="R292" s="215">
        <f>Q292*H292</f>
        <v>0</v>
      </c>
      <c r="S292" s="215">
        <v>0</v>
      </c>
      <c r="T292" s="216">
        <f>S292*H292</f>
        <v>0</v>
      </c>
      <c r="AR292" s="25" t="s">
        <v>286</v>
      </c>
      <c r="AT292" s="25" t="s">
        <v>203</v>
      </c>
      <c r="AU292" s="25" t="s">
        <v>87</v>
      </c>
      <c r="AY292" s="25" t="s">
        <v>201</v>
      </c>
      <c r="BE292" s="217">
        <f>IF(N292="základní",J292,0)</f>
        <v>0</v>
      </c>
      <c r="BF292" s="217">
        <f>IF(N292="snížená",J292,0)</f>
        <v>0</v>
      </c>
      <c r="BG292" s="217">
        <f>IF(N292="zákl. přenesená",J292,0)</f>
        <v>0</v>
      </c>
      <c r="BH292" s="217">
        <f>IF(N292="sníž. přenesená",J292,0)</f>
        <v>0</v>
      </c>
      <c r="BI292" s="217">
        <f>IF(N292="nulová",J292,0)</f>
        <v>0</v>
      </c>
      <c r="BJ292" s="25" t="s">
        <v>42</v>
      </c>
      <c r="BK292" s="217">
        <f>ROUND(I292*H292,2)</f>
        <v>0</v>
      </c>
      <c r="BL292" s="25" t="s">
        <v>286</v>
      </c>
      <c r="BM292" s="25" t="s">
        <v>3481</v>
      </c>
    </row>
    <row r="293" spans="2:65" s="1" customFormat="1" ht="121.5">
      <c r="B293" s="43"/>
      <c r="C293" s="65"/>
      <c r="D293" s="218" t="s">
        <v>209</v>
      </c>
      <c r="E293" s="65"/>
      <c r="F293" s="219" t="s">
        <v>1601</v>
      </c>
      <c r="G293" s="65"/>
      <c r="H293" s="65"/>
      <c r="I293" s="175"/>
      <c r="J293" s="65"/>
      <c r="K293" s="65"/>
      <c r="L293" s="63"/>
      <c r="M293" s="220"/>
      <c r="N293" s="44"/>
      <c r="O293" s="44"/>
      <c r="P293" s="44"/>
      <c r="Q293" s="44"/>
      <c r="R293" s="44"/>
      <c r="S293" s="44"/>
      <c r="T293" s="80"/>
      <c r="AT293" s="25" t="s">
        <v>209</v>
      </c>
      <c r="AU293" s="25" t="s">
        <v>87</v>
      </c>
    </row>
    <row r="294" spans="2:65" s="11" customFormat="1" ht="29.85" customHeight="1">
      <c r="B294" s="190"/>
      <c r="C294" s="191"/>
      <c r="D294" s="192" t="s">
        <v>79</v>
      </c>
      <c r="E294" s="204" t="s">
        <v>3482</v>
      </c>
      <c r="F294" s="204" t="s">
        <v>3483</v>
      </c>
      <c r="G294" s="191"/>
      <c r="H294" s="191"/>
      <c r="I294" s="194"/>
      <c r="J294" s="205">
        <f>BK294</f>
        <v>0</v>
      </c>
      <c r="K294" s="191"/>
      <c r="L294" s="196"/>
      <c r="M294" s="197"/>
      <c r="N294" s="198"/>
      <c r="O294" s="198"/>
      <c r="P294" s="199">
        <f>SUM(P295:P372)</f>
        <v>0</v>
      </c>
      <c r="Q294" s="198"/>
      <c r="R294" s="199">
        <f>SUM(R295:R372)</f>
        <v>0.31909000000000004</v>
      </c>
      <c r="S294" s="198"/>
      <c r="T294" s="200">
        <f>SUM(T295:T372)</f>
        <v>0</v>
      </c>
      <c r="AR294" s="201" t="s">
        <v>87</v>
      </c>
      <c r="AT294" s="202" t="s">
        <v>79</v>
      </c>
      <c r="AU294" s="202" t="s">
        <v>42</v>
      </c>
      <c r="AY294" s="201" t="s">
        <v>201</v>
      </c>
      <c r="BK294" s="203">
        <f>SUM(BK295:BK372)</f>
        <v>0</v>
      </c>
    </row>
    <row r="295" spans="2:65" s="1" customFormat="1" ht="25.5" customHeight="1">
      <c r="B295" s="43"/>
      <c r="C295" s="206" t="s">
        <v>445</v>
      </c>
      <c r="D295" s="206" t="s">
        <v>203</v>
      </c>
      <c r="E295" s="207" t="s">
        <v>3484</v>
      </c>
      <c r="F295" s="208" t="s">
        <v>3485</v>
      </c>
      <c r="G295" s="209" t="s">
        <v>540</v>
      </c>
      <c r="H295" s="210">
        <v>31</v>
      </c>
      <c r="I295" s="211"/>
      <c r="J295" s="212">
        <f>ROUND(I295*H295,2)</f>
        <v>0</v>
      </c>
      <c r="K295" s="208" t="s">
        <v>207</v>
      </c>
      <c r="L295" s="63"/>
      <c r="M295" s="213" t="s">
        <v>34</v>
      </c>
      <c r="N295" s="214" t="s">
        <v>51</v>
      </c>
      <c r="O295" s="44"/>
      <c r="P295" s="215">
        <f>O295*H295</f>
        <v>0</v>
      </c>
      <c r="Q295" s="215">
        <v>4.0000000000000002E-4</v>
      </c>
      <c r="R295" s="215">
        <f>Q295*H295</f>
        <v>1.2400000000000001E-2</v>
      </c>
      <c r="S295" s="215">
        <v>0</v>
      </c>
      <c r="T295" s="216">
        <f>S295*H295</f>
        <v>0</v>
      </c>
      <c r="AR295" s="25" t="s">
        <v>286</v>
      </c>
      <c r="AT295" s="25" t="s">
        <v>203</v>
      </c>
      <c r="AU295" s="25" t="s">
        <v>87</v>
      </c>
      <c r="AY295" s="25" t="s">
        <v>201</v>
      </c>
      <c r="BE295" s="217">
        <f>IF(N295="základní",J295,0)</f>
        <v>0</v>
      </c>
      <c r="BF295" s="217">
        <f>IF(N295="snížená",J295,0)</f>
        <v>0</v>
      </c>
      <c r="BG295" s="217">
        <f>IF(N295="zákl. přenesená",J295,0)</f>
        <v>0</v>
      </c>
      <c r="BH295" s="217">
        <f>IF(N295="sníž. přenesená",J295,0)</f>
        <v>0</v>
      </c>
      <c r="BI295" s="217">
        <f>IF(N295="nulová",J295,0)</f>
        <v>0</v>
      </c>
      <c r="BJ295" s="25" t="s">
        <v>42</v>
      </c>
      <c r="BK295" s="217">
        <f>ROUND(I295*H295,2)</f>
        <v>0</v>
      </c>
      <c r="BL295" s="25" t="s">
        <v>286</v>
      </c>
      <c r="BM295" s="25" t="s">
        <v>3486</v>
      </c>
    </row>
    <row r="296" spans="2:65" s="1" customFormat="1" ht="27">
      <c r="B296" s="43"/>
      <c r="C296" s="65"/>
      <c r="D296" s="218" t="s">
        <v>209</v>
      </c>
      <c r="E296" s="65"/>
      <c r="F296" s="219" t="s">
        <v>3487</v>
      </c>
      <c r="G296" s="65"/>
      <c r="H296" s="65"/>
      <c r="I296" s="175"/>
      <c r="J296" s="65"/>
      <c r="K296" s="65"/>
      <c r="L296" s="63"/>
      <c r="M296" s="220"/>
      <c r="N296" s="44"/>
      <c r="O296" s="44"/>
      <c r="P296" s="44"/>
      <c r="Q296" s="44"/>
      <c r="R296" s="44"/>
      <c r="S296" s="44"/>
      <c r="T296" s="80"/>
      <c r="AT296" s="25" t="s">
        <v>209</v>
      </c>
      <c r="AU296" s="25" t="s">
        <v>87</v>
      </c>
    </row>
    <row r="297" spans="2:65" s="12" customFormat="1">
      <c r="B297" s="221"/>
      <c r="C297" s="222"/>
      <c r="D297" s="218" t="s">
        <v>211</v>
      </c>
      <c r="E297" s="223" t="s">
        <v>34</v>
      </c>
      <c r="F297" s="224" t="s">
        <v>3317</v>
      </c>
      <c r="G297" s="222"/>
      <c r="H297" s="223" t="s">
        <v>34</v>
      </c>
      <c r="I297" s="225"/>
      <c r="J297" s="222"/>
      <c r="K297" s="222"/>
      <c r="L297" s="226"/>
      <c r="M297" s="227"/>
      <c r="N297" s="228"/>
      <c r="O297" s="228"/>
      <c r="P297" s="228"/>
      <c r="Q297" s="228"/>
      <c r="R297" s="228"/>
      <c r="S297" s="228"/>
      <c r="T297" s="229"/>
      <c r="AT297" s="230" t="s">
        <v>211</v>
      </c>
      <c r="AU297" s="230" t="s">
        <v>87</v>
      </c>
      <c r="AV297" s="12" t="s">
        <v>42</v>
      </c>
      <c r="AW297" s="12" t="s">
        <v>40</v>
      </c>
      <c r="AX297" s="12" t="s">
        <v>80</v>
      </c>
      <c r="AY297" s="230" t="s">
        <v>201</v>
      </c>
    </row>
    <row r="298" spans="2:65" s="13" customFormat="1">
      <c r="B298" s="231"/>
      <c r="C298" s="232"/>
      <c r="D298" s="218" t="s">
        <v>211</v>
      </c>
      <c r="E298" s="233" t="s">
        <v>34</v>
      </c>
      <c r="F298" s="234" t="s">
        <v>3488</v>
      </c>
      <c r="G298" s="232"/>
      <c r="H298" s="235">
        <v>31</v>
      </c>
      <c r="I298" s="236"/>
      <c r="J298" s="232"/>
      <c r="K298" s="232"/>
      <c r="L298" s="237"/>
      <c r="M298" s="238"/>
      <c r="N298" s="239"/>
      <c r="O298" s="239"/>
      <c r="P298" s="239"/>
      <c r="Q298" s="239"/>
      <c r="R298" s="239"/>
      <c r="S298" s="239"/>
      <c r="T298" s="240"/>
      <c r="AT298" s="241" t="s">
        <v>211</v>
      </c>
      <c r="AU298" s="241" t="s">
        <v>87</v>
      </c>
      <c r="AV298" s="13" t="s">
        <v>87</v>
      </c>
      <c r="AW298" s="13" t="s">
        <v>40</v>
      </c>
      <c r="AX298" s="13" t="s">
        <v>80</v>
      </c>
      <c r="AY298" s="241" t="s">
        <v>201</v>
      </c>
    </row>
    <row r="299" spans="2:65" s="14" customFormat="1">
      <c r="B299" s="242"/>
      <c r="C299" s="243"/>
      <c r="D299" s="218" t="s">
        <v>211</v>
      </c>
      <c r="E299" s="244" t="s">
        <v>34</v>
      </c>
      <c r="F299" s="245" t="s">
        <v>215</v>
      </c>
      <c r="G299" s="243"/>
      <c r="H299" s="246">
        <v>31</v>
      </c>
      <c r="I299" s="247"/>
      <c r="J299" s="243"/>
      <c r="K299" s="243"/>
      <c r="L299" s="248"/>
      <c r="M299" s="249"/>
      <c r="N299" s="250"/>
      <c r="O299" s="250"/>
      <c r="P299" s="250"/>
      <c r="Q299" s="250"/>
      <c r="R299" s="250"/>
      <c r="S299" s="250"/>
      <c r="T299" s="251"/>
      <c r="AT299" s="252" t="s">
        <v>211</v>
      </c>
      <c r="AU299" s="252" t="s">
        <v>87</v>
      </c>
      <c r="AV299" s="14" t="s">
        <v>111</v>
      </c>
      <c r="AW299" s="14" t="s">
        <v>40</v>
      </c>
      <c r="AX299" s="14" t="s">
        <v>42</v>
      </c>
      <c r="AY299" s="252" t="s">
        <v>201</v>
      </c>
    </row>
    <row r="300" spans="2:65" s="1" customFormat="1" ht="25.5" customHeight="1">
      <c r="B300" s="43"/>
      <c r="C300" s="206" t="s">
        <v>466</v>
      </c>
      <c r="D300" s="206" t="s">
        <v>203</v>
      </c>
      <c r="E300" s="207" t="s">
        <v>3489</v>
      </c>
      <c r="F300" s="208" t="s">
        <v>3490</v>
      </c>
      <c r="G300" s="209" t="s">
        <v>540</v>
      </c>
      <c r="H300" s="210">
        <v>97</v>
      </c>
      <c r="I300" s="211"/>
      <c r="J300" s="212">
        <f>ROUND(I300*H300,2)</f>
        <v>0</v>
      </c>
      <c r="K300" s="208" t="s">
        <v>207</v>
      </c>
      <c r="L300" s="63"/>
      <c r="M300" s="213" t="s">
        <v>34</v>
      </c>
      <c r="N300" s="214" t="s">
        <v>51</v>
      </c>
      <c r="O300" s="44"/>
      <c r="P300" s="215">
        <f>O300*H300</f>
        <v>0</v>
      </c>
      <c r="Q300" s="215">
        <v>6.6E-4</v>
      </c>
      <c r="R300" s="215">
        <f>Q300*H300</f>
        <v>6.4019999999999994E-2</v>
      </c>
      <c r="S300" s="215">
        <v>0</v>
      </c>
      <c r="T300" s="216">
        <f>S300*H300</f>
        <v>0</v>
      </c>
      <c r="AR300" s="25" t="s">
        <v>286</v>
      </c>
      <c r="AT300" s="25" t="s">
        <v>203</v>
      </c>
      <c r="AU300" s="25" t="s">
        <v>87</v>
      </c>
      <c r="AY300" s="25" t="s">
        <v>201</v>
      </c>
      <c r="BE300" s="217">
        <f>IF(N300="základní",J300,0)</f>
        <v>0</v>
      </c>
      <c r="BF300" s="217">
        <f>IF(N300="snížená",J300,0)</f>
        <v>0</v>
      </c>
      <c r="BG300" s="217">
        <f>IF(N300="zákl. přenesená",J300,0)</f>
        <v>0</v>
      </c>
      <c r="BH300" s="217">
        <f>IF(N300="sníž. přenesená",J300,0)</f>
        <v>0</v>
      </c>
      <c r="BI300" s="217">
        <f>IF(N300="nulová",J300,0)</f>
        <v>0</v>
      </c>
      <c r="BJ300" s="25" t="s">
        <v>42</v>
      </c>
      <c r="BK300" s="217">
        <f>ROUND(I300*H300,2)</f>
        <v>0</v>
      </c>
      <c r="BL300" s="25" t="s">
        <v>286</v>
      </c>
      <c r="BM300" s="25" t="s">
        <v>3491</v>
      </c>
    </row>
    <row r="301" spans="2:65" s="1" customFormat="1" ht="27">
      <c r="B301" s="43"/>
      <c r="C301" s="65"/>
      <c r="D301" s="218" t="s">
        <v>209</v>
      </c>
      <c r="E301" s="65"/>
      <c r="F301" s="219" t="s">
        <v>3487</v>
      </c>
      <c r="G301" s="65"/>
      <c r="H301" s="65"/>
      <c r="I301" s="175"/>
      <c r="J301" s="65"/>
      <c r="K301" s="65"/>
      <c r="L301" s="63"/>
      <c r="M301" s="220"/>
      <c r="N301" s="44"/>
      <c r="O301" s="44"/>
      <c r="P301" s="44"/>
      <c r="Q301" s="44"/>
      <c r="R301" s="44"/>
      <c r="S301" s="44"/>
      <c r="T301" s="80"/>
      <c r="AT301" s="25" t="s">
        <v>209</v>
      </c>
      <c r="AU301" s="25" t="s">
        <v>87</v>
      </c>
    </row>
    <row r="302" spans="2:65" s="12" customFormat="1">
      <c r="B302" s="221"/>
      <c r="C302" s="222"/>
      <c r="D302" s="218" t="s">
        <v>211</v>
      </c>
      <c r="E302" s="223" t="s">
        <v>34</v>
      </c>
      <c r="F302" s="224" t="s">
        <v>3317</v>
      </c>
      <c r="G302" s="222"/>
      <c r="H302" s="223" t="s">
        <v>34</v>
      </c>
      <c r="I302" s="225"/>
      <c r="J302" s="222"/>
      <c r="K302" s="222"/>
      <c r="L302" s="226"/>
      <c r="M302" s="227"/>
      <c r="N302" s="228"/>
      <c r="O302" s="228"/>
      <c r="P302" s="228"/>
      <c r="Q302" s="228"/>
      <c r="R302" s="228"/>
      <c r="S302" s="228"/>
      <c r="T302" s="229"/>
      <c r="AT302" s="230" t="s">
        <v>211</v>
      </c>
      <c r="AU302" s="230" t="s">
        <v>87</v>
      </c>
      <c r="AV302" s="12" t="s">
        <v>42</v>
      </c>
      <c r="AW302" s="12" t="s">
        <v>40</v>
      </c>
      <c r="AX302" s="12" t="s">
        <v>80</v>
      </c>
      <c r="AY302" s="230" t="s">
        <v>201</v>
      </c>
    </row>
    <row r="303" spans="2:65" s="13" customFormat="1">
      <c r="B303" s="231"/>
      <c r="C303" s="232"/>
      <c r="D303" s="218" t="s">
        <v>211</v>
      </c>
      <c r="E303" s="233" t="s">
        <v>34</v>
      </c>
      <c r="F303" s="234" t="s">
        <v>3492</v>
      </c>
      <c r="G303" s="232"/>
      <c r="H303" s="235">
        <v>97</v>
      </c>
      <c r="I303" s="236"/>
      <c r="J303" s="232"/>
      <c r="K303" s="232"/>
      <c r="L303" s="237"/>
      <c r="M303" s="238"/>
      <c r="N303" s="239"/>
      <c r="O303" s="239"/>
      <c r="P303" s="239"/>
      <c r="Q303" s="239"/>
      <c r="R303" s="239"/>
      <c r="S303" s="239"/>
      <c r="T303" s="240"/>
      <c r="AT303" s="241" t="s">
        <v>211</v>
      </c>
      <c r="AU303" s="241" t="s">
        <v>87</v>
      </c>
      <c r="AV303" s="13" t="s">
        <v>87</v>
      </c>
      <c r="AW303" s="13" t="s">
        <v>40</v>
      </c>
      <c r="AX303" s="13" t="s">
        <v>80</v>
      </c>
      <c r="AY303" s="241" t="s">
        <v>201</v>
      </c>
    </row>
    <row r="304" spans="2:65" s="14" customFormat="1">
      <c r="B304" s="242"/>
      <c r="C304" s="243"/>
      <c r="D304" s="218" t="s">
        <v>211</v>
      </c>
      <c r="E304" s="244" t="s">
        <v>34</v>
      </c>
      <c r="F304" s="245" t="s">
        <v>215</v>
      </c>
      <c r="G304" s="243"/>
      <c r="H304" s="246">
        <v>97</v>
      </c>
      <c r="I304" s="247"/>
      <c r="J304" s="243"/>
      <c r="K304" s="243"/>
      <c r="L304" s="248"/>
      <c r="M304" s="249"/>
      <c r="N304" s="250"/>
      <c r="O304" s="250"/>
      <c r="P304" s="250"/>
      <c r="Q304" s="250"/>
      <c r="R304" s="250"/>
      <c r="S304" s="250"/>
      <c r="T304" s="251"/>
      <c r="AT304" s="252" t="s">
        <v>211</v>
      </c>
      <c r="AU304" s="252" t="s">
        <v>87</v>
      </c>
      <c r="AV304" s="14" t="s">
        <v>111</v>
      </c>
      <c r="AW304" s="14" t="s">
        <v>40</v>
      </c>
      <c r="AX304" s="14" t="s">
        <v>42</v>
      </c>
      <c r="AY304" s="252" t="s">
        <v>201</v>
      </c>
    </row>
    <row r="305" spans="2:65" s="1" customFormat="1" ht="25.5" customHeight="1">
      <c r="B305" s="43"/>
      <c r="C305" s="206" t="s">
        <v>472</v>
      </c>
      <c r="D305" s="206" t="s">
        <v>203</v>
      </c>
      <c r="E305" s="207" t="s">
        <v>3493</v>
      </c>
      <c r="F305" s="208" t="s">
        <v>3494</v>
      </c>
      <c r="G305" s="209" t="s">
        <v>540</v>
      </c>
      <c r="H305" s="210">
        <v>82</v>
      </c>
      <c r="I305" s="211"/>
      <c r="J305" s="212">
        <f>ROUND(I305*H305,2)</f>
        <v>0</v>
      </c>
      <c r="K305" s="208" t="s">
        <v>207</v>
      </c>
      <c r="L305" s="63"/>
      <c r="M305" s="213" t="s">
        <v>34</v>
      </c>
      <c r="N305" s="214" t="s">
        <v>51</v>
      </c>
      <c r="O305" s="44"/>
      <c r="P305" s="215">
        <f>O305*H305</f>
        <v>0</v>
      </c>
      <c r="Q305" s="215">
        <v>9.1E-4</v>
      </c>
      <c r="R305" s="215">
        <f>Q305*H305</f>
        <v>7.4620000000000006E-2</v>
      </c>
      <c r="S305" s="215">
        <v>0</v>
      </c>
      <c r="T305" s="216">
        <f>S305*H305</f>
        <v>0</v>
      </c>
      <c r="AR305" s="25" t="s">
        <v>286</v>
      </c>
      <c r="AT305" s="25" t="s">
        <v>203</v>
      </c>
      <c r="AU305" s="25" t="s">
        <v>87</v>
      </c>
      <c r="AY305" s="25" t="s">
        <v>201</v>
      </c>
      <c r="BE305" s="217">
        <f>IF(N305="základní",J305,0)</f>
        <v>0</v>
      </c>
      <c r="BF305" s="217">
        <f>IF(N305="snížená",J305,0)</f>
        <v>0</v>
      </c>
      <c r="BG305" s="217">
        <f>IF(N305="zákl. přenesená",J305,0)</f>
        <v>0</v>
      </c>
      <c r="BH305" s="217">
        <f>IF(N305="sníž. přenesená",J305,0)</f>
        <v>0</v>
      </c>
      <c r="BI305" s="217">
        <f>IF(N305="nulová",J305,0)</f>
        <v>0</v>
      </c>
      <c r="BJ305" s="25" t="s">
        <v>42</v>
      </c>
      <c r="BK305" s="217">
        <f>ROUND(I305*H305,2)</f>
        <v>0</v>
      </c>
      <c r="BL305" s="25" t="s">
        <v>286</v>
      </c>
      <c r="BM305" s="25" t="s">
        <v>3495</v>
      </c>
    </row>
    <row r="306" spans="2:65" s="1" customFormat="1" ht="27">
      <c r="B306" s="43"/>
      <c r="C306" s="65"/>
      <c r="D306" s="218" t="s">
        <v>209</v>
      </c>
      <c r="E306" s="65"/>
      <c r="F306" s="219" t="s">
        <v>3487</v>
      </c>
      <c r="G306" s="65"/>
      <c r="H306" s="65"/>
      <c r="I306" s="175"/>
      <c r="J306" s="65"/>
      <c r="K306" s="65"/>
      <c r="L306" s="63"/>
      <c r="M306" s="220"/>
      <c r="N306" s="44"/>
      <c r="O306" s="44"/>
      <c r="P306" s="44"/>
      <c r="Q306" s="44"/>
      <c r="R306" s="44"/>
      <c r="S306" s="44"/>
      <c r="T306" s="80"/>
      <c r="AT306" s="25" t="s">
        <v>209</v>
      </c>
      <c r="AU306" s="25" t="s">
        <v>87</v>
      </c>
    </row>
    <row r="307" spans="2:65" s="12" customFormat="1">
      <c r="B307" s="221"/>
      <c r="C307" s="222"/>
      <c r="D307" s="218" t="s">
        <v>211</v>
      </c>
      <c r="E307" s="223" t="s">
        <v>34</v>
      </c>
      <c r="F307" s="224" t="s">
        <v>3317</v>
      </c>
      <c r="G307" s="222"/>
      <c r="H307" s="223" t="s">
        <v>34</v>
      </c>
      <c r="I307" s="225"/>
      <c r="J307" s="222"/>
      <c r="K307" s="222"/>
      <c r="L307" s="226"/>
      <c r="M307" s="227"/>
      <c r="N307" s="228"/>
      <c r="O307" s="228"/>
      <c r="P307" s="228"/>
      <c r="Q307" s="228"/>
      <c r="R307" s="228"/>
      <c r="S307" s="228"/>
      <c r="T307" s="229"/>
      <c r="AT307" s="230" t="s">
        <v>211</v>
      </c>
      <c r="AU307" s="230" t="s">
        <v>87</v>
      </c>
      <c r="AV307" s="12" t="s">
        <v>42</v>
      </c>
      <c r="AW307" s="12" t="s">
        <v>40</v>
      </c>
      <c r="AX307" s="12" t="s">
        <v>80</v>
      </c>
      <c r="AY307" s="230" t="s">
        <v>201</v>
      </c>
    </row>
    <row r="308" spans="2:65" s="13" customFormat="1">
      <c r="B308" s="231"/>
      <c r="C308" s="232"/>
      <c r="D308" s="218" t="s">
        <v>211</v>
      </c>
      <c r="E308" s="233" t="s">
        <v>34</v>
      </c>
      <c r="F308" s="234" t="s">
        <v>3496</v>
      </c>
      <c r="G308" s="232"/>
      <c r="H308" s="235">
        <v>82</v>
      </c>
      <c r="I308" s="236"/>
      <c r="J308" s="232"/>
      <c r="K308" s="232"/>
      <c r="L308" s="237"/>
      <c r="M308" s="238"/>
      <c r="N308" s="239"/>
      <c r="O308" s="239"/>
      <c r="P308" s="239"/>
      <c r="Q308" s="239"/>
      <c r="R308" s="239"/>
      <c r="S308" s="239"/>
      <c r="T308" s="240"/>
      <c r="AT308" s="241" t="s">
        <v>211</v>
      </c>
      <c r="AU308" s="241" t="s">
        <v>87</v>
      </c>
      <c r="AV308" s="13" t="s">
        <v>87</v>
      </c>
      <c r="AW308" s="13" t="s">
        <v>40</v>
      </c>
      <c r="AX308" s="13" t="s">
        <v>80</v>
      </c>
      <c r="AY308" s="241" t="s">
        <v>201</v>
      </c>
    </row>
    <row r="309" spans="2:65" s="14" customFormat="1">
      <c r="B309" s="242"/>
      <c r="C309" s="243"/>
      <c r="D309" s="218" t="s">
        <v>211</v>
      </c>
      <c r="E309" s="244" t="s">
        <v>34</v>
      </c>
      <c r="F309" s="245" t="s">
        <v>215</v>
      </c>
      <c r="G309" s="243"/>
      <c r="H309" s="246">
        <v>82</v>
      </c>
      <c r="I309" s="247"/>
      <c r="J309" s="243"/>
      <c r="K309" s="243"/>
      <c r="L309" s="248"/>
      <c r="M309" s="249"/>
      <c r="N309" s="250"/>
      <c r="O309" s="250"/>
      <c r="P309" s="250"/>
      <c r="Q309" s="250"/>
      <c r="R309" s="250"/>
      <c r="S309" s="250"/>
      <c r="T309" s="251"/>
      <c r="AT309" s="252" t="s">
        <v>211</v>
      </c>
      <c r="AU309" s="252" t="s">
        <v>87</v>
      </c>
      <c r="AV309" s="14" t="s">
        <v>111</v>
      </c>
      <c r="AW309" s="14" t="s">
        <v>40</v>
      </c>
      <c r="AX309" s="14" t="s">
        <v>42</v>
      </c>
      <c r="AY309" s="252" t="s">
        <v>201</v>
      </c>
    </row>
    <row r="310" spans="2:65" s="1" customFormat="1" ht="25.5" customHeight="1">
      <c r="B310" s="43"/>
      <c r="C310" s="206" t="s">
        <v>476</v>
      </c>
      <c r="D310" s="206" t="s">
        <v>203</v>
      </c>
      <c r="E310" s="207" t="s">
        <v>3497</v>
      </c>
      <c r="F310" s="208" t="s">
        <v>3498</v>
      </c>
      <c r="G310" s="209" t="s">
        <v>540</v>
      </c>
      <c r="H310" s="210">
        <v>25</v>
      </c>
      <c r="I310" s="211"/>
      <c r="J310" s="212">
        <f>ROUND(I310*H310,2)</f>
        <v>0</v>
      </c>
      <c r="K310" s="208" t="s">
        <v>207</v>
      </c>
      <c r="L310" s="63"/>
      <c r="M310" s="213" t="s">
        <v>34</v>
      </c>
      <c r="N310" s="214" t="s">
        <v>51</v>
      </c>
      <c r="O310" s="44"/>
      <c r="P310" s="215">
        <f>O310*H310</f>
        <v>0</v>
      </c>
      <c r="Q310" s="215">
        <v>1.1900000000000001E-3</v>
      </c>
      <c r="R310" s="215">
        <f>Q310*H310</f>
        <v>2.9750000000000002E-2</v>
      </c>
      <c r="S310" s="215">
        <v>0</v>
      </c>
      <c r="T310" s="216">
        <f>S310*H310</f>
        <v>0</v>
      </c>
      <c r="AR310" s="25" t="s">
        <v>286</v>
      </c>
      <c r="AT310" s="25" t="s">
        <v>203</v>
      </c>
      <c r="AU310" s="25" t="s">
        <v>87</v>
      </c>
      <c r="AY310" s="25" t="s">
        <v>201</v>
      </c>
      <c r="BE310" s="217">
        <f>IF(N310="základní",J310,0)</f>
        <v>0</v>
      </c>
      <c r="BF310" s="217">
        <f>IF(N310="snížená",J310,0)</f>
        <v>0</v>
      </c>
      <c r="BG310" s="217">
        <f>IF(N310="zákl. přenesená",J310,0)</f>
        <v>0</v>
      </c>
      <c r="BH310" s="217">
        <f>IF(N310="sníž. přenesená",J310,0)</f>
        <v>0</v>
      </c>
      <c r="BI310" s="217">
        <f>IF(N310="nulová",J310,0)</f>
        <v>0</v>
      </c>
      <c r="BJ310" s="25" t="s">
        <v>42</v>
      </c>
      <c r="BK310" s="217">
        <f>ROUND(I310*H310,2)</f>
        <v>0</v>
      </c>
      <c r="BL310" s="25" t="s">
        <v>286</v>
      </c>
      <c r="BM310" s="25" t="s">
        <v>3499</v>
      </c>
    </row>
    <row r="311" spans="2:65" s="1" customFormat="1" ht="27">
      <c r="B311" s="43"/>
      <c r="C311" s="65"/>
      <c r="D311" s="218" t="s">
        <v>209</v>
      </c>
      <c r="E311" s="65"/>
      <c r="F311" s="219" t="s">
        <v>3487</v>
      </c>
      <c r="G311" s="65"/>
      <c r="H311" s="65"/>
      <c r="I311" s="175"/>
      <c r="J311" s="65"/>
      <c r="K311" s="65"/>
      <c r="L311" s="63"/>
      <c r="M311" s="220"/>
      <c r="N311" s="44"/>
      <c r="O311" s="44"/>
      <c r="P311" s="44"/>
      <c r="Q311" s="44"/>
      <c r="R311" s="44"/>
      <c r="S311" s="44"/>
      <c r="T311" s="80"/>
      <c r="AT311" s="25" t="s">
        <v>209</v>
      </c>
      <c r="AU311" s="25" t="s">
        <v>87</v>
      </c>
    </row>
    <row r="312" spans="2:65" s="12" customFormat="1">
      <c r="B312" s="221"/>
      <c r="C312" s="222"/>
      <c r="D312" s="218" t="s">
        <v>211</v>
      </c>
      <c r="E312" s="223" t="s">
        <v>34</v>
      </c>
      <c r="F312" s="224" t="s">
        <v>3317</v>
      </c>
      <c r="G312" s="222"/>
      <c r="H312" s="223" t="s">
        <v>34</v>
      </c>
      <c r="I312" s="225"/>
      <c r="J312" s="222"/>
      <c r="K312" s="222"/>
      <c r="L312" s="226"/>
      <c r="M312" s="227"/>
      <c r="N312" s="228"/>
      <c r="O312" s="228"/>
      <c r="P312" s="228"/>
      <c r="Q312" s="228"/>
      <c r="R312" s="228"/>
      <c r="S312" s="228"/>
      <c r="T312" s="229"/>
      <c r="AT312" s="230" t="s">
        <v>211</v>
      </c>
      <c r="AU312" s="230" t="s">
        <v>87</v>
      </c>
      <c r="AV312" s="12" t="s">
        <v>42</v>
      </c>
      <c r="AW312" s="12" t="s">
        <v>40</v>
      </c>
      <c r="AX312" s="12" t="s">
        <v>80</v>
      </c>
      <c r="AY312" s="230" t="s">
        <v>201</v>
      </c>
    </row>
    <row r="313" spans="2:65" s="13" customFormat="1">
      <c r="B313" s="231"/>
      <c r="C313" s="232"/>
      <c r="D313" s="218" t="s">
        <v>211</v>
      </c>
      <c r="E313" s="233" t="s">
        <v>34</v>
      </c>
      <c r="F313" s="234" t="s">
        <v>3422</v>
      </c>
      <c r="G313" s="232"/>
      <c r="H313" s="235">
        <v>25</v>
      </c>
      <c r="I313" s="236"/>
      <c r="J313" s="232"/>
      <c r="K313" s="232"/>
      <c r="L313" s="237"/>
      <c r="M313" s="238"/>
      <c r="N313" s="239"/>
      <c r="O313" s="239"/>
      <c r="P313" s="239"/>
      <c r="Q313" s="239"/>
      <c r="R313" s="239"/>
      <c r="S313" s="239"/>
      <c r="T313" s="240"/>
      <c r="AT313" s="241" t="s">
        <v>211</v>
      </c>
      <c r="AU313" s="241" t="s">
        <v>87</v>
      </c>
      <c r="AV313" s="13" t="s">
        <v>87</v>
      </c>
      <c r="AW313" s="13" t="s">
        <v>40</v>
      </c>
      <c r="AX313" s="13" t="s">
        <v>80</v>
      </c>
      <c r="AY313" s="241" t="s">
        <v>201</v>
      </c>
    </row>
    <row r="314" spans="2:65" s="14" customFormat="1">
      <c r="B314" s="242"/>
      <c r="C314" s="243"/>
      <c r="D314" s="218" t="s">
        <v>211</v>
      </c>
      <c r="E314" s="244" t="s">
        <v>34</v>
      </c>
      <c r="F314" s="245" t="s">
        <v>215</v>
      </c>
      <c r="G314" s="243"/>
      <c r="H314" s="246">
        <v>25</v>
      </c>
      <c r="I314" s="247"/>
      <c r="J314" s="243"/>
      <c r="K314" s="243"/>
      <c r="L314" s="248"/>
      <c r="M314" s="249"/>
      <c r="N314" s="250"/>
      <c r="O314" s="250"/>
      <c r="P314" s="250"/>
      <c r="Q314" s="250"/>
      <c r="R314" s="250"/>
      <c r="S314" s="250"/>
      <c r="T314" s="251"/>
      <c r="AT314" s="252" t="s">
        <v>211</v>
      </c>
      <c r="AU314" s="252" t="s">
        <v>87</v>
      </c>
      <c r="AV314" s="14" t="s">
        <v>111</v>
      </c>
      <c r="AW314" s="14" t="s">
        <v>40</v>
      </c>
      <c r="AX314" s="14" t="s">
        <v>42</v>
      </c>
      <c r="AY314" s="252" t="s">
        <v>201</v>
      </c>
    </row>
    <row r="315" spans="2:65" s="1" customFormat="1" ht="25.5" customHeight="1">
      <c r="B315" s="43"/>
      <c r="C315" s="206" t="s">
        <v>481</v>
      </c>
      <c r="D315" s="206" t="s">
        <v>203</v>
      </c>
      <c r="E315" s="207" t="s">
        <v>3500</v>
      </c>
      <c r="F315" s="208" t="s">
        <v>3501</v>
      </c>
      <c r="G315" s="209" t="s">
        <v>540</v>
      </c>
      <c r="H315" s="210">
        <v>25</v>
      </c>
      <c r="I315" s="211"/>
      <c r="J315" s="212">
        <f>ROUND(I315*H315,2)</f>
        <v>0</v>
      </c>
      <c r="K315" s="208" t="s">
        <v>207</v>
      </c>
      <c r="L315" s="63"/>
      <c r="M315" s="213" t="s">
        <v>34</v>
      </c>
      <c r="N315" s="214" t="s">
        <v>51</v>
      </c>
      <c r="O315" s="44"/>
      <c r="P315" s="215">
        <f>O315*H315</f>
        <v>0</v>
      </c>
      <c r="Q315" s="215">
        <v>2.5200000000000001E-3</v>
      </c>
      <c r="R315" s="215">
        <f>Q315*H315</f>
        <v>6.3E-2</v>
      </c>
      <c r="S315" s="215">
        <v>0</v>
      </c>
      <c r="T315" s="216">
        <f>S315*H315</f>
        <v>0</v>
      </c>
      <c r="AR315" s="25" t="s">
        <v>286</v>
      </c>
      <c r="AT315" s="25" t="s">
        <v>203</v>
      </c>
      <c r="AU315" s="25" t="s">
        <v>87</v>
      </c>
      <c r="AY315" s="25" t="s">
        <v>201</v>
      </c>
      <c r="BE315" s="217">
        <f>IF(N315="základní",J315,0)</f>
        <v>0</v>
      </c>
      <c r="BF315" s="217">
        <f>IF(N315="snížená",J315,0)</f>
        <v>0</v>
      </c>
      <c r="BG315" s="217">
        <f>IF(N315="zákl. přenesená",J315,0)</f>
        <v>0</v>
      </c>
      <c r="BH315" s="217">
        <f>IF(N315="sníž. přenesená",J315,0)</f>
        <v>0</v>
      </c>
      <c r="BI315" s="217">
        <f>IF(N315="nulová",J315,0)</f>
        <v>0</v>
      </c>
      <c r="BJ315" s="25" t="s">
        <v>42</v>
      </c>
      <c r="BK315" s="217">
        <f>ROUND(I315*H315,2)</f>
        <v>0</v>
      </c>
      <c r="BL315" s="25" t="s">
        <v>286</v>
      </c>
      <c r="BM315" s="25" t="s">
        <v>3502</v>
      </c>
    </row>
    <row r="316" spans="2:65" s="1" customFormat="1" ht="27">
      <c r="B316" s="43"/>
      <c r="C316" s="65"/>
      <c r="D316" s="218" t="s">
        <v>209</v>
      </c>
      <c r="E316" s="65"/>
      <c r="F316" s="219" t="s">
        <v>3487</v>
      </c>
      <c r="G316" s="65"/>
      <c r="H316" s="65"/>
      <c r="I316" s="175"/>
      <c r="J316" s="65"/>
      <c r="K316" s="65"/>
      <c r="L316" s="63"/>
      <c r="M316" s="220"/>
      <c r="N316" s="44"/>
      <c r="O316" s="44"/>
      <c r="P316" s="44"/>
      <c r="Q316" s="44"/>
      <c r="R316" s="44"/>
      <c r="S316" s="44"/>
      <c r="T316" s="80"/>
      <c r="AT316" s="25" t="s">
        <v>209</v>
      </c>
      <c r="AU316" s="25" t="s">
        <v>87</v>
      </c>
    </row>
    <row r="317" spans="2:65" s="12" customFormat="1">
      <c r="B317" s="221"/>
      <c r="C317" s="222"/>
      <c r="D317" s="218" t="s">
        <v>211</v>
      </c>
      <c r="E317" s="223" t="s">
        <v>34</v>
      </c>
      <c r="F317" s="224" t="s">
        <v>3317</v>
      </c>
      <c r="G317" s="222"/>
      <c r="H317" s="223" t="s">
        <v>34</v>
      </c>
      <c r="I317" s="225"/>
      <c r="J317" s="222"/>
      <c r="K317" s="222"/>
      <c r="L317" s="226"/>
      <c r="M317" s="227"/>
      <c r="N317" s="228"/>
      <c r="O317" s="228"/>
      <c r="P317" s="228"/>
      <c r="Q317" s="228"/>
      <c r="R317" s="228"/>
      <c r="S317" s="228"/>
      <c r="T317" s="229"/>
      <c r="AT317" s="230" t="s">
        <v>211</v>
      </c>
      <c r="AU317" s="230" t="s">
        <v>87</v>
      </c>
      <c r="AV317" s="12" t="s">
        <v>42</v>
      </c>
      <c r="AW317" s="12" t="s">
        <v>40</v>
      </c>
      <c r="AX317" s="12" t="s">
        <v>80</v>
      </c>
      <c r="AY317" s="230" t="s">
        <v>201</v>
      </c>
    </row>
    <row r="318" spans="2:65" s="13" customFormat="1">
      <c r="B318" s="231"/>
      <c r="C318" s="232"/>
      <c r="D318" s="218" t="s">
        <v>211</v>
      </c>
      <c r="E318" s="233" t="s">
        <v>34</v>
      </c>
      <c r="F318" s="234" t="s">
        <v>3422</v>
      </c>
      <c r="G318" s="232"/>
      <c r="H318" s="235">
        <v>25</v>
      </c>
      <c r="I318" s="236"/>
      <c r="J318" s="232"/>
      <c r="K318" s="232"/>
      <c r="L318" s="237"/>
      <c r="M318" s="238"/>
      <c r="N318" s="239"/>
      <c r="O318" s="239"/>
      <c r="P318" s="239"/>
      <c r="Q318" s="239"/>
      <c r="R318" s="239"/>
      <c r="S318" s="239"/>
      <c r="T318" s="240"/>
      <c r="AT318" s="241" t="s">
        <v>211</v>
      </c>
      <c r="AU318" s="241" t="s">
        <v>87</v>
      </c>
      <c r="AV318" s="13" t="s">
        <v>87</v>
      </c>
      <c r="AW318" s="13" t="s">
        <v>40</v>
      </c>
      <c r="AX318" s="13" t="s">
        <v>80</v>
      </c>
      <c r="AY318" s="241" t="s">
        <v>201</v>
      </c>
    </row>
    <row r="319" spans="2:65" s="14" customFormat="1">
      <c r="B319" s="242"/>
      <c r="C319" s="243"/>
      <c r="D319" s="218" t="s">
        <v>211</v>
      </c>
      <c r="E319" s="244" t="s">
        <v>34</v>
      </c>
      <c r="F319" s="245" t="s">
        <v>215</v>
      </c>
      <c r="G319" s="243"/>
      <c r="H319" s="246">
        <v>25</v>
      </c>
      <c r="I319" s="247"/>
      <c r="J319" s="243"/>
      <c r="K319" s="243"/>
      <c r="L319" s="248"/>
      <c r="M319" s="249"/>
      <c r="N319" s="250"/>
      <c r="O319" s="250"/>
      <c r="P319" s="250"/>
      <c r="Q319" s="250"/>
      <c r="R319" s="250"/>
      <c r="S319" s="250"/>
      <c r="T319" s="251"/>
      <c r="AT319" s="252" t="s">
        <v>211</v>
      </c>
      <c r="AU319" s="252" t="s">
        <v>87</v>
      </c>
      <c r="AV319" s="14" t="s">
        <v>111</v>
      </c>
      <c r="AW319" s="14" t="s">
        <v>40</v>
      </c>
      <c r="AX319" s="14" t="s">
        <v>42</v>
      </c>
      <c r="AY319" s="252" t="s">
        <v>201</v>
      </c>
    </row>
    <row r="320" spans="2:65" s="1" customFormat="1" ht="38.25" customHeight="1">
      <c r="B320" s="43"/>
      <c r="C320" s="206" t="s">
        <v>485</v>
      </c>
      <c r="D320" s="206" t="s">
        <v>203</v>
      </c>
      <c r="E320" s="207" t="s">
        <v>3503</v>
      </c>
      <c r="F320" s="208" t="s">
        <v>3504</v>
      </c>
      <c r="G320" s="209" t="s">
        <v>540</v>
      </c>
      <c r="H320" s="210">
        <v>128</v>
      </c>
      <c r="I320" s="211"/>
      <c r="J320" s="212">
        <f>ROUND(I320*H320,2)</f>
        <v>0</v>
      </c>
      <c r="K320" s="208" t="s">
        <v>207</v>
      </c>
      <c r="L320" s="63"/>
      <c r="M320" s="213" t="s">
        <v>34</v>
      </c>
      <c r="N320" s="214" t="s">
        <v>51</v>
      </c>
      <c r="O320" s="44"/>
      <c r="P320" s="215">
        <f>O320*H320</f>
        <v>0</v>
      </c>
      <c r="Q320" s="215">
        <v>4.0000000000000003E-5</v>
      </c>
      <c r="R320" s="215">
        <f>Q320*H320</f>
        <v>5.1200000000000004E-3</v>
      </c>
      <c r="S320" s="215">
        <v>0</v>
      </c>
      <c r="T320" s="216">
        <f>S320*H320</f>
        <v>0</v>
      </c>
      <c r="AR320" s="25" t="s">
        <v>286</v>
      </c>
      <c r="AT320" s="25" t="s">
        <v>203</v>
      </c>
      <c r="AU320" s="25" t="s">
        <v>87</v>
      </c>
      <c r="AY320" s="25" t="s">
        <v>201</v>
      </c>
      <c r="BE320" s="217">
        <f>IF(N320="základní",J320,0)</f>
        <v>0</v>
      </c>
      <c r="BF320" s="217">
        <f>IF(N320="snížená",J320,0)</f>
        <v>0</v>
      </c>
      <c r="BG320" s="217">
        <f>IF(N320="zákl. přenesená",J320,0)</f>
        <v>0</v>
      </c>
      <c r="BH320" s="217">
        <f>IF(N320="sníž. přenesená",J320,0)</f>
        <v>0</v>
      </c>
      <c r="BI320" s="217">
        <f>IF(N320="nulová",J320,0)</f>
        <v>0</v>
      </c>
      <c r="BJ320" s="25" t="s">
        <v>42</v>
      </c>
      <c r="BK320" s="217">
        <f>ROUND(I320*H320,2)</f>
        <v>0</v>
      </c>
      <c r="BL320" s="25" t="s">
        <v>286</v>
      </c>
      <c r="BM320" s="25" t="s">
        <v>3505</v>
      </c>
    </row>
    <row r="321" spans="2:65" s="1" customFormat="1" ht="27">
      <c r="B321" s="43"/>
      <c r="C321" s="65"/>
      <c r="D321" s="218" t="s">
        <v>209</v>
      </c>
      <c r="E321" s="65"/>
      <c r="F321" s="219" t="s">
        <v>3506</v>
      </c>
      <c r="G321" s="65"/>
      <c r="H321" s="65"/>
      <c r="I321" s="175"/>
      <c r="J321" s="65"/>
      <c r="K321" s="65"/>
      <c r="L321" s="63"/>
      <c r="M321" s="220"/>
      <c r="N321" s="44"/>
      <c r="O321" s="44"/>
      <c r="P321" s="44"/>
      <c r="Q321" s="44"/>
      <c r="R321" s="44"/>
      <c r="S321" s="44"/>
      <c r="T321" s="80"/>
      <c r="AT321" s="25" t="s">
        <v>209</v>
      </c>
      <c r="AU321" s="25" t="s">
        <v>87</v>
      </c>
    </row>
    <row r="322" spans="2:65" s="12" customFormat="1">
      <c r="B322" s="221"/>
      <c r="C322" s="222"/>
      <c r="D322" s="218" t="s">
        <v>211</v>
      </c>
      <c r="E322" s="223" t="s">
        <v>34</v>
      </c>
      <c r="F322" s="224" t="s">
        <v>3317</v>
      </c>
      <c r="G322" s="222"/>
      <c r="H322" s="223" t="s">
        <v>34</v>
      </c>
      <c r="I322" s="225"/>
      <c r="J322" s="222"/>
      <c r="K322" s="222"/>
      <c r="L322" s="226"/>
      <c r="M322" s="227"/>
      <c r="N322" s="228"/>
      <c r="O322" s="228"/>
      <c r="P322" s="228"/>
      <c r="Q322" s="228"/>
      <c r="R322" s="228"/>
      <c r="S322" s="228"/>
      <c r="T322" s="229"/>
      <c r="AT322" s="230" t="s">
        <v>211</v>
      </c>
      <c r="AU322" s="230" t="s">
        <v>87</v>
      </c>
      <c r="AV322" s="12" t="s">
        <v>42</v>
      </c>
      <c r="AW322" s="12" t="s">
        <v>40</v>
      </c>
      <c r="AX322" s="12" t="s">
        <v>80</v>
      </c>
      <c r="AY322" s="230" t="s">
        <v>201</v>
      </c>
    </row>
    <row r="323" spans="2:65" s="13" customFormat="1">
      <c r="B323" s="231"/>
      <c r="C323" s="232"/>
      <c r="D323" s="218" t="s">
        <v>211</v>
      </c>
      <c r="E323" s="233" t="s">
        <v>34</v>
      </c>
      <c r="F323" s="234" t="s">
        <v>3507</v>
      </c>
      <c r="G323" s="232"/>
      <c r="H323" s="235">
        <v>31</v>
      </c>
      <c r="I323" s="236"/>
      <c r="J323" s="232"/>
      <c r="K323" s="232"/>
      <c r="L323" s="237"/>
      <c r="M323" s="238"/>
      <c r="N323" s="239"/>
      <c r="O323" s="239"/>
      <c r="P323" s="239"/>
      <c r="Q323" s="239"/>
      <c r="R323" s="239"/>
      <c r="S323" s="239"/>
      <c r="T323" s="240"/>
      <c r="AT323" s="241" t="s">
        <v>211</v>
      </c>
      <c r="AU323" s="241" t="s">
        <v>87</v>
      </c>
      <c r="AV323" s="13" t="s">
        <v>87</v>
      </c>
      <c r="AW323" s="13" t="s">
        <v>40</v>
      </c>
      <c r="AX323" s="13" t="s">
        <v>80</v>
      </c>
      <c r="AY323" s="241" t="s">
        <v>201</v>
      </c>
    </row>
    <row r="324" spans="2:65" s="13" customFormat="1">
      <c r="B324" s="231"/>
      <c r="C324" s="232"/>
      <c r="D324" s="218" t="s">
        <v>211</v>
      </c>
      <c r="E324" s="233" t="s">
        <v>34</v>
      </c>
      <c r="F324" s="234" t="s">
        <v>3508</v>
      </c>
      <c r="G324" s="232"/>
      <c r="H324" s="235">
        <v>97</v>
      </c>
      <c r="I324" s="236"/>
      <c r="J324" s="232"/>
      <c r="K324" s="232"/>
      <c r="L324" s="237"/>
      <c r="M324" s="238"/>
      <c r="N324" s="239"/>
      <c r="O324" s="239"/>
      <c r="P324" s="239"/>
      <c r="Q324" s="239"/>
      <c r="R324" s="239"/>
      <c r="S324" s="239"/>
      <c r="T324" s="240"/>
      <c r="AT324" s="241" t="s">
        <v>211</v>
      </c>
      <c r="AU324" s="241" t="s">
        <v>87</v>
      </c>
      <c r="AV324" s="13" t="s">
        <v>87</v>
      </c>
      <c r="AW324" s="13" t="s">
        <v>40</v>
      </c>
      <c r="AX324" s="13" t="s">
        <v>80</v>
      </c>
      <c r="AY324" s="241" t="s">
        <v>201</v>
      </c>
    </row>
    <row r="325" spans="2:65" s="14" customFormat="1">
      <c r="B325" s="242"/>
      <c r="C325" s="243"/>
      <c r="D325" s="218" t="s">
        <v>211</v>
      </c>
      <c r="E325" s="244" t="s">
        <v>34</v>
      </c>
      <c r="F325" s="245" t="s">
        <v>215</v>
      </c>
      <c r="G325" s="243"/>
      <c r="H325" s="246">
        <v>128</v>
      </c>
      <c r="I325" s="247"/>
      <c r="J325" s="243"/>
      <c r="K325" s="243"/>
      <c r="L325" s="248"/>
      <c r="M325" s="249"/>
      <c r="N325" s="250"/>
      <c r="O325" s="250"/>
      <c r="P325" s="250"/>
      <c r="Q325" s="250"/>
      <c r="R325" s="250"/>
      <c r="S325" s="250"/>
      <c r="T325" s="251"/>
      <c r="AT325" s="252" t="s">
        <v>211</v>
      </c>
      <c r="AU325" s="252" t="s">
        <v>87</v>
      </c>
      <c r="AV325" s="14" t="s">
        <v>111</v>
      </c>
      <c r="AW325" s="14" t="s">
        <v>40</v>
      </c>
      <c r="AX325" s="14" t="s">
        <v>42</v>
      </c>
      <c r="AY325" s="252" t="s">
        <v>201</v>
      </c>
    </row>
    <row r="326" spans="2:65" s="1" customFormat="1" ht="38.25" customHeight="1">
      <c r="B326" s="43"/>
      <c r="C326" s="206" t="s">
        <v>490</v>
      </c>
      <c r="D326" s="206" t="s">
        <v>203</v>
      </c>
      <c r="E326" s="207" t="s">
        <v>3509</v>
      </c>
      <c r="F326" s="208" t="s">
        <v>3510</v>
      </c>
      <c r="G326" s="209" t="s">
        <v>540</v>
      </c>
      <c r="H326" s="210">
        <v>107</v>
      </c>
      <c r="I326" s="211"/>
      <c r="J326" s="212">
        <f>ROUND(I326*H326,2)</f>
        <v>0</v>
      </c>
      <c r="K326" s="208" t="s">
        <v>207</v>
      </c>
      <c r="L326" s="63"/>
      <c r="M326" s="213" t="s">
        <v>34</v>
      </c>
      <c r="N326" s="214" t="s">
        <v>51</v>
      </c>
      <c r="O326" s="44"/>
      <c r="P326" s="215">
        <f>O326*H326</f>
        <v>0</v>
      </c>
      <c r="Q326" s="215">
        <v>4.0000000000000003E-5</v>
      </c>
      <c r="R326" s="215">
        <f>Q326*H326</f>
        <v>4.28E-3</v>
      </c>
      <c r="S326" s="215">
        <v>0</v>
      </c>
      <c r="T326" s="216">
        <f>S326*H326</f>
        <v>0</v>
      </c>
      <c r="AR326" s="25" t="s">
        <v>286</v>
      </c>
      <c r="AT326" s="25" t="s">
        <v>203</v>
      </c>
      <c r="AU326" s="25" t="s">
        <v>87</v>
      </c>
      <c r="AY326" s="25" t="s">
        <v>201</v>
      </c>
      <c r="BE326" s="217">
        <f>IF(N326="základní",J326,0)</f>
        <v>0</v>
      </c>
      <c r="BF326" s="217">
        <f>IF(N326="snížená",J326,0)</f>
        <v>0</v>
      </c>
      <c r="BG326" s="217">
        <f>IF(N326="zákl. přenesená",J326,0)</f>
        <v>0</v>
      </c>
      <c r="BH326" s="217">
        <f>IF(N326="sníž. přenesená",J326,0)</f>
        <v>0</v>
      </c>
      <c r="BI326" s="217">
        <f>IF(N326="nulová",J326,0)</f>
        <v>0</v>
      </c>
      <c r="BJ326" s="25" t="s">
        <v>42</v>
      </c>
      <c r="BK326" s="217">
        <f>ROUND(I326*H326,2)</f>
        <v>0</v>
      </c>
      <c r="BL326" s="25" t="s">
        <v>286</v>
      </c>
      <c r="BM326" s="25" t="s">
        <v>3511</v>
      </c>
    </row>
    <row r="327" spans="2:65" s="1" customFormat="1" ht="27">
      <c r="B327" s="43"/>
      <c r="C327" s="65"/>
      <c r="D327" s="218" t="s">
        <v>209</v>
      </c>
      <c r="E327" s="65"/>
      <c r="F327" s="219" t="s">
        <v>3506</v>
      </c>
      <c r="G327" s="65"/>
      <c r="H327" s="65"/>
      <c r="I327" s="175"/>
      <c r="J327" s="65"/>
      <c r="K327" s="65"/>
      <c r="L327" s="63"/>
      <c r="M327" s="220"/>
      <c r="N327" s="44"/>
      <c r="O327" s="44"/>
      <c r="P327" s="44"/>
      <c r="Q327" s="44"/>
      <c r="R327" s="44"/>
      <c r="S327" s="44"/>
      <c r="T327" s="80"/>
      <c r="AT327" s="25" t="s">
        <v>209</v>
      </c>
      <c r="AU327" s="25" t="s">
        <v>87</v>
      </c>
    </row>
    <row r="328" spans="2:65" s="12" customFormat="1">
      <c r="B328" s="221"/>
      <c r="C328" s="222"/>
      <c r="D328" s="218" t="s">
        <v>211</v>
      </c>
      <c r="E328" s="223" t="s">
        <v>34</v>
      </c>
      <c r="F328" s="224" t="s">
        <v>3317</v>
      </c>
      <c r="G328" s="222"/>
      <c r="H328" s="223" t="s">
        <v>34</v>
      </c>
      <c r="I328" s="225"/>
      <c r="J328" s="222"/>
      <c r="K328" s="222"/>
      <c r="L328" s="226"/>
      <c r="M328" s="227"/>
      <c r="N328" s="228"/>
      <c r="O328" s="228"/>
      <c r="P328" s="228"/>
      <c r="Q328" s="228"/>
      <c r="R328" s="228"/>
      <c r="S328" s="228"/>
      <c r="T328" s="229"/>
      <c r="AT328" s="230" t="s">
        <v>211</v>
      </c>
      <c r="AU328" s="230" t="s">
        <v>87</v>
      </c>
      <c r="AV328" s="12" t="s">
        <v>42</v>
      </c>
      <c r="AW328" s="12" t="s">
        <v>40</v>
      </c>
      <c r="AX328" s="12" t="s">
        <v>80</v>
      </c>
      <c r="AY328" s="230" t="s">
        <v>201</v>
      </c>
    </row>
    <row r="329" spans="2:65" s="13" customFormat="1">
      <c r="B329" s="231"/>
      <c r="C329" s="232"/>
      <c r="D329" s="218" t="s">
        <v>211</v>
      </c>
      <c r="E329" s="233" t="s">
        <v>34</v>
      </c>
      <c r="F329" s="234" t="s">
        <v>3512</v>
      </c>
      <c r="G329" s="232"/>
      <c r="H329" s="235">
        <v>82</v>
      </c>
      <c r="I329" s="236"/>
      <c r="J329" s="232"/>
      <c r="K329" s="232"/>
      <c r="L329" s="237"/>
      <c r="M329" s="238"/>
      <c r="N329" s="239"/>
      <c r="O329" s="239"/>
      <c r="P329" s="239"/>
      <c r="Q329" s="239"/>
      <c r="R329" s="239"/>
      <c r="S329" s="239"/>
      <c r="T329" s="240"/>
      <c r="AT329" s="241" t="s">
        <v>211</v>
      </c>
      <c r="AU329" s="241" t="s">
        <v>87</v>
      </c>
      <c r="AV329" s="13" t="s">
        <v>87</v>
      </c>
      <c r="AW329" s="13" t="s">
        <v>40</v>
      </c>
      <c r="AX329" s="13" t="s">
        <v>80</v>
      </c>
      <c r="AY329" s="241" t="s">
        <v>201</v>
      </c>
    </row>
    <row r="330" spans="2:65" s="13" customFormat="1">
      <c r="B330" s="231"/>
      <c r="C330" s="232"/>
      <c r="D330" s="218" t="s">
        <v>211</v>
      </c>
      <c r="E330" s="233" t="s">
        <v>34</v>
      </c>
      <c r="F330" s="234" t="s">
        <v>3513</v>
      </c>
      <c r="G330" s="232"/>
      <c r="H330" s="235">
        <v>25</v>
      </c>
      <c r="I330" s="236"/>
      <c r="J330" s="232"/>
      <c r="K330" s="232"/>
      <c r="L330" s="237"/>
      <c r="M330" s="238"/>
      <c r="N330" s="239"/>
      <c r="O330" s="239"/>
      <c r="P330" s="239"/>
      <c r="Q330" s="239"/>
      <c r="R330" s="239"/>
      <c r="S330" s="239"/>
      <c r="T330" s="240"/>
      <c r="AT330" s="241" t="s">
        <v>211</v>
      </c>
      <c r="AU330" s="241" t="s">
        <v>87</v>
      </c>
      <c r="AV330" s="13" t="s">
        <v>87</v>
      </c>
      <c r="AW330" s="13" t="s">
        <v>40</v>
      </c>
      <c r="AX330" s="13" t="s">
        <v>80</v>
      </c>
      <c r="AY330" s="241" t="s">
        <v>201</v>
      </c>
    </row>
    <row r="331" spans="2:65" s="14" customFormat="1">
      <c r="B331" s="242"/>
      <c r="C331" s="243"/>
      <c r="D331" s="218" t="s">
        <v>211</v>
      </c>
      <c r="E331" s="244" t="s">
        <v>34</v>
      </c>
      <c r="F331" s="245" t="s">
        <v>215</v>
      </c>
      <c r="G331" s="243"/>
      <c r="H331" s="246">
        <v>107</v>
      </c>
      <c r="I331" s="247"/>
      <c r="J331" s="243"/>
      <c r="K331" s="243"/>
      <c r="L331" s="248"/>
      <c r="M331" s="249"/>
      <c r="N331" s="250"/>
      <c r="O331" s="250"/>
      <c r="P331" s="250"/>
      <c r="Q331" s="250"/>
      <c r="R331" s="250"/>
      <c r="S331" s="250"/>
      <c r="T331" s="251"/>
      <c r="AT331" s="252" t="s">
        <v>211</v>
      </c>
      <c r="AU331" s="252" t="s">
        <v>87</v>
      </c>
      <c r="AV331" s="14" t="s">
        <v>111</v>
      </c>
      <c r="AW331" s="14" t="s">
        <v>40</v>
      </c>
      <c r="AX331" s="14" t="s">
        <v>42</v>
      </c>
      <c r="AY331" s="252" t="s">
        <v>201</v>
      </c>
    </row>
    <row r="332" spans="2:65" s="1" customFormat="1" ht="38.25" customHeight="1">
      <c r="B332" s="43"/>
      <c r="C332" s="206" t="s">
        <v>494</v>
      </c>
      <c r="D332" s="206" t="s">
        <v>203</v>
      </c>
      <c r="E332" s="207" t="s">
        <v>3514</v>
      </c>
      <c r="F332" s="208" t="s">
        <v>3515</v>
      </c>
      <c r="G332" s="209" t="s">
        <v>540</v>
      </c>
      <c r="H332" s="210">
        <v>25</v>
      </c>
      <c r="I332" s="211"/>
      <c r="J332" s="212">
        <f>ROUND(I332*H332,2)</f>
        <v>0</v>
      </c>
      <c r="K332" s="208" t="s">
        <v>207</v>
      </c>
      <c r="L332" s="63"/>
      <c r="M332" s="213" t="s">
        <v>34</v>
      </c>
      <c r="N332" s="214" t="s">
        <v>51</v>
      </c>
      <c r="O332" s="44"/>
      <c r="P332" s="215">
        <f>O332*H332</f>
        <v>0</v>
      </c>
      <c r="Q332" s="215">
        <v>4.0000000000000003E-5</v>
      </c>
      <c r="R332" s="215">
        <f>Q332*H332</f>
        <v>1E-3</v>
      </c>
      <c r="S332" s="215">
        <v>0</v>
      </c>
      <c r="T332" s="216">
        <f>S332*H332</f>
        <v>0</v>
      </c>
      <c r="AR332" s="25" t="s">
        <v>286</v>
      </c>
      <c r="AT332" s="25" t="s">
        <v>203</v>
      </c>
      <c r="AU332" s="25" t="s">
        <v>87</v>
      </c>
      <c r="AY332" s="25" t="s">
        <v>201</v>
      </c>
      <c r="BE332" s="217">
        <f>IF(N332="základní",J332,0)</f>
        <v>0</v>
      </c>
      <c r="BF332" s="217">
        <f>IF(N332="snížená",J332,0)</f>
        <v>0</v>
      </c>
      <c r="BG332" s="217">
        <f>IF(N332="zákl. přenesená",J332,0)</f>
        <v>0</v>
      </c>
      <c r="BH332" s="217">
        <f>IF(N332="sníž. přenesená",J332,0)</f>
        <v>0</v>
      </c>
      <c r="BI332" s="217">
        <f>IF(N332="nulová",J332,0)</f>
        <v>0</v>
      </c>
      <c r="BJ332" s="25" t="s">
        <v>42</v>
      </c>
      <c r="BK332" s="217">
        <f>ROUND(I332*H332,2)</f>
        <v>0</v>
      </c>
      <c r="BL332" s="25" t="s">
        <v>286</v>
      </c>
      <c r="BM332" s="25" t="s">
        <v>3516</v>
      </c>
    </row>
    <row r="333" spans="2:65" s="1" customFormat="1" ht="27">
      <c r="B333" s="43"/>
      <c r="C333" s="65"/>
      <c r="D333" s="218" t="s">
        <v>209</v>
      </c>
      <c r="E333" s="65"/>
      <c r="F333" s="219" t="s">
        <v>3506</v>
      </c>
      <c r="G333" s="65"/>
      <c r="H333" s="65"/>
      <c r="I333" s="175"/>
      <c r="J333" s="65"/>
      <c r="K333" s="65"/>
      <c r="L333" s="63"/>
      <c r="M333" s="220"/>
      <c r="N333" s="44"/>
      <c r="O333" s="44"/>
      <c r="P333" s="44"/>
      <c r="Q333" s="44"/>
      <c r="R333" s="44"/>
      <c r="S333" s="44"/>
      <c r="T333" s="80"/>
      <c r="AT333" s="25" t="s">
        <v>209</v>
      </c>
      <c r="AU333" s="25" t="s">
        <v>87</v>
      </c>
    </row>
    <row r="334" spans="2:65" s="12" customFormat="1">
      <c r="B334" s="221"/>
      <c r="C334" s="222"/>
      <c r="D334" s="218" t="s">
        <v>211</v>
      </c>
      <c r="E334" s="223" t="s">
        <v>34</v>
      </c>
      <c r="F334" s="224" t="s">
        <v>3317</v>
      </c>
      <c r="G334" s="222"/>
      <c r="H334" s="223" t="s">
        <v>34</v>
      </c>
      <c r="I334" s="225"/>
      <c r="J334" s="222"/>
      <c r="K334" s="222"/>
      <c r="L334" s="226"/>
      <c r="M334" s="227"/>
      <c r="N334" s="228"/>
      <c r="O334" s="228"/>
      <c r="P334" s="228"/>
      <c r="Q334" s="228"/>
      <c r="R334" s="228"/>
      <c r="S334" s="228"/>
      <c r="T334" s="229"/>
      <c r="AT334" s="230" t="s">
        <v>211</v>
      </c>
      <c r="AU334" s="230" t="s">
        <v>87</v>
      </c>
      <c r="AV334" s="12" t="s">
        <v>42</v>
      </c>
      <c r="AW334" s="12" t="s">
        <v>40</v>
      </c>
      <c r="AX334" s="12" t="s">
        <v>80</v>
      </c>
      <c r="AY334" s="230" t="s">
        <v>201</v>
      </c>
    </row>
    <row r="335" spans="2:65" s="13" customFormat="1">
      <c r="B335" s="231"/>
      <c r="C335" s="232"/>
      <c r="D335" s="218" t="s">
        <v>211</v>
      </c>
      <c r="E335" s="233" t="s">
        <v>34</v>
      </c>
      <c r="F335" s="234" t="s">
        <v>3517</v>
      </c>
      <c r="G335" s="232"/>
      <c r="H335" s="235">
        <v>25</v>
      </c>
      <c r="I335" s="236"/>
      <c r="J335" s="232"/>
      <c r="K335" s="232"/>
      <c r="L335" s="237"/>
      <c r="M335" s="238"/>
      <c r="N335" s="239"/>
      <c r="O335" s="239"/>
      <c r="P335" s="239"/>
      <c r="Q335" s="239"/>
      <c r="R335" s="239"/>
      <c r="S335" s="239"/>
      <c r="T335" s="240"/>
      <c r="AT335" s="241" t="s">
        <v>211</v>
      </c>
      <c r="AU335" s="241" t="s">
        <v>87</v>
      </c>
      <c r="AV335" s="13" t="s">
        <v>87</v>
      </c>
      <c r="AW335" s="13" t="s">
        <v>40</v>
      </c>
      <c r="AX335" s="13" t="s">
        <v>80</v>
      </c>
      <c r="AY335" s="241" t="s">
        <v>201</v>
      </c>
    </row>
    <row r="336" spans="2:65" s="14" customFormat="1">
      <c r="B336" s="242"/>
      <c r="C336" s="243"/>
      <c r="D336" s="218" t="s">
        <v>211</v>
      </c>
      <c r="E336" s="244" t="s">
        <v>34</v>
      </c>
      <c r="F336" s="245" t="s">
        <v>215</v>
      </c>
      <c r="G336" s="243"/>
      <c r="H336" s="246">
        <v>25</v>
      </c>
      <c r="I336" s="247"/>
      <c r="J336" s="243"/>
      <c r="K336" s="243"/>
      <c r="L336" s="248"/>
      <c r="M336" s="249"/>
      <c r="N336" s="250"/>
      <c r="O336" s="250"/>
      <c r="P336" s="250"/>
      <c r="Q336" s="250"/>
      <c r="R336" s="250"/>
      <c r="S336" s="250"/>
      <c r="T336" s="251"/>
      <c r="AT336" s="252" t="s">
        <v>211</v>
      </c>
      <c r="AU336" s="252" t="s">
        <v>87</v>
      </c>
      <c r="AV336" s="14" t="s">
        <v>111</v>
      </c>
      <c r="AW336" s="14" t="s">
        <v>40</v>
      </c>
      <c r="AX336" s="14" t="s">
        <v>42</v>
      </c>
      <c r="AY336" s="252" t="s">
        <v>201</v>
      </c>
    </row>
    <row r="337" spans="2:65" s="1" customFormat="1" ht="16.5" customHeight="1">
      <c r="B337" s="43"/>
      <c r="C337" s="206" t="s">
        <v>499</v>
      </c>
      <c r="D337" s="206" t="s">
        <v>203</v>
      </c>
      <c r="E337" s="207" t="s">
        <v>3518</v>
      </c>
      <c r="F337" s="208" t="s">
        <v>3519</v>
      </c>
      <c r="G337" s="209" t="s">
        <v>370</v>
      </c>
      <c r="H337" s="210">
        <v>61</v>
      </c>
      <c r="I337" s="211"/>
      <c r="J337" s="212">
        <f>ROUND(I337*H337,2)</f>
        <v>0</v>
      </c>
      <c r="K337" s="208" t="s">
        <v>207</v>
      </c>
      <c r="L337" s="63"/>
      <c r="M337" s="213" t="s">
        <v>34</v>
      </c>
      <c r="N337" s="214" t="s">
        <v>51</v>
      </c>
      <c r="O337" s="44"/>
      <c r="P337" s="215">
        <f>O337*H337</f>
        <v>0</v>
      </c>
      <c r="Q337" s="215">
        <v>0</v>
      </c>
      <c r="R337" s="215">
        <f>Q337*H337</f>
        <v>0</v>
      </c>
      <c r="S337" s="215">
        <v>0</v>
      </c>
      <c r="T337" s="216">
        <f>S337*H337</f>
        <v>0</v>
      </c>
      <c r="AR337" s="25" t="s">
        <v>286</v>
      </c>
      <c r="AT337" s="25" t="s">
        <v>203</v>
      </c>
      <c r="AU337" s="25" t="s">
        <v>87</v>
      </c>
      <c r="AY337" s="25" t="s">
        <v>201</v>
      </c>
      <c r="BE337" s="217">
        <f>IF(N337="základní",J337,0)</f>
        <v>0</v>
      </c>
      <c r="BF337" s="217">
        <f>IF(N337="snížená",J337,0)</f>
        <v>0</v>
      </c>
      <c r="BG337" s="217">
        <f>IF(N337="zákl. přenesená",J337,0)</f>
        <v>0</v>
      </c>
      <c r="BH337" s="217">
        <f>IF(N337="sníž. přenesená",J337,0)</f>
        <v>0</v>
      </c>
      <c r="BI337" s="217">
        <f>IF(N337="nulová",J337,0)</f>
        <v>0</v>
      </c>
      <c r="BJ337" s="25" t="s">
        <v>42</v>
      </c>
      <c r="BK337" s="217">
        <f>ROUND(I337*H337,2)</f>
        <v>0</v>
      </c>
      <c r="BL337" s="25" t="s">
        <v>286</v>
      </c>
      <c r="BM337" s="25" t="s">
        <v>3520</v>
      </c>
    </row>
    <row r="338" spans="2:65" s="1" customFormat="1" ht="54">
      <c r="B338" s="43"/>
      <c r="C338" s="65"/>
      <c r="D338" s="218" t="s">
        <v>209</v>
      </c>
      <c r="E338" s="65"/>
      <c r="F338" s="219" t="s">
        <v>3521</v>
      </c>
      <c r="G338" s="65"/>
      <c r="H338" s="65"/>
      <c r="I338" s="175"/>
      <c r="J338" s="65"/>
      <c r="K338" s="65"/>
      <c r="L338" s="63"/>
      <c r="M338" s="220"/>
      <c r="N338" s="44"/>
      <c r="O338" s="44"/>
      <c r="P338" s="44"/>
      <c r="Q338" s="44"/>
      <c r="R338" s="44"/>
      <c r="S338" s="44"/>
      <c r="T338" s="80"/>
      <c r="AT338" s="25" t="s">
        <v>209</v>
      </c>
      <c r="AU338" s="25" t="s">
        <v>87</v>
      </c>
    </row>
    <row r="339" spans="2:65" s="12" customFormat="1">
      <c r="B339" s="221"/>
      <c r="C339" s="222"/>
      <c r="D339" s="218" t="s">
        <v>211</v>
      </c>
      <c r="E339" s="223" t="s">
        <v>34</v>
      </c>
      <c r="F339" s="224" t="s">
        <v>3317</v>
      </c>
      <c r="G339" s="222"/>
      <c r="H339" s="223" t="s">
        <v>34</v>
      </c>
      <c r="I339" s="225"/>
      <c r="J339" s="222"/>
      <c r="K339" s="222"/>
      <c r="L339" s="226"/>
      <c r="M339" s="227"/>
      <c r="N339" s="228"/>
      <c r="O339" s="228"/>
      <c r="P339" s="228"/>
      <c r="Q339" s="228"/>
      <c r="R339" s="228"/>
      <c r="S339" s="228"/>
      <c r="T339" s="229"/>
      <c r="AT339" s="230" t="s">
        <v>211</v>
      </c>
      <c r="AU339" s="230" t="s">
        <v>87</v>
      </c>
      <c r="AV339" s="12" t="s">
        <v>42</v>
      </c>
      <c r="AW339" s="12" t="s">
        <v>40</v>
      </c>
      <c r="AX339" s="12" t="s">
        <v>80</v>
      </c>
      <c r="AY339" s="230" t="s">
        <v>201</v>
      </c>
    </row>
    <row r="340" spans="2:65" s="13" customFormat="1">
      <c r="B340" s="231"/>
      <c r="C340" s="232"/>
      <c r="D340" s="218" t="s">
        <v>211</v>
      </c>
      <c r="E340" s="233" t="s">
        <v>34</v>
      </c>
      <c r="F340" s="234" t="s">
        <v>3522</v>
      </c>
      <c r="G340" s="232"/>
      <c r="H340" s="235">
        <v>61</v>
      </c>
      <c r="I340" s="236"/>
      <c r="J340" s="232"/>
      <c r="K340" s="232"/>
      <c r="L340" s="237"/>
      <c r="M340" s="238"/>
      <c r="N340" s="239"/>
      <c r="O340" s="239"/>
      <c r="P340" s="239"/>
      <c r="Q340" s="239"/>
      <c r="R340" s="239"/>
      <c r="S340" s="239"/>
      <c r="T340" s="240"/>
      <c r="AT340" s="241" t="s">
        <v>211</v>
      </c>
      <c r="AU340" s="241" t="s">
        <v>87</v>
      </c>
      <c r="AV340" s="13" t="s">
        <v>87</v>
      </c>
      <c r="AW340" s="13" t="s">
        <v>40</v>
      </c>
      <c r="AX340" s="13" t="s">
        <v>80</v>
      </c>
      <c r="AY340" s="241" t="s">
        <v>201</v>
      </c>
    </row>
    <row r="341" spans="2:65" s="14" customFormat="1">
      <c r="B341" s="242"/>
      <c r="C341" s="243"/>
      <c r="D341" s="218" t="s">
        <v>211</v>
      </c>
      <c r="E341" s="244" t="s">
        <v>34</v>
      </c>
      <c r="F341" s="245" t="s">
        <v>215</v>
      </c>
      <c r="G341" s="243"/>
      <c r="H341" s="246">
        <v>61</v>
      </c>
      <c r="I341" s="247"/>
      <c r="J341" s="243"/>
      <c r="K341" s="243"/>
      <c r="L341" s="248"/>
      <c r="M341" s="249"/>
      <c r="N341" s="250"/>
      <c r="O341" s="250"/>
      <c r="P341" s="250"/>
      <c r="Q341" s="250"/>
      <c r="R341" s="250"/>
      <c r="S341" s="250"/>
      <c r="T341" s="251"/>
      <c r="AT341" s="252" t="s">
        <v>211</v>
      </c>
      <c r="AU341" s="252" t="s">
        <v>87</v>
      </c>
      <c r="AV341" s="14" t="s">
        <v>111</v>
      </c>
      <c r="AW341" s="14" t="s">
        <v>40</v>
      </c>
      <c r="AX341" s="14" t="s">
        <v>42</v>
      </c>
      <c r="AY341" s="252" t="s">
        <v>201</v>
      </c>
    </row>
    <row r="342" spans="2:65" s="1" customFormat="1" ht="16.5" customHeight="1">
      <c r="B342" s="43"/>
      <c r="C342" s="206" t="s">
        <v>504</v>
      </c>
      <c r="D342" s="206" t="s">
        <v>203</v>
      </c>
      <c r="E342" s="207" t="s">
        <v>3523</v>
      </c>
      <c r="F342" s="208" t="s">
        <v>3524</v>
      </c>
      <c r="G342" s="209" t="s">
        <v>370</v>
      </c>
      <c r="H342" s="210">
        <v>3</v>
      </c>
      <c r="I342" s="211"/>
      <c r="J342" s="212">
        <f>ROUND(I342*H342,2)</f>
        <v>0</v>
      </c>
      <c r="K342" s="208" t="s">
        <v>207</v>
      </c>
      <c r="L342" s="63"/>
      <c r="M342" s="213" t="s">
        <v>34</v>
      </c>
      <c r="N342" s="214" t="s">
        <v>51</v>
      </c>
      <c r="O342" s="44"/>
      <c r="P342" s="215">
        <f>O342*H342</f>
        <v>0</v>
      </c>
      <c r="Q342" s="215">
        <v>5.9999999999999995E-4</v>
      </c>
      <c r="R342" s="215">
        <f>Q342*H342</f>
        <v>1.8E-3</v>
      </c>
      <c r="S342" s="215">
        <v>0</v>
      </c>
      <c r="T342" s="216">
        <f>S342*H342</f>
        <v>0</v>
      </c>
      <c r="AR342" s="25" t="s">
        <v>286</v>
      </c>
      <c r="AT342" s="25" t="s">
        <v>203</v>
      </c>
      <c r="AU342" s="25" t="s">
        <v>87</v>
      </c>
      <c r="AY342" s="25" t="s">
        <v>201</v>
      </c>
      <c r="BE342" s="217">
        <f>IF(N342="základní",J342,0)</f>
        <v>0</v>
      </c>
      <c r="BF342" s="217">
        <f>IF(N342="snížená",J342,0)</f>
        <v>0</v>
      </c>
      <c r="BG342" s="217">
        <f>IF(N342="zákl. přenesená",J342,0)</f>
        <v>0</v>
      </c>
      <c r="BH342" s="217">
        <f>IF(N342="sníž. přenesená",J342,0)</f>
        <v>0</v>
      </c>
      <c r="BI342" s="217">
        <f>IF(N342="nulová",J342,0)</f>
        <v>0</v>
      </c>
      <c r="BJ342" s="25" t="s">
        <v>42</v>
      </c>
      <c r="BK342" s="217">
        <f>ROUND(I342*H342,2)</f>
        <v>0</v>
      </c>
      <c r="BL342" s="25" t="s">
        <v>286</v>
      </c>
      <c r="BM342" s="25" t="s">
        <v>3525</v>
      </c>
    </row>
    <row r="343" spans="2:65" s="12" customFormat="1">
      <c r="B343" s="221"/>
      <c r="C343" s="222"/>
      <c r="D343" s="218" t="s">
        <v>211</v>
      </c>
      <c r="E343" s="223" t="s">
        <v>34</v>
      </c>
      <c r="F343" s="224" t="s">
        <v>3317</v>
      </c>
      <c r="G343" s="222"/>
      <c r="H343" s="223" t="s">
        <v>34</v>
      </c>
      <c r="I343" s="225"/>
      <c r="J343" s="222"/>
      <c r="K343" s="222"/>
      <c r="L343" s="226"/>
      <c r="M343" s="227"/>
      <c r="N343" s="228"/>
      <c r="O343" s="228"/>
      <c r="P343" s="228"/>
      <c r="Q343" s="228"/>
      <c r="R343" s="228"/>
      <c r="S343" s="228"/>
      <c r="T343" s="229"/>
      <c r="AT343" s="230" t="s">
        <v>211</v>
      </c>
      <c r="AU343" s="230" t="s">
        <v>87</v>
      </c>
      <c r="AV343" s="12" t="s">
        <v>42</v>
      </c>
      <c r="AW343" s="12" t="s">
        <v>40</v>
      </c>
      <c r="AX343" s="12" t="s">
        <v>80</v>
      </c>
      <c r="AY343" s="230" t="s">
        <v>201</v>
      </c>
    </row>
    <row r="344" spans="2:65" s="13" customFormat="1">
      <c r="B344" s="231"/>
      <c r="C344" s="232"/>
      <c r="D344" s="218" t="s">
        <v>211</v>
      </c>
      <c r="E344" s="233" t="s">
        <v>34</v>
      </c>
      <c r="F344" s="234" t="s">
        <v>532</v>
      </c>
      <c r="G344" s="232"/>
      <c r="H344" s="235">
        <v>3</v>
      </c>
      <c r="I344" s="236"/>
      <c r="J344" s="232"/>
      <c r="K344" s="232"/>
      <c r="L344" s="237"/>
      <c r="M344" s="238"/>
      <c r="N344" s="239"/>
      <c r="O344" s="239"/>
      <c r="P344" s="239"/>
      <c r="Q344" s="239"/>
      <c r="R344" s="239"/>
      <c r="S344" s="239"/>
      <c r="T344" s="240"/>
      <c r="AT344" s="241" t="s">
        <v>211</v>
      </c>
      <c r="AU344" s="241" t="s">
        <v>87</v>
      </c>
      <c r="AV344" s="13" t="s">
        <v>87</v>
      </c>
      <c r="AW344" s="13" t="s">
        <v>40</v>
      </c>
      <c r="AX344" s="13" t="s">
        <v>80</v>
      </c>
      <c r="AY344" s="241" t="s">
        <v>201</v>
      </c>
    </row>
    <row r="345" spans="2:65" s="14" customFormat="1">
      <c r="B345" s="242"/>
      <c r="C345" s="243"/>
      <c r="D345" s="218" t="s">
        <v>211</v>
      </c>
      <c r="E345" s="244" t="s">
        <v>34</v>
      </c>
      <c r="F345" s="245" t="s">
        <v>215</v>
      </c>
      <c r="G345" s="243"/>
      <c r="H345" s="246">
        <v>3</v>
      </c>
      <c r="I345" s="247"/>
      <c r="J345" s="243"/>
      <c r="K345" s="243"/>
      <c r="L345" s="248"/>
      <c r="M345" s="249"/>
      <c r="N345" s="250"/>
      <c r="O345" s="250"/>
      <c r="P345" s="250"/>
      <c r="Q345" s="250"/>
      <c r="R345" s="250"/>
      <c r="S345" s="250"/>
      <c r="T345" s="251"/>
      <c r="AT345" s="252" t="s">
        <v>211</v>
      </c>
      <c r="AU345" s="252" t="s">
        <v>87</v>
      </c>
      <c r="AV345" s="14" t="s">
        <v>111</v>
      </c>
      <c r="AW345" s="14" t="s">
        <v>40</v>
      </c>
      <c r="AX345" s="14" t="s">
        <v>42</v>
      </c>
      <c r="AY345" s="252" t="s">
        <v>201</v>
      </c>
    </row>
    <row r="346" spans="2:65" s="1" customFormat="1" ht="16.5" customHeight="1">
      <c r="B346" s="43"/>
      <c r="C346" s="206" t="s">
        <v>509</v>
      </c>
      <c r="D346" s="206" t="s">
        <v>203</v>
      </c>
      <c r="E346" s="207" t="s">
        <v>3526</v>
      </c>
      <c r="F346" s="208" t="s">
        <v>3527</v>
      </c>
      <c r="G346" s="209" t="s">
        <v>370</v>
      </c>
      <c r="H346" s="210">
        <v>6</v>
      </c>
      <c r="I346" s="211"/>
      <c r="J346" s="212">
        <f>ROUND(I346*H346,2)</f>
        <v>0</v>
      </c>
      <c r="K346" s="208" t="s">
        <v>207</v>
      </c>
      <c r="L346" s="63"/>
      <c r="M346" s="213" t="s">
        <v>34</v>
      </c>
      <c r="N346" s="214" t="s">
        <v>51</v>
      </c>
      <c r="O346" s="44"/>
      <c r="P346" s="215">
        <f>O346*H346</f>
        <v>0</v>
      </c>
      <c r="Q346" s="215">
        <v>7.5000000000000002E-4</v>
      </c>
      <c r="R346" s="215">
        <f>Q346*H346</f>
        <v>4.5000000000000005E-3</v>
      </c>
      <c r="S346" s="215">
        <v>0</v>
      </c>
      <c r="T346" s="216">
        <f>S346*H346</f>
        <v>0</v>
      </c>
      <c r="AR346" s="25" t="s">
        <v>286</v>
      </c>
      <c r="AT346" s="25" t="s">
        <v>203</v>
      </c>
      <c r="AU346" s="25" t="s">
        <v>87</v>
      </c>
      <c r="AY346" s="25" t="s">
        <v>201</v>
      </c>
      <c r="BE346" s="217">
        <f>IF(N346="základní",J346,0)</f>
        <v>0</v>
      </c>
      <c r="BF346" s="217">
        <f>IF(N346="snížená",J346,0)</f>
        <v>0</v>
      </c>
      <c r="BG346" s="217">
        <f>IF(N346="zákl. přenesená",J346,0)</f>
        <v>0</v>
      </c>
      <c r="BH346" s="217">
        <f>IF(N346="sníž. přenesená",J346,0)</f>
        <v>0</v>
      </c>
      <c r="BI346" s="217">
        <f>IF(N346="nulová",J346,0)</f>
        <v>0</v>
      </c>
      <c r="BJ346" s="25" t="s">
        <v>42</v>
      </c>
      <c r="BK346" s="217">
        <f>ROUND(I346*H346,2)</f>
        <v>0</v>
      </c>
      <c r="BL346" s="25" t="s">
        <v>286</v>
      </c>
      <c r="BM346" s="25" t="s">
        <v>3528</v>
      </c>
    </row>
    <row r="347" spans="2:65" s="12" customFormat="1">
      <c r="B347" s="221"/>
      <c r="C347" s="222"/>
      <c r="D347" s="218" t="s">
        <v>211</v>
      </c>
      <c r="E347" s="223" t="s">
        <v>34</v>
      </c>
      <c r="F347" s="224" t="s">
        <v>3317</v>
      </c>
      <c r="G347" s="222"/>
      <c r="H347" s="223" t="s">
        <v>34</v>
      </c>
      <c r="I347" s="225"/>
      <c r="J347" s="222"/>
      <c r="K347" s="222"/>
      <c r="L347" s="226"/>
      <c r="M347" s="227"/>
      <c r="N347" s="228"/>
      <c r="O347" s="228"/>
      <c r="P347" s="228"/>
      <c r="Q347" s="228"/>
      <c r="R347" s="228"/>
      <c r="S347" s="228"/>
      <c r="T347" s="229"/>
      <c r="AT347" s="230" t="s">
        <v>211</v>
      </c>
      <c r="AU347" s="230" t="s">
        <v>87</v>
      </c>
      <c r="AV347" s="12" t="s">
        <v>42</v>
      </c>
      <c r="AW347" s="12" t="s">
        <v>40</v>
      </c>
      <c r="AX347" s="12" t="s">
        <v>80</v>
      </c>
      <c r="AY347" s="230" t="s">
        <v>201</v>
      </c>
    </row>
    <row r="348" spans="2:65" s="13" customFormat="1">
      <c r="B348" s="231"/>
      <c r="C348" s="232"/>
      <c r="D348" s="218" t="s">
        <v>211</v>
      </c>
      <c r="E348" s="233" t="s">
        <v>34</v>
      </c>
      <c r="F348" s="234" t="s">
        <v>3529</v>
      </c>
      <c r="G348" s="232"/>
      <c r="H348" s="235">
        <v>6</v>
      </c>
      <c r="I348" s="236"/>
      <c r="J348" s="232"/>
      <c r="K348" s="232"/>
      <c r="L348" s="237"/>
      <c r="M348" s="238"/>
      <c r="N348" s="239"/>
      <c r="O348" s="239"/>
      <c r="P348" s="239"/>
      <c r="Q348" s="239"/>
      <c r="R348" s="239"/>
      <c r="S348" s="239"/>
      <c r="T348" s="240"/>
      <c r="AT348" s="241" t="s">
        <v>211</v>
      </c>
      <c r="AU348" s="241" t="s">
        <v>87</v>
      </c>
      <c r="AV348" s="13" t="s">
        <v>87</v>
      </c>
      <c r="AW348" s="13" t="s">
        <v>40</v>
      </c>
      <c r="AX348" s="13" t="s">
        <v>80</v>
      </c>
      <c r="AY348" s="241" t="s">
        <v>201</v>
      </c>
    </row>
    <row r="349" spans="2:65" s="14" customFormat="1">
      <c r="B349" s="242"/>
      <c r="C349" s="243"/>
      <c r="D349" s="218" t="s">
        <v>211</v>
      </c>
      <c r="E349" s="244" t="s">
        <v>34</v>
      </c>
      <c r="F349" s="245" t="s">
        <v>215</v>
      </c>
      <c r="G349" s="243"/>
      <c r="H349" s="246">
        <v>6</v>
      </c>
      <c r="I349" s="247"/>
      <c r="J349" s="243"/>
      <c r="K349" s="243"/>
      <c r="L349" s="248"/>
      <c r="M349" s="249"/>
      <c r="N349" s="250"/>
      <c r="O349" s="250"/>
      <c r="P349" s="250"/>
      <c r="Q349" s="250"/>
      <c r="R349" s="250"/>
      <c r="S349" s="250"/>
      <c r="T349" s="251"/>
      <c r="AT349" s="252" t="s">
        <v>211</v>
      </c>
      <c r="AU349" s="252" t="s">
        <v>87</v>
      </c>
      <c r="AV349" s="14" t="s">
        <v>111</v>
      </c>
      <c r="AW349" s="14" t="s">
        <v>40</v>
      </c>
      <c r="AX349" s="14" t="s">
        <v>42</v>
      </c>
      <c r="AY349" s="252" t="s">
        <v>201</v>
      </c>
    </row>
    <row r="350" spans="2:65" s="1" customFormat="1" ht="16.5" customHeight="1">
      <c r="B350" s="43"/>
      <c r="C350" s="206" t="s">
        <v>514</v>
      </c>
      <c r="D350" s="206" t="s">
        <v>203</v>
      </c>
      <c r="E350" s="207" t="s">
        <v>3530</v>
      </c>
      <c r="F350" s="208" t="s">
        <v>3531</v>
      </c>
      <c r="G350" s="209" t="s">
        <v>370</v>
      </c>
      <c r="H350" s="210">
        <v>5</v>
      </c>
      <c r="I350" s="211"/>
      <c r="J350" s="212">
        <f>ROUND(I350*H350,2)</f>
        <v>0</v>
      </c>
      <c r="K350" s="208" t="s">
        <v>207</v>
      </c>
      <c r="L350" s="63"/>
      <c r="M350" s="213" t="s">
        <v>34</v>
      </c>
      <c r="N350" s="214" t="s">
        <v>51</v>
      </c>
      <c r="O350" s="44"/>
      <c r="P350" s="215">
        <f>O350*H350</f>
        <v>0</v>
      </c>
      <c r="Q350" s="215">
        <v>9.7000000000000005E-4</v>
      </c>
      <c r="R350" s="215">
        <f>Q350*H350</f>
        <v>4.8500000000000001E-3</v>
      </c>
      <c r="S350" s="215">
        <v>0</v>
      </c>
      <c r="T350" s="216">
        <f>S350*H350</f>
        <v>0</v>
      </c>
      <c r="AR350" s="25" t="s">
        <v>286</v>
      </c>
      <c r="AT350" s="25" t="s">
        <v>203</v>
      </c>
      <c r="AU350" s="25" t="s">
        <v>87</v>
      </c>
      <c r="AY350" s="25" t="s">
        <v>201</v>
      </c>
      <c r="BE350" s="217">
        <f>IF(N350="základní",J350,0)</f>
        <v>0</v>
      </c>
      <c r="BF350" s="217">
        <f>IF(N350="snížená",J350,0)</f>
        <v>0</v>
      </c>
      <c r="BG350" s="217">
        <f>IF(N350="zákl. přenesená",J350,0)</f>
        <v>0</v>
      </c>
      <c r="BH350" s="217">
        <f>IF(N350="sníž. přenesená",J350,0)</f>
        <v>0</v>
      </c>
      <c r="BI350" s="217">
        <f>IF(N350="nulová",J350,0)</f>
        <v>0</v>
      </c>
      <c r="BJ350" s="25" t="s">
        <v>42</v>
      </c>
      <c r="BK350" s="217">
        <f>ROUND(I350*H350,2)</f>
        <v>0</v>
      </c>
      <c r="BL350" s="25" t="s">
        <v>286</v>
      </c>
      <c r="BM350" s="25" t="s">
        <v>3532</v>
      </c>
    </row>
    <row r="351" spans="2:65" s="12" customFormat="1">
      <c r="B351" s="221"/>
      <c r="C351" s="222"/>
      <c r="D351" s="218" t="s">
        <v>211</v>
      </c>
      <c r="E351" s="223" t="s">
        <v>34</v>
      </c>
      <c r="F351" s="224" t="s">
        <v>3317</v>
      </c>
      <c r="G351" s="222"/>
      <c r="H351" s="223" t="s">
        <v>34</v>
      </c>
      <c r="I351" s="225"/>
      <c r="J351" s="222"/>
      <c r="K351" s="222"/>
      <c r="L351" s="226"/>
      <c r="M351" s="227"/>
      <c r="N351" s="228"/>
      <c r="O351" s="228"/>
      <c r="P351" s="228"/>
      <c r="Q351" s="228"/>
      <c r="R351" s="228"/>
      <c r="S351" s="228"/>
      <c r="T351" s="229"/>
      <c r="AT351" s="230" t="s">
        <v>211</v>
      </c>
      <c r="AU351" s="230" t="s">
        <v>87</v>
      </c>
      <c r="AV351" s="12" t="s">
        <v>42</v>
      </c>
      <c r="AW351" s="12" t="s">
        <v>40</v>
      </c>
      <c r="AX351" s="12" t="s">
        <v>80</v>
      </c>
      <c r="AY351" s="230" t="s">
        <v>201</v>
      </c>
    </row>
    <row r="352" spans="2:65" s="13" customFormat="1">
      <c r="B352" s="231"/>
      <c r="C352" s="232"/>
      <c r="D352" s="218" t="s">
        <v>211</v>
      </c>
      <c r="E352" s="233" t="s">
        <v>34</v>
      </c>
      <c r="F352" s="234" t="s">
        <v>3533</v>
      </c>
      <c r="G352" s="232"/>
      <c r="H352" s="235">
        <v>5</v>
      </c>
      <c r="I352" s="236"/>
      <c r="J352" s="232"/>
      <c r="K352" s="232"/>
      <c r="L352" s="237"/>
      <c r="M352" s="238"/>
      <c r="N352" s="239"/>
      <c r="O352" s="239"/>
      <c r="P352" s="239"/>
      <c r="Q352" s="239"/>
      <c r="R352" s="239"/>
      <c r="S352" s="239"/>
      <c r="T352" s="240"/>
      <c r="AT352" s="241" t="s">
        <v>211</v>
      </c>
      <c r="AU352" s="241" t="s">
        <v>87</v>
      </c>
      <c r="AV352" s="13" t="s">
        <v>87</v>
      </c>
      <c r="AW352" s="13" t="s">
        <v>40</v>
      </c>
      <c r="AX352" s="13" t="s">
        <v>80</v>
      </c>
      <c r="AY352" s="241" t="s">
        <v>201</v>
      </c>
    </row>
    <row r="353" spans="2:65" s="14" customFormat="1">
      <c r="B353" s="242"/>
      <c r="C353" s="243"/>
      <c r="D353" s="218" t="s">
        <v>211</v>
      </c>
      <c r="E353" s="244" t="s">
        <v>34</v>
      </c>
      <c r="F353" s="245" t="s">
        <v>215</v>
      </c>
      <c r="G353" s="243"/>
      <c r="H353" s="246">
        <v>5</v>
      </c>
      <c r="I353" s="247"/>
      <c r="J353" s="243"/>
      <c r="K353" s="243"/>
      <c r="L353" s="248"/>
      <c r="M353" s="249"/>
      <c r="N353" s="250"/>
      <c r="O353" s="250"/>
      <c r="P353" s="250"/>
      <c r="Q353" s="250"/>
      <c r="R353" s="250"/>
      <c r="S353" s="250"/>
      <c r="T353" s="251"/>
      <c r="AT353" s="252" t="s">
        <v>211</v>
      </c>
      <c r="AU353" s="252" t="s">
        <v>87</v>
      </c>
      <c r="AV353" s="14" t="s">
        <v>111</v>
      </c>
      <c r="AW353" s="14" t="s">
        <v>40</v>
      </c>
      <c r="AX353" s="14" t="s">
        <v>42</v>
      </c>
      <c r="AY353" s="252" t="s">
        <v>201</v>
      </c>
    </row>
    <row r="354" spans="2:65" s="1" customFormat="1" ht="16.5" customHeight="1">
      <c r="B354" s="43"/>
      <c r="C354" s="206" t="s">
        <v>519</v>
      </c>
      <c r="D354" s="206" t="s">
        <v>203</v>
      </c>
      <c r="E354" s="207" t="s">
        <v>3534</v>
      </c>
      <c r="F354" s="208" t="s">
        <v>3535</v>
      </c>
      <c r="G354" s="209" t="s">
        <v>370</v>
      </c>
      <c r="H354" s="210">
        <v>1</v>
      </c>
      <c r="I354" s="211"/>
      <c r="J354" s="212">
        <f>ROUND(I354*H354,2)</f>
        <v>0</v>
      </c>
      <c r="K354" s="208" t="s">
        <v>207</v>
      </c>
      <c r="L354" s="63"/>
      <c r="M354" s="213" t="s">
        <v>34</v>
      </c>
      <c r="N354" s="214" t="s">
        <v>51</v>
      </c>
      <c r="O354" s="44"/>
      <c r="P354" s="215">
        <f>O354*H354</f>
        <v>0</v>
      </c>
      <c r="Q354" s="215">
        <v>1.75E-3</v>
      </c>
      <c r="R354" s="215">
        <f>Q354*H354</f>
        <v>1.75E-3</v>
      </c>
      <c r="S354" s="215">
        <v>0</v>
      </c>
      <c r="T354" s="216">
        <f>S354*H354</f>
        <v>0</v>
      </c>
      <c r="AR354" s="25" t="s">
        <v>286</v>
      </c>
      <c r="AT354" s="25" t="s">
        <v>203</v>
      </c>
      <c r="AU354" s="25" t="s">
        <v>87</v>
      </c>
      <c r="AY354" s="25" t="s">
        <v>201</v>
      </c>
      <c r="BE354" s="217">
        <f>IF(N354="základní",J354,0)</f>
        <v>0</v>
      </c>
      <c r="BF354" s="217">
        <f>IF(N354="snížená",J354,0)</f>
        <v>0</v>
      </c>
      <c r="BG354" s="217">
        <f>IF(N354="zákl. přenesená",J354,0)</f>
        <v>0</v>
      </c>
      <c r="BH354" s="217">
        <f>IF(N354="sníž. přenesená",J354,0)</f>
        <v>0</v>
      </c>
      <c r="BI354" s="217">
        <f>IF(N354="nulová",J354,0)</f>
        <v>0</v>
      </c>
      <c r="BJ354" s="25" t="s">
        <v>42</v>
      </c>
      <c r="BK354" s="217">
        <f>ROUND(I354*H354,2)</f>
        <v>0</v>
      </c>
      <c r="BL354" s="25" t="s">
        <v>286</v>
      </c>
      <c r="BM354" s="25" t="s">
        <v>3536</v>
      </c>
    </row>
    <row r="355" spans="2:65" s="12" customFormat="1">
      <c r="B355" s="221"/>
      <c r="C355" s="222"/>
      <c r="D355" s="218" t="s">
        <v>211</v>
      </c>
      <c r="E355" s="223" t="s">
        <v>34</v>
      </c>
      <c r="F355" s="224" t="s">
        <v>3317</v>
      </c>
      <c r="G355" s="222"/>
      <c r="H355" s="223" t="s">
        <v>34</v>
      </c>
      <c r="I355" s="225"/>
      <c r="J355" s="222"/>
      <c r="K355" s="222"/>
      <c r="L355" s="226"/>
      <c r="M355" s="227"/>
      <c r="N355" s="228"/>
      <c r="O355" s="228"/>
      <c r="P355" s="228"/>
      <c r="Q355" s="228"/>
      <c r="R355" s="228"/>
      <c r="S355" s="228"/>
      <c r="T355" s="229"/>
      <c r="AT355" s="230" t="s">
        <v>211</v>
      </c>
      <c r="AU355" s="230" t="s">
        <v>87</v>
      </c>
      <c r="AV355" s="12" t="s">
        <v>42</v>
      </c>
      <c r="AW355" s="12" t="s">
        <v>40</v>
      </c>
      <c r="AX355" s="12" t="s">
        <v>80</v>
      </c>
      <c r="AY355" s="230" t="s">
        <v>201</v>
      </c>
    </row>
    <row r="356" spans="2:65" s="13" customFormat="1">
      <c r="B356" s="231"/>
      <c r="C356" s="232"/>
      <c r="D356" s="218" t="s">
        <v>211</v>
      </c>
      <c r="E356" s="233" t="s">
        <v>34</v>
      </c>
      <c r="F356" s="234" t="s">
        <v>480</v>
      </c>
      <c r="G356" s="232"/>
      <c r="H356" s="235">
        <v>1</v>
      </c>
      <c r="I356" s="236"/>
      <c r="J356" s="232"/>
      <c r="K356" s="232"/>
      <c r="L356" s="237"/>
      <c r="M356" s="238"/>
      <c r="N356" s="239"/>
      <c r="O356" s="239"/>
      <c r="P356" s="239"/>
      <c r="Q356" s="239"/>
      <c r="R356" s="239"/>
      <c r="S356" s="239"/>
      <c r="T356" s="240"/>
      <c r="AT356" s="241" t="s">
        <v>211</v>
      </c>
      <c r="AU356" s="241" t="s">
        <v>87</v>
      </c>
      <c r="AV356" s="13" t="s">
        <v>87</v>
      </c>
      <c r="AW356" s="13" t="s">
        <v>40</v>
      </c>
      <c r="AX356" s="13" t="s">
        <v>80</v>
      </c>
      <c r="AY356" s="241" t="s">
        <v>201</v>
      </c>
    </row>
    <row r="357" spans="2:65" s="14" customFormat="1">
      <c r="B357" s="242"/>
      <c r="C357" s="243"/>
      <c r="D357" s="218" t="s">
        <v>211</v>
      </c>
      <c r="E357" s="244" t="s">
        <v>34</v>
      </c>
      <c r="F357" s="245" t="s">
        <v>215</v>
      </c>
      <c r="G357" s="243"/>
      <c r="H357" s="246">
        <v>1</v>
      </c>
      <c r="I357" s="247"/>
      <c r="J357" s="243"/>
      <c r="K357" s="243"/>
      <c r="L357" s="248"/>
      <c r="M357" s="249"/>
      <c r="N357" s="250"/>
      <c r="O357" s="250"/>
      <c r="P357" s="250"/>
      <c r="Q357" s="250"/>
      <c r="R357" s="250"/>
      <c r="S357" s="250"/>
      <c r="T357" s="251"/>
      <c r="AT357" s="252" t="s">
        <v>211</v>
      </c>
      <c r="AU357" s="252" t="s">
        <v>87</v>
      </c>
      <c r="AV357" s="14" t="s">
        <v>111</v>
      </c>
      <c r="AW357" s="14" t="s">
        <v>40</v>
      </c>
      <c r="AX357" s="14" t="s">
        <v>42</v>
      </c>
      <c r="AY357" s="252" t="s">
        <v>201</v>
      </c>
    </row>
    <row r="358" spans="2:65" s="1" customFormat="1" ht="25.5" customHeight="1">
      <c r="B358" s="43"/>
      <c r="C358" s="206" t="s">
        <v>524</v>
      </c>
      <c r="D358" s="206" t="s">
        <v>203</v>
      </c>
      <c r="E358" s="207" t="s">
        <v>3537</v>
      </c>
      <c r="F358" s="208" t="s">
        <v>3538</v>
      </c>
      <c r="G358" s="209" t="s">
        <v>540</v>
      </c>
      <c r="H358" s="210">
        <v>260</v>
      </c>
      <c r="I358" s="211"/>
      <c r="J358" s="212">
        <f>ROUND(I358*H358,2)</f>
        <v>0</v>
      </c>
      <c r="K358" s="208" t="s">
        <v>207</v>
      </c>
      <c r="L358" s="63"/>
      <c r="M358" s="213" t="s">
        <v>34</v>
      </c>
      <c r="N358" s="214" t="s">
        <v>51</v>
      </c>
      <c r="O358" s="44"/>
      <c r="P358" s="215">
        <f>O358*H358</f>
        <v>0</v>
      </c>
      <c r="Q358" s="215">
        <v>1.9000000000000001E-4</v>
      </c>
      <c r="R358" s="215">
        <f>Q358*H358</f>
        <v>4.9399999999999999E-2</v>
      </c>
      <c r="S358" s="215">
        <v>0</v>
      </c>
      <c r="T358" s="216">
        <f>S358*H358</f>
        <v>0</v>
      </c>
      <c r="AR358" s="25" t="s">
        <v>286</v>
      </c>
      <c r="AT358" s="25" t="s">
        <v>203</v>
      </c>
      <c r="AU358" s="25" t="s">
        <v>87</v>
      </c>
      <c r="AY358" s="25" t="s">
        <v>201</v>
      </c>
      <c r="BE358" s="217">
        <f>IF(N358="základní",J358,0)</f>
        <v>0</v>
      </c>
      <c r="BF358" s="217">
        <f>IF(N358="snížená",J358,0)</f>
        <v>0</v>
      </c>
      <c r="BG358" s="217">
        <f>IF(N358="zákl. přenesená",J358,0)</f>
        <v>0</v>
      </c>
      <c r="BH358" s="217">
        <f>IF(N358="sníž. přenesená",J358,0)</f>
        <v>0</v>
      </c>
      <c r="BI358" s="217">
        <f>IF(N358="nulová",J358,0)</f>
        <v>0</v>
      </c>
      <c r="BJ358" s="25" t="s">
        <v>42</v>
      </c>
      <c r="BK358" s="217">
        <f>ROUND(I358*H358,2)</f>
        <v>0</v>
      </c>
      <c r="BL358" s="25" t="s">
        <v>286</v>
      </c>
      <c r="BM358" s="25" t="s">
        <v>3539</v>
      </c>
    </row>
    <row r="359" spans="2:65" s="1" customFormat="1" ht="67.5">
      <c r="B359" s="43"/>
      <c r="C359" s="65"/>
      <c r="D359" s="218" t="s">
        <v>209</v>
      </c>
      <c r="E359" s="65"/>
      <c r="F359" s="219" t="s">
        <v>3540</v>
      </c>
      <c r="G359" s="65"/>
      <c r="H359" s="65"/>
      <c r="I359" s="175"/>
      <c r="J359" s="65"/>
      <c r="K359" s="65"/>
      <c r="L359" s="63"/>
      <c r="M359" s="220"/>
      <c r="N359" s="44"/>
      <c r="O359" s="44"/>
      <c r="P359" s="44"/>
      <c r="Q359" s="44"/>
      <c r="R359" s="44"/>
      <c r="S359" s="44"/>
      <c r="T359" s="80"/>
      <c r="AT359" s="25" t="s">
        <v>209</v>
      </c>
      <c r="AU359" s="25" t="s">
        <v>87</v>
      </c>
    </row>
    <row r="360" spans="2:65" s="12" customFormat="1">
      <c r="B360" s="221"/>
      <c r="C360" s="222"/>
      <c r="D360" s="218" t="s">
        <v>211</v>
      </c>
      <c r="E360" s="223" t="s">
        <v>34</v>
      </c>
      <c r="F360" s="224" t="s">
        <v>3317</v>
      </c>
      <c r="G360" s="222"/>
      <c r="H360" s="223" t="s">
        <v>34</v>
      </c>
      <c r="I360" s="225"/>
      <c r="J360" s="222"/>
      <c r="K360" s="222"/>
      <c r="L360" s="226"/>
      <c r="M360" s="227"/>
      <c r="N360" s="228"/>
      <c r="O360" s="228"/>
      <c r="P360" s="228"/>
      <c r="Q360" s="228"/>
      <c r="R360" s="228"/>
      <c r="S360" s="228"/>
      <c r="T360" s="229"/>
      <c r="AT360" s="230" t="s">
        <v>211</v>
      </c>
      <c r="AU360" s="230" t="s">
        <v>87</v>
      </c>
      <c r="AV360" s="12" t="s">
        <v>42</v>
      </c>
      <c r="AW360" s="12" t="s">
        <v>40</v>
      </c>
      <c r="AX360" s="12" t="s">
        <v>80</v>
      </c>
      <c r="AY360" s="230" t="s">
        <v>201</v>
      </c>
    </row>
    <row r="361" spans="2:65" s="13" customFormat="1">
      <c r="B361" s="231"/>
      <c r="C361" s="232"/>
      <c r="D361" s="218" t="s">
        <v>211</v>
      </c>
      <c r="E361" s="233" t="s">
        <v>34</v>
      </c>
      <c r="F361" s="234" t="s">
        <v>3507</v>
      </c>
      <c r="G361" s="232"/>
      <c r="H361" s="235">
        <v>31</v>
      </c>
      <c r="I361" s="236"/>
      <c r="J361" s="232"/>
      <c r="K361" s="232"/>
      <c r="L361" s="237"/>
      <c r="M361" s="238"/>
      <c r="N361" s="239"/>
      <c r="O361" s="239"/>
      <c r="P361" s="239"/>
      <c r="Q361" s="239"/>
      <c r="R361" s="239"/>
      <c r="S361" s="239"/>
      <c r="T361" s="240"/>
      <c r="AT361" s="241" t="s">
        <v>211</v>
      </c>
      <c r="AU361" s="241" t="s">
        <v>87</v>
      </c>
      <c r="AV361" s="13" t="s">
        <v>87</v>
      </c>
      <c r="AW361" s="13" t="s">
        <v>40</v>
      </c>
      <c r="AX361" s="13" t="s">
        <v>80</v>
      </c>
      <c r="AY361" s="241" t="s">
        <v>201</v>
      </c>
    </row>
    <row r="362" spans="2:65" s="13" customFormat="1">
      <c r="B362" s="231"/>
      <c r="C362" s="232"/>
      <c r="D362" s="218" t="s">
        <v>211</v>
      </c>
      <c r="E362" s="233" t="s">
        <v>34</v>
      </c>
      <c r="F362" s="234" t="s">
        <v>3508</v>
      </c>
      <c r="G362" s="232"/>
      <c r="H362" s="235">
        <v>97</v>
      </c>
      <c r="I362" s="236"/>
      <c r="J362" s="232"/>
      <c r="K362" s="232"/>
      <c r="L362" s="237"/>
      <c r="M362" s="238"/>
      <c r="N362" s="239"/>
      <c r="O362" s="239"/>
      <c r="P362" s="239"/>
      <c r="Q362" s="239"/>
      <c r="R362" s="239"/>
      <c r="S362" s="239"/>
      <c r="T362" s="240"/>
      <c r="AT362" s="241" t="s">
        <v>211</v>
      </c>
      <c r="AU362" s="241" t="s">
        <v>87</v>
      </c>
      <c r="AV362" s="13" t="s">
        <v>87</v>
      </c>
      <c r="AW362" s="13" t="s">
        <v>40</v>
      </c>
      <c r="AX362" s="13" t="s">
        <v>80</v>
      </c>
      <c r="AY362" s="241" t="s">
        <v>201</v>
      </c>
    </row>
    <row r="363" spans="2:65" s="13" customFormat="1">
      <c r="B363" s="231"/>
      <c r="C363" s="232"/>
      <c r="D363" s="218" t="s">
        <v>211</v>
      </c>
      <c r="E363" s="233" t="s">
        <v>34</v>
      </c>
      <c r="F363" s="234" t="s">
        <v>3512</v>
      </c>
      <c r="G363" s="232"/>
      <c r="H363" s="235">
        <v>82</v>
      </c>
      <c r="I363" s="236"/>
      <c r="J363" s="232"/>
      <c r="K363" s="232"/>
      <c r="L363" s="237"/>
      <c r="M363" s="238"/>
      <c r="N363" s="239"/>
      <c r="O363" s="239"/>
      <c r="P363" s="239"/>
      <c r="Q363" s="239"/>
      <c r="R363" s="239"/>
      <c r="S363" s="239"/>
      <c r="T363" s="240"/>
      <c r="AT363" s="241" t="s">
        <v>211</v>
      </c>
      <c r="AU363" s="241" t="s">
        <v>87</v>
      </c>
      <c r="AV363" s="13" t="s">
        <v>87</v>
      </c>
      <c r="AW363" s="13" t="s">
        <v>40</v>
      </c>
      <c r="AX363" s="13" t="s">
        <v>80</v>
      </c>
      <c r="AY363" s="241" t="s">
        <v>201</v>
      </c>
    </row>
    <row r="364" spans="2:65" s="13" customFormat="1">
      <c r="B364" s="231"/>
      <c r="C364" s="232"/>
      <c r="D364" s="218" t="s">
        <v>211</v>
      </c>
      <c r="E364" s="233" t="s">
        <v>34</v>
      </c>
      <c r="F364" s="234" t="s">
        <v>3513</v>
      </c>
      <c r="G364" s="232"/>
      <c r="H364" s="235">
        <v>25</v>
      </c>
      <c r="I364" s="236"/>
      <c r="J364" s="232"/>
      <c r="K364" s="232"/>
      <c r="L364" s="237"/>
      <c r="M364" s="238"/>
      <c r="N364" s="239"/>
      <c r="O364" s="239"/>
      <c r="P364" s="239"/>
      <c r="Q364" s="239"/>
      <c r="R364" s="239"/>
      <c r="S364" s="239"/>
      <c r="T364" s="240"/>
      <c r="AT364" s="241" t="s">
        <v>211</v>
      </c>
      <c r="AU364" s="241" t="s">
        <v>87</v>
      </c>
      <c r="AV364" s="13" t="s">
        <v>87</v>
      </c>
      <c r="AW364" s="13" t="s">
        <v>40</v>
      </c>
      <c r="AX364" s="13" t="s">
        <v>80</v>
      </c>
      <c r="AY364" s="241" t="s">
        <v>201</v>
      </c>
    </row>
    <row r="365" spans="2:65" s="13" customFormat="1">
      <c r="B365" s="231"/>
      <c r="C365" s="232"/>
      <c r="D365" s="218" t="s">
        <v>211</v>
      </c>
      <c r="E365" s="233" t="s">
        <v>34</v>
      </c>
      <c r="F365" s="234" t="s">
        <v>3517</v>
      </c>
      <c r="G365" s="232"/>
      <c r="H365" s="235">
        <v>25</v>
      </c>
      <c r="I365" s="236"/>
      <c r="J365" s="232"/>
      <c r="K365" s="232"/>
      <c r="L365" s="237"/>
      <c r="M365" s="238"/>
      <c r="N365" s="239"/>
      <c r="O365" s="239"/>
      <c r="P365" s="239"/>
      <c r="Q365" s="239"/>
      <c r="R365" s="239"/>
      <c r="S365" s="239"/>
      <c r="T365" s="240"/>
      <c r="AT365" s="241" t="s">
        <v>211</v>
      </c>
      <c r="AU365" s="241" t="s">
        <v>87</v>
      </c>
      <c r="AV365" s="13" t="s">
        <v>87</v>
      </c>
      <c r="AW365" s="13" t="s">
        <v>40</v>
      </c>
      <c r="AX365" s="13" t="s">
        <v>80</v>
      </c>
      <c r="AY365" s="241" t="s">
        <v>201</v>
      </c>
    </row>
    <row r="366" spans="2:65" s="14" customFormat="1">
      <c r="B366" s="242"/>
      <c r="C366" s="243"/>
      <c r="D366" s="218" t="s">
        <v>211</v>
      </c>
      <c r="E366" s="244" t="s">
        <v>34</v>
      </c>
      <c r="F366" s="245" t="s">
        <v>215</v>
      </c>
      <c r="G366" s="243"/>
      <c r="H366" s="246">
        <v>260</v>
      </c>
      <c r="I366" s="247"/>
      <c r="J366" s="243"/>
      <c r="K366" s="243"/>
      <c r="L366" s="248"/>
      <c r="M366" s="249"/>
      <c r="N366" s="250"/>
      <c r="O366" s="250"/>
      <c r="P366" s="250"/>
      <c r="Q366" s="250"/>
      <c r="R366" s="250"/>
      <c r="S366" s="250"/>
      <c r="T366" s="251"/>
      <c r="AT366" s="252" t="s">
        <v>211</v>
      </c>
      <c r="AU366" s="252" t="s">
        <v>87</v>
      </c>
      <c r="AV366" s="14" t="s">
        <v>111</v>
      </c>
      <c r="AW366" s="14" t="s">
        <v>40</v>
      </c>
      <c r="AX366" s="14" t="s">
        <v>42</v>
      </c>
      <c r="AY366" s="252" t="s">
        <v>201</v>
      </c>
    </row>
    <row r="367" spans="2:65" s="1" customFormat="1" ht="25.5" customHeight="1">
      <c r="B367" s="43"/>
      <c r="C367" s="206" t="s">
        <v>528</v>
      </c>
      <c r="D367" s="206" t="s">
        <v>203</v>
      </c>
      <c r="E367" s="207" t="s">
        <v>3541</v>
      </c>
      <c r="F367" s="208" t="s">
        <v>3542</v>
      </c>
      <c r="G367" s="209" t="s">
        <v>540</v>
      </c>
      <c r="H367" s="210">
        <v>260</v>
      </c>
      <c r="I367" s="211"/>
      <c r="J367" s="212">
        <f>ROUND(I367*H367,2)</f>
        <v>0</v>
      </c>
      <c r="K367" s="208" t="s">
        <v>207</v>
      </c>
      <c r="L367" s="63"/>
      <c r="M367" s="213" t="s">
        <v>34</v>
      </c>
      <c r="N367" s="214" t="s">
        <v>51</v>
      </c>
      <c r="O367" s="44"/>
      <c r="P367" s="215">
        <f>O367*H367</f>
        <v>0</v>
      </c>
      <c r="Q367" s="215">
        <v>1.0000000000000001E-5</v>
      </c>
      <c r="R367" s="215">
        <f>Q367*H367</f>
        <v>2.6000000000000003E-3</v>
      </c>
      <c r="S367" s="215">
        <v>0</v>
      </c>
      <c r="T367" s="216">
        <f>S367*H367</f>
        <v>0</v>
      </c>
      <c r="AR367" s="25" t="s">
        <v>286</v>
      </c>
      <c r="AT367" s="25" t="s">
        <v>203</v>
      </c>
      <c r="AU367" s="25" t="s">
        <v>87</v>
      </c>
      <c r="AY367" s="25" t="s">
        <v>201</v>
      </c>
      <c r="BE367" s="217">
        <f>IF(N367="základní",J367,0)</f>
        <v>0</v>
      </c>
      <c r="BF367" s="217">
        <f>IF(N367="snížená",J367,0)</f>
        <v>0</v>
      </c>
      <c r="BG367" s="217">
        <f>IF(N367="zákl. přenesená",J367,0)</f>
        <v>0</v>
      </c>
      <c r="BH367" s="217">
        <f>IF(N367="sníž. přenesená",J367,0)</f>
        <v>0</v>
      </c>
      <c r="BI367" s="217">
        <f>IF(N367="nulová",J367,0)</f>
        <v>0</v>
      </c>
      <c r="BJ367" s="25" t="s">
        <v>42</v>
      </c>
      <c r="BK367" s="217">
        <f>ROUND(I367*H367,2)</f>
        <v>0</v>
      </c>
      <c r="BL367" s="25" t="s">
        <v>286</v>
      </c>
      <c r="BM367" s="25" t="s">
        <v>3543</v>
      </c>
    </row>
    <row r="368" spans="2:65" s="1" customFormat="1" ht="67.5">
      <c r="B368" s="43"/>
      <c r="C368" s="65"/>
      <c r="D368" s="218" t="s">
        <v>209</v>
      </c>
      <c r="E368" s="65"/>
      <c r="F368" s="219" t="s">
        <v>3540</v>
      </c>
      <c r="G368" s="65"/>
      <c r="H368" s="65"/>
      <c r="I368" s="175"/>
      <c r="J368" s="65"/>
      <c r="K368" s="65"/>
      <c r="L368" s="63"/>
      <c r="M368" s="220"/>
      <c r="N368" s="44"/>
      <c r="O368" s="44"/>
      <c r="P368" s="44"/>
      <c r="Q368" s="44"/>
      <c r="R368" s="44"/>
      <c r="S368" s="44"/>
      <c r="T368" s="80"/>
      <c r="AT368" s="25" t="s">
        <v>209</v>
      </c>
      <c r="AU368" s="25" t="s">
        <v>87</v>
      </c>
    </row>
    <row r="369" spans="2:65" s="1" customFormat="1" ht="16.5" customHeight="1">
      <c r="B369" s="43"/>
      <c r="C369" s="206" t="s">
        <v>533</v>
      </c>
      <c r="D369" s="206" t="s">
        <v>203</v>
      </c>
      <c r="E369" s="207" t="s">
        <v>3544</v>
      </c>
      <c r="F369" s="208" t="s">
        <v>3545</v>
      </c>
      <c r="G369" s="209" t="s">
        <v>3476</v>
      </c>
      <c r="H369" s="281"/>
      <c r="I369" s="211"/>
      <c r="J369" s="212">
        <f>ROUND(I369*H369,2)</f>
        <v>0</v>
      </c>
      <c r="K369" s="208" t="s">
        <v>34</v>
      </c>
      <c r="L369" s="63"/>
      <c r="M369" s="213" t="s">
        <v>34</v>
      </c>
      <c r="N369" s="214" t="s">
        <v>51</v>
      </c>
      <c r="O369" s="44"/>
      <c r="P369" s="215">
        <f>O369*H369</f>
        <v>0</v>
      </c>
      <c r="Q369" s="215">
        <v>0</v>
      </c>
      <c r="R369" s="215">
        <f>Q369*H369</f>
        <v>0</v>
      </c>
      <c r="S369" s="215">
        <v>0</v>
      </c>
      <c r="T369" s="216">
        <f>S369*H369</f>
        <v>0</v>
      </c>
      <c r="AR369" s="25" t="s">
        <v>286</v>
      </c>
      <c r="AT369" s="25" t="s">
        <v>203</v>
      </c>
      <c r="AU369" s="25" t="s">
        <v>87</v>
      </c>
      <c r="AY369" s="25" t="s">
        <v>201</v>
      </c>
      <c r="BE369" s="217">
        <f>IF(N369="základní",J369,0)</f>
        <v>0</v>
      </c>
      <c r="BF369" s="217">
        <f>IF(N369="snížená",J369,0)</f>
        <v>0</v>
      </c>
      <c r="BG369" s="217">
        <f>IF(N369="zákl. přenesená",J369,0)</f>
        <v>0</v>
      </c>
      <c r="BH369" s="217">
        <f>IF(N369="sníž. přenesená",J369,0)</f>
        <v>0</v>
      </c>
      <c r="BI369" s="217">
        <f>IF(N369="nulová",J369,0)</f>
        <v>0</v>
      </c>
      <c r="BJ369" s="25" t="s">
        <v>42</v>
      </c>
      <c r="BK369" s="217">
        <f>ROUND(I369*H369,2)</f>
        <v>0</v>
      </c>
      <c r="BL369" s="25" t="s">
        <v>286</v>
      </c>
      <c r="BM369" s="25" t="s">
        <v>3546</v>
      </c>
    </row>
    <row r="370" spans="2:65" s="1" customFormat="1" ht="94.5">
      <c r="B370" s="43"/>
      <c r="C370" s="65"/>
      <c r="D370" s="218" t="s">
        <v>710</v>
      </c>
      <c r="E370" s="65"/>
      <c r="F370" s="219" t="s">
        <v>3478</v>
      </c>
      <c r="G370" s="65"/>
      <c r="H370" s="65"/>
      <c r="I370" s="175"/>
      <c r="J370" s="65"/>
      <c r="K370" s="65"/>
      <c r="L370" s="63"/>
      <c r="M370" s="220"/>
      <c r="N370" s="44"/>
      <c r="O370" s="44"/>
      <c r="P370" s="44"/>
      <c r="Q370" s="44"/>
      <c r="R370" s="44"/>
      <c r="S370" s="44"/>
      <c r="T370" s="80"/>
      <c r="AT370" s="25" t="s">
        <v>710</v>
      </c>
      <c r="AU370" s="25" t="s">
        <v>87</v>
      </c>
    </row>
    <row r="371" spans="2:65" s="1" customFormat="1" ht="38.25" customHeight="1">
      <c r="B371" s="43"/>
      <c r="C371" s="206" t="s">
        <v>537</v>
      </c>
      <c r="D371" s="206" t="s">
        <v>203</v>
      </c>
      <c r="E371" s="207" t="s">
        <v>3547</v>
      </c>
      <c r="F371" s="208" t="s">
        <v>3548</v>
      </c>
      <c r="G371" s="209" t="s">
        <v>355</v>
      </c>
      <c r="H371" s="210">
        <v>0.31900000000000001</v>
      </c>
      <c r="I371" s="211"/>
      <c r="J371" s="212">
        <f>ROUND(I371*H371,2)</f>
        <v>0</v>
      </c>
      <c r="K371" s="208" t="s">
        <v>207</v>
      </c>
      <c r="L371" s="63"/>
      <c r="M371" s="213" t="s">
        <v>34</v>
      </c>
      <c r="N371" s="214" t="s">
        <v>51</v>
      </c>
      <c r="O371" s="44"/>
      <c r="P371" s="215">
        <f>O371*H371</f>
        <v>0</v>
      </c>
      <c r="Q371" s="215">
        <v>0</v>
      </c>
      <c r="R371" s="215">
        <f>Q371*H371</f>
        <v>0</v>
      </c>
      <c r="S371" s="215">
        <v>0</v>
      </c>
      <c r="T371" s="216">
        <f>S371*H371</f>
        <v>0</v>
      </c>
      <c r="AR371" s="25" t="s">
        <v>286</v>
      </c>
      <c r="AT371" s="25" t="s">
        <v>203</v>
      </c>
      <c r="AU371" s="25" t="s">
        <v>87</v>
      </c>
      <c r="AY371" s="25" t="s">
        <v>201</v>
      </c>
      <c r="BE371" s="217">
        <f>IF(N371="základní",J371,0)</f>
        <v>0</v>
      </c>
      <c r="BF371" s="217">
        <f>IF(N371="snížená",J371,0)</f>
        <v>0</v>
      </c>
      <c r="BG371" s="217">
        <f>IF(N371="zákl. přenesená",J371,0)</f>
        <v>0</v>
      </c>
      <c r="BH371" s="217">
        <f>IF(N371="sníž. přenesená",J371,0)</f>
        <v>0</v>
      </c>
      <c r="BI371" s="217">
        <f>IF(N371="nulová",J371,0)</f>
        <v>0</v>
      </c>
      <c r="BJ371" s="25" t="s">
        <v>42</v>
      </c>
      <c r="BK371" s="217">
        <f>ROUND(I371*H371,2)</f>
        <v>0</v>
      </c>
      <c r="BL371" s="25" t="s">
        <v>286</v>
      </c>
      <c r="BM371" s="25" t="s">
        <v>3549</v>
      </c>
    </row>
    <row r="372" spans="2:65" s="1" customFormat="1" ht="121.5">
      <c r="B372" s="43"/>
      <c r="C372" s="65"/>
      <c r="D372" s="218" t="s">
        <v>209</v>
      </c>
      <c r="E372" s="65"/>
      <c r="F372" s="219" t="s">
        <v>1766</v>
      </c>
      <c r="G372" s="65"/>
      <c r="H372" s="65"/>
      <c r="I372" s="175"/>
      <c r="J372" s="65"/>
      <c r="K372" s="65"/>
      <c r="L372" s="63"/>
      <c r="M372" s="220"/>
      <c r="N372" s="44"/>
      <c r="O372" s="44"/>
      <c r="P372" s="44"/>
      <c r="Q372" s="44"/>
      <c r="R372" s="44"/>
      <c r="S372" s="44"/>
      <c r="T372" s="80"/>
      <c r="AT372" s="25" t="s">
        <v>209</v>
      </c>
      <c r="AU372" s="25" t="s">
        <v>87</v>
      </c>
    </row>
    <row r="373" spans="2:65" s="11" customFormat="1" ht="29.85" customHeight="1">
      <c r="B373" s="190"/>
      <c r="C373" s="191"/>
      <c r="D373" s="192" t="s">
        <v>79</v>
      </c>
      <c r="E373" s="204" t="s">
        <v>3550</v>
      </c>
      <c r="F373" s="204" t="s">
        <v>3551</v>
      </c>
      <c r="G373" s="191"/>
      <c r="H373" s="191"/>
      <c r="I373" s="194"/>
      <c r="J373" s="205">
        <f>BK373</f>
        <v>0</v>
      </c>
      <c r="K373" s="191"/>
      <c r="L373" s="196"/>
      <c r="M373" s="197"/>
      <c r="N373" s="198"/>
      <c r="O373" s="198"/>
      <c r="P373" s="199">
        <f>SUM(P374:P420)</f>
        <v>0</v>
      </c>
      <c r="Q373" s="198"/>
      <c r="R373" s="199">
        <f>SUM(R374:R420)</f>
        <v>9.5253709999999991E-2</v>
      </c>
      <c r="S373" s="198"/>
      <c r="T373" s="200">
        <f>SUM(T374:T420)</f>
        <v>0</v>
      </c>
      <c r="AR373" s="201" t="s">
        <v>87</v>
      </c>
      <c r="AT373" s="202" t="s">
        <v>79</v>
      </c>
      <c r="AU373" s="202" t="s">
        <v>42</v>
      </c>
      <c r="AY373" s="201" t="s">
        <v>201</v>
      </c>
      <c r="BK373" s="203">
        <f>SUM(BK374:BK420)</f>
        <v>0</v>
      </c>
    </row>
    <row r="374" spans="2:65" s="1" customFormat="1" ht="25.5" customHeight="1">
      <c r="B374" s="43"/>
      <c r="C374" s="206" t="s">
        <v>543</v>
      </c>
      <c r="D374" s="206" t="s">
        <v>203</v>
      </c>
      <c r="E374" s="207" t="s">
        <v>3552</v>
      </c>
      <c r="F374" s="208" t="s">
        <v>3553</v>
      </c>
      <c r="G374" s="209" t="s">
        <v>540</v>
      </c>
      <c r="H374" s="210">
        <v>9.5830000000000002</v>
      </c>
      <c r="I374" s="211"/>
      <c r="J374" s="212">
        <f>ROUND(I374*H374,2)</f>
        <v>0</v>
      </c>
      <c r="K374" s="208" t="s">
        <v>207</v>
      </c>
      <c r="L374" s="63"/>
      <c r="M374" s="213" t="s">
        <v>34</v>
      </c>
      <c r="N374" s="214" t="s">
        <v>51</v>
      </c>
      <c r="O374" s="44"/>
      <c r="P374" s="215">
        <f>O374*H374</f>
        <v>0</v>
      </c>
      <c r="Q374" s="215">
        <v>1.8500000000000001E-3</v>
      </c>
      <c r="R374" s="215">
        <f>Q374*H374</f>
        <v>1.7728550000000003E-2</v>
      </c>
      <c r="S374" s="215">
        <v>0</v>
      </c>
      <c r="T374" s="216">
        <f>S374*H374</f>
        <v>0</v>
      </c>
      <c r="AR374" s="25" t="s">
        <v>286</v>
      </c>
      <c r="AT374" s="25" t="s">
        <v>203</v>
      </c>
      <c r="AU374" s="25" t="s">
        <v>87</v>
      </c>
      <c r="AY374" s="25" t="s">
        <v>201</v>
      </c>
      <c r="BE374" s="217">
        <f>IF(N374="základní",J374,0)</f>
        <v>0</v>
      </c>
      <c r="BF374" s="217">
        <f>IF(N374="snížená",J374,0)</f>
        <v>0</v>
      </c>
      <c r="BG374" s="217">
        <f>IF(N374="zákl. přenesená",J374,0)</f>
        <v>0</v>
      </c>
      <c r="BH374" s="217">
        <f>IF(N374="sníž. přenesená",J374,0)</f>
        <v>0</v>
      </c>
      <c r="BI374" s="217">
        <f>IF(N374="nulová",J374,0)</f>
        <v>0</v>
      </c>
      <c r="BJ374" s="25" t="s">
        <v>42</v>
      </c>
      <c r="BK374" s="217">
        <f>ROUND(I374*H374,2)</f>
        <v>0</v>
      </c>
      <c r="BL374" s="25" t="s">
        <v>286</v>
      </c>
      <c r="BM374" s="25" t="s">
        <v>3554</v>
      </c>
    </row>
    <row r="375" spans="2:65" s="12" customFormat="1">
      <c r="B375" s="221"/>
      <c r="C375" s="222"/>
      <c r="D375" s="218" t="s">
        <v>211</v>
      </c>
      <c r="E375" s="223" t="s">
        <v>34</v>
      </c>
      <c r="F375" s="224" t="s">
        <v>3555</v>
      </c>
      <c r="G375" s="222"/>
      <c r="H375" s="223" t="s">
        <v>34</v>
      </c>
      <c r="I375" s="225"/>
      <c r="J375" s="222"/>
      <c r="K375" s="222"/>
      <c r="L375" s="226"/>
      <c r="M375" s="227"/>
      <c r="N375" s="228"/>
      <c r="O375" s="228"/>
      <c r="P375" s="228"/>
      <c r="Q375" s="228"/>
      <c r="R375" s="228"/>
      <c r="S375" s="228"/>
      <c r="T375" s="229"/>
      <c r="AT375" s="230" t="s">
        <v>211</v>
      </c>
      <c r="AU375" s="230" t="s">
        <v>87</v>
      </c>
      <c r="AV375" s="12" t="s">
        <v>42</v>
      </c>
      <c r="AW375" s="12" t="s">
        <v>40</v>
      </c>
      <c r="AX375" s="12" t="s">
        <v>80</v>
      </c>
      <c r="AY375" s="230" t="s">
        <v>201</v>
      </c>
    </row>
    <row r="376" spans="2:65" s="13" customFormat="1">
      <c r="B376" s="231"/>
      <c r="C376" s="232"/>
      <c r="D376" s="218" t="s">
        <v>211</v>
      </c>
      <c r="E376" s="233" t="s">
        <v>34</v>
      </c>
      <c r="F376" s="234" t="s">
        <v>3556</v>
      </c>
      <c r="G376" s="232"/>
      <c r="H376" s="235">
        <v>9.5830000000000002</v>
      </c>
      <c r="I376" s="236"/>
      <c r="J376" s="232"/>
      <c r="K376" s="232"/>
      <c r="L376" s="237"/>
      <c r="M376" s="238"/>
      <c r="N376" s="239"/>
      <c r="O376" s="239"/>
      <c r="P376" s="239"/>
      <c r="Q376" s="239"/>
      <c r="R376" s="239"/>
      <c r="S376" s="239"/>
      <c r="T376" s="240"/>
      <c r="AT376" s="241" t="s">
        <v>211</v>
      </c>
      <c r="AU376" s="241" t="s">
        <v>87</v>
      </c>
      <c r="AV376" s="13" t="s">
        <v>87</v>
      </c>
      <c r="AW376" s="13" t="s">
        <v>40</v>
      </c>
      <c r="AX376" s="13" t="s">
        <v>80</v>
      </c>
      <c r="AY376" s="241" t="s">
        <v>201</v>
      </c>
    </row>
    <row r="377" spans="2:65" s="14" customFormat="1">
      <c r="B377" s="242"/>
      <c r="C377" s="243"/>
      <c r="D377" s="218" t="s">
        <v>211</v>
      </c>
      <c r="E377" s="244" t="s">
        <v>34</v>
      </c>
      <c r="F377" s="245" t="s">
        <v>215</v>
      </c>
      <c r="G377" s="243"/>
      <c r="H377" s="246">
        <v>9.5830000000000002</v>
      </c>
      <c r="I377" s="247"/>
      <c r="J377" s="243"/>
      <c r="K377" s="243"/>
      <c r="L377" s="248"/>
      <c r="M377" s="249"/>
      <c r="N377" s="250"/>
      <c r="O377" s="250"/>
      <c r="P377" s="250"/>
      <c r="Q377" s="250"/>
      <c r="R377" s="250"/>
      <c r="S377" s="250"/>
      <c r="T377" s="251"/>
      <c r="AT377" s="252" t="s">
        <v>211</v>
      </c>
      <c r="AU377" s="252" t="s">
        <v>87</v>
      </c>
      <c r="AV377" s="14" t="s">
        <v>111</v>
      </c>
      <c r="AW377" s="14" t="s">
        <v>40</v>
      </c>
      <c r="AX377" s="14" t="s">
        <v>42</v>
      </c>
      <c r="AY377" s="252" t="s">
        <v>201</v>
      </c>
    </row>
    <row r="378" spans="2:65" s="1" customFormat="1" ht="25.5" customHeight="1">
      <c r="B378" s="43"/>
      <c r="C378" s="206" t="s">
        <v>548</v>
      </c>
      <c r="D378" s="206" t="s">
        <v>203</v>
      </c>
      <c r="E378" s="207" t="s">
        <v>3557</v>
      </c>
      <c r="F378" s="208" t="s">
        <v>3558</v>
      </c>
      <c r="G378" s="209" t="s">
        <v>540</v>
      </c>
      <c r="H378" s="210">
        <v>3.5179999999999998</v>
      </c>
      <c r="I378" s="211"/>
      <c r="J378" s="212">
        <f>ROUND(I378*H378,2)</f>
        <v>0</v>
      </c>
      <c r="K378" s="208" t="s">
        <v>207</v>
      </c>
      <c r="L378" s="63"/>
      <c r="M378" s="213" t="s">
        <v>34</v>
      </c>
      <c r="N378" s="214" t="s">
        <v>51</v>
      </c>
      <c r="O378" s="44"/>
      <c r="P378" s="215">
        <f>O378*H378</f>
        <v>0</v>
      </c>
      <c r="Q378" s="215">
        <v>2.7000000000000001E-3</v>
      </c>
      <c r="R378" s="215">
        <f>Q378*H378</f>
        <v>9.4985999999999994E-3</v>
      </c>
      <c r="S378" s="215">
        <v>0</v>
      </c>
      <c r="T378" s="216">
        <f>S378*H378</f>
        <v>0</v>
      </c>
      <c r="AR378" s="25" t="s">
        <v>286</v>
      </c>
      <c r="AT378" s="25" t="s">
        <v>203</v>
      </c>
      <c r="AU378" s="25" t="s">
        <v>87</v>
      </c>
      <c r="AY378" s="25" t="s">
        <v>201</v>
      </c>
      <c r="BE378" s="217">
        <f>IF(N378="základní",J378,0)</f>
        <v>0</v>
      </c>
      <c r="BF378" s="217">
        <f>IF(N378="snížená",J378,0)</f>
        <v>0</v>
      </c>
      <c r="BG378" s="217">
        <f>IF(N378="zákl. přenesená",J378,0)</f>
        <v>0</v>
      </c>
      <c r="BH378" s="217">
        <f>IF(N378="sníž. přenesená",J378,0)</f>
        <v>0</v>
      </c>
      <c r="BI378" s="217">
        <f>IF(N378="nulová",J378,0)</f>
        <v>0</v>
      </c>
      <c r="BJ378" s="25" t="s">
        <v>42</v>
      </c>
      <c r="BK378" s="217">
        <f>ROUND(I378*H378,2)</f>
        <v>0</v>
      </c>
      <c r="BL378" s="25" t="s">
        <v>286</v>
      </c>
      <c r="BM378" s="25" t="s">
        <v>3559</v>
      </c>
    </row>
    <row r="379" spans="2:65" s="12" customFormat="1">
      <c r="B379" s="221"/>
      <c r="C379" s="222"/>
      <c r="D379" s="218" t="s">
        <v>211</v>
      </c>
      <c r="E379" s="223" t="s">
        <v>34</v>
      </c>
      <c r="F379" s="224" t="s">
        <v>3555</v>
      </c>
      <c r="G379" s="222"/>
      <c r="H379" s="223" t="s">
        <v>34</v>
      </c>
      <c r="I379" s="225"/>
      <c r="J379" s="222"/>
      <c r="K379" s="222"/>
      <c r="L379" s="226"/>
      <c r="M379" s="227"/>
      <c r="N379" s="228"/>
      <c r="O379" s="228"/>
      <c r="P379" s="228"/>
      <c r="Q379" s="228"/>
      <c r="R379" s="228"/>
      <c r="S379" s="228"/>
      <c r="T379" s="229"/>
      <c r="AT379" s="230" t="s">
        <v>211</v>
      </c>
      <c r="AU379" s="230" t="s">
        <v>87</v>
      </c>
      <c r="AV379" s="12" t="s">
        <v>42</v>
      </c>
      <c r="AW379" s="12" t="s">
        <v>40</v>
      </c>
      <c r="AX379" s="12" t="s">
        <v>80</v>
      </c>
      <c r="AY379" s="230" t="s">
        <v>201</v>
      </c>
    </row>
    <row r="380" spans="2:65" s="13" customFormat="1">
      <c r="B380" s="231"/>
      <c r="C380" s="232"/>
      <c r="D380" s="218" t="s">
        <v>211</v>
      </c>
      <c r="E380" s="233" t="s">
        <v>34</v>
      </c>
      <c r="F380" s="234" t="s">
        <v>3560</v>
      </c>
      <c r="G380" s="232"/>
      <c r="H380" s="235">
        <v>3.5179999999999998</v>
      </c>
      <c r="I380" s="236"/>
      <c r="J380" s="232"/>
      <c r="K380" s="232"/>
      <c r="L380" s="237"/>
      <c r="M380" s="238"/>
      <c r="N380" s="239"/>
      <c r="O380" s="239"/>
      <c r="P380" s="239"/>
      <c r="Q380" s="239"/>
      <c r="R380" s="239"/>
      <c r="S380" s="239"/>
      <c r="T380" s="240"/>
      <c r="AT380" s="241" t="s">
        <v>211</v>
      </c>
      <c r="AU380" s="241" t="s">
        <v>87</v>
      </c>
      <c r="AV380" s="13" t="s">
        <v>87</v>
      </c>
      <c r="AW380" s="13" t="s">
        <v>40</v>
      </c>
      <c r="AX380" s="13" t="s">
        <v>80</v>
      </c>
      <c r="AY380" s="241" t="s">
        <v>201</v>
      </c>
    </row>
    <row r="381" spans="2:65" s="14" customFormat="1">
      <c r="B381" s="242"/>
      <c r="C381" s="243"/>
      <c r="D381" s="218" t="s">
        <v>211</v>
      </c>
      <c r="E381" s="244" t="s">
        <v>34</v>
      </c>
      <c r="F381" s="245" t="s">
        <v>215</v>
      </c>
      <c r="G381" s="243"/>
      <c r="H381" s="246">
        <v>3.5179999999999998</v>
      </c>
      <c r="I381" s="247"/>
      <c r="J381" s="243"/>
      <c r="K381" s="243"/>
      <c r="L381" s="248"/>
      <c r="M381" s="249"/>
      <c r="N381" s="250"/>
      <c r="O381" s="250"/>
      <c r="P381" s="250"/>
      <c r="Q381" s="250"/>
      <c r="R381" s="250"/>
      <c r="S381" s="250"/>
      <c r="T381" s="251"/>
      <c r="AT381" s="252" t="s">
        <v>211</v>
      </c>
      <c r="AU381" s="252" t="s">
        <v>87</v>
      </c>
      <c r="AV381" s="14" t="s">
        <v>111</v>
      </c>
      <c r="AW381" s="14" t="s">
        <v>40</v>
      </c>
      <c r="AX381" s="14" t="s">
        <v>42</v>
      </c>
      <c r="AY381" s="252" t="s">
        <v>201</v>
      </c>
    </row>
    <row r="382" spans="2:65" s="1" customFormat="1" ht="25.5" customHeight="1">
      <c r="B382" s="43"/>
      <c r="C382" s="206" t="s">
        <v>556</v>
      </c>
      <c r="D382" s="206" t="s">
        <v>203</v>
      </c>
      <c r="E382" s="207" t="s">
        <v>3561</v>
      </c>
      <c r="F382" s="208" t="s">
        <v>3562</v>
      </c>
      <c r="G382" s="209" t="s">
        <v>540</v>
      </c>
      <c r="H382" s="210">
        <v>11.456</v>
      </c>
      <c r="I382" s="211"/>
      <c r="J382" s="212">
        <f>ROUND(I382*H382,2)</f>
        <v>0</v>
      </c>
      <c r="K382" s="208" t="s">
        <v>207</v>
      </c>
      <c r="L382" s="63"/>
      <c r="M382" s="213" t="s">
        <v>34</v>
      </c>
      <c r="N382" s="214" t="s">
        <v>51</v>
      </c>
      <c r="O382" s="44"/>
      <c r="P382" s="215">
        <f>O382*H382</f>
        <v>0</v>
      </c>
      <c r="Q382" s="215">
        <v>3.96E-3</v>
      </c>
      <c r="R382" s="215">
        <f>Q382*H382</f>
        <v>4.5365759999999998E-2</v>
      </c>
      <c r="S382" s="215">
        <v>0</v>
      </c>
      <c r="T382" s="216">
        <f>S382*H382</f>
        <v>0</v>
      </c>
      <c r="AR382" s="25" t="s">
        <v>286</v>
      </c>
      <c r="AT382" s="25" t="s">
        <v>203</v>
      </c>
      <c r="AU382" s="25" t="s">
        <v>87</v>
      </c>
      <c r="AY382" s="25" t="s">
        <v>201</v>
      </c>
      <c r="BE382" s="217">
        <f>IF(N382="základní",J382,0)</f>
        <v>0</v>
      </c>
      <c r="BF382" s="217">
        <f>IF(N382="snížená",J382,0)</f>
        <v>0</v>
      </c>
      <c r="BG382" s="217">
        <f>IF(N382="zákl. přenesená",J382,0)</f>
        <v>0</v>
      </c>
      <c r="BH382" s="217">
        <f>IF(N382="sníž. přenesená",J382,0)</f>
        <v>0</v>
      </c>
      <c r="BI382" s="217">
        <f>IF(N382="nulová",J382,0)</f>
        <v>0</v>
      </c>
      <c r="BJ382" s="25" t="s">
        <v>42</v>
      </c>
      <c r="BK382" s="217">
        <f>ROUND(I382*H382,2)</f>
        <v>0</v>
      </c>
      <c r="BL382" s="25" t="s">
        <v>286</v>
      </c>
      <c r="BM382" s="25" t="s">
        <v>3563</v>
      </c>
    </row>
    <row r="383" spans="2:65" s="12" customFormat="1">
      <c r="B383" s="221"/>
      <c r="C383" s="222"/>
      <c r="D383" s="218" t="s">
        <v>211</v>
      </c>
      <c r="E383" s="223" t="s">
        <v>34</v>
      </c>
      <c r="F383" s="224" t="s">
        <v>3555</v>
      </c>
      <c r="G383" s="222"/>
      <c r="H383" s="223" t="s">
        <v>34</v>
      </c>
      <c r="I383" s="225"/>
      <c r="J383" s="222"/>
      <c r="K383" s="222"/>
      <c r="L383" s="226"/>
      <c r="M383" s="227"/>
      <c r="N383" s="228"/>
      <c r="O383" s="228"/>
      <c r="P383" s="228"/>
      <c r="Q383" s="228"/>
      <c r="R383" s="228"/>
      <c r="S383" s="228"/>
      <c r="T383" s="229"/>
      <c r="AT383" s="230" t="s">
        <v>211</v>
      </c>
      <c r="AU383" s="230" t="s">
        <v>87</v>
      </c>
      <c r="AV383" s="12" t="s">
        <v>42</v>
      </c>
      <c r="AW383" s="12" t="s">
        <v>40</v>
      </c>
      <c r="AX383" s="12" t="s">
        <v>80</v>
      </c>
      <c r="AY383" s="230" t="s">
        <v>201</v>
      </c>
    </row>
    <row r="384" spans="2:65" s="13" customFormat="1">
      <c r="B384" s="231"/>
      <c r="C384" s="232"/>
      <c r="D384" s="218" t="s">
        <v>211</v>
      </c>
      <c r="E384" s="233" t="s">
        <v>34</v>
      </c>
      <c r="F384" s="234" t="s">
        <v>3564</v>
      </c>
      <c r="G384" s="232"/>
      <c r="H384" s="235">
        <v>11.456</v>
      </c>
      <c r="I384" s="236"/>
      <c r="J384" s="232"/>
      <c r="K384" s="232"/>
      <c r="L384" s="237"/>
      <c r="M384" s="238"/>
      <c r="N384" s="239"/>
      <c r="O384" s="239"/>
      <c r="P384" s="239"/>
      <c r="Q384" s="239"/>
      <c r="R384" s="239"/>
      <c r="S384" s="239"/>
      <c r="T384" s="240"/>
      <c r="AT384" s="241" t="s">
        <v>211</v>
      </c>
      <c r="AU384" s="241" t="s">
        <v>87</v>
      </c>
      <c r="AV384" s="13" t="s">
        <v>87</v>
      </c>
      <c r="AW384" s="13" t="s">
        <v>40</v>
      </c>
      <c r="AX384" s="13" t="s">
        <v>80</v>
      </c>
      <c r="AY384" s="241" t="s">
        <v>201</v>
      </c>
    </row>
    <row r="385" spans="2:65" s="14" customFormat="1">
      <c r="B385" s="242"/>
      <c r="C385" s="243"/>
      <c r="D385" s="218" t="s">
        <v>211</v>
      </c>
      <c r="E385" s="244" t="s">
        <v>34</v>
      </c>
      <c r="F385" s="245" t="s">
        <v>215</v>
      </c>
      <c r="G385" s="243"/>
      <c r="H385" s="246">
        <v>11.456</v>
      </c>
      <c r="I385" s="247"/>
      <c r="J385" s="243"/>
      <c r="K385" s="243"/>
      <c r="L385" s="248"/>
      <c r="M385" s="249"/>
      <c r="N385" s="250"/>
      <c r="O385" s="250"/>
      <c r="P385" s="250"/>
      <c r="Q385" s="250"/>
      <c r="R385" s="250"/>
      <c r="S385" s="250"/>
      <c r="T385" s="251"/>
      <c r="AT385" s="252" t="s">
        <v>211</v>
      </c>
      <c r="AU385" s="252" t="s">
        <v>87</v>
      </c>
      <c r="AV385" s="14" t="s">
        <v>111</v>
      </c>
      <c r="AW385" s="14" t="s">
        <v>40</v>
      </c>
      <c r="AX385" s="14" t="s">
        <v>42</v>
      </c>
      <c r="AY385" s="252" t="s">
        <v>201</v>
      </c>
    </row>
    <row r="386" spans="2:65" s="1" customFormat="1" ht="25.5" customHeight="1">
      <c r="B386" s="43"/>
      <c r="C386" s="206" t="s">
        <v>563</v>
      </c>
      <c r="D386" s="206" t="s">
        <v>203</v>
      </c>
      <c r="E386" s="207" t="s">
        <v>3565</v>
      </c>
      <c r="F386" s="208" t="s">
        <v>3566</v>
      </c>
      <c r="G386" s="209" t="s">
        <v>370</v>
      </c>
      <c r="H386" s="210">
        <v>1</v>
      </c>
      <c r="I386" s="211"/>
      <c r="J386" s="212">
        <f>ROUND(I386*H386,2)</f>
        <v>0</v>
      </c>
      <c r="K386" s="208" t="s">
        <v>207</v>
      </c>
      <c r="L386" s="63"/>
      <c r="M386" s="213" t="s">
        <v>34</v>
      </c>
      <c r="N386" s="214" t="s">
        <v>51</v>
      </c>
      <c r="O386" s="44"/>
      <c r="P386" s="215">
        <f>O386*H386</f>
        <v>0</v>
      </c>
      <c r="Q386" s="215">
        <v>1.14E-3</v>
      </c>
      <c r="R386" s="215">
        <f>Q386*H386</f>
        <v>1.14E-3</v>
      </c>
      <c r="S386" s="215">
        <v>0</v>
      </c>
      <c r="T386" s="216">
        <f>S386*H386</f>
        <v>0</v>
      </c>
      <c r="AR386" s="25" t="s">
        <v>286</v>
      </c>
      <c r="AT386" s="25" t="s">
        <v>203</v>
      </c>
      <c r="AU386" s="25" t="s">
        <v>87</v>
      </c>
      <c r="AY386" s="25" t="s">
        <v>201</v>
      </c>
      <c r="BE386" s="217">
        <f>IF(N386="základní",J386,0)</f>
        <v>0</v>
      </c>
      <c r="BF386" s="217">
        <f>IF(N386="snížená",J386,0)</f>
        <v>0</v>
      </c>
      <c r="BG386" s="217">
        <f>IF(N386="zákl. přenesená",J386,0)</f>
        <v>0</v>
      </c>
      <c r="BH386" s="217">
        <f>IF(N386="sníž. přenesená",J386,0)</f>
        <v>0</v>
      </c>
      <c r="BI386" s="217">
        <f>IF(N386="nulová",J386,0)</f>
        <v>0</v>
      </c>
      <c r="BJ386" s="25" t="s">
        <v>42</v>
      </c>
      <c r="BK386" s="217">
        <f>ROUND(I386*H386,2)</f>
        <v>0</v>
      </c>
      <c r="BL386" s="25" t="s">
        <v>286</v>
      </c>
      <c r="BM386" s="25" t="s">
        <v>3567</v>
      </c>
    </row>
    <row r="387" spans="2:65" s="12" customFormat="1">
      <c r="B387" s="221"/>
      <c r="C387" s="222"/>
      <c r="D387" s="218" t="s">
        <v>211</v>
      </c>
      <c r="E387" s="223" t="s">
        <v>34</v>
      </c>
      <c r="F387" s="224" t="s">
        <v>3555</v>
      </c>
      <c r="G387" s="222"/>
      <c r="H387" s="223" t="s">
        <v>34</v>
      </c>
      <c r="I387" s="225"/>
      <c r="J387" s="222"/>
      <c r="K387" s="222"/>
      <c r="L387" s="226"/>
      <c r="M387" s="227"/>
      <c r="N387" s="228"/>
      <c r="O387" s="228"/>
      <c r="P387" s="228"/>
      <c r="Q387" s="228"/>
      <c r="R387" s="228"/>
      <c r="S387" s="228"/>
      <c r="T387" s="229"/>
      <c r="AT387" s="230" t="s">
        <v>211</v>
      </c>
      <c r="AU387" s="230" t="s">
        <v>87</v>
      </c>
      <c r="AV387" s="12" t="s">
        <v>42</v>
      </c>
      <c r="AW387" s="12" t="s">
        <v>40</v>
      </c>
      <c r="AX387" s="12" t="s">
        <v>80</v>
      </c>
      <c r="AY387" s="230" t="s">
        <v>201</v>
      </c>
    </row>
    <row r="388" spans="2:65" s="13" customFormat="1">
      <c r="B388" s="231"/>
      <c r="C388" s="232"/>
      <c r="D388" s="218" t="s">
        <v>211</v>
      </c>
      <c r="E388" s="233" t="s">
        <v>34</v>
      </c>
      <c r="F388" s="234" t="s">
        <v>480</v>
      </c>
      <c r="G388" s="232"/>
      <c r="H388" s="235">
        <v>1</v>
      </c>
      <c r="I388" s="236"/>
      <c r="J388" s="232"/>
      <c r="K388" s="232"/>
      <c r="L388" s="237"/>
      <c r="M388" s="238"/>
      <c r="N388" s="239"/>
      <c r="O388" s="239"/>
      <c r="P388" s="239"/>
      <c r="Q388" s="239"/>
      <c r="R388" s="239"/>
      <c r="S388" s="239"/>
      <c r="T388" s="240"/>
      <c r="AT388" s="241" t="s">
        <v>211</v>
      </c>
      <c r="AU388" s="241" t="s">
        <v>87</v>
      </c>
      <c r="AV388" s="13" t="s">
        <v>87</v>
      </c>
      <c r="AW388" s="13" t="s">
        <v>40</v>
      </c>
      <c r="AX388" s="13" t="s">
        <v>80</v>
      </c>
      <c r="AY388" s="241" t="s">
        <v>201</v>
      </c>
    </row>
    <row r="389" spans="2:65" s="14" customFormat="1">
      <c r="B389" s="242"/>
      <c r="C389" s="243"/>
      <c r="D389" s="218" t="s">
        <v>211</v>
      </c>
      <c r="E389" s="244" t="s">
        <v>34</v>
      </c>
      <c r="F389" s="245" t="s">
        <v>215</v>
      </c>
      <c r="G389" s="243"/>
      <c r="H389" s="246">
        <v>1</v>
      </c>
      <c r="I389" s="247"/>
      <c r="J389" s="243"/>
      <c r="K389" s="243"/>
      <c r="L389" s="248"/>
      <c r="M389" s="249"/>
      <c r="N389" s="250"/>
      <c r="O389" s="250"/>
      <c r="P389" s="250"/>
      <c r="Q389" s="250"/>
      <c r="R389" s="250"/>
      <c r="S389" s="250"/>
      <c r="T389" s="251"/>
      <c r="AT389" s="252" t="s">
        <v>211</v>
      </c>
      <c r="AU389" s="252" t="s">
        <v>87</v>
      </c>
      <c r="AV389" s="14" t="s">
        <v>111</v>
      </c>
      <c r="AW389" s="14" t="s">
        <v>40</v>
      </c>
      <c r="AX389" s="14" t="s">
        <v>42</v>
      </c>
      <c r="AY389" s="252" t="s">
        <v>201</v>
      </c>
    </row>
    <row r="390" spans="2:65" s="1" customFormat="1" ht="25.5" customHeight="1">
      <c r="B390" s="43"/>
      <c r="C390" s="206" t="s">
        <v>567</v>
      </c>
      <c r="D390" s="206" t="s">
        <v>203</v>
      </c>
      <c r="E390" s="207" t="s">
        <v>3568</v>
      </c>
      <c r="F390" s="208" t="s">
        <v>3569</v>
      </c>
      <c r="G390" s="209" t="s">
        <v>370</v>
      </c>
      <c r="H390" s="210">
        <v>2</v>
      </c>
      <c r="I390" s="211"/>
      <c r="J390" s="212">
        <f>ROUND(I390*H390,2)</f>
        <v>0</v>
      </c>
      <c r="K390" s="208" t="s">
        <v>207</v>
      </c>
      <c r="L390" s="63"/>
      <c r="M390" s="213" t="s">
        <v>34</v>
      </c>
      <c r="N390" s="214" t="s">
        <v>51</v>
      </c>
      <c r="O390" s="44"/>
      <c r="P390" s="215">
        <f>O390*H390</f>
        <v>0</v>
      </c>
      <c r="Q390" s="215">
        <v>1.49E-3</v>
      </c>
      <c r="R390" s="215">
        <f>Q390*H390</f>
        <v>2.98E-3</v>
      </c>
      <c r="S390" s="215">
        <v>0</v>
      </c>
      <c r="T390" s="216">
        <f>S390*H390</f>
        <v>0</v>
      </c>
      <c r="AR390" s="25" t="s">
        <v>286</v>
      </c>
      <c r="AT390" s="25" t="s">
        <v>203</v>
      </c>
      <c r="AU390" s="25" t="s">
        <v>87</v>
      </c>
      <c r="AY390" s="25" t="s">
        <v>201</v>
      </c>
      <c r="BE390" s="217">
        <f>IF(N390="základní",J390,0)</f>
        <v>0</v>
      </c>
      <c r="BF390" s="217">
        <f>IF(N390="snížená",J390,0)</f>
        <v>0</v>
      </c>
      <c r="BG390" s="217">
        <f>IF(N390="zákl. přenesená",J390,0)</f>
        <v>0</v>
      </c>
      <c r="BH390" s="217">
        <f>IF(N390="sníž. přenesená",J390,0)</f>
        <v>0</v>
      </c>
      <c r="BI390" s="217">
        <f>IF(N390="nulová",J390,0)</f>
        <v>0</v>
      </c>
      <c r="BJ390" s="25" t="s">
        <v>42</v>
      </c>
      <c r="BK390" s="217">
        <f>ROUND(I390*H390,2)</f>
        <v>0</v>
      </c>
      <c r="BL390" s="25" t="s">
        <v>286</v>
      </c>
      <c r="BM390" s="25" t="s">
        <v>3570</v>
      </c>
    </row>
    <row r="391" spans="2:65" s="12" customFormat="1">
      <c r="B391" s="221"/>
      <c r="C391" s="222"/>
      <c r="D391" s="218" t="s">
        <v>211</v>
      </c>
      <c r="E391" s="223" t="s">
        <v>34</v>
      </c>
      <c r="F391" s="224" t="s">
        <v>3555</v>
      </c>
      <c r="G391" s="222"/>
      <c r="H391" s="223" t="s">
        <v>34</v>
      </c>
      <c r="I391" s="225"/>
      <c r="J391" s="222"/>
      <c r="K391" s="222"/>
      <c r="L391" s="226"/>
      <c r="M391" s="227"/>
      <c r="N391" s="228"/>
      <c r="O391" s="228"/>
      <c r="P391" s="228"/>
      <c r="Q391" s="228"/>
      <c r="R391" s="228"/>
      <c r="S391" s="228"/>
      <c r="T391" s="229"/>
      <c r="AT391" s="230" t="s">
        <v>211</v>
      </c>
      <c r="AU391" s="230" t="s">
        <v>87</v>
      </c>
      <c r="AV391" s="12" t="s">
        <v>42</v>
      </c>
      <c r="AW391" s="12" t="s">
        <v>40</v>
      </c>
      <c r="AX391" s="12" t="s">
        <v>80</v>
      </c>
      <c r="AY391" s="230" t="s">
        <v>201</v>
      </c>
    </row>
    <row r="392" spans="2:65" s="13" customFormat="1">
      <c r="B392" s="231"/>
      <c r="C392" s="232"/>
      <c r="D392" s="218" t="s">
        <v>211</v>
      </c>
      <c r="E392" s="233" t="s">
        <v>34</v>
      </c>
      <c r="F392" s="234" t="s">
        <v>471</v>
      </c>
      <c r="G392" s="232"/>
      <c r="H392" s="235">
        <v>2</v>
      </c>
      <c r="I392" s="236"/>
      <c r="J392" s="232"/>
      <c r="K392" s="232"/>
      <c r="L392" s="237"/>
      <c r="M392" s="238"/>
      <c r="N392" s="239"/>
      <c r="O392" s="239"/>
      <c r="P392" s="239"/>
      <c r="Q392" s="239"/>
      <c r="R392" s="239"/>
      <c r="S392" s="239"/>
      <c r="T392" s="240"/>
      <c r="AT392" s="241" t="s">
        <v>211</v>
      </c>
      <c r="AU392" s="241" t="s">
        <v>87</v>
      </c>
      <c r="AV392" s="13" t="s">
        <v>87</v>
      </c>
      <c r="AW392" s="13" t="s">
        <v>40</v>
      </c>
      <c r="AX392" s="13" t="s">
        <v>80</v>
      </c>
      <c r="AY392" s="241" t="s">
        <v>201</v>
      </c>
    </row>
    <row r="393" spans="2:65" s="14" customFormat="1">
      <c r="B393" s="242"/>
      <c r="C393" s="243"/>
      <c r="D393" s="218" t="s">
        <v>211</v>
      </c>
      <c r="E393" s="244" t="s">
        <v>34</v>
      </c>
      <c r="F393" s="245" t="s">
        <v>215</v>
      </c>
      <c r="G393" s="243"/>
      <c r="H393" s="246">
        <v>2</v>
      </c>
      <c r="I393" s="247"/>
      <c r="J393" s="243"/>
      <c r="K393" s="243"/>
      <c r="L393" s="248"/>
      <c r="M393" s="249"/>
      <c r="N393" s="250"/>
      <c r="O393" s="250"/>
      <c r="P393" s="250"/>
      <c r="Q393" s="250"/>
      <c r="R393" s="250"/>
      <c r="S393" s="250"/>
      <c r="T393" s="251"/>
      <c r="AT393" s="252" t="s">
        <v>211</v>
      </c>
      <c r="AU393" s="252" t="s">
        <v>87</v>
      </c>
      <c r="AV393" s="14" t="s">
        <v>111</v>
      </c>
      <c r="AW393" s="14" t="s">
        <v>40</v>
      </c>
      <c r="AX393" s="14" t="s">
        <v>42</v>
      </c>
      <c r="AY393" s="252" t="s">
        <v>201</v>
      </c>
    </row>
    <row r="394" spans="2:65" s="1" customFormat="1" ht="16.5" customHeight="1">
      <c r="B394" s="43"/>
      <c r="C394" s="206" t="s">
        <v>583</v>
      </c>
      <c r="D394" s="206" t="s">
        <v>203</v>
      </c>
      <c r="E394" s="207" t="s">
        <v>3571</v>
      </c>
      <c r="F394" s="208" t="s">
        <v>3572</v>
      </c>
      <c r="G394" s="209" t="s">
        <v>540</v>
      </c>
      <c r="H394" s="210">
        <v>0.36</v>
      </c>
      <c r="I394" s="211"/>
      <c r="J394" s="212">
        <f>ROUND(I394*H394,2)</f>
        <v>0</v>
      </c>
      <c r="K394" s="208" t="s">
        <v>207</v>
      </c>
      <c r="L394" s="63"/>
      <c r="M394" s="213" t="s">
        <v>34</v>
      </c>
      <c r="N394" s="214" t="s">
        <v>51</v>
      </c>
      <c r="O394" s="44"/>
      <c r="P394" s="215">
        <f>O394*H394</f>
        <v>0</v>
      </c>
      <c r="Q394" s="215">
        <v>3.7799999999999999E-3</v>
      </c>
      <c r="R394" s="215">
        <f>Q394*H394</f>
        <v>1.3607999999999999E-3</v>
      </c>
      <c r="S394" s="215">
        <v>0</v>
      </c>
      <c r="T394" s="216">
        <f>S394*H394</f>
        <v>0</v>
      </c>
      <c r="AR394" s="25" t="s">
        <v>286</v>
      </c>
      <c r="AT394" s="25" t="s">
        <v>203</v>
      </c>
      <c r="AU394" s="25" t="s">
        <v>87</v>
      </c>
      <c r="AY394" s="25" t="s">
        <v>201</v>
      </c>
      <c r="BE394" s="217">
        <f>IF(N394="základní",J394,0)</f>
        <v>0</v>
      </c>
      <c r="BF394" s="217">
        <f>IF(N394="snížená",J394,0)</f>
        <v>0</v>
      </c>
      <c r="BG394" s="217">
        <f>IF(N394="zákl. přenesená",J394,0)</f>
        <v>0</v>
      </c>
      <c r="BH394" s="217">
        <f>IF(N394="sníž. přenesená",J394,0)</f>
        <v>0</v>
      </c>
      <c r="BI394" s="217">
        <f>IF(N394="nulová",J394,0)</f>
        <v>0</v>
      </c>
      <c r="BJ394" s="25" t="s">
        <v>42</v>
      </c>
      <c r="BK394" s="217">
        <f>ROUND(I394*H394,2)</f>
        <v>0</v>
      </c>
      <c r="BL394" s="25" t="s">
        <v>286</v>
      </c>
      <c r="BM394" s="25" t="s">
        <v>3573</v>
      </c>
    </row>
    <row r="395" spans="2:65" s="12" customFormat="1">
      <c r="B395" s="221"/>
      <c r="C395" s="222"/>
      <c r="D395" s="218" t="s">
        <v>211</v>
      </c>
      <c r="E395" s="223" t="s">
        <v>34</v>
      </c>
      <c r="F395" s="224" t="s">
        <v>3574</v>
      </c>
      <c r="G395" s="222"/>
      <c r="H395" s="223" t="s">
        <v>34</v>
      </c>
      <c r="I395" s="225"/>
      <c r="J395" s="222"/>
      <c r="K395" s="222"/>
      <c r="L395" s="226"/>
      <c r="M395" s="227"/>
      <c r="N395" s="228"/>
      <c r="O395" s="228"/>
      <c r="P395" s="228"/>
      <c r="Q395" s="228"/>
      <c r="R395" s="228"/>
      <c r="S395" s="228"/>
      <c r="T395" s="229"/>
      <c r="AT395" s="230" t="s">
        <v>211</v>
      </c>
      <c r="AU395" s="230" t="s">
        <v>87</v>
      </c>
      <c r="AV395" s="12" t="s">
        <v>42</v>
      </c>
      <c r="AW395" s="12" t="s">
        <v>40</v>
      </c>
      <c r="AX395" s="12" t="s">
        <v>80</v>
      </c>
      <c r="AY395" s="230" t="s">
        <v>201</v>
      </c>
    </row>
    <row r="396" spans="2:65" s="13" customFormat="1">
      <c r="B396" s="231"/>
      <c r="C396" s="232"/>
      <c r="D396" s="218" t="s">
        <v>211</v>
      </c>
      <c r="E396" s="233" t="s">
        <v>34</v>
      </c>
      <c r="F396" s="234" t="s">
        <v>3575</v>
      </c>
      <c r="G396" s="232"/>
      <c r="H396" s="235">
        <v>0.36</v>
      </c>
      <c r="I396" s="236"/>
      <c r="J396" s="232"/>
      <c r="K396" s="232"/>
      <c r="L396" s="237"/>
      <c r="M396" s="238"/>
      <c r="N396" s="239"/>
      <c r="O396" s="239"/>
      <c r="P396" s="239"/>
      <c r="Q396" s="239"/>
      <c r="R396" s="239"/>
      <c r="S396" s="239"/>
      <c r="T396" s="240"/>
      <c r="AT396" s="241" t="s">
        <v>211</v>
      </c>
      <c r="AU396" s="241" t="s">
        <v>87</v>
      </c>
      <c r="AV396" s="13" t="s">
        <v>87</v>
      </c>
      <c r="AW396" s="13" t="s">
        <v>40</v>
      </c>
      <c r="AX396" s="13" t="s">
        <v>80</v>
      </c>
      <c r="AY396" s="241" t="s">
        <v>201</v>
      </c>
    </row>
    <row r="397" spans="2:65" s="14" customFormat="1">
      <c r="B397" s="242"/>
      <c r="C397" s="243"/>
      <c r="D397" s="218" t="s">
        <v>211</v>
      </c>
      <c r="E397" s="244" t="s">
        <v>34</v>
      </c>
      <c r="F397" s="245" t="s">
        <v>215</v>
      </c>
      <c r="G397" s="243"/>
      <c r="H397" s="246">
        <v>0.36</v>
      </c>
      <c r="I397" s="247"/>
      <c r="J397" s="243"/>
      <c r="K397" s="243"/>
      <c r="L397" s="248"/>
      <c r="M397" s="249"/>
      <c r="N397" s="250"/>
      <c r="O397" s="250"/>
      <c r="P397" s="250"/>
      <c r="Q397" s="250"/>
      <c r="R397" s="250"/>
      <c r="S397" s="250"/>
      <c r="T397" s="251"/>
      <c r="AT397" s="252" t="s">
        <v>211</v>
      </c>
      <c r="AU397" s="252" t="s">
        <v>87</v>
      </c>
      <c r="AV397" s="14" t="s">
        <v>111</v>
      </c>
      <c r="AW397" s="14" t="s">
        <v>40</v>
      </c>
      <c r="AX397" s="14" t="s">
        <v>42</v>
      </c>
      <c r="AY397" s="252" t="s">
        <v>201</v>
      </c>
    </row>
    <row r="398" spans="2:65" s="1" customFormat="1" ht="25.5" customHeight="1">
      <c r="B398" s="43"/>
      <c r="C398" s="206" t="s">
        <v>589</v>
      </c>
      <c r="D398" s="206" t="s">
        <v>203</v>
      </c>
      <c r="E398" s="207" t="s">
        <v>3576</v>
      </c>
      <c r="F398" s="208" t="s">
        <v>3577</v>
      </c>
      <c r="G398" s="209" t="s">
        <v>1876</v>
      </c>
      <c r="H398" s="210">
        <v>1</v>
      </c>
      <c r="I398" s="211"/>
      <c r="J398" s="212">
        <f>ROUND(I398*H398,2)</f>
        <v>0</v>
      </c>
      <c r="K398" s="208" t="s">
        <v>207</v>
      </c>
      <c r="L398" s="63"/>
      <c r="M398" s="213" t="s">
        <v>34</v>
      </c>
      <c r="N398" s="214" t="s">
        <v>51</v>
      </c>
      <c r="O398" s="44"/>
      <c r="P398" s="215">
        <f>O398*H398</f>
        <v>0</v>
      </c>
      <c r="Q398" s="215">
        <v>5.9999999999999995E-4</v>
      </c>
      <c r="R398" s="215">
        <f>Q398*H398</f>
        <v>5.9999999999999995E-4</v>
      </c>
      <c r="S398" s="215">
        <v>0</v>
      </c>
      <c r="T398" s="216">
        <f>S398*H398</f>
        <v>0</v>
      </c>
      <c r="AR398" s="25" t="s">
        <v>286</v>
      </c>
      <c r="AT398" s="25" t="s">
        <v>203</v>
      </c>
      <c r="AU398" s="25" t="s">
        <v>87</v>
      </c>
      <c r="AY398" s="25" t="s">
        <v>201</v>
      </c>
      <c r="BE398" s="217">
        <f>IF(N398="základní",J398,0)</f>
        <v>0</v>
      </c>
      <c r="BF398" s="217">
        <f>IF(N398="snížená",J398,0)</f>
        <v>0</v>
      </c>
      <c r="BG398" s="217">
        <f>IF(N398="zákl. přenesená",J398,0)</f>
        <v>0</v>
      </c>
      <c r="BH398" s="217">
        <f>IF(N398="sníž. přenesená",J398,0)</f>
        <v>0</v>
      </c>
      <c r="BI398" s="217">
        <f>IF(N398="nulová",J398,0)</f>
        <v>0</v>
      </c>
      <c r="BJ398" s="25" t="s">
        <v>42</v>
      </c>
      <c r="BK398" s="217">
        <f>ROUND(I398*H398,2)</f>
        <v>0</v>
      </c>
      <c r="BL398" s="25" t="s">
        <v>286</v>
      </c>
      <c r="BM398" s="25" t="s">
        <v>3578</v>
      </c>
    </row>
    <row r="399" spans="2:65" s="12" customFormat="1">
      <c r="B399" s="221"/>
      <c r="C399" s="222"/>
      <c r="D399" s="218" t="s">
        <v>211</v>
      </c>
      <c r="E399" s="223" t="s">
        <v>34</v>
      </c>
      <c r="F399" s="224" t="s">
        <v>3555</v>
      </c>
      <c r="G399" s="222"/>
      <c r="H399" s="223" t="s">
        <v>34</v>
      </c>
      <c r="I399" s="225"/>
      <c r="J399" s="222"/>
      <c r="K399" s="222"/>
      <c r="L399" s="226"/>
      <c r="M399" s="227"/>
      <c r="N399" s="228"/>
      <c r="O399" s="228"/>
      <c r="P399" s="228"/>
      <c r="Q399" s="228"/>
      <c r="R399" s="228"/>
      <c r="S399" s="228"/>
      <c r="T399" s="229"/>
      <c r="AT399" s="230" t="s">
        <v>211</v>
      </c>
      <c r="AU399" s="230" t="s">
        <v>87</v>
      </c>
      <c r="AV399" s="12" t="s">
        <v>42</v>
      </c>
      <c r="AW399" s="12" t="s">
        <v>40</v>
      </c>
      <c r="AX399" s="12" t="s">
        <v>80</v>
      </c>
      <c r="AY399" s="230" t="s">
        <v>201</v>
      </c>
    </row>
    <row r="400" spans="2:65" s="13" customFormat="1">
      <c r="B400" s="231"/>
      <c r="C400" s="232"/>
      <c r="D400" s="218" t="s">
        <v>211</v>
      </c>
      <c r="E400" s="233" t="s">
        <v>34</v>
      </c>
      <c r="F400" s="234" t="s">
        <v>3579</v>
      </c>
      <c r="G400" s="232"/>
      <c r="H400" s="235">
        <v>1</v>
      </c>
      <c r="I400" s="236"/>
      <c r="J400" s="232"/>
      <c r="K400" s="232"/>
      <c r="L400" s="237"/>
      <c r="M400" s="238"/>
      <c r="N400" s="239"/>
      <c r="O400" s="239"/>
      <c r="P400" s="239"/>
      <c r="Q400" s="239"/>
      <c r="R400" s="239"/>
      <c r="S400" s="239"/>
      <c r="T400" s="240"/>
      <c r="AT400" s="241" t="s">
        <v>211</v>
      </c>
      <c r="AU400" s="241" t="s">
        <v>87</v>
      </c>
      <c r="AV400" s="13" t="s">
        <v>87</v>
      </c>
      <c r="AW400" s="13" t="s">
        <v>40</v>
      </c>
      <c r="AX400" s="13" t="s">
        <v>80</v>
      </c>
      <c r="AY400" s="241" t="s">
        <v>201</v>
      </c>
    </row>
    <row r="401" spans="2:65" s="14" customFormat="1">
      <c r="B401" s="242"/>
      <c r="C401" s="243"/>
      <c r="D401" s="218" t="s">
        <v>211</v>
      </c>
      <c r="E401" s="244" t="s">
        <v>34</v>
      </c>
      <c r="F401" s="245" t="s">
        <v>215</v>
      </c>
      <c r="G401" s="243"/>
      <c r="H401" s="246">
        <v>1</v>
      </c>
      <c r="I401" s="247"/>
      <c r="J401" s="243"/>
      <c r="K401" s="243"/>
      <c r="L401" s="248"/>
      <c r="M401" s="249"/>
      <c r="N401" s="250"/>
      <c r="O401" s="250"/>
      <c r="P401" s="250"/>
      <c r="Q401" s="250"/>
      <c r="R401" s="250"/>
      <c r="S401" s="250"/>
      <c r="T401" s="251"/>
      <c r="AT401" s="252" t="s">
        <v>211</v>
      </c>
      <c r="AU401" s="252" t="s">
        <v>87</v>
      </c>
      <c r="AV401" s="14" t="s">
        <v>111</v>
      </c>
      <c r="AW401" s="14" t="s">
        <v>40</v>
      </c>
      <c r="AX401" s="14" t="s">
        <v>42</v>
      </c>
      <c r="AY401" s="252" t="s">
        <v>201</v>
      </c>
    </row>
    <row r="402" spans="2:65" s="1" customFormat="1" ht="25.5" customHeight="1">
      <c r="B402" s="43"/>
      <c r="C402" s="206" t="s">
        <v>595</v>
      </c>
      <c r="D402" s="206" t="s">
        <v>203</v>
      </c>
      <c r="E402" s="207" t="s">
        <v>3580</v>
      </c>
      <c r="F402" s="208" t="s">
        <v>3581</v>
      </c>
      <c r="G402" s="209" t="s">
        <v>1876</v>
      </c>
      <c r="H402" s="210">
        <v>3</v>
      </c>
      <c r="I402" s="211"/>
      <c r="J402" s="212">
        <f>ROUND(I402*H402,2)</f>
        <v>0</v>
      </c>
      <c r="K402" s="208" t="s">
        <v>207</v>
      </c>
      <c r="L402" s="63"/>
      <c r="M402" s="213" t="s">
        <v>34</v>
      </c>
      <c r="N402" s="214" t="s">
        <v>51</v>
      </c>
      <c r="O402" s="44"/>
      <c r="P402" s="215">
        <f>O402*H402</f>
        <v>0</v>
      </c>
      <c r="Q402" s="215">
        <v>4.28E-3</v>
      </c>
      <c r="R402" s="215">
        <f>Q402*H402</f>
        <v>1.2840000000000001E-2</v>
      </c>
      <c r="S402" s="215">
        <v>0</v>
      </c>
      <c r="T402" s="216">
        <f>S402*H402</f>
        <v>0</v>
      </c>
      <c r="AR402" s="25" t="s">
        <v>286</v>
      </c>
      <c r="AT402" s="25" t="s">
        <v>203</v>
      </c>
      <c r="AU402" s="25" t="s">
        <v>87</v>
      </c>
      <c r="AY402" s="25" t="s">
        <v>201</v>
      </c>
      <c r="BE402" s="217">
        <f>IF(N402="základní",J402,0)</f>
        <v>0</v>
      </c>
      <c r="BF402" s="217">
        <f>IF(N402="snížená",J402,0)</f>
        <v>0</v>
      </c>
      <c r="BG402" s="217">
        <f>IF(N402="zákl. přenesená",J402,0)</f>
        <v>0</v>
      </c>
      <c r="BH402" s="217">
        <f>IF(N402="sníž. přenesená",J402,0)</f>
        <v>0</v>
      </c>
      <c r="BI402" s="217">
        <f>IF(N402="nulová",J402,0)</f>
        <v>0</v>
      </c>
      <c r="BJ402" s="25" t="s">
        <v>42</v>
      </c>
      <c r="BK402" s="217">
        <f>ROUND(I402*H402,2)</f>
        <v>0</v>
      </c>
      <c r="BL402" s="25" t="s">
        <v>286</v>
      </c>
      <c r="BM402" s="25" t="s">
        <v>3582</v>
      </c>
    </row>
    <row r="403" spans="2:65" s="1" customFormat="1" ht="94.5">
      <c r="B403" s="43"/>
      <c r="C403" s="65"/>
      <c r="D403" s="218" t="s">
        <v>209</v>
      </c>
      <c r="E403" s="65"/>
      <c r="F403" s="219" t="s">
        <v>3583</v>
      </c>
      <c r="G403" s="65"/>
      <c r="H403" s="65"/>
      <c r="I403" s="175"/>
      <c r="J403" s="65"/>
      <c r="K403" s="65"/>
      <c r="L403" s="63"/>
      <c r="M403" s="220"/>
      <c r="N403" s="44"/>
      <c r="O403" s="44"/>
      <c r="P403" s="44"/>
      <c r="Q403" s="44"/>
      <c r="R403" s="44"/>
      <c r="S403" s="44"/>
      <c r="T403" s="80"/>
      <c r="AT403" s="25" t="s">
        <v>209</v>
      </c>
      <c r="AU403" s="25" t="s">
        <v>87</v>
      </c>
    </row>
    <row r="404" spans="2:65" s="12" customFormat="1">
      <c r="B404" s="221"/>
      <c r="C404" s="222"/>
      <c r="D404" s="218" t="s">
        <v>211</v>
      </c>
      <c r="E404" s="223" t="s">
        <v>34</v>
      </c>
      <c r="F404" s="224" t="s">
        <v>3555</v>
      </c>
      <c r="G404" s="222"/>
      <c r="H404" s="223" t="s">
        <v>34</v>
      </c>
      <c r="I404" s="225"/>
      <c r="J404" s="222"/>
      <c r="K404" s="222"/>
      <c r="L404" s="226"/>
      <c r="M404" s="227"/>
      <c r="N404" s="228"/>
      <c r="O404" s="228"/>
      <c r="P404" s="228"/>
      <c r="Q404" s="228"/>
      <c r="R404" s="228"/>
      <c r="S404" s="228"/>
      <c r="T404" s="229"/>
      <c r="AT404" s="230" t="s">
        <v>211</v>
      </c>
      <c r="AU404" s="230" t="s">
        <v>87</v>
      </c>
      <c r="AV404" s="12" t="s">
        <v>42</v>
      </c>
      <c r="AW404" s="12" t="s">
        <v>40</v>
      </c>
      <c r="AX404" s="12" t="s">
        <v>80</v>
      </c>
      <c r="AY404" s="230" t="s">
        <v>201</v>
      </c>
    </row>
    <row r="405" spans="2:65" s="13" customFormat="1">
      <c r="B405" s="231"/>
      <c r="C405" s="232"/>
      <c r="D405" s="218" t="s">
        <v>211</v>
      </c>
      <c r="E405" s="233" t="s">
        <v>34</v>
      </c>
      <c r="F405" s="234" t="s">
        <v>3584</v>
      </c>
      <c r="G405" s="232"/>
      <c r="H405" s="235">
        <v>3</v>
      </c>
      <c r="I405" s="236"/>
      <c r="J405" s="232"/>
      <c r="K405" s="232"/>
      <c r="L405" s="237"/>
      <c r="M405" s="238"/>
      <c r="N405" s="239"/>
      <c r="O405" s="239"/>
      <c r="P405" s="239"/>
      <c r="Q405" s="239"/>
      <c r="R405" s="239"/>
      <c r="S405" s="239"/>
      <c r="T405" s="240"/>
      <c r="AT405" s="241" t="s">
        <v>211</v>
      </c>
      <c r="AU405" s="241" t="s">
        <v>87</v>
      </c>
      <c r="AV405" s="13" t="s">
        <v>87</v>
      </c>
      <c r="AW405" s="13" t="s">
        <v>40</v>
      </c>
      <c r="AX405" s="13" t="s">
        <v>80</v>
      </c>
      <c r="AY405" s="241" t="s">
        <v>201</v>
      </c>
    </row>
    <row r="406" spans="2:65" s="14" customFormat="1">
      <c r="B406" s="242"/>
      <c r="C406" s="243"/>
      <c r="D406" s="218" t="s">
        <v>211</v>
      </c>
      <c r="E406" s="244" t="s">
        <v>34</v>
      </c>
      <c r="F406" s="245" t="s">
        <v>215</v>
      </c>
      <c r="G406" s="243"/>
      <c r="H406" s="246">
        <v>3</v>
      </c>
      <c r="I406" s="247"/>
      <c r="J406" s="243"/>
      <c r="K406" s="243"/>
      <c r="L406" s="248"/>
      <c r="M406" s="249"/>
      <c r="N406" s="250"/>
      <c r="O406" s="250"/>
      <c r="P406" s="250"/>
      <c r="Q406" s="250"/>
      <c r="R406" s="250"/>
      <c r="S406" s="250"/>
      <c r="T406" s="251"/>
      <c r="AT406" s="252" t="s">
        <v>211</v>
      </c>
      <c r="AU406" s="252" t="s">
        <v>87</v>
      </c>
      <c r="AV406" s="14" t="s">
        <v>111</v>
      </c>
      <c r="AW406" s="14" t="s">
        <v>40</v>
      </c>
      <c r="AX406" s="14" t="s">
        <v>42</v>
      </c>
      <c r="AY406" s="252" t="s">
        <v>201</v>
      </c>
    </row>
    <row r="407" spans="2:65" s="1" customFormat="1" ht="25.5" customHeight="1">
      <c r="B407" s="43"/>
      <c r="C407" s="206" t="s">
        <v>602</v>
      </c>
      <c r="D407" s="206" t="s">
        <v>203</v>
      </c>
      <c r="E407" s="207" t="s">
        <v>3585</v>
      </c>
      <c r="F407" s="208" t="s">
        <v>3586</v>
      </c>
      <c r="G407" s="209" t="s">
        <v>370</v>
      </c>
      <c r="H407" s="210">
        <v>4</v>
      </c>
      <c r="I407" s="211"/>
      <c r="J407" s="212">
        <f>ROUND(I407*H407,2)</f>
        <v>0</v>
      </c>
      <c r="K407" s="208" t="s">
        <v>207</v>
      </c>
      <c r="L407" s="63"/>
      <c r="M407" s="213" t="s">
        <v>34</v>
      </c>
      <c r="N407" s="214" t="s">
        <v>51</v>
      </c>
      <c r="O407" s="44"/>
      <c r="P407" s="215">
        <f>O407*H407</f>
        <v>0</v>
      </c>
      <c r="Q407" s="215">
        <v>2.3000000000000001E-4</v>
      </c>
      <c r="R407" s="215">
        <f>Q407*H407</f>
        <v>9.2000000000000003E-4</v>
      </c>
      <c r="S407" s="215">
        <v>0</v>
      </c>
      <c r="T407" s="216">
        <f>S407*H407</f>
        <v>0</v>
      </c>
      <c r="AR407" s="25" t="s">
        <v>286</v>
      </c>
      <c r="AT407" s="25" t="s">
        <v>203</v>
      </c>
      <c r="AU407" s="25" t="s">
        <v>87</v>
      </c>
      <c r="AY407" s="25" t="s">
        <v>201</v>
      </c>
      <c r="BE407" s="217">
        <f>IF(N407="základní",J407,0)</f>
        <v>0</v>
      </c>
      <c r="BF407" s="217">
        <f>IF(N407="snížená",J407,0)</f>
        <v>0</v>
      </c>
      <c r="BG407" s="217">
        <f>IF(N407="zákl. přenesená",J407,0)</f>
        <v>0</v>
      </c>
      <c r="BH407" s="217">
        <f>IF(N407="sníž. přenesená",J407,0)</f>
        <v>0</v>
      </c>
      <c r="BI407" s="217">
        <f>IF(N407="nulová",J407,0)</f>
        <v>0</v>
      </c>
      <c r="BJ407" s="25" t="s">
        <v>42</v>
      </c>
      <c r="BK407" s="217">
        <f>ROUND(I407*H407,2)</f>
        <v>0</v>
      </c>
      <c r="BL407" s="25" t="s">
        <v>286</v>
      </c>
      <c r="BM407" s="25" t="s">
        <v>3587</v>
      </c>
    </row>
    <row r="408" spans="2:65" s="1" customFormat="1" ht="94.5">
      <c r="B408" s="43"/>
      <c r="C408" s="65"/>
      <c r="D408" s="218" t="s">
        <v>209</v>
      </c>
      <c r="E408" s="65"/>
      <c r="F408" s="219" t="s">
        <v>3583</v>
      </c>
      <c r="G408" s="65"/>
      <c r="H408" s="65"/>
      <c r="I408" s="175"/>
      <c r="J408" s="65"/>
      <c r="K408" s="65"/>
      <c r="L408" s="63"/>
      <c r="M408" s="220"/>
      <c r="N408" s="44"/>
      <c r="O408" s="44"/>
      <c r="P408" s="44"/>
      <c r="Q408" s="44"/>
      <c r="R408" s="44"/>
      <c r="S408" s="44"/>
      <c r="T408" s="80"/>
      <c r="AT408" s="25" t="s">
        <v>209</v>
      </c>
      <c r="AU408" s="25" t="s">
        <v>87</v>
      </c>
    </row>
    <row r="409" spans="2:65" s="12" customFormat="1">
      <c r="B409" s="221"/>
      <c r="C409" s="222"/>
      <c r="D409" s="218" t="s">
        <v>211</v>
      </c>
      <c r="E409" s="223" t="s">
        <v>34</v>
      </c>
      <c r="F409" s="224" t="s">
        <v>3555</v>
      </c>
      <c r="G409" s="222"/>
      <c r="H409" s="223" t="s">
        <v>34</v>
      </c>
      <c r="I409" s="225"/>
      <c r="J409" s="222"/>
      <c r="K409" s="222"/>
      <c r="L409" s="226"/>
      <c r="M409" s="227"/>
      <c r="N409" s="228"/>
      <c r="O409" s="228"/>
      <c r="P409" s="228"/>
      <c r="Q409" s="228"/>
      <c r="R409" s="228"/>
      <c r="S409" s="228"/>
      <c r="T409" s="229"/>
      <c r="AT409" s="230" t="s">
        <v>211</v>
      </c>
      <c r="AU409" s="230" t="s">
        <v>87</v>
      </c>
      <c r="AV409" s="12" t="s">
        <v>42</v>
      </c>
      <c r="AW409" s="12" t="s">
        <v>40</v>
      </c>
      <c r="AX409" s="12" t="s">
        <v>80</v>
      </c>
      <c r="AY409" s="230" t="s">
        <v>201</v>
      </c>
    </row>
    <row r="410" spans="2:65" s="13" customFormat="1">
      <c r="B410" s="231"/>
      <c r="C410" s="232"/>
      <c r="D410" s="218" t="s">
        <v>211</v>
      </c>
      <c r="E410" s="233" t="s">
        <v>34</v>
      </c>
      <c r="F410" s="234" t="s">
        <v>3584</v>
      </c>
      <c r="G410" s="232"/>
      <c r="H410" s="235">
        <v>3</v>
      </c>
      <c r="I410" s="236"/>
      <c r="J410" s="232"/>
      <c r="K410" s="232"/>
      <c r="L410" s="237"/>
      <c r="M410" s="238"/>
      <c r="N410" s="239"/>
      <c r="O410" s="239"/>
      <c r="P410" s="239"/>
      <c r="Q410" s="239"/>
      <c r="R410" s="239"/>
      <c r="S410" s="239"/>
      <c r="T410" s="240"/>
      <c r="AT410" s="241" t="s">
        <v>211</v>
      </c>
      <c r="AU410" s="241" t="s">
        <v>87</v>
      </c>
      <c r="AV410" s="13" t="s">
        <v>87</v>
      </c>
      <c r="AW410" s="13" t="s">
        <v>40</v>
      </c>
      <c r="AX410" s="13" t="s">
        <v>80</v>
      </c>
      <c r="AY410" s="241" t="s">
        <v>201</v>
      </c>
    </row>
    <row r="411" spans="2:65" s="13" customFormat="1">
      <c r="B411" s="231"/>
      <c r="C411" s="232"/>
      <c r="D411" s="218" t="s">
        <v>211</v>
      </c>
      <c r="E411" s="233" t="s">
        <v>34</v>
      </c>
      <c r="F411" s="234" t="s">
        <v>3579</v>
      </c>
      <c r="G411" s="232"/>
      <c r="H411" s="235">
        <v>1</v>
      </c>
      <c r="I411" s="236"/>
      <c r="J411" s="232"/>
      <c r="K411" s="232"/>
      <c r="L411" s="237"/>
      <c r="M411" s="238"/>
      <c r="N411" s="239"/>
      <c r="O411" s="239"/>
      <c r="P411" s="239"/>
      <c r="Q411" s="239"/>
      <c r="R411" s="239"/>
      <c r="S411" s="239"/>
      <c r="T411" s="240"/>
      <c r="AT411" s="241" t="s">
        <v>211</v>
      </c>
      <c r="AU411" s="241" t="s">
        <v>87</v>
      </c>
      <c r="AV411" s="13" t="s">
        <v>87</v>
      </c>
      <c r="AW411" s="13" t="s">
        <v>40</v>
      </c>
      <c r="AX411" s="13" t="s">
        <v>80</v>
      </c>
      <c r="AY411" s="241" t="s">
        <v>201</v>
      </c>
    </row>
    <row r="412" spans="2:65" s="14" customFormat="1">
      <c r="B412" s="242"/>
      <c r="C412" s="243"/>
      <c r="D412" s="218" t="s">
        <v>211</v>
      </c>
      <c r="E412" s="244" t="s">
        <v>34</v>
      </c>
      <c r="F412" s="245" t="s">
        <v>215</v>
      </c>
      <c r="G412" s="243"/>
      <c r="H412" s="246">
        <v>4</v>
      </c>
      <c r="I412" s="247"/>
      <c r="J412" s="243"/>
      <c r="K412" s="243"/>
      <c r="L412" s="248"/>
      <c r="M412" s="249"/>
      <c r="N412" s="250"/>
      <c r="O412" s="250"/>
      <c r="P412" s="250"/>
      <c r="Q412" s="250"/>
      <c r="R412" s="250"/>
      <c r="S412" s="250"/>
      <c r="T412" s="251"/>
      <c r="AT412" s="252" t="s">
        <v>211</v>
      </c>
      <c r="AU412" s="252" t="s">
        <v>87</v>
      </c>
      <c r="AV412" s="14" t="s">
        <v>111</v>
      </c>
      <c r="AW412" s="14" t="s">
        <v>40</v>
      </c>
      <c r="AX412" s="14" t="s">
        <v>42</v>
      </c>
      <c r="AY412" s="252" t="s">
        <v>201</v>
      </c>
    </row>
    <row r="413" spans="2:65" s="1" customFormat="1" ht="25.5" customHeight="1">
      <c r="B413" s="43"/>
      <c r="C413" s="206" t="s">
        <v>608</v>
      </c>
      <c r="D413" s="206" t="s">
        <v>203</v>
      </c>
      <c r="E413" s="207" t="s">
        <v>3588</v>
      </c>
      <c r="F413" s="208" t="s">
        <v>3589</v>
      </c>
      <c r="G413" s="209" t="s">
        <v>370</v>
      </c>
      <c r="H413" s="210">
        <v>4</v>
      </c>
      <c r="I413" s="211"/>
      <c r="J413" s="212">
        <f>ROUND(I413*H413,2)</f>
        <v>0</v>
      </c>
      <c r="K413" s="208" t="s">
        <v>207</v>
      </c>
      <c r="L413" s="63"/>
      <c r="M413" s="213" t="s">
        <v>34</v>
      </c>
      <c r="N413" s="214" t="s">
        <v>51</v>
      </c>
      <c r="O413" s="44"/>
      <c r="P413" s="215">
        <f>O413*H413</f>
        <v>0</v>
      </c>
      <c r="Q413" s="215">
        <v>3.8000000000000002E-4</v>
      </c>
      <c r="R413" s="215">
        <f>Q413*H413</f>
        <v>1.5200000000000001E-3</v>
      </c>
      <c r="S413" s="215">
        <v>0</v>
      </c>
      <c r="T413" s="216">
        <f>S413*H413</f>
        <v>0</v>
      </c>
      <c r="AR413" s="25" t="s">
        <v>286</v>
      </c>
      <c r="AT413" s="25" t="s">
        <v>203</v>
      </c>
      <c r="AU413" s="25" t="s">
        <v>87</v>
      </c>
      <c r="AY413" s="25" t="s">
        <v>201</v>
      </c>
      <c r="BE413" s="217">
        <f>IF(N413="základní",J413,0)</f>
        <v>0</v>
      </c>
      <c r="BF413" s="217">
        <f>IF(N413="snížená",J413,0)</f>
        <v>0</v>
      </c>
      <c r="BG413" s="217">
        <f>IF(N413="zákl. přenesená",J413,0)</f>
        <v>0</v>
      </c>
      <c r="BH413" s="217">
        <f>IF(N413="sníž. přenesená",J413,0)</f>
        <v>0</v>
      </c>
      <c r="BI413" s="217">
        <f>IF(N413="nulová",J413,0)</f>
        <v>0</v>
      </c>
      <c r="BJ413" s="25" t="s">
        <v>42</v>
      </c>
      <c r="BK413" s="217">
        <f>ROUND(I413*H413,2)</f>
        <v>0</v>
      </c>
      <c r="BL413" s="25" t="s">
        <v>286</v>
      </c>
      <c r="BM413" s="25" t="s">
        <v>3590</v>
      </c>
    </row>
    <row r="414" spans="2:65" s="1" customFormat="1" ht="40.5">
      <c r="B414" s="43"/>
      <c r="C414" s="65"/>
      <c r="D414" s="218" t="s">
        <v>209</v>
      </c>
      <c r="E414" s="65"/>
      <c r="F414" s="219" t="s">
        <v>3591</v>
      </c>
      <c r="G414" s="65"/>
      <c r="H414" s="65"/>
      <c r="I414" s="175"/>
      <c r="J414" s="65"/>
      <c r="K414" s="65"/>
      <c r="L414" s="63"/>
      <c r="M414" s="220"/>
      <c r="N414" s="44"/>
      <c r="O414" s="44"/>
      <c r="P414" s="44"/>
      <c r="Q414" s="44"/>
      <c r="R414" s="44"/>
      <c r="S414" s="44"/>
      <c r="T414" s="80"/>
      <c r="AT414" s="25" t="s">
        <v>209</v>
      </c>
      <c r="AU414" s="25" t="s">
        <v>87</v>
      </c>
    </row>
    <row r="415" spans="2:65" s="1" customFormat="1" ht="25.5" customHeight="1">
      <c r="B415" s="43"/>
      <c r="C415" s="206" t="s">
        <v>615</v>
      </c>
      <c r="D415" s="206" t="s">
        <v>203</v>
      </c>
      <c r="E415" s="207" t="s">
        <v>3592</v>
      </c>
      <c r="F415" s="208" t="s">
        <v>3593</v>
      </c>
      <c r="G415" s="209" t="s">
        <v>370</v>
      </c>
      <c r="H415" s="210">
        <v>1</v>
      </c>
      <c r="I415" s="211"/>
      <c r="J415" s="212">
        <f>ROUND(I415*H415,2)</f>
        <v>0</v>
      </c>
      <c r="K415" s="208" t="s">
        <v>207</v>
      </c>
      <c r="L415" s="63"/>
      <c r="M415" s="213" t="s">
        <v>34</v>
      </c>
      <c r="N415" s="214" t="s">
        <v>51</v>
      </c>
      <c r="O415" s="44"/>
      <c r="P415" s="215">
        <f>O415*H415</f>
        <v>0</v>
      </c>
      <c r="Q415" s="215">
        <v>1.2999999999999999E-3</v>
      </c>
      <c r="R415" s="215">
        <f>Q415*H415</f>
        <v>1.2999999999999999E-3</v>
      </c>
      <c r="S415" s="215">
        <v>0</v>
      </c>
      <c r="T415" s="216">
        <f>S415*H415</f>
        <v>0</v>
      </c>
      <c r="AR415" s="25" t="s">
        <v>286</v>
      </c>
      <c r="AT415" s="25" t="s">
        <v>203</v>
      </c>
      <c r="AU415" s="25" t="s">
        <v>87</v>
      </c>
      <c r="AY415" s="25" t="s">
        <v>201</v>
      </c>
      <c r="BE415" s="217">
        <f>IF(N415="základní",J415,0)</f>
        <v>0</v>
      </c>
      <c r="BF415" s="217">
        <f>IF(N415="snížená",J415,0)</f>
        <v>0</v>
      </c>
      <c r="BG415" s="217">
        <f>IF(N415="zákl. přenesená",J415,0)</f>
        <v>0</v>
      </c>
      <c r="BH415" s="217">
        <f>IF(N415="sníž. přenesená",J415,0)</f>
        <v>0</v>
      </c>
      <c r="BI415" s="217">
        <f>IF(N415="nulová",J415,0)</f>
        <v>0</v>
      </c>
      <c r="BJ415" s="25" t="s">
        <v>42</v>
      </c>
      <c r="BK415" s="217">
        <f>ROUND(I415*H415,2)</f>
        <v>0</v>
      </c>
      <c r="BL415" s="25" t="s">
        <v>286</v>
      </c>
      <c r="BM415" s="25" t="s">
        <v>3594</v>
      </c>
    </row>
    <row r="416" spans="2:65" s="1" customFormat="1" ht="40.5">
      <c r="B416" s="43"/>
      <c r="C416" s="65"/>
      <c r="D416" s="218" t="s">
        <v>209</v>
      </c>
      <c r="E416" s="65"/>
      <c r="F416" s="219" t="s">
        <v>3591</v>
      </c>
      <c r="G416" s="65"/>
      <c r="H416" s="65"/>
      <c r="I416" s="175"/>
      <c r="J416" s="65"/>
      <c r="K416" s="65"/>
      <c r="L416" s="63"/>
      <c r="M416" s="220"/>
      <c r="N416" s="44"/>
      <c r="O416" s="44"/>
      <c r="P416" s="44"/>
      <c r="Q416" s="44"/>
      <c r="R416" s="44"/>
      <c r="S416" s="44"/>
      <c r="T416" s="80"/>
      <c r="AT416" s="25" t="s">
        <v>209</v>
      </c>
      <c r="AU416" s="25" t="s">
        <v>87</v>
      </c>
    </row>
    <row r="417" spans="2:65" s="1" customFormat="1" ht="16.5" customHeight="1">
      <c r="B417" s="43"/>
      <c r="C417" s="206" t="s">
        <v>621</v>
      </c>
      <c r="D417" s="206" t="s">
        <v>203</v>
      </c>
      <c r="E417" s="207" t="s">
        <v>3595</v>
      </c>
      <c r="F417" s="208" t="s">
        <v>3596</v>
      </c>
      <c r="G417" s="209" t="s">
        <v>3476</v>
      </c>
      <c r="H417" s="281"/>
      <c r="I417" s="211"/>
      <c r="J417" s="212">
        <f>ROUND(I417*H417,2)</f>
        <v>0</v>
      </c>
      <c r="K417" s="208" t="s">
        <v>34</v>
      </c>
      <c r="L417" s="63"/>
      <c r="M417" s="213" t="s">
        <v>34</v>
      </c>
      <c r="N417" s="214" t="s">
        <v>51</v>
      </c>
      <c r="O417" s="44"/>
      <c r="P417" s="215">
        <f>O417*H417</f>
        <v>0</v>
      </c>
      <c r="Q417" s="215">
        <v>0</v>
      </c>
      <c r="R417" s="215">
        <f>Q417*H417</f>
        <v>0</v>
      </c>
      <c r="S417" s="215">
        <v>0</v>
      </c>
      <c r="T417" s="216">
        <f>S417*H417</f>
        <v>0</v>
      </c>
      <c r="AR417" s="25" t="s">
        <v>286</v>
      </c>
      <c r="AT417" s="25" t="s">
        <v>203</v>
      </c>
      <c r="AU417" s="25" t="s">
        <v>87</v>
      </c>
      <c r="AY417" s="25" t="s">
        <v>201</v>
      </c>
      <c r="BE417" s="217">
        <f>IF(N417="základní",J417,0)</f>
        <v>0</v>
      </c>
      <c r="BF417" s="217">
        <f>IF(N417="snížená",J417,0)</f>
        <v>0</v>
      </c>
      <c r="BG417" s="217">
        <f>IF(N417="zákl. přenesená",J417,0)</f>
        <v>0</v>
      </c>
      <c r="BH417" s="217">
        <f>IF(N417="sníž. přenesená",J417,0)</f>
        <v>0</v>
      </c>
      <c r="BI417" s="217">
        <f>IF(N417="nulová",J417,0)</f>
        <v>0</v>
      </c>
      <c r="BJ417" s="25" t="s">
        <v>42</v>
      </c>
      <c r="BK417" s="217">
        <f>ROUND(I417*H417,2)</f>
        <v>0</v>
      </c>
      <c r="BL417" s="25" t="s">
        <v>286</v>
      </c>
      <c r="BM417" s="25" t="s">
        <v>3597</v>
      </c>
    </row>
    <row r="418" spans="2:65" s="1" customFormat="1" ht="94.5">
      <c r="B418" s="43"/>
      <c r="C418" s="65"/>
      <c r="D418" s="218" t="s">
        <v>710</v>
      </c>
      <c r="E418" s="65"/>
      <c r="F418" s="219" t="s">
        <v>3478</v>
      </c>
      <c r="G418" s="65"/>
      <c r="H418" s="65"/>
      <c r="I418" s="175"/>
      <c r="J418" s="65"/>
      <c r="K418" s="65"/>
      <c r="L418" s="63"/>
      <c r="M418" s="220"/>
      <c r="N418" s="44"/>
      <c r="O418" s="44"/>
      <c r="P418" s="44"/>
      <c r="Q418" s="44"/>
      <c r="R418" s="44"/>
      <c r="S418" s="44"/>
      <c r="T418" s="80"/>
      <c r="AT418" s="25" t="s">
        <v>710</v>
      </c>
      <c r="AU418" s="25" t="s">
        <v>87</v>
      </c>
    </row>
    <row r="419" spans="2:65" s="1" customFormat="1" ht="38.25" customHeight="1">
      <c r="B419" s="43"/>
      <c r="C419" s="206" t="s">
        <v>627</v>
      </c>
      <c r="D419" s="206" t="s">
        <v>203</v>
      </c>
      <c r="E419" s="207" t="s">
        <v>3598</v>
      </c>
      <c r="F419" s="208" t="s">
        <v>3599</v>
      </c>
      <c r="G419" s="209" t="s">
        <v>355</v>
      </c>
      <c r="H419" s="210">
        <v>9.5000000000000001E-2</v>
      </c>
      <c r="I419" s="211"/>
      <c r="J419" s="212">
        <f>ROUND(I419*H419,2)</f>
        <v>0</v>
      </c>
      <c r="K419" s="208" t="s">
        <v>207</v>
      </c>
      <c r="L419" s="63"/>
      <c r="M419" s="213" t="s">
        <v>34</v>
      </c>
      <c r="N419" s="214" t="s">
        <v>51</v>
      </c>
      <c r="O419" s="44"/>
      <c r="P419" s="215">
        <f>O419*H419</f>
        <v>0</v>
      </c>
      <c r="Q419" s="215">
        <v>0</v>
      </c>
      <c r="R419" s="215">
        <f>Q419*H419</f>
        <v>0</v>
      </c>
      <c r="S419" s="215">
        <v>0</v>
      </c>
      <c r="T419" s="216">
        <f>S419*H419</f>
        <v>0</v>
      </c>
      <c r="AR419" s="25" t="s">
        <v>286</v>
      </c>
      <c r="AT419" s="25" t="s">
        <v>203</v>
      </c>
      <c r="AU419" s="25" t="s">
        <v>87</v>
      </c>
      <c r="AY419" s="25" t="s">
        <v>201</v>
      </c>
      <c r="BE419" s="217">
        <f>IF(N419="základní",J419,0)</f>
        <v>0</v>
      </c>
      <c r="BF419" s="217">
        <f>IF(N419="snížená",J419,0)</f>
        <v>0</v>
      </c>
      <c r="BG419" s="217">
        <f>IF(N419="zákl. přenesená",J419,0)</f>
        <v>0</v>
      </c>
      <c r="BH419" s="217">
        <f>IF(N419="sníž. přenesená",J419,0)</f>
        <v>0</v>
      </c>
      <c r="BI419" s="217">
        <f>IF(N419="nulová",J419,0)</f>
        <v>0</v>
      </c>
      <c r="BJ419" s="25" t="s">
        <v>42</v>
      </c>
      <c r="BK419" s="217">
        <f>ROUND(I419*H419,2)</f>
        <v>0</v>
      </c>
      <c r="BL419" s="25" t="s">
        <v>286</v>
      </c>
      <c r="BM419" s="25" t="s">
        <v>3600</v>
      </c>
    </row>
    <row r="420" spans="2:65" s="1" customFormat="1" ht="121.5">
      <c r="B420" s="43"/>
      <c r="C420" s="65"/>
      <c r="D420" s="218" t="s">
        <v>209</v>
      </c>
      <c r="E420" s="65"/>
      <c r="F420" s="219" t="s">
        <v>1831</v>
      </c>
      <c r="G420" s="65"/>
      <c r="H420" s="65"/>
      <c r="I420" s="175"/>
      <c r="J420" s="65"/>
      <c r="K420" s="65"/>
      <c r="L420" s="63"/>
      <c r="M420" s="220"/>
      <c r="N420" s="44"/>
      <c r="O420" s="44"/>
      <c r="P420" s="44"/>
      <c r="Q420" s="44"/>
      <c r="R420" s="44"/>
      <c r="S420" s="44"/>
      <c r="T420" s="80"/>
      <c r="AT420" s="25" t="s">
        <v>209</v>
      </c>
      <c r="AU420" s="25" t="s">
        <v>87</v>
      </c>
    </row>
    <row r="421" spans="2:65" s="11" customFormat="1" ht="29.85" customHeight="1">
      <c r="B421" s="190"/>
      <c r="C421" s="191"/>
      <c r="D421" s="192" t="s">
        <v>79</v>
      </c>
      <c r="E421" s="204" t="s">
        <v>1871</v>
      </c>
      <c r="F421" s="204" t="s">
        <v>1872</v>
      </c>
      <c r="G421" s="191"/>
      <c r="H421" s="191"/>
      <c r="I421" s="194"/>
      <c r="J421" s="205">
        <f>BK421</f>
        <v>0</v>
      </c>
      <c r="K421" s="191"/>
      <c r="L421" s="196"/>
      <c r="M421" s="197"/>
      <c r="N421" s="198"/>
      <c r="O421" s="198"/>
      <c r="P421" s="199">
        <f>SUM(P422:P481)</f>
        <v>0</v>
      </c>
      <c r="Q421" s="198"/>
      <c r="R421" s="199">
        <f>SUM(R422:R481)</f>
        <v>0.44807000000000002</v>
      </c>
      <c r="S421" s="198"/>
      <c r="T421" s="200">
        <f>SUM(T422:T481)</f>
        <v>0</v>
      </c>
      <c r="AR421" s="201" t="s">
        <v>87</v>
      </c>
      <c r="AT421" s="202" t="s">
        <v>79</v>
      </c>
      <c r="AU421" s="202" t="s">
        <v>42</v>
      </c>
      <c r="AY421" s="201" t="s">
        <v>201</v>
      </c>
      <c r="BK421" s="203">
        <f>SUM(BK422:BK481)</f>
        <v>0</v>
      </c>
    </row>
    <row r="422" spans="2:65" s="1" customFormat="1" ht="25.5" customHeight="1">
      <c r="B422" s="43"/>
      <c r="C422" s="206" t="s">
        <v>635</v>
      </c>
      <c r="D422" s="206" t="s">
        <v>203</v>
      </c>
      <c r="E422" s="207" t="s">
        <v>3601</v>
      </c>
      <c r="F422" s="208" t="s">
        <v>3602</v>
      </c>
      <c r="G422" s="209" t="s">
        <v>1876</v>
      </c>
      <c r="H422" s="210">
        <v>4</v>
      </c>
      <c r="I422" s="211"/>
      <c r="J422" s="212">
        <f>ROUND(I422*H422,2)</f>
        <v>0</v>
      </c>
      <c r="K422" s="208" t="s">
        <v>207</v>
      </c>
      <c r="L422" s="63"/>
      <c r="M422" s="213" t="s">
        <v>34</v>
      </c>
      <c r="N422" s="214" t="s">
        <v>51</v>
      </c>
      <c r="O422" s="44"/>
      <c r="P422" s="215">
        <f>O422*H422</f>
        <v>0</v>
      </c>
      <c r="Q422" s="215">
        <v>1.6920000000000001E-2</v>
      </c>
      <c r="R422" s="215">
        <f>Q422*H422</f>
        <v>6.7680000000000004E-2</v>
      </c>
      <c r="S422" s="215">
        <v>0</v>
      </c>
      <c r="T422" s="216">
        <f>S422*H422</f>
        <v>0</v>
      </c>
      <c r="AR422" s="25" t="s">
        <v>286</v>
      </c>
      <c r="AT422" s="25" t="s">
        <v>203</v>
      </c>
      <c r="AU422" s="25" t="s">
        <v>87</v>
      </c>
      <c r="AY422" s="25" t="s">
        <v>201</v>
      </c>
      <c r="BE422" s="217">
        <f>IF(N422="základní",J422,0)</f>
        <v>0</v>
      </c>
      <c r="BF422" s="217">
        <f>IF(N422="snížená",J422,0)</f>
        <v>0</v>
      </c>
      <c r="BG422" s="217">
        <f>IF(N422="zákl. přenesená",J422,0)</f>
        <v>0</v>
      </c>
      <c r="BH422" s="217">
        <f>IF(N422="sníž. přenesená",J422,0)</f>
        <v>0</v>
      </c>
      <c r="BI422" s="217">
        <f>IF(N422="nulová",J422,0)</f>
        <v>0</v>
      </c>
      <c r="BJ422" s="25" t="s">
        <v>42</v>
      </c>
      <c r="BK422" s="217">
        <f>ROUND(I422*H422,2)</f>
        <v>0</v>
      </c>
      <c r="BL422" s="25" t="s">
        <v>286</v>
      </c>
      <c r="BM422" s="25" t="s">
        <v>3603</v>
      </c>
    </row>
    <row r="423" spans="2:65" s="1" customFormat="1" ht="40.5">
      <c r="B423" s="43"/>
      <c r="C423" s="65"/>
      <c r="D423" s="218" t="s">
        <v>209</v>
      </c>
      <c r="E423" s="65"/>
      <c r="F423" s="219" t="s">
        <v>3604</v>
      </c>
      <c r="G423" s="65"/>
      <c r="H423" s="65"/>
      <c r="I423" s="175"/>
      <c r="J423" s="65"/>
      <c r="K423" s="65"/>
      <c r="L423" s="63"/>
      <c r="M423" s="220"/>
      <c r="N423" s="44"/>
      <c r="O423" s="44"/>
      <c r="P423" s="44"/>
      <c r="Q423" s="44"/>
      <c r="R423" s="44"/>
      <c r="S423" s="44"/>
      <c r="T423" s="80"/>
      <c r="AT423" s="25" t="s">
        <v>209</v>
      </c>
      <c r="AU423" s="25" t="s">
        <v>87</v>
      </c>
    </row>
    <row r="424" spans="2:65" s="12" customFormat="1">
      <c r="B424" s="221"/>
      <c r="C424" s="222"/>
      <c r="D424" s="218" t="s">
        <v>211</v>
      </c>
      <c r="E424" s="223" t="s">
        <v>34</v>
      </c>
      <c r="F424" s="224" t="s">
        <v>3317</v>
      </c>
      <c r="G424" s="222"/>
      <c r="H424" s="223" t="s">
        <v>34</v>
      </c>
      <c r="I424" s="225"/>
      <c r="J424" s="222"/>
      <c r="K424" s="222"/>
      <c r="L424" s="226"/>
      <c r="M424" s="227"/>
      <c r="N424" s="228"/>
      <c r="O424" s="228"/>
      <c r="P424" s="228"/>
      <c r="Q424" s="228"/>
      <c r="R424" s="228"/>
      <c r="S424" s="228"/>
      <c r="T424" s="229"/>
      <c r="AT424" s="230" t="s">
        <v>211</v>
      </c>
      <c r="AU424" s="230" t="s">
        <v>87</v>
      </c>
      <c r="AV424" s="12" t="s">
        <v>42</v>
      </c>
      <c r="AW424" s="12" t="s">
        <v>40</v>
      </c>
      <c r="AX424" s="12" t="s">
        <v>80</v>
      </c>
      <c r="AY424" s="230" t="s">
        <v>201</v>
      </c>
    </row>
    <row r="425" spans="2:65" s="13" customFormat="1">
      <c r="B425" s="231"/>
      <c r="C425" s="232"/>
      <c r="D425" s="218" t="s">
        <v>211</v>
      </c>
      <c r="E425" s="233" t="s">
        <v>34</v>
      </c>
      <c r="F425" s="234" t="s">
        <v>1322</v>
      </c>
      <c r="G425" s="232"/>
      <c r="H425" s="235">
        <v>4</v>
      </c>
      <c r="I425" s="236"/>
      <c r="J425" s="232"/>
      <c r="K425" s="232"/>
      <c r="L425" s="237"/>
      <c r="M425" s="238"/>
      <c r="N425" s="239"/>
      <c r="O425" s="239"/>
      <c r="P425" s="239"/>
      <c r="Q425" s="239"/>
      <c r="R425" s="239"/>
      <c r="S425" s="239"/>
      <c r="T425" s="240"/>
      <c r="AT425" s="241" t="s">
        <v>211</v>
      </c>
      <c r="AU425" s="241" t="s">
        <v>87</v>
      </c>
      <c r="AV425" s="13" t="s">
        <v>87</v>
      </c>
      <c r="AW425" s="13" t="s">
        <v>40</v>
      </c>
      <c r="AX425" s="13" t="s">
        <v>80</v>
      </c>
      <c r="AY425" s="241" t="s">
        <v>201</v>
      </c>
    </row>
    <row r="426" spans="2:65" s="14" customFormat="1">
      <c r="B426" s="242"/>
      <c r="C426" s="243"/>
      <c r="D426" s="218" t="s">
        <v>211</v>
      </c>
      <c r="E426" s="244" t="s">
        <v>34</v>
      </c>
      <c r="F426" s="245" t="s">
        <v>215</v>
      </c>
      <c r="G426" s="243"/>
      <c r="H426" s="246">
        <v>4</v>
      </c>
      <c r="I426" s="247"/>
      <c r="J426" s="243"/>
      <c r="K426" s="243"/>
      <c r="L426" s="248"/>
      <c r="M426" s="249"/>
      <c r="N426" s="250"/>
      <c r="O426" s="250"/>
      <c r="P426" s="250"/>
      <c r="Q426" s="250"/>
      <c r="R426" s="250"/>
      <c r="S426" s="250"/>
      <c r="T426" s="251"/>
      <c r="AT426" s="252" t="s">
        <v>211</v>
      </c>
      <c r="AU426" s="252" t="s">
        <v>87</v>
      </c>
      <c r="AV426" s="14" t="s">
        <v>111</v>
      </c>
      <c r="AW426" s="14" t="s">
        <v>40</v>
      </c>
      <c r="AX426" s="14" t="s">
        <v>42</v>
      </c>
      <c r="AY426" s="252" t="s">
        <v>201</v>
      </c>
    </row>
    <row r="427" spans="2:65" s="1" customFormat="1" ht="25.5" customHeight="1">
      <c r="B427" s="43"/>
      <c r="C427" s="206" t="s">
        <v>642</v>
      </c>
      <c r="D427" s="206" t="s">
        <v>203</v>
      </c>
      <c r="E427" s="207" t="s">
        <v>3605</v>
      </c>
      <c r="F427" s="208" t="s">
        <v>3606</v>
      </c>
      <c r="G427" s="209" t="s">
        <v>1876</v>
      </c>
      <c r="H427" s="210">
        <v>1</v>
      </c>
      <c r="I427" s="211"/>
      <c r="J427" s="212">
        <f>ROUND(I427*H427,2)</f>
        <v>0</v>
      </c>
      <c r="K427" s="208" t="s">
        <v>207</v>
      </c>
      <c r="L427" s="63"/>
      <c r="M427" s="213" t="s">
        <v>34</v>
      </c>
      <c r="N427" s="214" t="s">
        <v>51</v>
      </c>
      <c r="O427" s="44"/>
      <c r="P427" s="215">
        <f>O427*H427</f>
        <v>0</v>
      </c>
      <c r="Q427" s="215">
        <v>2.4119999999999999E-2</v>
      </c>
      <c r="R427" s="215">
        <f>Q427*H427</f>
        <v>2.4119999999999999E-2</v>
      </c>
      <c r="S427" s="215">
        <v>0</v>
      </c>
      <c r="T427" s="216">
        <f>S427*H427</f>
        <v>0</v>
      </c>
      <c r="AR427" s="25" t="s">
        <v>286</v>
      </c>
      <c r="AT427" s="25" t="s">
        <v>203</v>
      </c>
      <c r="AU427" s="25" t="s">
        <v>87</v>
      </c>
      <c r="AY427" s="25" t="s">
        <v>201</v>
      </c>
      <c r="BE427" s="217">
        <f>IF(N427="základní",J427,0)</f>
        <v>0</v>
      </c>
      <c r="BF427" s="217">
        <f>IF(N427="snížená",J427,0)</f>
        <v>0</v>
      </c>
      <c r="BG427" s="217">
        <f>IF(N427="zákl. přenesená",J427,0)</f>
        <v>0</v>
      </c>
      <c r="BH427" s="217">
        <f>IF(N427="sníž. přenesená",J427,0)</f>
        <v>0</v>
      </c>
      <c r="BI427" s="217">
        <f>IF(N427="nulová",J427,0)</f>
        <v>0</v>
      </c>
      <c r="BJ427" s="25" t="s">
        <v>42</v>
      </c>
      <c r="BK427" s="217">
        <f>ROUND(I427*H427,2)</f>
        <v>0</v>
      </c>
      <c r="BL427" s="25" t="s">
        <v>286</v>
      </c>
      <c r="BM427" s="25" t="s">
        <v>3607</v>
      </c>
    </row>
    <row r="428" spans="2:65" s="1" customFormat="1" ht="40.5">
      <c r="B428" s="43"/>
      <c r="C428" s="65"/>
      <c r="D428" s="218" t="s">
        <v>209</v>
      </c>
      <c r="E428" s="65"/>
      <c r="F428" s="219" t="s">
        <v>3604</v>
      </c>
      <c r="G428" s="65"/>
      <c r="H428" s="65"/>
      <c r="I428" s="175"/>
      <c r="J428" s="65"/>
      <c r="K428" s="65"/>
      <c r="L428" s="63"/>
      <c r="M428" s="220"/>
      <c r="N428" s="44"/>
      <c r="O428" s="44"/>
      <c r="P428" s="44"/>
      <c r="Q428" s="44"/>
      <c r="R428" s="44"/>
      <c r="S428" s="44"/>
      <c r="T428" s="80"/>
      <c r="AT428" s="25" t="s">
        <v>209</v>
      </c>
      <c r="AU428" s="25" t="s">
        <v>87</v>
      </c>
    </row>
    <row r="429" spans="2:65" s="12" customFormat="1">
      <c r="B429" s="221"/>
      <c r="C429" s="222"/>
      <c r="D429" s="218" t="s">
        <v>211</v>
      </c>
      <c r="E429" s="223" t="s">
        <v>34</v>
      </c>
      <c r="F429" s="224" t="s">
        <v>3317</v>
      </c>
      <c r="G429" s="222"/>
      <c r="H429" s="223" t="s">
        <v>34</v>
      </c>
      <c r="I429" s="225"/>
      <c r="J429" s="222"/>
      <c r="K429" s="222"/>
      <c r="L429" s="226"/>
      <c r="M429" s="227"/>
      <c r="N429" s="228"/>
      <c r="O429" s="228"/>
      <c r="P429" s="228"/>
      <c r="Q429" s="228"/>
      <c r="R429" s="228"/>
      <c r="S429" s="228"/>
      <c r="T429" s="229"/>
      <c r="AT429" s="230" t="s">
        <v>211</v>
      </c>
      <c r="AU429" s="230" t="s">
        <v>87</v>
      </c>
      <c r="AV429" s="12" t="s">
        <v>42</v>
      </c>
      <c r="AW429" s="12" t="s">
        <v>40</v>
      </c>
      <c r="AX429" s="12" t="s">
        <v>80</v>
      </c>
      <c r="AY429" s="230" t="s">
        <v>201</v>
      </c>
    </row>
    <row r="430" spans="2:65" s="13" customFormat="1">
      <c r="B430" s="231"/>
      <c r="C430" s="232"/>
      <c r="D430" s="218" t="s">
        <v>211</v>
      </c>
      <c r="E430" s="233" t="s">
        <v>34</v>
      </c>
      <c r="F430" s="234" t="s">
        <v>480</v>
      </c>
      <c r="G430" s="232"/>
      <c r="H430" s="235">
        <v>1</v>
      </c>
      <c r="I430" s="236"/>
      <c r="J430" s="232"/>
      <c r="K430" s="232"/>
      <c r="L430" s="237"/>
      <c r="M430" s="238"/>
      <c r="N430" s="239"/>
      <c r="O430" s="239"/>
      <c r="P430" s="239"/>
      <c r="Q430" s="239"/>
      <c r="R430" s="239"/>
      <c r="S430" s="239"/>
      <c r="T430" s="240"/>
      <c r="AT430" s="241" t="s">
        <v>211</v>
      </c>
      <c r="AU430" s="241" t="s">
        <v>87</v>
      </c>
      <c r="AV430" s="13" t="s">
        <v>87</v>
      </c>
      <c r="AW430" s="13" t="s">
        <v>40</v>
      </c>
      <c r="AX430" s="13" t="s">
        <v>80</v>
      </c>
      <c r="AY430" s="241" t="s">
        <v>201</v>
      </c>
    </row>
    <row r="431" spans="2:65" s="14" customFormat="1">
      <c r="B431" s="242"/>
      <c r="C431" s="243"/>
      <c r="D431" s="218" t="s">
        <v>211</v>
      </c>
      <c r="E431" s="244" t="s">
        <v>34</v>
      </c>
      <c r="F431" s="245" t="s">
        <v>215</v>
      </c>
      <c r="G431" s="243"/>
      <c r="H431" s="246">
        <v>1</v>
      </c>
      <c r="I431" s="247"/>
      <c r="J431" s="243"/>
      <c r="K431" s="243"/>
      <c r="L431" s="248"/>
      <c r="M431" s="249"/>
      <c r="N431" s="250"/>
      <c r="O431" s="250"/>
      <c r="P431" s="250"/>
      <c r="Q431" s="250"/>
      <c r="R431" s="250"/>
      <c r="S431" s="250"/>
      <c r="T431" s="251"/>
      <c r="AT431" s="252" t="s">
        <v>211</v>
      </c>
      <c r="AU431" s="252" t="s">
        <v>87</v>
      </c>
      <c r="AV431" s="14" t="s">
        <v>111</v>
      </c>
      <c r="AW431" s="14" t="s">
        <v>40</v>
      </c>
      <c r="AX431" s="14" t="s">
        <v>42</v>
      </c>
      <c r="AY431" s="252" t="s">
        <v>201</v>
      </c>
    </row>
    <row r="432" spans="2:65" s="1" customFormat="1" ht="25.5" customHeight="1">
      <c r="B432" s="43"/>
      <c r="C432" s="206" t="s">
        <v>649</v>
      </c>
      <c r="D432" s="206" t="s">
        <v>203</v>
      </c>
      <c r="E432" s="207" t="s">
        <v>3608</v>
      </c>
      <c r="F432" s="208" t="s">
        <v>3609</v>
      </c>
      <c r="G432" s="209" t="s">
        <v>1876</v>
      </c>
      <c r="H432" s="210">
        <v>2</v>
      </c>
      <c r="I432" s="211"/>
      <c r="J432" s="212">
        <f>ROUND(I432*H432,2)</f>
        <v>0</v>
      </c>
      <c r="K432" s="208" t="s">
        <v>207</v>
      </c>
      <c r="L432" s="63"/>
      <c r="M432" s="213" t="s">
        <v>34</v>
      </c>
      <c r="N432" s="214" t="s">
        <v>51</v>
      </c>
      <c r="O432" s="44"/>
      <c r="P432" s="215">
        <f>O432*H432</f>
        <v>0</v>
      </c>
      <c r="Q432" s="215">
        <v>1.08E-3</v>
      </c>
      <c r="R432" s="215">
        <f>Q432*H432</f>
        <v>2.16E-3</v>
      </c>
      <c r="S432" s="215">
        <v>0</v>
      </c>
      <c r="T432" s="216">
        <f>S432*H432</f>
        <v>0</v>
      </c>
      <c r="AR432" s="25" t="s">
        <v>286</v>
      </c>
      <c r="AT432" s="25" t="s">
        <v>203</v>
      </c>
      <c r="AU432" s="25" t="s">
        <v>87</v>
      </c>
      <c r="AY432" s="25" t="s">
        <v>201</v>
      </c>
      <c r="BE432" s="217">
        <f>IF(N432="základní",J432,0)</f>
        <v>0</v>
      </c>
      <c r="BF432" s="217">
        <f>IF(N432="snížená",J432,0)</f>
        <v>0</v>
      </c>
      <c r="BG432" s="217">
        <f>IF(N432="zákl. přenesená",J432,0)</f>
        <v>0</v>
      </c>
      <c r="BH432" s="217">
        <f>IF(N432="sníž. přenesená",J432,0)</f>
        <v>0</v>
      </c>
      <c r="BI432" s="217">
        <f>IF(N432="nulová",J432,0)</f>
        <v>0</v>
      </c>
      <c r="BJ432" s="25" t="s">
        <v>42</v>
      </c>
      <c r="BK432" s="217">
        <f>ROUND(I432*H432,2)</f>
        <v>0</v>
      </c>
      <c r="BL432" s="25" t="s">
        <v>286</v>
      </c>
      <c r="BM432" s="25" t="s">
        <v>3610</v>
      </c>
    </row>
    <row r="433" spans="2:65" s="1" customFormat="1" ht="40.5">
      <c r="B433" s="43"/>
      <c r="C433" s="65"/>
      <c r="D433" s="218" t="s">
        <v>209</v>
      </c>
      <c r="E433" s="65"/>
      <c r="F433" s="219" t="s">
        <v>3611</v>
      </c>
      <c r="G433" s="65"/>
      <c r="H433" s="65"/>
      <c r="I433" s="175"/>
      <c r="J433" s="65"/>
      <c r="K433" s="65"/>
      <c r="L433" s="63"/>
      <c r="M433" s="220"/>
      <c r="N433" s="44"/>
      <c r="O433" s="44"/>
      <c r="P433" s="44"/>
      <c r="Q433" s="44"/>
      <c r="R433" s="44"/>
      <c r="S433" s="44"/>
      <c r="T433" s="80"/>
      <c r="AT433" s="25" t="s">
        <v>209</v>
      </c>
      <c r="AU433" s="25" t="s">
        <v>87</v>
      </c>
    </row>
    <row r="434" spans="2:65" s="12" customFormat="1">
      <c r="B434" s="221"/>
      <c r="C434" s="222"/>
      <c r="D434" s="218" t="s">
        <v>211</v>
      </c>
      <c r="E434" s="223" t="s">
        <v>34</v>
      </c>
      <c r="F434" s="224" t="s">
        <v>3317</v>
      </c>
      <c r="G434" s="222"/>
      <c r="H434" s="223" t="s">
        <v>34</v>
      </c>
      <c r="I434" s="225"/>
      <c r="J434" s="222"/>
      <c r="K434" s="222"/>
      <c r="L434" s="226"/>
      <c r="M434" s="227"/>
      <c r="N434" s="228"/>
      <c r="O434" s="228"/>
      <c r="P434" s="228"/>
      <c r="Q434" s="228"/>
      <c r="R434" s="228"/>
      <c r="S434" s="228"/>
      <c r="T434" s="229"/>
      <c r="AT434" s="230" t="s">
        <v>211</v>
      </c>
      <c r="AU434" s="230" t="s">
        <v>87</v>
      </c>
      <c r="AV434" s="12" t="s">
        <v>42</v>
      </c>
      <c r="AW434" s="12" t="s">
        <v>40</v>
      </c>
      <c r="AX434" s="12" t="s">
        <v>80</v>
      </c>
      <c r="AY434" s="230" t="s">
        <v>201</v>
      </c>
    </row>
    <row r="435" spans="2:65" s="13" customFormat="1">
      <c r="B435" s="231"/>
      <c r="C435" s="232"/>
      <c r="D435" s="218" t="s">
        <v>211</v>
      </c>
      <c r="E435" s="233" t="s">
        <v>34</v>
      </c>
      <c r="F435" s="234" t="s">
        <v>471</v>
      </c>
      <c r="G435" s="232"/>
      <c r="H435" s="235">
        <v>2</v>
      </c>
      <c r="I435" s="236"/>
      <c r="J435" s="232"/>
      <c r="K435" s="232"/>
      <c r="L435" s="237"/>
      <c r="M435" s="238"/>
      <c r="N435" s="239"/>
      <c r="O435" s="239"/>
      <c r="P435" s="239"/>
      <c r="Q435" s="239"/>
      <c r="R435" s="239"/>
      <c r="S435" s="239"/>
      <c r="T435" s="240"/>
      <c r="AT435" s="241" t="s">
        <v>211</v>
      </c>
      <c r="AU435" s="241" t="s">
        <v>87</v>
      </c>
      <c r="AV435" s="13" t="s">
        <v>87</v>
      </c>
      <c r="AW435" s="13" t="s">
        <v>40</v>
      </c>
      <c r="AX435" s="13" t="s">
        <v>80</v>
      </c>
      <c r="AY435" s="241" t="s">
        <v>201</v>
      </c>
    </row>
    <row r="436" spans="2:65" s="14" customFormat="1">
      <c r="B436" s="242"/>
      <c r="C436" s="243"/>
      <c r="D436" s="218" t="s">
        <v>211</v>
      </c>
      <c r="E436" s="244" t="s">
        <v>34</v>
      </c>
      <c r="F436" s="245" t="s">
        <v>215</v>
      </c>
      <c r="G436" s="243"/>
      <c r="H436" s="246">
        <v>2</v>
      </c>
      <c r="I436" s="247"/>
      <c r="J436" s="243"/>
      <c r="K436" s="243"/>
      <c r="L436" s="248"/>
      <c r="M436" s="249"/>
      <c r="N436" s="250"/>
      <c r="O436" s="250"/>
      <c r="P436" s="250"/>
      <c r="Q436" s="250"/>
      <c r="R436" s="250"/>
      <c r="S436" s="250"/>
      <c r="T436" s="251"/>
      <c r="AT436" s="252" t="s">
        <v>211</v>
      </c>
      <c r="AU436" s="252" t="s">
        <v>87</v>
      </c>
      <c r="AV436" s="14" t="s">
        <v>111</v>
      </c>
      <c r="AW436" s="14" t="s">
        <v>40</v>
      </c>
      <c r="AX436" s="14" t="s">
        <v>42</v>
      </c>
      <c r="AY436" s="252" t="s">
        <v>201</v>
      </c>
    </row>
    <row r="437" spans="2:65" s="1" customFormat="1" ht="25.5" customHeight="1">
      <c r="B437" s="43"/>
      <c r="C437" s="206" t="s">
        <v>653</v>
      </c>
      <c r="D437" s="206" t="s">
        <v>203</v>
      </c>
      <c r="E437" s="207" t="s">
        <v>3612</v>
      </c>
      <c r="F437" s="208" t="s">
        <v>3613</v>
      </c>
      <c r="G437" s="209" t="s">
        <v>1876</v>
      </c>
      <c r="H437" s="210">
        <v>10</v>
      </c>
      <c r="I437" s="211"/>
      <c r="J437" s="212">
        <f>ROUND(I437*H437,2)</f>
        <v>0</v>
      </c>
      <c r="K437" s="208" t="s">
        <v>207</v>
      </c>
      <c r="L437" s="63"/>
      <c r="M437" s="213" t="s">
        <v>34</v>
      </c>
      <c r="N437" s="214" t="s">
        <v>51</v>
      </c>
      <c r="O437" s="44"/>
      <c r="P437" s="215">
        <f>O437*H437</f>
        <v>0</v>
      </c>
      <c r="Q437" s="215">
        <v>2.5180000000000001E-2</v>
      </c>
      <c r="R437" s="215">
        <f>Q437*H437</f>
        <v>0.25180000000000002</v>
      </c>
      <c r="S437" s="215">
        <v>0</v>
      </c>
      <c r="T437" s="216">
        <f>S437*H437</f>
        <v>0</v>
      </c>
      <c r="AR437" s="25" t="s">
        <v>286</v>
      </c>
      <c r="AT437" s="25" t="s">
        <v>203</v>
      </c>
      <c r="AU437" s="25" t="s">
        <v>87</v>
      </c>
      <c r="AY437" s="25" t="s">
        <v>201</v>
      </c>
      <c r="BE437" s="217">
        <f>IF(N437="základní",J437,0)</f>
        <v>0</v>
      </c>
      <c r="BF437" s="217">
        <f>IF(N437="snížená",J437,0)</f>
        <v>0</v>
      </c>
      <c r="BG437" s="217">
        <f>IF(N437="zákl. přenesená",J437,0)</f>
        <v>0</v>
      </c>
      <c r="BH437" s="217">
        <f>IF(N437="sníž. přenesená",J437,0)</f>
        <v>0</v>
      </c>
      <c r="BI437" s="217">
        <f>IF(N437="nulová",J437,0)</f>
        <v>0</v>
      </c>
      <c r="BJ437" s="25" t="s">
        <v>42</v>
      </c>
      <c r="BK437" s="217">
        <f>ROUND(I437*H437,2)</f>
        <v>0</v>
      </c>
      <c r="BL437" s="25" t="s">
        <v>286</v>
      </c>
      <c r="BM437" s="25" t="s">
        <v>3614</v>
      </c>
    </row>
    <row r="438" spans="2:65" s="1" customFormat="1" ht="54">
      <c r="B438" s="43"/>
      <c r="C438" s="65"/>
      <c r="D438" s="218" t="s">
        <v>209</v>
      </c>
      <c r="E438" s="65"/>
      <c r="F438" s="219" t="s">
        <v>3615</v>
      </c>
      <c r="G438" s="65"/>
      <c r="H438" s="65"/>
      <c r="I438" s="175"/>
      <c r="J438" s="65"/>
      <c r="K438" s="65"/>
      <c r="L438" s="63"/>
      <c r="M438" s="220"/>
      <c r="N438" s="44"/>
      <c r="O438" s="44"/>
      <c r="P438" s="44"/>
      <c r="Q438" s="44"/>
      <c r="R438" s="44"/>
      <c r="S438" s="44"/>
      <c r="T438" s="80"/>
      <c r="AT438" s="25" t="s">
        <v>209</v>
      </c>
      <c r="AU438" s="25" t="s">
        <v>87</v>
      </c>
    </row>
    <row r="439" spans="2:65" s="12" customFormat="1">
      <c r="B439" s="221"/>
      <c r="C439" s="222"/>
      <c r="D439" s="218" t="s">
        <v>211</v>
      </c>
      <c r="E439" s="223" t="s">
        <v>34</v>
      </c>
      <c r="F439" s="224" t="s">
        <v>3317</v>
      </c>
      <c r="G439" s="222"/>
      <c r="H439" s="223" t="s">
        <v>34</v>
      </c>
      <c r="I439" s="225"/>
      <c r="J439" s="222"/>
      <c r="K439" s="222"/>
      <c r="L439" s="226"/>
      <c r="M439" s="227"/>
      <c r="N439" s="228"/>
      <c r="O439" s="228"/>
      <c r="P439" s="228"/>
      <c r="Q439" s="228"/>
      <c r="R439" s="228"/>
      <c r="S439" s="228"/>
      <c r="T439" s="229"/>
      <c r="AT439" s="230" t="s">
        <v>211</v>
      </c>
      <c r="AU439" s="230" t="s">
        <v>87</v>
      </c>
      <c r="AV439" s="12" t="s">
        <v>42</v>
      </c>
      <c r="AW439" s="12" t="s">
        <v>40</v>
      </c>
      <c r="AX439" s="12" t="s">
        <v>80</v>
      </c>
      <c r="AY439" s="230" t="s">
        <v>201</v>
      </c>
    </row>
    <row r="440" spans="2:65" s="13" customFormat="1">
      <c r="B440" s="231"/>
      <c r="C440" s="232"/>
      <c r="D440" s="218" t="s">
        <v>211</v>
      </c>
      <c r="E440" s="233" t="s">
        <v>34</v>
      </c>
      <c r="F440" s="234" t="s">
        <v>489</v>
      </c>
      <c r="G440" s="232"/>
      <c r="H440" s="235">
        <v>10</v>
      </c>
      <c r="I440" s="236"/>
      <c r="J440" s="232"/>
      <c r="K440" s="232"/>
      <c r="L440" s="237"/>
      <c r="M440" s="238"/>
      <c r="N440" s="239"/>
      <c r="O440" s="239"/>
      <c r="P440" s="239"/>
      <c r="Q440" s="239"/>
      <c r="R440" s="239"/>
      <c r="S440" s="239"/>
      <c r="T440" s="240"/>
      <c r="AT440" s="241" t="s">
        <v>211</v>
      </c>
      <c r="AU440" s="241" t="s">
        <v>87</v>
      </c>
      <c r="AV440" s="13" t="s">
        <v>87</v>
      </c>
      <c r="AW440" s="13" t="s">
        <v>40</v>
      </c>
      <c r="AX440" s="13" t="s">
        <v>80</v>
      </c>
      <c r="AY440" s="241" t="s">
        <v>201</v>
      </c>
    </row>
    <row r="441" spans="2:65" s="14" customFormat="1">
      <c r="B441" s="242"/>
      <c r="C441" s="243"/>
      <c r="D441" s="218" t="s">
        <v>211</v>
      </c>
      <c r="E441" s="244" t="s">
        <v>34</v>
      </c>
      <c r="F441" s="245" t="s">
        <v>215</v>
      </c>
      <c r="G441" s="243"/>
      <c r="H441" s="246">
        <v>10</v>
      </c>
      <c r="I441" s="247"/>
      <c r="J441" s="243"/>
      <c r="K441" s="243"/>
      <c r="L441" s="248"/>
      <c r="M441" s="249"/>
      <c r="N441" s="250"/>
      <c r="O441" s="250"/>
      <c r="P441" s="250"/>
      <c r="Q441" s="250"/>
      <c r="R441" s="250"/>
      <c r="S441" s="250"/>
      <c r="T441" s="251"/>
      <c r="AT441" s="252" t="s">
        <v>211</v>
      </c>
      <c r="AU441" s="252" t="s">
        <v>87</v>
      </c>
      <c r="AV441" s="14" t="s">
        <v>111</v>
      </c>
      <c r="AW441" s="14" t="s">
        <v>40</v>
      </c>
      <c r="AX441" s="14" t="s">
        <v>42</v>
      </c>
      <c r="AY441" s="252" t="s">
        <v>201</v>
      </c>
    </row>
    <row r="442" spans="2:65" s="1" customFormat="1" ht="25.5" customHeight="1">
      <c r="B442" s="43"/>
      <c r="C442" s="206" t="s">
        <v>658</v>
      </c>
      <c r="D442" s="206" t="s">
        <v>203</v>
      </c>
      <c r="E442" s="207" t="s">
        <v>3616</v>
      </c>
      <c r="F442" s="208" t="s">
        <v>3617</v>
      </c>
      <c r="G442" s="209" t="s">
        <v>1876</v>
      </c>
      <c r="H442" s="210">
        <v>1</v>
      </c>
      <c r="I442" s="211"/>
      <c r="J442" s="212">
        <f>ROUND(I442*H442,2)</f>
        <v>0</v>
      </c>
      <c r="K442" s="208" t="s">
        <v>207</v>
      </c>
      <c r="L442" s="63"/>
      <c r="M442" s="213" t="s">
        <v>34</v>
      </c>
      <c r="N442" s="214" t="s">
        <v>51</v>
      </c>
      <c r="O442" s="44"/>
      <c r="P442" s="215">
        <f>O442*H442</f>
        <v>0</v>
      </c>
      <c r="Q442" s="215">
        <v>1.6279999999999999E-2</v>
      </c>
      <c r="R442" s="215">
        <f>Q442*H442</f>
        <v>1.6279999999999999E-2</v>
      </c>
      <c r="S442" s="215">
        <v>0</v>
      </c>
      <c r="T442" s="216">
        <f>S442*H442</f>
        <v>0</v>
      </c>
      <c r="AR442" s="25" t="s">
        <v>286</v>
      </c>
      <c r="AT442" s="25" t="s">
        <v>203</v>
      </c>
      <c r="AU442" s="25" t="s">
        <v>87</v>
      </c>
      <c r="AY442" s="25" t="s">
        <v>201</v>
      </c>
      <c r="BE442" s="217">
        <f>IF(N442="základní",J442,0)</f>
        <v>0</v>
      </c>
      <c r="BF442" s="217">
        <f>IF(N442="snížená",J442,0)</f>
        <v>0</v>
      </c>
      <c r="BG442" s="217">
        <f>IF(N442="zákl. přenesená",J442,0)</f>
        <v>0</v>
      </c>
      <c r="BH442" s="217">
        <f>IF(N442="sníž. přenesená",J442,0)</f>
        <v>0</v>
      </c>
      <c r="BI442" s="217">
        <f>IF(N442="nulová",J442,0)</f>
        <v>0</v>
      </c>
      <c r="BJ442" s="25" t="s">
        <v>42</v>
      </c>
      <c r="BK442" s="217">
        <f>ROUND(I442*H442,2)</f>
        <v>0</v>
      </c>
      <c r="BL442" s="25" t="s">
        <v>286</v>
      </c>
      <c r="BM442" s="25" t="s">
        <v>3618</v>
      </c>
    </row>
    <row r="443" spans="2:65" s="1" customFormat="1" ht="54">
      <c r="B443" s="43"/>
      <c r="C443" s="65"/>
      <c r="D443" s="218" t="s">
        <v>209</v>
      </c>
      <c r="E443" s="65"/>
      <c r="F443" s="219" t="s">
        <v>3615</v>
      </c>
      <c r="G443" s="65"/>
      <c r="H443" s="65"/>
      <c r="I443" s="175"/>
      <c r="J443" s="65"/>
      <c r="K443" s="65"/>
      <c r="L443" s="63"/>
      <c r="M443" s="220"/>
      <c r="N443" s="44"/>
      <c r="O443" s="44"/>
      <c r="P443" s="44"/>
      <c r="Q443" s="44"/>
      <c r="R443" s="44"/>
      <c r="S443" s="44"/>
      <c r="T443" s="80"/>
      <c r="AT443" s="25" t="s">
        <v>209</v>
      </c>
      <c r="AU443" s="25" t="s">
        <v>87</v>
      </c>
    </row>
    <row r="444" spans="2:65" s="12" customFormat="1">
      <c r="B444" s="221"/>
      <c r="C444" s="222"/>
      <c r="D444" s="218" t="s">
        <v>211</v>
      </c>
      <c r="E444" s="223" t="s">
        <v>34</v>
      </c>
      <c r="F444" s="224" t="s">
        <v>3317</v>
      </c>
      <c r="G444" s="222"/>
      <c r="H444" s="223" t="s">
        <v>34</v>
      </c>
      <c r="I444" s="225"/>
      <c r="J444" s="222"/>
      <c r="K444" s="222"/>
      <c r="L444" s="226"/>
      <c r="M444" s="227"/>
      <c r="N444" s="228"/>
      <c r="O444" s="228"/>
      <c r="P444" s="228"/>
      <c r="Q444" s="228"/>
      <c r="R444" s="228"/>
      <c r="S444" s="228"/>
      <c r="T444" s="229"/>
      <c r="AT444" s="230" t="s">
        <v>211</v>
      </c>
      <c r="AU444" s="230" t="s">
        <v>87</v>
      </c>
      <c r="AV444" s="12" t="s">
        <v>42</v>
      </c>
      <c r="AW444" s="12" t="s">
        <v>40</v>
      </c>
      <c r="AX444" s="12" t="s">
        <v>80</v>
      </c>
      <c r="AY444" s="230" t="s">
        <v>201</v>
      </c>
    </row>
    <row r="445" spans="2:65" s="13" customFormat="1">
      <c r="B445" s="231"/>
      <c r="C445" s="232"/>
      <c r="D445" s="218" t="s">
        <v>211</v>
      </c>
      <c r="E445" s="233" t="s">
        <v>34</v>
      </c>
      <c r="F445" s="234" t="s">
        <v>480</v>
      </c>
      <c r="G445" s="232"/>
      <c r="H445" s="235">
        <v>1</v>
      </c>
      <c r="I445" s="236"/>
      <c r="J445" s="232"/>
      <c r="K445" s="232"/>
      <c r="L445" s="237"/>
      <c r="M445" s="238"/>
      <c r="N445" s="239"/>
      <c r="O445" s="239"/>
      <c r="P445" s="239"/>
      <c r="Q445" s="239"/>
      <c r="R445" s="239"/>
      <c r="S445" s="239"/>
      <c r="T445" s="240"/>
      <c r="AT445" s="241" t="s">
        <v>211</v>
      </c>
      <c r="AU445" s="241" t="s">
        <v>87</v>
      </c>
      <c r="AV445" s="13" t="s">
        <v>87</v>
      </c>
      <c r="AW445" s="13" t="s">
        <v>40</v>
      </c>
      <c r="AX445" s="13" t="s">
        <v>80</v>
      </c>
      <c r="AY445" s="241" t="s">
        <v>201</v>
      </c>
    </row>
    <row r="446" spans="2:65" s="14" customFormat="1">
      <c r="B446" s="242"/>
      <c r="C446" s="243"/>
      <c r="D446" s="218" t="s">
        <v>211</v>
      </c>
      <c r="E446" s="244" t="s">
        <v>34</v>
      </c>
      <c r="F446" s="245" t="s">
        <v>215</v>
      </c>
      <c r="G446" s="243"/>
      <c r="H446" s="246">
        <v>1</v>
      </c>
      <c r="I446" s="247"/>
      <c r="J446" s="243"/>
      <c r="K446" s="243"/>
      <c r="L446" s="248"/>
      <c r="M446" s="249"/>
      <c r="N446" s="250"/>
      <c r="O446" s="250"/>
      <c r="P446" s="250"/>
      <c r="Q446" s="250"/>
      <c r="R446" s="250"/>
      <c r="S446" s="250"/>
      <c r="T446" s="251"/>
      <c r="AT446" s="252" t="s">
        <v>211</v>
      </c>
      <c r="AU446" s="252" t="s">
        <v>87</v>
      </c>
      <c r="AV446" s="14" t="s">
        <v>111</v>
      </c>
      <c r="AW446" s="14" t="s">
        <v>40</v>
      </c>
      <c r="AX446" s="14" t="s">
        <v>42</v>
      </c>
      <c r="AY446" s="252" t="s">
        <v>201</v>
      </c>
    </row>
    <row r="447" spans="2:65" s="1" customFormat="1" ht="25.5" customHeight="1">
      <c r="B447" s="43"/>
      <c r="C447" s="206" t="s">
        <v>664</v>
      </c>
      <c r="D447" s="206" t="s">
        <v>203</v>
      </c>
      <c r="E447" s="207" t="s">
        <v>3619</v>
      </c>
      <c r="F447" s="208" t="s">
        <v>3620</v>
      </c>
      <c r="G447" s="209" t="s">
        <v>1876</v>
      </c>
      <c r="H447" s="210">
        <v>1</v>
      </c>
      <c r="I447" s="211"/>
      <c r="J447" s="212">
        <f>ROUND(I447*H447,2)</f>
        <v>0</v>
      </c>
      <c r="K447" s="208" t="s">
        <v>207</v>
      </c>
      <c r="L447" s="63"/>
      <c r="M447" s="213" t="s">
        <v>34</v>
      </c>
      <c r="N447" s="214" t="s">
        <v>51</v>
      </c>
      <c r="O447" s="44"/>
      <c r="P447" s="215">
        <f>O447*H447</f>
        <v>0</v>
      </c>
      <c r="Q447" s="215">
        <v>1.388E-2</v>
      </c>
      <c r="R447" s="215">
        <f>Q447*H447</f>
        <v>1.388E-2</v>
      </c>
      <c r="S447" s="215">
        <v>0</v>
      </c>
      <c r="T447" s="216">
        <f>S447*H447</f>
        <v>0</v>
      </c>
      <c r="AR447" s="25" t="s">
        <v>286</v>
      </c>
      <c r="AT447" s="25" t="s">
        <v>203</v>
      </c>
      <c r="AU447" s="25" t="s">
        <v>87</v>
      </c>
      <c r="AY447" s="25" t="s">
        <v>201</v>
      </c>
      <c r="BE447" s="217">
        <f>IF(N447="základní",J447,0)</f>
        <v>0</v>
      </c>
      <c r="BF447" s="217">
        <f>IF(N447="snížená",J447,0)</f>
        <v>0</v>
      </c>
      <c r="BG447" s="217">
        <f>IF(N447="zákl. přenesená",J447,0)</f>
        <v>0</v>
      </c>
      <c r="BH447" s="217">
        <f>IF(N447="sníž. přenesená",J447,0)</f>
        <v>0</v>
      </c>
      <c r="BI447" s="217">
        <f>IF(N447="nulová",J447,0)</f>
        <v>0</v>
      </c>
      <c r="BJ447" s="25" t="s">
        <v>42</v>
      </c>
      <c r="BK447" s="217">
        <f>ROUND(I447*H447,2)</f>
        <v>0</v>
      </c>
      <c r="BL447" s="25" t="s">
        <v>286</v>
      </c>
      <c r="BM447" s="25" t="s">
        <v>3621</v>
      </c>
    </row>
    <row r="448" spans="2:65" s="1" customFormat="1" ht="54">
      <c r="B448" s="43"/>
      <c r="C448" s="65"/>
      <c r="D448" s="218" t="s">
        <v>209</v>
      </c>
      <c r="E448" s="65"/>
      <c r="F448" s="219" t="s">
        <v>3622</v>
      </c>
      <c r="G448" s="65"/>
      <c r="H448" s="65"/>
      <c r="I448" s="175"/>
      <c r="J448" s="65"/>
      <c r="K448" s="65"/>
      <c r="L448" s="63"/>
      <c r="M448" s="220"/>
      <c r="N448" s="44"/>
      <c r="O448" s="44"/>
      <c r="P448" s="44"/>
      <c r="Q448" s="44"/>
      <c r="R448" s="44"/>
      <c r="S448" s="44"/>
      <c r="T448" s="80"/>
      <c r="AT448" s="25" t="s">
        <v>209</v>
      </c>
      <c r="AU448" s="25" t="s">
        <v>87</v>
      </c>
    </row>
    <row r="449" spans="2:65" s="12" customFormat="1">
      <c r="B449" s="221"/>
      <c r="C449" s="222"/>
      <c r="D449" s="218" t="s">
        <v>211</v>
      </c>
      <c r="E449" s="223" t="s">
        <v>34</v>
      </c>
      <c r="F449" s="224" t="s">
        <v>3317</v>
      </c>
      <c r="G449" s="222"/>
      <c r="H449" s="223" t="s">
        <v>34</v>
      </c>
      <c r="I449" s="225"/>
      <c r="J449" s="222"/>
      <c r="K449" s="222"/>
      <c r="L449" s="226"/>
      <c r="M449" s="227"/>
      <c r="N449" s="228"/>
      <c r="O449" s="228"/>
      <c r="P449" s="228"/>
      <c r="Q449" s="228"/>
      <c r="R449" s="228"/>
      <c r="S449" s="228"/>
      <c r="T449" s="229"/>
      <c r="AT449" s="230" t="s">
        <v>211</v>
      </c>
      <c r="AU449" s="230" t="s">
        <v>87</v>
      </c>
      <c r="AV449" s="12" t="s">
        <v>42</v>
      </c>
      <c r="AW449" s="12" t="s">
        <v>40</v>
      </c>
      <c r="AX449" s="12" t="s">
        <v>80</v>
      </c>
      <c r="AY449" s="230" t="s">
        <v>201</v>
      </c>
    </row>
    <row r="450" spans="2:65" s="13" customFormat="1">
      <c r="B450" s="231"/>
      <c r="C450" s="232"/>
      <c r="D450" s="218" t="s">
        <v>211</v>
      </c>
      <c r="E450" s="233" t="s">
        <v>34</v>
      </c>
      <c r="F450" s="234" t="s">
        <v>480</v>
      </c>
      <c r="G450" s="232"/>
      <c r="H450" s="235">
        <v>1</v>
      </c>
      <c r="I450" s="236"/>
      <c r="J450" s="232"/>
      <c r="K450" s="232"/>
      <c r="L450" s="237"/>
      <c r="M450" s="238"/>
      <c r="N450" s="239"/>
      <c r="O450" s="239"/>
      <c r="P450" s="239"/>
      <c r="Q450" s="239"/>
      <c r="R450" s="239"/>
      <c r="S450" s="239"/>
      <c r="T450" s="240"/>
      <c r="AT450" s="241" t="s">
        <v>211</v>
      </c>
      <c r="AU450" s="241" t="s">
        <v>87</v>
      </c>
      <c r="AV450" s="13" t="s">
        <v>87</v>
      </c>
      <c r="AW450" s="13" t="s">
        <v>40</v>
      </c>
      <c r="AX450" s="13" t="s">
        <v>80</v>
      </c>
      <c r="AY450" s="241" t="s">
        <v>201</v>
      </c>
    </row>
    <row r="451" spans="2:65" s="14" customFormat="1">
      <c r="B451" s="242"/>
      <c r="C451" s="243"/>
      <c r="D451" s="218" t="s">
        <v>211</v>
      </c>
      <c r="E451" s="244" t="s">
        <v>34</v>
      </c>
      <c r="F451" s="245" t="s">
        <v>215</v>
      </c>
      <c r="G451" s="243"/>
      <c r="H451" s="246">
        <v>1</v>
      </c>
      <c r="I451" s="247"/>
      <c r="J451" s="243"/>
      <c r="K451" s="243"/>
      <c r="L451" s="248"/>
      <c r="M451" s="249"/>
      <c r="N451" s="250"/>
      <c r="O451" s="250"/>
      <c r="P451" s="250"/>
      <c r="Q451" s="250"/>
      <c r="R451" s="250"/>
      <c r="S451" s="250"/>
      <c r="T451" s="251"/>
      <c r="AT451" s="252" t="s">
        <v>211</v>
      </c>
      <c r="AU451" s="252" t="s">
        <v>87</v>
      </c>
      <c r="AV451" s="14" t="s">
        <v>111</v>
      </c>
      <c r="AW451" s="14" t="s">
        <v>40</v>
      </c>
      <c r="AX451" s="14" t="s">
        <v>42</v>
      </c>
      <c r="AY451" s="252" t="s">
        <v>201</v>
      </c>
    </row>
    <row r="452" spans="2:65" s="1" customFormat="1" ht="25.5" customHeight="1">
      <c r="B452" s="43"/>
      <c r="C452" s="206" t="s">
        <v>672</v>
      </c>
      <c r="D452" s="206" t="s">
        <v>203</v>
      </c>
      <c r="E452" s="207" t="s">
        <v>3623</v>
      </c>
      <c r="F452" s="208" t="s">
        <v>3624</v>
      </c>
      <c r="G452" s="209" t="s">
        <v>1876</v>
      </c>
      <c r="H452" s="210">
        <v>1</v>
      </c>
      <c r="I452" s="211"/>
      <c r="J452" s="212">
        <f>ROUND(I452*H452,2)</f>
        <v>0</v>
      </c>
      <c r="K452" s="208" t="s">
        <v>207</v>
      </c>
      <c r="L452" s="63"/>
      <c r="M452" s="213" t="s">
        <v>34</v>
      </c>
      <c r="N452" s="214" t="s">
        <v>51</v>
      </c>
      <c r="O452" s="44"/>
      <c r="P452" s="215">
        <f>O452*H452</f>
        <v>0</v>
      </c>
      <c r="Q452" s="215">
        <v>1.034E-2</v>
      </c>
      <c r="R452" s="215">
        <f>Q452*H452</f>
        <v>1.034E-2</v>
      </c>
      <c r="S452" s="215">
        <v>0</v>
      </c>
      <c r="T452" s="216">
        <f>S452*H452</f>
        <v>0</v>
      </c>
      <c r="AR452" s="25" t="s">
        <v>286</v>
      </c>
      <c r="AT452" s="25" t="s">
        <v>203</v>
      </c>
      <c r="AU452" s="25" t="s">
        <v>87</v>
      </c>
      <c r="AY452" s="25" t="s">
        <v>201</v>
      </c>
      <c r="BE452" s="217">
        <f>IF(N452="základní",J452,0)</f>
        <v>0</v>
      </c>
      <c r="BF452" s="217">
        <f>IF(N452="snížená",J452,0)</f>
        <v>0</v>
      </c>
      <c r="BG452" s="217">
        <f>IF(N452="zákl. přenesená",J452,0)</f>
        <v>0</v>
      </c>
      <c r="BH452" s="217">
        <f>IF(N452="sníž. přenesená",J452,0)</f>
        <v>0</v>
      </c>
      <c r="BI452" s="217">
        <f>IF(N452="nulová",J452,0)</f>
        <v>0</v>
      </c>
      <c r="BJ452" s="25" t="s">
        <v>42</v>
      </c>
      <c r="BK452" s="217">
        <f>ROUND(I452*H452,2)</f>
        <v>0</v>
      </c>
      <c r="BL452" s="25" t="s">
        <v>286</v>
      </c>
      <c r="BM452" s="25" t="s">
        <v>3625</v>
      </c>
    </row>
    <row r="453" spans="2:65" s="1" customFormat="1" ht="54">
      <c r="B453" s="43"/>
      <c r="C453" s="65"/>
      <c r="D453" s="218" t="s">
        <v>209</v>
      </c>
      <c r="E453" s="65"/>
      <c r="F453" s="219" t="s">
        <v>3622</v>
      </c>
      <c r="G453" s="65"/>
      <c r="H453" s="65"/>
      <c r="I453" s="175"/>
      <c r="J453" s="65"/>
      <c r="K453" s="65"/>
      <c r="L453" s="63"/>
      <c r="M453" s="220"/>
      <c r="N453" s="44"/>
      <c r="O453" s="44"/>
      <c r="P453" s="44"/>
      <c r="Q453" s="44"/>
      <c r="R453" s="44"/>
      <c r="S453" s="44"/>
      <c r="T453" s="80"/>
      <c r="AT453" s="25" t="s">
        <v>209</v>
      </c>
      <c r="AU453" s="25" t="s">
        <v>87</v>
      </c>
    </row>
    <row r="454" spans="2:65" s="1" customFormat="1" ht="25.5" customHeight="1">
      <c r="B454" s="43"/>
      <c r="C454" s="206" t="s">
        <v>679</v>
      </c>
      <c r="D454" s="206" t="s">
        <v>203</v>
      </c>
      <c r="E454" s="207" t="s">
        <v>3626</v>
      </c>
      <c r="F454" s="208" t="s">
        <v>3627</v>
      </c>
      <c r="G454" s="209" t="s">
        <v>1876</v>
      </c>
      <c r="H454" s="210">
        <v>2</v>
      </c>
      <c r="I454" s="211"/>
      <c r="J454" s="212">
        <f>ROUND(I454*H454,2)</f>
        <v>0</v>
      </c>
      <c r="K454" s="208" t="s">
        <v>207</v>
      </c>
      <c r="L454" s="63"/>
      <c r="M454" s="213" t="s">
        <v>34</v>
      </c>
      <c r="N454" s="214" t="s">
        <v>51</v>
      </c>
      <c r="O454" s="44"/>
      <c r="P454" s="215">
        <f>O454*H454</f>
        <v>0</v>
      </c>
      <c r="Q454" s="215">
        <v>1.47E-2</v>
      </c>
      <c r="R454" s="215">
        <f>Q454*H454</f>
        <v>2.9399999999999999E-2</v>
      </c>
      <c r="S454" s="215">
        <v>0</v>
      </c>
      <c r="T454" s="216">
        <f>S454*H454</f>
        <v>0</v>
      </c>
      <c r="AR454" s="25" t="s">
        <v>286</v>
      </c>
      <c r="AT454" s="25" t="s">
        <v>203</v>
      </c>
      <c r="AU454" s="25" t="s">
        <v>87</v>
      </c>
      <c r="AY454" s="25" t="s">
        <v>201</v>
      </c>
      <c r="BE454" s="217">
        <f>IF(N454="základní",J454,0)</f>
        <v>0</v>
      </c>
      <c r="BF454" s="217">
        <f>IF(N454="snížená",J454,0)</f>
        <v>0</v>
      </c>
      <c r="BG454" s="217">
        <f>IF(N454="zákl. přenesená",J454,0)</f>
        <v>0</v>
      </c>
      <c r="BH454" s="217">
        <f>IF(N454="sníž. přenesená",J454,0)</f>
        <v>0</v>
      </c>
      <c r="BI454" s="217">
        <f>IF(N454="nulová",J454,0)</f>
        <v>0</v>
      </c>
      <c r="BJ454" s="25" t="s">
        <v>42</v>
      </c>
      <c r="BK454" s="217">
        <f>ROUND(I454*H454,2)</f>
        <v>0</v>
      </c>
      <c r="BL454" s="25" t="s">
        <v>286</v>
      </c>
      <c r="BM454" s="25" t="s">
        <v>3628</v>
      </c>
    </row>
    <row r="455" spans="2:65" s="12" customFormat="1">
      <c r="B455" s="221"/>
      <c r="C455" s="222"/>
      <c r="D455" s="218" t="s">
        <v>211</v>
      </c>
      <c r="E455" s="223" t="s">
        <v>34</v>
      </c>
      <c r="F455" s="224" t="s">
        <v>3317</v>
      </c>
      <c r="G455" s="222"/>
      <c r="H455" s="223" t="s">
        <v>34</v>
      </c>
      <c r="I455" s="225"/>
      <c r="J455" s="222"/>
      <c r="K455" s="222"/>
      <c r="L455" s="226"/>
      <c r="M455" s="227"/>
      <c r="N455" s="228"/>
      <c r="O455" s="228"/>
      <c r="P455" s="228"/>
      <c r="Q455" s="228"/>
      <c r="R455" s="228"/>
      <c r="S455" s="228"/>
      <c r="T455" s="229"/>
      <c r="AT455" s="230" t="s">
        <v>211</v>
      </c>
      <c r="AU455" s="230" t="s">
        <v>87</v>
      </c>
      <c r="AV455" s="12" t="s">
        <v>42</v>
      </c>
      <c r="AW455" s="12" t="s">
        <v>40</v>
      </c>
      <c r="AX455" s="12" t="s">
        <v>80</v>
      </c>
      <c r="AY455" s="230" t="s">
        <v>201</v>
      </c>
    </row>
    <row r="456" spans="2:65" s="13" customFormat="1">
      <c r="B456" s="231"/>
      <c r="C456" s="232"/>
      <c r="D456" s="218" t="s">
        <v>211</v>
      </c>
      <c r="E456" s="233" t="s">
        <v>34</v>
      </c>
      <c r="F456" s="234" t="s">
        <v>471</v>
      </c>
      <c r="G456" s="232"/>
      <c r="H456" s="235">
        <v>2</v>
      </c>
      <c r="I456" s="236"/>
      <c r="J456" s="232"/>
      <c r="K456" s="232"/>
      <c r="L456" s="237"/>
      <c r="M456" s="238"/>
      <c r="N456" s="239"/>
      <c r="O456" s="239"/>
      <c r="P456" s="239"/>
      <c r="Q456" s="239"/>
      <c r="R456" s="239"/>
      <c r="S456" s="239"/>
      <c r="T456" s="240"/>
      <c r="AT456" s="241" t="s">
        <v>211</v>
      </c>
      <c r="AU456" s="241" t="s">
        <v>87</v>
      </c>
      <c r="AV456" s="13" t="s">
        <v>87</v>
      </c>
      <c r="AW456" s="13" t="s">
        <v>40</v>
      </c>
      <c r="AX456" s="13" t="s">
        <v>80</v>
      </c>
      <c r="AY456" s="241" t="s">
        <v>201</v>
      </c>
    </row>
    <row r="457" spans="2:65" s="14" customFormat="1">
      <c r="B457" s="242"/>
      <c r="C457" s="243"/>
      <c r="D457" s="218" t="s">
        <v>211</v>
      </c>
      <c r="E457" s="244" t="s">
        <v>34</v>
      </c>
      <c r="F457" s="245" t="s">
        <v>215</v>
      </c>
      <c r="G457" s="243"/>
      <c r="H457" s="246">
        <v>2</v>
      </c>
      <c r="I457" s="247"/>
      <c r="J457" s="243"/>
      <c r="K457" s="243"/>
      <c r="L457" s="248"/>
      <c r="M457" s="249"/>
      <c r="N457" s="250"/>
      <c r="O457" s="250"/>
      <c r="P457" s="250"/>
      <c r="Q457" s="250"/>
      <c r="R457" s="250"/>
      <c r="S457" s="250"/>
      <c r="T457" s="251"/>
      <c r="AT457" s="252" t="s">
        <v>211</v>
      </c>
      <c r="AU457" s="252" t="s">
        <v>87</v>
      </c>
      <c r="AV457" s="14" t="s">
        <v>111</v>
      </c>
      <c r="AW457" s="14" t="s">
        <v>40</v>
      </c>
      <c r="AX457" s="14" t="s">
        <v>42</v>
      </c>
      <c r="AY457" s="252" t="s">
        <v>201</v>
      </c>
    </row>
    <row r="458" spans="2:65" s="1" customFormat="1" ht="16.5" customHeight="1">
      <c r="B458" s="43"/>
      <c r="C458" s="206" t="s">
        <v>683</v>
      </c>
      <c r="D458" s="206" t="s">
        <v>203</v>
      </c>
      <c r="E458" s="207" t="s">
        <v>3629</v>
      </c>
      <c r="F458" s="208" t="s">
        <v>3630</v>
      </c>
      <c r="G458" s="209" t="s">
        <v>1876</v>
      </c>
      <c r="H458" s="210">
        <v>23</v>
      </c>
      <c r="I458" s="211"/>
      <c r="J458" s="212">
        <f>ROUND(I458*H458,2)</f>
        <v>0</v>
      </c>
      <c r="K458" s="208" t="s">
        <v>207</v>
      </c>
      <c r="L458" s="63"/>
      <c r="M458" s="213" t="s">
        <v>34</v>
      </c>
      <c r="N458" s="214" t="s">
        <v>51</v>
      </c>
      <c r="O458" s="44"/>
      <c r="P458" s="215">
        <f>O458*H458</f>
        <v>0</v>
      </c>
      <c r="Q458" s="215">
        <v>2.9999999999999997E-4</v>
      </c>
      <c r="R458" s="215">
        <f>Q458*H458</f>
        <v>6.899999999999999E-3</v>
      </c>
      <c r="S458" s="215">
        <v>0</v>
      </c>
      <c r="T458" s="216">
        <f>S458*H458</f>
        <v>0</v>
      </c>
      <c r="AR458" s="25" t="s">
        <v>286</v>
      </c>
      <c r="AT458" s="25" t="s">
        <v>203</v>
      </c>
      <c r="AU458" s="25" t="s">
        <v>87</v>
      </c>
      <c r="AY458" s="25" t="s">
        <v>201</v>
      </c>
      <c r="BE458" s="217">
        <f>IF(N458="základní",J458,0)</f>
        <v>0</v>
      </c>
      <c r="BF458" s="217">
        <f>IF(N458="snížená",J458,0)</f>
        <v>0</v>
      </c>
      <c r="BG458" s="217">
        <f>IF(N458="zákl. přenesená",J458,0)</f>
        <v>0</v>
      </c>
      <c r="BH458" s="217">
        <f>IF(N458="sníž. přenesená",J458,0)</f>
        <v>0</v>
      </c>
      <c r="BI458" s="217">
        <f>IF(N458="nulová",J458,0)</f>
        <v>0</v>
      </c>
      <c r="BJ458" s="25" t="s">
        <v>42</v>
      </c>
      <c r="BK458" s="217">
        <f>ROUND(I458*H458,2)</f>
        <v>0</v>
      </c>
      <c r="BL458" s="25" t="s">
        <v>286</v>
      </c>
      <c r="BM458" s="25" t="s">
        <v>3631</v>
      </c>
    </row>
    <row r="459" spans="2:65" s="12" customFormat="1">
      <c r="B459" s="221"/>
      <c r="C459" s="222"/>
      <c r="D459" s="218" t="s">
        <v>211</v>
      </c>
      <c r="E459" s="223" t="s">
        <v>34</v>
      </c>
      <c r="F459" s="224" t="s">
        <v>3317</v>
      </c>
      <c r="G459" s="222"/>
      <c r="H459" s="223" t="s">
        <v>34</v>
      </c>
      <c r="I459" s="225"/>
      <c r="J459" s="222"/>
      <c r="K459" s="222"/>
      <c r="L459" s="226"/>
      <c r="M459" s="227"/>
      <c r="N459" s="228"/>
      <c r="O459" s="228"/>
      <c r="P459" s="228"/>
      <c r="Q459" s="228"/>
      <c r="R459" s="228"/>
      <c r="S459" s="228"/>
      <c r="T459" s="229"/>
      <c r="AT459" s="230" t="s">
        <v>211</v>
      </c>
      <c r="AU459" s="230" t="s">
        <v>87</v>
      </c>
      <c r="AV459" s="12" t="s">
        <v>42</v>
      </c>
      <c r="AW459" s="12" t="s">
        <v>40</v>
      </c>
      <c r="AX459" s="12" t="s">
        <v>80</v>
      </c>
      <c r="AY459" s="230" t="s">
        <v>201</v>
      </c>
    </row>
    <row r="460" spans="2:65" s="13" customFormat="1">
      <c r="B460" s="231"/>
      <c r="C460" s="232"/>
      <c r="D460" s="218" t="s">
        <v>211</v>
      </c>
      <c r="E460" s="233" t="s">
        <v>34</v>
      </c>
      <c r="F460" s="234" t="s">
        <v>3632</v>
      </c>
      <c r="G460" s="232"/>
      <c r="H460" s="235">
        <v>1</v>
      </c>
      <c r="I460" s="236"/>
      <c r="J460" s="232"/>
      <c r="K460" s="232"/>
      <c r="L460" s="237"/>
      <c r="M460" s="238"/>
      <c r="N460" s="239"/>
      <c r="O460" s="239"/>
      <c r="P460" s="239"/>
      <c r="Q460" s="239"/>
      <c r="R460" s="239"/>
      <c r="S460" s="239"/>
      <c r="T460" s="240"/>
      <c r="AT460" s="241" t="s">
        <v>211</v>
      </c>
      <c r="AU460" s="241" t="s">
        <v>87</v>
      </c>
      <c r="AV460" s="13" t="s">
        <v>87</v>
      </c>
      <c r="AW460" s="13" t="s">
        <v>40</v>
      </c>
      <c r="AX460" s="13" t="s">
        <v>80</v>
      </c>
      <c r="AY460" s="241" t="s">
        <v>201</v>
      </c>
    </row>
    <row r="461" spans="2:65" s="13" customFormat="1">
      <c r="B461" s="231"/>
      <c r="C461" s="232"/>
      <c r="D461" s="218" t="s">
        <v>211</v>
      </c>
      <c r="E461" s="233" t="s">
        <v>34</v>
      </c>
      <c r="F461" s="234" t="s">
        <v>3633</v>
      </c>
      <c r="G461" s="232"/>
      <c r="H461" s="235">
        <v>22</v>
      </c>
      <c r="I461" s="236"/>
      <c r="J461" s="232"/>
      <c r="K461" s="232"/>
      <c r="L461" s="237"/>
      <c r="M461" s="238"/>
      <c r="N461" s="239"/>
      <c r="O461" s="239"/>
      <c r="P461" s="239"/>
      <c r="Q461" s="239"/>
      <c r="R461" s="239"/>
      <c r="S461" s="239"/>
      <c r="T461" s="240"/>
      <c r="AT461" s="241" t="s">
        <v>211</v>
      </c>
      <c r="AU461" s="241" t="s">
        <v>87</v>
      </c>
      <c r="AV461" s="13" t="s">
        <v>87</v>
      </c>
      <c r="AW461" s="13" t="s">
        <v>40</v>
      </c>
      <c r="AX461" s="13" t="s">
        <v>80</v>
      </c>
      <c r="AY461" s="241" t="s">
        <v>201</v>
      </c>
    </row>
    <row r="462" spans="2:65" s="14" customFormat="1">
      <c r="B462" s="242"/>
      <c r="C462" s="243"/>
      <c r="D462" s="218" t="s">
        <v>211</v>
      </c>
      <c r="E462" s="244" t="s">
        <v>34</v>
      </c>
      <c r="F462" s="245" t="s">
        <v>215</v>
      </c>
      <c r="G462" s="243"/>
      <c r="H462" s="246">
        <v>23</v>
      </c>
      <c r="I462" s="247"/>
      <c r="J462" s="243"/>
      <c r="K462" s="243"/>
      <c r="L462" s="248"/>
      <c r="M462" s="249"/>
      <c r="N462" s="250"/>
      <c r="O462" s="250"/>
      <c r="P462" s="250"/>
      <c r="Q462" s="250"/>
      <c r="R462" s="250"/>
      <c r="S462" s="250"/>
      <c r="T462" s="251"/>
      <c r="AT462" s="252" t="s">
        <v>211</v>
      </c>
      <c r="AU462" s="252" t="s">
        <v>87</v>
      </c>
      <c r="AV462" s="14" t="s">
        <v>111</v>
      </c>
      <c r="AW462" s="14" t="s">
        <v>40</v>
      </c>
      <c r="AX462" s="14" t="s">
        <v>42</v>
      </c>
      <c r="AY462" s="252" t="s">
        <v>201</v>
      </c>
    </row>
    <row r="463" spans="2:65" s="1" customFormat="1" ht="16.5" customHeight="1">
      <c r="B463" s="43"/>
      <c r="C463" s="206" t="s">
        <v>689</v>
      </c>
      <c r="D463" s="206" t="s">
        <v>203</v>
      </c>
      <c r="E463" s="207" t="s">
        <v>3634</v>
      </c>
      <c r="F463" s="208" t="s">
        <v>3635</v>
      </c>
      <c r="G463" s="209" t="s">
        <v>1876</v>
      </c>
      <c r="H463" s="210">
        <v>11</v>
      </c>
      <c r="I463" s="211"/>
      <c r="J463" s="212">
        <f>ROUND(I463*H463,2)</f>
        <v>0</v>
      </c>
      <c r="K463" s="208" t="s">
        <v>207</v>
      </c>
      <c r="L463" s="63"/>
      <c r="M463" s="213" t="s">
        <v>34</v>
      </c>
      <c r="N463" s="214" t="s">
        <v>51</v>
      </c>
      <c r="O463" s="44"/>
      <c r="P463" s="215">
        <f>O463*H463</f>
        <v>0</v>
      </c>
      <c r="Q463" s="215">
        <v>1.8E-3</v>
      </c>
      <c r="R463" s="215">
        <f>Q463*H463</f>
        <v>1.9799999999999998E-2</v>
      </c>
      <c r="S463" s="215">
        <v>0</v>
      </c>
      <c r="T463" s="216">
        <f>S463*H463</f>
        <v>0</v>
      </c>
      <c r="AR463" s="25" t="s">
        <v>286</v>
      </c>
      <c r="AT463" s="25" t="s">
        <v>203</v>
      </c>
      <c r="AU463" s="25" t="s">
        <v>87</v>
      </c>
      <c r="AY463" s="25" t="s">
        <v>201</v>
      </c>
      <c r="BE463" s="217">
        <f>IF(N463="základní",J463,0)</f>
        <v>0</v>
      </c>
      <c r="BF463" s="217">
        <f>IF(N463="snížená",J463,0)</f>
        <v>0</v>
      </c>
      <c r="BG463" s="217">
        <f>IF(N463="zákl. přenesená",J463,0)</f>
        <v>0</v>
      </c>
      <c r="BH463" s="217">
        <f>IF(N463="sníž. přenesená",J463,0)</f>
        <v>0</v>
      </c>
      <c r="BI463" s="217">
        <f>IF(N463="nulová",J463,0)</f>
        <v>0</v>
      </c>
      <c r="BJ463" s="25" t="s">
        <v>42</v>
      </c>
      <c r="BK463" s="217">
        <f>ROUND(I463*H463,2)</f>
        <v>0</v>
      </c>
      <c r="BL463" s="25" t="s">
        <v>286</v>
      </c>
      <c r="BM463" s="25" t="s">
        <v>3636</v>
      </c>
    </row>
    <row r="464" spans="2:65" s="1" customFormat="1" ht="27">
      <c r="B464" s="43"/>
      <c r="C464" s="65"/>
      <c r="D464" s="218" t="s">
        <v>209</v>
      </c>
      <c r="E464" s="65"/>
      <c r="F464" s="219" t="s">
        <v>3637</v>
      </c>
      <c r="G464" s="65"/>
      <c r="H464" s="65"/>
      <c r="I464" s="175"/>
      <c r="J464" s="65"/>
      <c r="K464" s="65"/>
      <c r="L464" s="63"/>
      <c r="M464" s="220"/>
      <c r="N464" s="44"/>
      <c r="O464" s="44"/>
      <c r="P464" s="44"/>
      <c r="Q464" s="44"/>
      <c r="R464" s="44"/>
      <c r="S464" s="44"/>
      <c r="T464" s="80"/>
      <c r="AT464" s="25" t="s">
        <v>209</v>
      </c>
      <c r="AU464" s="25" t="s">
        <v>87</v>
      </c>
    </row>
    <row r="465" spans="2:65" s="12" customFormat="1">
      <c r="B465" s="221"/>
      <c r="C465" s="222"/>
      <c r="D465" s="218" t="s">
        <v>211</v>
      </c>
      <c r="E465" s="223" t="s">
        <v>34</v>
      </c>
      <c r="F465" s="224" t="s">
        <v>3317</v>
      </c>
      <c r="G465" s="222"/>
      <c r="H465" s="223" t="s">
        <v>34</v>
      </c>
      <c r="I465" s="225"/>
      <c r="J465" s="222"/>
      <c r="K465" s="222"/>
      <c r="L465" s="226"/>
      <c r="M465" s="227"/>
      <c r="N465" s="228"/>
      <c r="O465" s="228"/>
      <c r="P465" s="228"/>
      <c r="Q465" s="228"/>
      <c r="R465" s="228"/>
      <c r="S465" s="228"/>
      <c r="T465" s="229"/>
      <c r="AT465" s="230" t="s">
        <v>211</v>
      </c>
      <c r="AU465" s="230" t="s">
        <v>87</v>
      </c>
      <c r="AV465" s="12" t="s">
        <v>42</v>
      </c>
      <c r="AW465" s="12" t="s">
        <v>40</v>
      </c>
      <c r="AX465" s="12" t="s">
        <v>80</v>
      </c>
      <c r="AY465" s="230" t="s">
        <v>201</v>
      </c>
    </row>
    <row r="466" spans="2:65" s="13" customFormat="1">
      <c r="B466" s="231"/>
      <c r="C466" s="232"/>
      <c r="D466" s="218" t="s">
        <v>211</v>
      </c>
      <c r="E466" s="233" t="s">
        <v>34</v>
      </c>
      <c r="F466" s="234" t="s">
        <v>513</v>
      </c>
      <c r="G466" s="232"/>
      <c r="H466" s="235">
        <v>11</v>
      </c>
      <c r="I466" s="236"/>
      <c r="J466" s="232"/>
      <c r="K466" s="232"/>
      <c r="L466" s="237"/>
      <c r="M466" s="238"/>
      <c r="N466" s="239"/>
      <c r="O466" s="239"/>
      <c r="P466" s="239"/>
      <c r="Q466" s="239"/>
      <c r="R466" s="239"/>
      <c r="S466" s="239"/>
      <c r="T466" s="240"/>
      <c r="AT466" s="241" t="s">
        <v>211</v>
      </c>
      <c r="AU466" s="241" t="s">
        <v>87</v>
      </c>
      <c r="AV466" s="13" t="s">
        <v>87</v>
      </c>
      <c r="AW466" s="13" t="s">
        <v>40</v>
      </c>
      <c r="AX466" s="13" t="s">
        <v>80</v>
      </c>
      <c r="AY466" s="241" t="s">
        <v>201</v>
      </c>
    </row>
    <row r="467" spans="2:65" s="14" customFormat="1">
      <c r="B467" s="242"/>
      <c r="C467" s="243"/>
      <c r="D467" s="218" t="s">
        <v>211</v>
      </c>
      <c r="E467" s="244" t="s">
        <v>34</v>
      </c>
      <c r="F467" s="245" t="s">
        <v>215</v>
      </c>
      <c r="G467" s="243"/>
      <c r="H467" s="246">
        <v>11</v>
      </c>
      <c r="I467" s="247"/>
      <c r="J467" s="243"/>
      <c r="K467" s="243"/>
      <c r="L467" s="248"/>
      <c r="M467" s="249"/>
      <c r="N467" s="250"/>
      <c r="O467" s="250"/>
      <c r="P467" s="250"/>
      <c r="Q467" s="250"/>
      <c r="R467" s="250"/>
      <c r="S467" s="250"/>
      <c r="T467" s="251"/>
      <c r="AT467" s="252" t="s">
        <v>211</v>
      </c>
      <c r="AU467" s="252" t="s">
        <v>87</v>
      </c>
      <c r="AV467" s="14" t="s">
        <v>111</v>
      </c>
      <c r="AW467" s="14" t="s">
        <v>40</v>
      </c>
      <c r="AX467" s="14" t="s">
        <v>42</v>
      </c>
      <c r="AY467" s="252" t="s">
        <v>201</v>
      </c>
    </row>
    <row r="468" spans="2:65" s="1" customFormat="1" ht="16.5" customHeight="1">
      <c r="B468" s="43"/>
      <c r="C468" s="206" t="s">
        <v>693</v>
      </c>
      <c r="D468" s="206" t="s">
        <v>203</v>
      </c>
      <c r="E468" s="207" t="s">
        <v>3638</v>
      </c>
      <c r="F468" s="208" t="s">
        <v>3639</v>
      </c>
      <c r="G468" s="209" t="s">
        <v>1876</v>
      </c>
      <c r="H468" s="210">
        <v>1</v>
      </c>
      <c r="I468" s="211"/>
      <c r="J468" s="212">
        <f>ROUND(I468*H468,2)</f>
        <v>0</v>
      </c>
      <c r="K468" s="208" t="s">
        <v>207</v>
      </c>
      <c r="L468" s="63"/>
      <c r="M468" s="213" t="s">
        <v>34</v>
      </c>
      <c r="N468" s="214" t="s">
        <v>51</v>
      </c>
      <c r="O468" s="44"/>
      <c r="P468" s="215">
        <f>O468*H468</f>
        <v>0</v>
      </c>
      <c r="Q468" s="215">
        <v>1.8400000000000001E-3</v>
      </c>
      <c r="R468" s="215">
        <f>Q468*H468</f>
        <v>1.8400000000000001E-3</v>
      </c>
      <c r="S468" s="215">
        <v>0</v>
      </c>
      <c r="T468" s="216">
        <f>S468*H468</f>
        <v>0</v>
      </c>
      <c r="AR468" s="25" t="s">
        <v>286</v>
      </c>
      <c r="AT468" s="25" t="s">
        <v>203</v>
      </c>
      <c r="AU468" s="25" t="s">
        <v>87</v>
      </c>
      <c r="AY468" s="25" t="s">
        <v>201</v>
      </c>
      <c r="BE468" s="217">
        <f>IF(N468="základní",J468,0)</f>
        <v>0</v>
      </c>
      <c r="BF468" s="217">
        <f>IF(N468="snížená",J468,0)</f>
        <v>0</v>
      </c>
      <c r="BG468" s="217">
        <f>IF(N468="zákl. přenesená",J468,0)</f>
        <v>0</v>
      </c>
      <c r="BH468" s="217">
        <f>IF(N468="sníž. přenesená",J468,0)</f>
        <v>0</v>
      </c>
      <c r="BI468" s="217">
        <f>IF(N468="nulová",J468,0)</f>
        <v>0</v>
      </c>
      <c r="BJ468" s="25" t="s">
        <v>42</v>
      </c>
      <c r="BK468" s="217">
        <f>ROUND(I468*H468,2)</f>
        <v>0</v>
      </c>
      <c r="BL468" s="25" t="s">
        <v>286</v>
      </c>
      <c r="BM468" s="25" t="s">
        <v>3640</v>
      </c>
    </row>
    <row r="469" spans="2:65" s="1" customFormat="1" ht="27">
      <c r="B469" s="43"/>
      <c r="C469" s="65"/>
      <c r="D469" s="218" t="s">
        <v>209</v>
      </c>
      <c r="E469" s="65"/>
      <c r="F469" s="219" t="s">
        <v>3641</v>
      </c>
      <c r="G469" s="65"/>
      <c r="H469" s="65"/>
      <c r="I469" s="175"/>
      <c r="J469" s="65"/>
      <c r="K469" s="65"/>
      <c r="L469" s="63"/>
      <c r="M469" s="220"/>
      <c r="N469" s="44"/>
      <c r="O469" s="44"/>
      <c r="P469" s="44"/>
      <c r="Q469" s="44"/>
      <c r="R469" s="44"/>
      <c r="S469" s="44"/>
      <c r="T469" s="80"/>
      <c r="AT469" s="25" t="s">
        <v>209</v>
      </c>
      <c r="AU469" s="25" t="s">
        <v>87</v>
      </c>
    </row>
    <row r="470" spans="2:65" s="12" customFormat="1">
      <c r="B470" s="221"/>
      <c r="C470" s="222"/>
      <c r="D470" s="218" t="s">
        <v>211</v>
      </c>
      <c r="E470" s="223" t="s">
        <v>34</v>
      </c>
      <c r="F470" s="224" t="s">
        <v>3317</v>
      </c>
      <c r="G470" s="222"/>
      <c r="H470" s="223" t="s">
        <v>34</v>
      </c>
      <c r="I470" s="225"/>
      <c r="J470" s="222"/>
      <c r="K470" s="222"/>
      <c r="L470" s="226"/>
      <c r="M470" s="227"/>
      <c r="N470" s="228"/>
      <c r="O470" s="228"/>
      <c r="P470" s="228"/>
      <c r="Q470" s="228"/>
      <c r="R470" s="228"/>
      <c r="S470" s="228"/>
      <c r="T470" s="229"/>
      <c r="AT470" s="230" t="s">
        <v>211</v>
      </c>
      <c r="AU470" s="230" t="s">
        <v>87</v>
      </c>
      <c r="AV470" s="12" t="s">
        <v>42</v>
      </c>
      <c r="AW470" s="12" t="s">
        <v>40</v>
      </c>
      <c r="AX470" s="12" t="s">
        <v>80</v>
      </c>
      <c r="AY470" s="230" t="s">
        <v>201</v>
      </c>
    </row>
    <row r="471" spans="2:65" s="13" customFormat="1">
      <c r="B471" s="231"/>
      <c r="C471" s="232"/>
      <c r="D471" s="218" t="s">
        <v>211</v>
      </c>
      <c r="E471" s="233" t="s">
        <v>34</v>
      </c>
      <c r="F471" s="234" t="s">
        <v>480</v>
      </c>
      <c r="G471" s="232"/>
      <c r="H471" s="235">
        <v>1</v>
      </c>
      <c r="I471" s="236"/>
      <c r="J471" s="232"/>
      <c r="K471" s="232"/>
      <c r="L471" s="237"/>
      <c r="M471" s="238"/>
      <c r="N471" s="239"/>
      <c r="O471" s="239"/>
      <c r="P471" s="239"/>
      <c r="Q471" s="239"/>
      <c r="R471" s="239"/>
      <c r="S471" s="239"/>
      <c r="T471" s="240"/>
      <c r="AT471" s="241" t="s">
        <v>211</v>
      </c>
      <c r="AU471" s="241" t="s">
        <v>87</v>
      </c>
      <c r="AV471" s="13" t="s">
        <v>87</v>
      </c>
      <c r="AW471" s="13" t="s">
        <v>40</v>
      </c>
      <c r="AX471" s="13" t="s">
        <v>80</v>
      </c>
      <c r="AY471" s="241" t="s">
        <v>201</v>
      </c>
    </row>
    <row r="472" spans="2:65" s="14" customFormat="1">
      <c r="B472" s="242"/>
      <c r="C472" s="243"/>
      <c r="D472" s="218" t="s">
        <v>211</v>
      </c>
      <c r="E472" s="244" t="s">
        <v>34</v>
      </c>
      <c r="F472" s="245" t="s">
        <v>215</v>
      </c>
      <c r="G472" s="243"/>
      <c r="H472" s="246">
        <v>1</v>
      </c>
      <c r="I472" s="247"/>
      <c r="J472" s="243"/>
      <c r="K472" s="243"/>
      <c r="L472" s="248"/>
      <c r="M472" s="249"/>
      <c r="N472" s="250"/>
      <c r="O472" s="250"/>
      <c r="P472" s="250"/>
      <c r="Q472" s="250"/>
      <c r="R472" s="250"/>
      <c r="S472" s="250"/>
      <c r="T472" s="251"/>
      <c r="AT472" s="252" t="s">
        <v>211</v>
      </c>
      <c r="AU472" s="252" t="s">
        <v>87</v>
      </c>
      <c r="AV472" s="14" t="s">
        <v>111</v>
      </c>
      <c r="AW472" s="14" t="s">
        <v>40</v>
      </c>
      <c r="AX472" s="14" t="s">
        <v>42</v>
      </c>
      <c r="AY472" s="252" t="s">
        <v>201</v>
      </c>
    </row>
    <row r="473" spans="2:65" s="1" customFormat="1" ht="16.5" customHeight="1">
      <c r="B473" s="43"/>
      <c r="C473" s="206" t="s">
        <v>697</v>
      </c>
      <c r="D473" s="206" t="s">
        <v>203</v>
      </c>
      <c r="E473" s="207" t="s">
        <v>3642</v>
      </c>
      <c r="F473" s="208" t="s">
        <v>3643</v>
      </c>
      <c r="G473" s="209" t="s">
        <v>370</v>
      </c>
      <c r="H473" s="210">
        <v>11</v>
      </c>
      <c r="I473" s="211"/>
      <c r="J473" s="212">
        <f>ROUND(I473*H473,2)</f>
        <v>0</v>
      </c>
      <c r="K473" s="208" t="s">
        <v>207</v>
      </c>
      <c r="L473" s="63"/>
      <c r="M473" s="213" t="s">
        <v>34</v>
      </c>
      <c r="N473" s="214" t="s">
        <v>51</v>
      </c>
      <c r="O473" s="44"/>
      <c r="P473" s="215">
        <f>O473*H473</f>
        <v>0</v>
      </c>
      <c r="Q473" s="215">
        <v>2.3000000000000001E-4</v>
      </c>
      <c r="R473" s="215">
        <f>Q473*H473</f>
        <v>2.5300000000000001E-3</v>
      </c>
      <c r="S473" s="215">
        <v>0</v>
      </c>
      <c r="T473" s="216">
        <f>S473*H473</f>
        <v>0</v>
      </c>
      <c r="AR473" s="25" t="s">
        <v>286</v>
      </c>
      <c r="AT473" s="25" t="s">
        <v>203</v>
      </c>
      <c r="AU473" s="25" t="s">
        <v>87</v>
      </c>
      <c r="AY473" s="25" t="s">
        <v>201</v>
      </c>
      <c r="BE473" s="217">
        <f>IF(N473="základní",J473,0)</f>
        <v>0</v>
      </c>
      <c r="BF473" s="217">
        <f>IF(N473="snížená",J473,0)</f>
        <v>0</v>
      </c>
      <c r="BG473" s="217">
        <f>IF(N473="zákl. přenesená",J473,0)</f>
        <v>0</v>
      </c>
      <c r="BH473" s="217">
        <f>IF(N473="sníž. přenesená",J473,0)</f>
        <v>0</v>
      </c>
      <c r="BI473" s="217">
        <f>IF(N473="nulová",J473,0)</f>
        <v>0</v>
      </c>
      <c r="BJ473" s="25" t="s">
        <v>42</v>
      </c>
      <c r="BK473" s="217">
        <f>ROUND(I473*H473,2)</f>
        <v>0</v>
      </c>
      <c r="BL473" s="25" t="s">
        <v>286</v>
      </c>
      <c r="BM473" s="25" t="s">
        <v>3644</v>
      </c>
    </row>
    <row r="474" spans="2:65" s="1" customFormat="1" ht="81">
      <c r="B474" s="43"/>
      <c r="C474" s="65"/>
      <c r="D474" s="218" t="s">
        <v>209</v>
      </c>
      <c r="E474" s="65"/>
      <c r="F474" s="219" t="s">
        <v>3645</v>
      </c>
      <c r="G474" s="65"/>
      <c r="H474" s="65"/>
      <c r="I474" s="175"/>
      <c r="J474" s="65"/>
      <c r="K474" s="65"/>
      <c r="L474" s="63"/>
      <c r="M474" s="220"/>
      <c r="N474" s="44"/>
      <c r="O474" s="44"/>
      <c r="P474" s="44"/>
      <c r="Q474" s="44"/>
      <c r="R474" s="44"/>
      <c r="S474" s="44"/>
      <c r="T474" s="80"/>
      <c r="AT474" s="25" t="s">
        <v>209</v>
      </c>
      <c r="AU474" s="25" t="s">
        <v>87</v>
      </c>
    </row>
    <row r="475" spans="2:65" s="1" customFormat="1" ht="25.5" customHeight="1">
      <c r="B475" s="43"/>
      <c r="C475" s="206" t="s">
        <v>705</v>
      </c>
      <c r="D475" s="206" t="s">
        <v>203</v>
      </c>
      <c r="E475" s="207" t="s">
        <v>3646</v>
      </c>
      <c r="F475" s="208" t="s">
        <v>3647</v>
      </c>
      <c r="G475" s="209" t="s">
        <v>370</v>
      </c>
      <c r="H475" s="210">
        <v>1</v>
      </c>
      <c r="I475" s="211"/>
      <c r="J475" s="212">
        <f>ROUND(I475*H475,2)</f>
        <v>0</v>
      </c>
      <c r="K475" s="208" t="s">
        <v>207</v>
      </c>
      <c r="L475" s="63"/>
      <c r="M475" s="213" t="s">
        <v>34</v>
      </c>
      <c r="N475" s="214" t="s">
        <v>51</v>
      </c>
      <c r="O475" s="44"/>
      <c r="P475" s="215">
        <f>O475*H475</f>
        <v>0</v>
      </c>
      <c r="Q475" s="215">
        <v>4.6999999999999999E-4</v>
      </c>
      <c r="R475" s="215">
        <f>Q475*H475</f>
        <v>4.6999999999999999E-4</v>
      </c>
      <c r="S475" s="215">
        <v>0</v>
      </c>
      <c r="T475" s="216">
        <f>S475*H475</f>
        <v>0</v>
      </c>
      <c r="AR475" s="25" t="s">
        <v>286</v>
      </c>
      <c r="AT475" s="25" t="s">
        <v>203</v>
      </c>
      <c r="AU475" s="25" t="s">
        <v>87</v>
      </c>
      <c r="AY475" s="25" t="s">
        <v>201</v>
      </c>
      <c r="BE475" s="217">
        <f>IF(N475="základní",J475,0)</f>
        <v>0</v>
      </c>
      <c r="BF475" s="217">
        <f>IF(N475="snížená",J475,0)</f>
        <v>0</v>
      </c>
      <c r="BG475" s="217">
        <f>IF(N475="zákl. přenesená",J475,0)</f>
        <v>0</v>
      </c>
      <c r="BH475" s="217">
        <f>IF(N475="sníž. přenesená",J475,0)</f>
        <v>0</v>
      </c>
      <c r="BI475" s="217">
        <f>IF(N475="nulová",J475,0)</f>
        <v>0</v>
      </c>
      <c r="BJ475" s="25" t="s">
        <v>42</v>
      </c>
      <c r="BK475" s="217">
        <f>ROUND(I475*H475,2)</f>
        <v>0</v>
      </c>
      <c r="BL475" s="25" t="s">
        <v>286</v>
      </c>
      <c r="BM475" s="25" t="s">
        <v>3648</v>
      </c>
    </row>
    <row r="476" spans="2:65" s="1" customFormat="1" ht="81">
      <c r="B476" s="43"/>
      <c r="C476" s="65"/>
      <c r="D476" s="218" t="s">
        <v>209</v>
      </c>
      <c r="E476" s="65"/>
      <c r="F476" s="219" t="s">
        <v>3645</v>
      </c>
      <c r="G476" s="65"/>
      <c r="H476" s="65"/>
      <c r="I476" s="175"/>
      <c r="J476" s="65"/>
      <c r="K476" s="65"/>
      <c r="L476" s="63"/>
      <c r="M476" s="220"/>
      <c r="N476" s="44"/>
      <c r="O476" s="44"/>
      <c r="P476" s="44"/>
      <c r="Q476" s="44"/>
      <c r="R476" s="44"/>
      <c r="S476" s="44"/>
      <c r="T476" s="80"/>
      <c r="AT476" s="25" t="s">
        <v>209</v>
      </c>
      <c r="AU476" s="25" t="s">
        <v>87</v>
      </c>
    </row>
    <row r="477" spans="2:65" s="1" customFormat="1" ht="16.5" customHeight="1">
      <c r="B477" s="43"/>
      <c r="C477" s="206" t="s">
        <v>713</v>
      </c>
      <c r="D477" s="206" t="s">
        <v>203</v>
      </c>
      <c r="E477" s="207" t="s">
        <v>3649</v>
      </c>
      <c r="F477" s="208" t="s">
        <v>3650</v>
      </c>
      <c r="G477" s="209" t="s">
        <v>370</v>
      </c>
      <c r="H477" s="210">
        <v>2</v>
      </c>
      <c r="I477" s="211"/>
      <c r="J477" s="212">
        <f>ROUND(I477*H477,2)</f>
        <v>0</v>
      </c>
      <c r="K477" s="208" t="s">
        <v>207</v>
      </c>
      <c r="L477" s="63"/>
      <c r="M477" s="213" t="s">
        <v>34</v>
      </c>
      <c r="N477" s="214" t="s">
        <v>51</v>
      </c>
      <c r="O477" s="44"/>
      <c r="P477" s="215">
        <f>O477*H477</f>
        <v>0</v>
      </c>
      <c r="Q477" s="215">
        <v>2.7999999999999998E-4</v>
      </c>
      <c r="R477" s="215">
        <f>Q477*H477</f>
        <v>5.5999999999999995E-4</v>
      </c>
      <c r="S477" s="215">
        <v>0</v>
      </c>
      <c r="T477" s="216">
        <f>S477*H477</f>
        <v>0</v>
      </c>
      <c r="AR477" s="25" t="s">
        <v>286</v>
      </c>
      <c r="AT477" s="25" t="s">
        <v>203</v>
      </c>
      <c r="AU477" s="25" t="s">
        <v>87</v>
      </c>
      <c r="AY477" s="25" t="s">
        <v>201</v>
      </c>
      <c r="BE477" s="217">
        <f>IF(N477="základní",J477,0)</f>
        <v>0</v>
      </c>
      <c r="BF477" s="217">
        <f>IF(N477="snížená",J477,0)</f>
        <v>0</v>
      </c>
      <c r="BG477" s="217">
        <f>IF(N477="zákl. přenesená",J477,0)</f>
        <v>0</v>
      </c>
      <c r="BH477" s="217">
        <f>IF(N477="sníž. přenesená",J477,0)</f>
        <v>0</v>
      </c>
      <c r="BI477" s="217">
        <f>IF(N477="nulová",J477,0)</f>
        <v>0</v>
      </c>
      <c r="BJ477" s="25" t="s">
        <v>42</v>
      </c>
      <c r="BK477" s="217">
        <f>ROUND(I477*H477,2)</f>
        <v>0</v>
      </c>
      <c r="BL477" s="25" t="s">
        <v>286</v>
      </c>
      <c r="BM477" s="25" t="s">
        <v>3651</v>
      </c>
    </row>
    <row r="478" spans="2:65" s="1" customFormat="1" ht="81">
      <c r="B478" s="43"/>
      <c r="C478" s="65"/>
      <c r="D478" s="218" t="s">
        <v>209</v>
      </c>
      <c r="E478" s="65"/>
      <c r="F478" s="219" t="s">
        <v>3645</v>
      </c>
      <c r="G478" s="65"/>
      <c r="H478" s="65"/>
      <c r="I478" s="175"/>
      <c r="J478" s="65"/>
      <c r="K478" s="65"/>
      <c r="L478" s="63"/>
      <c r="M478" s="220"/>
      <c r="N478" s="44"/>
      <c r="O478" s="44"/>
      <c r="P478" s="44"/>
      <c r="Q478" s="44"/>
      <c r="R478" s="44"/>
      <c r="S478" s="44"/>
      <c r="T478" s="80"/>
      <c r="AT478" s="25" t="s">
        <v>209</v>
      </c>
      <c r="AU478" s="25" t="s">
        <v>87</v>
      </c>
    </row>
    <row r="479" spans="2:65" s="1" customFormat="1" ht="16.5" customHeight="1">
      <c r="B479" s="43"/>
      <c r="C479" s="206" t="s">
        <v>721</v>
      </c>
      <c r="D479" s="206" t="s">
        <v>203</v>
      </c>
      <c r="E479" s="207" t="s">
        <v>3652</v>
      </c>
      <c r="F479" s="208" t="s">
        <v>3653</v>
      </c>
      <c r="G479" s="209" t="s">
        <v>370</v>
      </c>
      <c r="H479" s="210">
        <v>1</v>
      </c>
      <c r="I479" s="211"/>
      <c r="J479" s="212">
        <f>ROUND(I479*H479,2)</f>
        <v>0</v>
      </c>
      <c r="K479" s="208" t="s">
        <v>207</v>
      </c>
      <c r="L479" s="63"/>
      <c r="M479" s="213" t="s">
        <v>34</v>
      </c>
      <c r="N479" s="214" t="s">
        <v>51</v>
      </c>
      <c r="O479" s="44"/>
      <c r="P479" s="215">
        <f>O479*H479</f>
        <v>0</v>
      </c>
      <c r="Q479" s="215">
        <v>3.1E-4</v>
      </c>
      <c r="R479" s="215">
        <f>Q479*H479</f>
        <v>3.1E-4</v>
      </c>
      <c r="S479" s="215">
        <v>0</v>
      </c>
      <c r="T479" s="216">
        <f>S479*H479</f>
        <v>0</v>
      </c>
      <c r="AR479" s="25" t="s">
        <v>286</v>
      </c>
      <c r="AT479" s="25" t="s">
        <v>203</v>
      </c>
      <c r="AU479" s="25" t="s">
        <v>87</v>
      </c>
      <c r="AY479" s="25" t="s">
        <v>201</v>
      </c>
      <c r="BE479" s="217">
        <f>IF(N479="základní",J479,0)</f>
        <v>0</v>
      </c>
      <c r="BF479" s="217">
        <f>IF(N479="snížená",J479,0)</f>
        <v>0</v>
      </c>
      <c r="BG479" s="217">
        <f>IF(N479="zákl. přenesená",J479,0)</f>
        <v>0</v>
      </c>
      <c r="BH479" s="217">
        <f>IF(N479="sníž. přenesená",J479,0)</f>
        <v>0</v>
      </c>
      <c r="BI479" s="217">
        <f>IF(N479="nulová",J479,0)</f>
        <v>0</v>
      </c>
      <c r="BJ479" s="25" t="s">
        <v>42</v>
      </c>
      <c r="BK479" s="217">
        <f>ROUND(I479*H479,2)</f>
        <v>0</v>
      </c>
      <c r="BL479" s="25" t="s">
        <v>286</v>
      </c>
      <c r="BM479" s="25" t="s">
        <v>3654</v>
      </c>
    </row>
    <row r="480" spans="2:65" s="1" customFormat="1" ht="38.25" customHeight="1">
      <c r="B480" s="43"/>
      <c r="C480" s="206" t="s">
        <v>727</v>
      </c>
      <c r="D480" s="206" t="s">
        <v>203</v>
      </c>
      <c r="E480" s="207" t="s">
        <v>1896</v>
      </c>
      <c r="F480" s="208" t="s">
        <v>1897</v>
      </c>
      <c r="G480" s="209" t="s">
        <v>355</v>
      </c>
      <c r="H480" s="210">
        <v>0.44800000000000001</v>
      </c>
      <c r="I480" s="211"/>
      <c r="J480" s="212">
        <f>ROUND(I480*H480,2)</f>
        <v>0</v>
      </c>
      <c r="K480" s="208" t="s">
        <v>207</v>
      </c>
      <c r="L480" s="63"/>
      <c r="M480" s="213" t="s">
        <v>34</v>
      </c>
      <c r="N480" s="214" t="s">
        <v>51</v>
      </c>
      <c r="O480" s="44"/>
      <c r="P480" s="215">
        <f>O480*H480</f>
        <v>0</v>
      </c>
      <c r="Q480" s="215">
        <v>0</v>
      </c>
      <c r="R480" s="215">
        <f>Q480*H480</f>
        <v>0</v>
      </c>
      <c r="S480" s="215">
        <v>0</v>
      </c>
      <c r="T480" s="216">
        <f>S480*H480</f>
        <v>0</v>
      </c>
      <c r="AR480" s="25" t="s">
        <v>286</v>
      </c>
      <c r="AT480" s="25" t="s">
        <v>203</v>
      </c>
      <c r="AU480" s="25" t="s">
        <v>87</v>
      </c>
      <c r="AY480" s="25" t="s">
        <v>201</v>
      </c>
      <c r="BE480" s="217">
        <f>IF(N480="základní",J480,0)</f>
        <v>0</v>
      </c>
      <c r="BF480" s="217">
        <f>IF(N480="snížená",J480,0)</f>
        <v>0</v>
      </c>
      <c r="BG480" s="217">
        <f>IF(N480="zákl. přenesená",J480,0)</f>
        <v>0</v>
      </c>
      <c r="BH480" s="217">
        <f>IF(N480="sníž. přenesená",J480,0)</f>
        <v>0</v>
      </c>
      <c r="BI480" s="217">
        <f>IF(N480="nulová",J480,0)</f>
        <v>0</v>
      </c>
      <c r="BJ480" s="25" t="s">
        <v>42</v>
      </c>
      <c r="BK480" s="217">
        <f>ROUND(I480*H480,2)</f>
        <v>0</v>
      </c>
      <c r="BL480" s="25" t="s">
        <v>286</v>
      </c>
      <c r="BM480" s="25" t="s">
        <v>3655</v>
      </c>
    </row>
    <row r="481" spans="2:65" s="1" customFormat="1" ht="121.5">
      <c r="B481" s="43"/>
      <c r="C481" s="65"/>
      <c r="D481" s="218" t="s">
        <v>209</v>
      </c>
      <c r="E481" s="65"/>
      <c r="F481" s="219" t="s">
        <v>1899</v>
      </c>
      <c r="G481" s="65"/>
      <c r="H481" s="65"/>
      <c r="I481" s="175"/>
      <c r="J481" s="65"/>
      <c r="K481" s="65"/>
      <c r="L481" s="63"/>
      <c r="M481" s="220"/>
      <c r="N481" s="44"/>
      <c r="O481" s="44"/>
      <c r="P481" s="44"/>
      <c r="Q481" s="44"/>
      <c r="R481" s="44"/>
      <c r="S481" s="44"/>
      <c r="T481" s="80"/>
      <c r="AT481" s="25" t="s">
        <v>209</v>
      </c>
      <c r="AU481" s="25" t="s">
        <v>87</v>
      </c>
    </row>
    <row r="482" spans="2:65" s="11" customFormat="1" ht="29.85" customHeight="1">
      <c r="B482" s="190"/>
      <c r="C482" s="191"/>
      <c r="D482" s="192" t="s">
        <v>79</v>
      </c>
      <c r="E482" s="204" t="s">
        <v>2727</v>
      </c>
      <c r="F482" s="204" t="s">
        <v>2728</v>
      </c>
      <c r="G482" s="191"/>
      <c r="H482" s="191"/>
      <c r="I482" s="194"/>
      <c r="J482" s="205">
        <f>BK482</f>
        <v>0</v>
      </c>
      <c r="K482" s="191"/>
      <c r="L482" s="196"/>
      <c r="M482" s="197"/>
      <c r="N482" s="198"/>
      <c r="O482" s="198"/>
      <c r="P482" s="199">
        <f>SUM(P483:P492)</f>
        <v>0</v>
      </c>
      <c r="Q482" s="198"/>
      <c r="R482" s="199">
        <f>SUM(R483:R492)</f>
        <v>3.4379800000000002E-3</v>
      </c>
      <c r="S482" s="198"/>
      <c r="T482" s="200">
        <f>SUM(T483:T492)</f>
        <v>0</v>
      </c>
      <c r="AR482" s="201" t="s">
        <v>87</v>
      </c>
      <c r="AT482" s="202" t="s">
        <v>79</v>
      </c>
      <c r="AU482" s="202" t="s">
        <v>42</v>
      </c>
      <c r="AY482" s="201" t="s">
        <v>201</v>
      </c>
      <c r="BK482" s="203">
        <f>SUM(BK483:BK492)</f>
        <v>0</v>
      </c>
    </row>
    <row r="483" spans="2:65" s="1" customFormat="1" ht="25.5" customHeight="1">
      <c r="B483" s="43"/>
      <c r="C483" s="206" t="s">
        <v>731</v>
      </c>
      <c r="D483" s="206" t="s">
        <v>203</v>
      </c>
      <c r="E483" s="207" t="s">
        <v>3656</v>
      </c>
      <c r="F483" s="208" t="s">
        <v>3657</v>
      </c>
      <c r="G483" s="209" t="s">
        <v>540</v>
      </c>
      <c r="H483" s="210">
        <v>24.556999999999999</v>
      </c>
      <c r="I483" s="211"/>
      <c r="J483" s="212">
        <f>ROUND(I483*H483,2)</f>
        <v>0</v>
      </c>
      <c r="K483" s="208" t="s">
        <v>207</v>
      </c>
      <c r="L483" s="63"/>
      <c r="M483" s="213" t="s">
        <v>34</v>
      </c>
      <c r="N483" s="214" t="s">
        <v>51</v>
      </c>
      <c r="O483" s="44"/>
      <c r="P483" s="215">
        <f>O483*H483</f>
        <v>0</v>
      </c>
      <c r="Q483" s="215">
        <v>1.0000000000000001E-5</v>
      </c>
      <c r="R483" s="215">
        <f>Q483*H483</f>
        <v>2.4557000000000002E-4</v>
      </c>
      <c r="S483" s="215">
        <v>0</v>
      </c>
      <c r="T483" s="216">
        <f>S483*H483</f>
        <v>0</v>
      </c>
      <c r="AR483" s="25" t="s">
        <v>286</v>
      </c>
      <c r="AT483" s="25" t="s">
        <v>203</v>
      </c>
      <c r="AU483" s="25" t="s">
        <v>87</v>
      </c>
      <c r="AY483" s="25" t="s">
        <v>201</v>
      </c>
      <c r="BE483" s="217">
        <f>IF(N483="základní",J483,0)</f>
        <v>0</v>
      </c>
      <c r="BF483" s="217">
        <f>IF(N483="snížená",J483,0)</f>
        <v>0</v>
      </c>
      <c r="BG483" s="217">
        <f>IF(N483="zákl. přenesená",J483,0)</f>
        <v>0</v>
      </c>
      <c r="BH483" s="217">
        <f>IF(N483="sníž. přenesená",J483,0)</f>
        <v>0</v>
      </c>
      <c r="BI483" s="217">
        <f>IF(N483="nulová",J483,0)</f>
        <v>0</v>
      </c>
      <c r="BJ483" s="25" t="s">
        <v>42</v>
      </c>
      <c r="BK483" s="217">
        <f>ROUND(I483*H483,2)</f>
        <v>0</v>
      </c>
      <c r="BL483" s="25" t="s">
        <v>286</v>
      </c>
      <c r="BM483" s="25" t="s">
        <v>3658</v>
      </c>
    </row>
    <row r="484" spans="2:65" s="12" customFormat="1">
      <c r="B484" s="221"/>
      <c r="C484" s="222"/>
      <c r="D484" s="218" t="s">
        <v>211</v>
      </c>
      <c r="E484" s="223" t="s">
        <v>34</v>
      </c>
      <c r="F484" s="224" t="s">
        <v>3555</v>
      </c>
      <c r="G484" s="222"/>
      <c r="H484" s="223" t="s">
        <v>34</v>
      </c>
      <c r="I484" s="225"/>
      <c r="J484" s="222"/>
      <c r="K484" s="222"/>
      <c r="L484" s="226"/>
      <c r="M484" s="227"/>
      <c r="N484" s="228"/>
      <c r="O484" s="228"/>
      <c r="P484" s="228"/>
      <c r="Q484" s="228"/>
      <c r="R484" s="228"/>
      <c r="S484" s="228"/>
      <c r="T484" s="229"/>
      <c r="AT484" s="230" t="s">
        <v>211</v>
      </c>
      <c r="AU484" s="230" t="s">
        <v>87</v>
      </c>
      <c r="AV484" s="12" t="s">
        <v>42</v>
      </c>
      <c r="AW484" s="12" t="s">
        <v>40</v>
      </c>
      <c r="AX484" s="12" t="s">
        <v>80</v>
      </c>
      <c r="AY484" s="230" t="s">
        <v>201</v>
      </c>
    </row>
    <row r="485" spans="2:65" s="13" customFormat="1">
      <c r="B485" s="231"/>
      <c r="C485" s="232"/>
      <c r="D485" s="218" t="s">
        <v>211</v>
      </c>
      <c r="E485" s="233" t="s">
        <v>34</v>
      </c>
      <c r="F485" s="234" t="s">
        <v>3659</v>
      </c>
      <c r="G485" s="232"/>
      <c r="H485" s="235">
        <v>9.5830000000000002</v>
      </c>
      <c r="I485" s="236"/>
      <c r="J485" s="232"/>
      <c r="K485" s="232"/>
      <c r="L485" s="237"/>
      <c r="M485" s="238"/>
      <c r="N485" s="239"/>
      <c r="O485" s="239"/>
      <c r="P485" s="239"/>
      <c r="Q485" s="239"/>
      <c r="R485" s="239"/>
      <c r="S485" s="239"/>
      <c r="T485" s="240"/>
      <c r="AT485" s="241" t="s">
        <v>211</v>
      </c>
      <c r="AU485" s="241" t="s">
        <v>87</v>
      </c>
      <c r="AV485" s="13" t="s">
        <v>87</v>
      </c>
      <c r="AW485" s="13" t="s">
        <v>40</v>
      </c>
      <c r="AX485" s="13" t="s">
        <v>80</v>
      </c>
      <c r="AY485" s="241" t="s">
        <v>201</v>
      </c>
    </row>
    <row r="486" spans="2:65" s="13" customFormat="1">
      <c r="B486" s="231"/>
      <c r="C486" s="232"/>
      <c r="D486" s="218" t="s">
        <v>211</v>
      </c>
      <c r="E486" s="233" t="s">
        <v>34</v>
      </c>
      <c r="F486" s="234" t="s">
        <v>3660</v>
      </c>
      <c r="G486" s="232"/>
      <c r="H486" s="235">
        <v>3.5179999999999998</v>
      </c>
      <c r="I486" s="236"/>
      <c r="J486" s="232"/>
      <c r="K486" s="232"/>
      <c r="L486" s="237"/>
      <c r="M486" s="238"/>
      <c r="N486" s="239"/>
      <c r="O486" s="239"/>
      <c r="P486" s="239"/>
      <c r="Q486" s="239"/>
      <c r="R486" s="239"/>
      <c r="S486" s="239"/>
      <c r="T486" s="240"/>
      <c r="AT486" s="241" t="s">
        <v>211</v>
      </c>
      <c r="AU486" s="241" t="s">
        <v>87</v>
      </c>
      <c r="AV486" s="13" t="s">
        <v>87</v>
      </c>
      <c r="AW486" s="13" t="s">
        <v>40</v>
      </c>
      <c r="AX486" s="13" t="s">
        <v>80</v>
      </c>
      <c r="AY486" s="241" t="s">
        <v>201</v>
      </c>
    </row>
    <row r="487" spans="2:65" s="13" customFormat="1">
      <c r="B487" s="231"/>
      <c r="C487" s="232"/>
      <c r="D487" s="218" t="s">
        <v>211</v>
      </c>
      <c r="E487" s="233" t="s">
        <v>34</v>
      </c>
      <c r="F487" s="234" t="s">
        <v>3661</v>
      </c>
      <c r="G487" s="232"/>
      <c r="H487" s="235">
        <v>11.456</v>
      </c>
      <c r="I487" s="236"/>
      <c r="J487" s="232"/>
      <c r="K487" s="232"/>
      <c r="L487" s="237"/>
      <c r="M487" s="238"/>
      <c r="N487" s="239"/>
      <c r="O487" s="239"/>
      <c r="P487" s="239"/>
      <c r="Q487" s="239"/>
      <c r="R487" s="239"/>
      <c r="S487" s="239"/>
      <c r="T487" s="240"/>
      <c r="AT487" s="241" t="s">
        <v>211</v>
      </c>
      <c r="AU487" s="241" t="s">
        <v>87</v>
      </c>
      <c r="AV487" s="13" t="s">
        <v>87</v>
      </c>
      <c r="AW487" s="13" t="s">
        <v>40</v>
      </c>
      <c r="AX487" s="13" t="s">
        <v>80</v>
      </c>
      <c r="AY487" s="241" t="s">
        <v>201</v>
      </c>
    </row>
    <row r="488" spans="2:65" s="14" customFormat="1">
      <c r="B488" s="242"/>
      <c r="C488" s="243"/>
      <c r="D488" s="218" t="s">
        <v>211</v>
      </c>
      <c r="E488" s="244" t="s">
        <v>34</v>
      </c>
      <c r="F488" s="245" t="s">
        <v>215</v>
      </c>
      <c r="G488" s="243"/>
      <c r="H488" s="246">
        <v>24.556999999999999</v>
      </c>
      <c r="I488" s="247"/>
      <c r="J488" s="243"/>
      <c r="K488" s="243"/>
      <c r="L488" s="248"/>
      <c r="M488" s="249"/>
      <c r="N488" s="250"/>
      <c r="O488" s="250"/>
      <c r="P488" s="250"/>
      <c r="Q488" s="250"/>
      <c r="R488" s="250"/>
      <c r="S488" s="250"/>
      <c r="T488" s="251"/>
      <c r="AT488" s="252" t="s">
        <v>211</v>
      </c>
      <c r="AU488" s="252" t="s">
        <v>87</v>
      </c>
      <c r="AV488" s="14" t="s">
        <v>111</v>
      </c>
      <c r="AW488" s="14" t="s">
        <v>40</v>
      </c>
      <c r="AX488" s="14" t="s">
        <v>42</v>
      </c>
      <c r="AY488" s="252" t="s">
        <v>201</v>
      </c>
    </row>
    <row r="489" spans="2:65" s="1" customFormat="1" ht="25.5" customHeight="1">
      <c r="B489" s="43"/>
      <c r="C489" s="206" t="s">
        <v>743</v>
      </c>
      <c r="D489" s="206" t="s">
        <v>203</v>
      </c>
      <c r="E489" s="207" t="s">
        <v>3662</v>
      </c>
      <c r="F489" s="208" t="s">
        <v>3663</v>
      </c>
      <c r="G489" s="209" t="s">
        <v>540</v>
      </c>
      <c r="H489" s="210">
        <v>24.556999999999999</v>
      </c>
      <c r="I489" s="211"/>
      <c r="J489" s="212">
        <f>ROUND(I489*H489,2)</f>
        <v>0</v>
      </c>
      <c r="K489" s="208" t="s">
        <v>207</v>
      </c>
      <c r="L489" s="63"/>
      <c r="M489" s="213" t="s">
        <v>34</v>
      </c>
      <c r="N489" s="214" t="s">
        <v>51</v>
      </c>
      <c r="O489" s="44"/>
      <c r="P489" s="215">
        <f>O489*H489</f>
        <v>0</v>
      </c>
      <c r="Q489" s="215">
        <v>2.0000000000000002E-5</v>
      </c>
      <c r="R489" s="215">
        <f>Q489*H489</f>
        <v>4.9114000000000004E-4</v>
      </c>
      <c r="S489" s="215">
        <v>0</v>
      </c>
      <c r="T489" s="216">
        <f>S489*H489</f>
        <v>0</v>
      </c>
      <c r="AR489" s="25" t="s">
        <v>286</v>
      </c>
      <c r="AT489" s="25" t="s">
        <v>203</v>
      </c>
      <c r="AU489" s="25" t="s">
        <v>87</v>
      </c>
      <c r="AY489" s="25" t="s">
        <v>201</v>
      </c>
      <c r="BE489" s="217">
        <f>IF(N489="základní",J489,0)</f>
        <v>0</v>
      </c>
      <c r="BF489" s="217">
        <f>IF(N489="snížená",J489,0)</f>
        <v>0</v>
      </c>
      <c r="BG489" s="217">
        <f>IF(N489="zákl. přenesená",J489,0)</f>
        <v>0</v>
      </c>
      <c r="BH489" s="217">
        <f>IF(N489="sníž. přenesená",J489,0)</f>
        <v>0</v>
      </c>
      <c r="BI489" s="217">
        <f>IF(N489="nulová",J489,0)</f>
        <v>0</v>
      </c>
      <c r="BJ489" s="25" t="s">
        <v>42</v>
      </c>
      <c r="BK489" s="217">
        <f>ROUND(I489*H489,2)</f>
        <v>0</v>
      </c>
      <c r="BL489" s="25" t="s">
        <v>286</v>
      </c>
      <c r="BM489" s="25" t="s">
        <v>3664</v>
      </c>
    </row>
    <row r="490" spans="2:65" s="1" customFormat="1" ht="25.5" customHeight="1">
      <c r="B490" s="43"/>
      <c r="C490" s="206" t="s">
        <v>749</v>
      </c>
      <c r="D490" s="206" t="s">
        <v>203</v>
      </c>
      <c r="E490" s="207" t="s">
        <v>3665</v>
      </c>
      <c r="F490" s="208" t="s">
        <v>3666</v>
      </c>
      <c r="G490" s="209" t="s">
        <v>540</v>
      </c>
      <c r="H490" s="210">
        <v>24.556999999999999</v>
      </c>
      <c r="I490" s="211"/>
      <c r="J490" s="212">
        <f>ROUND(I490*H490,2)</f>
        <v>0</v>
      </c>
      <c r="K490" s="208" t="s">
        <v>207</v>
      </c>
      <c r="L490" s="63"/>
      <c r="M490" s="213" t="s">
        <v>34</v>
      </c>
      <c r="N490" s="214" t="s">
        <v>51</v>
      </c>
      <c r="O490" s="44"/>
      <c r="P490" s="215">
        <f>O490*H490</f>
        <v>0</v>
      </c>
      <c r="Q490" s="215">
        <v>2.0000000000000002E-5</v>
      </c>
      <c r="R490" s="215">
        <f>Q490*H490</f>
        <v>4.9114000000000004E-4</v>
      </c>
      <c r="S490" s="215">
        <v>0</v>
      </c>
      <c r="T490" s="216">
        <f>S490*H490</f>
        <v>0</v>
      </c>
      <c r="AR490" s="25" t="s">
        <v>286</v>
      </c>
      <c r="AT490" s="25" t="s">
        <v>203</v>
      </c>
      <c r="AU490" s="25" t="s">
        <v>87</v>
      </c>
      <c r="AY490" s="25" t="s">
        <v>201</v>
      </c>
      <c r="BE490" s="217">
        <f>IF(N490="základní",J490,0)</f>
        <v>0</v>
      </c>
      <c r="BF490" s="217">
        <f>IF(N490="snížená",J490,0)</f>
        <v>0</v>
      </c>
      <c r="BG490" s="217">
        <f>IF(N490="zákl. přenesená",J490,0)</f>
        <v>0</v>
      </c>
      <c r="BH490" s="217">
        <f>IF(N490="sníž. přenesená",J490,0)</f>
        <v>0</v>
      </c>
      <c r="BI490" s="217">
        <f>IF(N490="nulová",J490,0)</f>
        <v>0</v>
      </c>
      <c r="BJ490" s="25" t="s">
        <v>42</v>
      </c>
      <c r="BK490" s="217">
        <f>ROUND(I490*H490,2)</f>
        <v>0</v>
      </c>
      <c r="BL490" s="25" t="s">
        <v>286</v>
      </c>
      <c r="BM490" s="25" t="s">
        <v>3667</v>
      </c>
    </row>
    <row r="491" spans="2:65" s="1" customFormat="1" ht="25.5" customHeight="1">
      <c r="B491" s="43"/>
      <c r="C491" s="206" t="s">
        <v>755</v>
      </c>
      <c r="D491" s="206" t="s">
        <v>203</v>
      </c>
      <c r="E491" s="207" t="s">
        <v>3668</v>
      </c>
      <c r="F491" s="208" t="s">
        <v>3669</v>
      </c>
      <c r="G491" s="209" t="s">
        <v>540</v>
      </c>
      <c r="H491" s="210">
        <v>24.556999999999999</v>
      </c>
      <c r="I491" s="211"/>
      <c r="J491" s="212">
        <f>ROUND(I491*H491,2)</f>
        <v>0</v>
      </c>
      <c r="K491" s="208" t="s">
        <v>207</v>
      </c>
      <c r="L491" s="63"/>
      <c r="M491" s="213" t="s">
        <v>34</v>
      </c>
      <c r="N491" s="214" t="s">
        <v>51</v>
      </c>
      <c r="O491" s="44"/>
      <c r="P491" s="215">
        <f>O491*H491</f>
        <v>0</v>
      </c>
      <c r="Q491" s="215">
        <v>6.0000000000000002E-5</v>
      </c>
      <c r="R491" s="215">
        <f>Q491*H491</f>
        <v>1.47342E-3</v>
      </c>
      <c r="S491" s="215">
        <v>0</v>
      </c>
      <c r="T491" s="216">
        <f>S491*H491</f>
        <v>0</v>
      </c>
      <c r="AR491" s="25" t="s">
        <v>286</v>
      </c>
      <c r="AT491" s="25" t="s">
        <v>203</v>
      </c>
      <c r="AU491" s="25" t="s">
        <v>87</v>
      </c>
      <c r="AY491" s="25" t="s">
        <v>201</v>
      </c>
      <c r="BE491" s="217">
        <f>IF(N491="základní",J491,0)</f>
        <v>0</v>
      </c>
      <c r="BF491" s="217">
        <f>IF(N491="snížená",J491,0)</f>
        <v>0</v>
      </c>
      <c r="BG491" s="217">
        <f>IF(N491="zákl. přenesená",J491,0)</f>
        <v>0</v>
      </c>
      <c r="BH491" s="217">
        <f>IF(N491="sníž. přenesená",J491,0)</f>
        <v>0</v>
      </c>
      <c r="BI491" s="217">
        <f>IF(N491="nulová",J491,0)</f>
        <v>0</v>
      </c>
      <c r="BJ491" s="25" t="s">
        <v>42</v>
      </c>
      <c r="BK491" s="217">
        <f>ROUND(I491*H491,2)</f>
        <v>0</v>
      </c>
      <c r="BL491" s="25" t="s">
        <v>286</v>
      </c>
      <c r="BM491" s="25" t="s">
        <v>3670</v>
      </c>
    </row>
    <row r="492" spans="2:65" s="1" customFormat="1" ht="25.5" customHeight="1">
      <c r="B492" s="43"/>
      <c r="C492" s="206" t="s">
        <v>762</v>
      </c>
      <c r="D492" s="206" t="s">
        <v>203</v>
      </c>
      <c r="E492" s="207" t="s">
        <v>3671</v>
      </c>
      <c r="F492" s="208" t="s">
        <v>3672</v>
      </c>
      <c r="G492" s="209" t="s">
        <v>540</v>
      </c>
      <c r="H492" s="210">
        <v>24.556999999999999</v>
      </c>
      <c r="I492" s="211"/>
      <c r="J492" s="212">
        <f>ROUND(I492*H492,2)</f>
        <v>0</v>
      </c>
      <c r="K492" s="208" t="s">
        <v>207</v>
      </c>
      <c r="L492" s="63"/>
      <c r="M492" s="213" t="s">
        <v>34</v>
      </c>
      <c r="N492" s="214" t="s">
        <v>51</v>
      </c>
      <c r="O492" s="44"/>
      <c r="P492" s="215">
        <f>O492*H492</f>
        <v>0</v>
      </c>
      <c r="Q492" s="215">
        <v>3.0000000000000001E-5</v>
      </c>
      <c r="R492" s="215">
        <f>Q492*H492</f>
        <v>7.3671000000000001E-4</v>
      </c>
      <c r="S492" s="215">
        <v>0</v>
      </c>
      <c r="T492" s="216">
        <f>S492*H492</f>
        <v>0</v>
      </c>
      <c r="AR492" s="25" t="s">
        <v>286</v>
      </c>
      <c r="AT492" s="25" t="s">
        <v>203</v>
      </c>
      <c r="AU492" s="25" t="s">
        <v>87</v>
      </c>
      <c r="AY492" s="25" t="s">
        <v>201</v>
      </c>
      <c r="BE492" s="217">
        <f>IF(N492="základní",J492,0)</f>
        <v>0</v>
      </c>
      <c r="BF492" s="217">
        <f>IF(N492="snížená",J492,0)</f>
        <v>0</v>
      </c>
      <c r="BG492" s="217">
        <f>IF(N492="zákl. přenesená",J492,0)</f>
        <v>0</v>
      </c>
      <c r="BH492" s="217">
        <f>IF(N492="sníž. přenesená",J492,0)</f>
        <v>0</v>
      </c>
      <c r="BI492" s="217">
        <f>IF(N492="nulová",J492,0)</f>
        <v>0</v>
      </c>
      <c r="BJ492" s="25" t="s">
        <v>42</v>
      </c>
      <c r="BK492" s="217">
        <f>ROUND(I492*H492,2)</f>
        <v>0</v>
      </c>
      <c r="BL492" s="25" t="s">
        <v>286</v>
      </c>
      <c r="BM492" s="25" t="s">
        <v>3673</v>
      </c>
    </row>
    <row r="493" spans="2:65" s="11" customFormat="1" ht="37.35" customHeight="1">
      <c r="B493" s="190"/>
      <c r="C493" s="191"/>
      <c r="D493" s="192" t="s">
        <v>79</v>
      </c>
      <c r="E493" s="193" t="s">
        <v>306</v>
      </c>
      <c r="F493" s="193" t="s">
        <v>3674</v>
      </c>
      <c r="G493" s="191"/>
      <c r="H493" s="191"/>
      <c r="I493" s="194"/>
      <c r="J493" s="195">
        <f>BK493</f>
        <v>0</v>
      </c>
      <c r="K493" s="191"/>
      <c r="L493" s="196"/>
      <c r="M493" s="197"/>
      <c r="N493" s="198"/>
      <c r="O493" s="198"/>
      <c r="P493" s="199">
        <f>P494</f>
        <v>0</v>
      </c>
      <c r="Q493" s="198"/>
      <c r="R493" s="199">
        <f>R494</f>
        <v>0</v>
      </c>
      <c r="S493" s="198"/>
      <c r="T493" s="200">
        <f>T494</f>
        <v>0</v>
      </c>
      <c r="AR493" s="201" t="s">
        <v>108</v>
      </c>
      <c r="AT493" s="202" t="s">
        <v>79</v>
      </c>
      <c r="AU493" s="202" t="s">
        <v>80</v>
      </c>
      <c r="AY493" s="201" t="s">
        <v>201</v>
      </c>
      <c r="BK493" s="203">
        <f>BK494</f>
        <v>0</v>
      </c>
    </row>
    <row r="494" spans="2:65" s="11" customFormat="1" ht="19.899999999999999" customHeight="1">
      <c r="B494" s="190"/>
      <c r="C494" s="191"/>
      <c r="D494" s="192" t="s">
        <v>79</v>
      </c>
      <c r="E494" s="204" t="s">
        <v>3675</v>
      </c>
      <c r="F494" s="204" t="s">
        <v>3676</v>
      </c>
      <c r="G494" s="191"/>
      <c r="H494" s="191"/>
      <c r="I494" s="194"/>
      <c r="J494" s="205">
        <f>BK494</f>
        <v>0</v>
      </c>
      <c r="K494" s="191"/>
      <c r="L494" s="196"/>
      <c r="M494" s="197"/>
      <c r="N494" s="198"/>
      <c r="O494" s="198"/>
      <c r="P494" s="199">
        <f>SUM(P495:P524)</f>
        <v>0</v>
      </c>
      <c r="Q494" s="198"/>
      <c r="R494" s="199">
        <f>SUM(R495:R524)</f>
        <v>0</v>
      </c>
      <c r="S494" s="198"/>
      <c r="T494" s="200">
        <f>SUM(T495:T524)</f>
        <v>0</v>
      </c>
      <c r="AR494" s="201" t="s">
        <v>108</v>
      </c>
      <c r="AT494" s="202" t="s">
        <v>79</v>
      </c>
      <c r="AU494" s="202" t="s">
        <v>42</v>
      </c>
      <c r="AY494" s="201" t="s">
        <v>201</v>
      </c>
      <c r="BK494" s="203">
        <f>SUM(BK495:BK524)</f>
        <v>0</v>
      </c>
    </row>
    <row r="495" spans="2:65" s="1" customFormat="1" ht="25.5" customHeight="1">
      <c r="B495" s="43"/>
      <c r="C495" s="206" t="s">
        <v>767</v>
      </c>
      <c r="D495" s="206" t="s">
        <v>203</v>
      </c>
      <c r="E495" s="207" t="s">
        <v>3677</v>
      </c>
      <c r="F495" s="208" t="s">
        <v>3678</v>
      </c>
      <c r="G495" s="209" t="s">
        <v>3679</v>
      </c>
      <c r="H495" s="210">
        <v>1</v>
      </c>
      <c r="I495" s="211"/>
      <c r="J495" s="212">
        <f t="shared" ref="J495:J524" si="0">ROUND(I495*H495,2)</f>
        <v>0</v>
      </c>
      <c r="K495" s="208" t="s">
        <v>207</v>
      </c>
      <c r="L495" s="63"/>
      <c r="M495" s="213" t="s">
        <v>34</v>
      </c>
      <c r="N495" s="214" t="s">
        <v>51</v>
      </c>
      <c r="O495" s="44"/>
      <c r="P495" s="215">
        <f t="shared" ref="P495:P524" si="1">O495*H495</f>
        <v>0</v>
      </c>
      <c r="Q495" s="215">
        <v>0</v>
      </c>
      <c r="R495" s="215">
        <f t="shared" ref="R495:R524" si="2">Q495*H495</f>
        <v>0</v>
      </c>
      <c r="S495" s="215">
        <v>0</v>
      </c>
      <c r="T495" s="216">
        <f t="shared" ref="T495:T524" si="3">S495*H495</f>
        <v>0</v>
      </c>
      <c r="AR495" s="25" t="s">
        <v>608</v>
      </c>
      <c r="AT495" s="25" t="s">
        <v>203</v>
      </c>
      <c r="AU495" s="25" t="s">
        <v>87</v>
      </c>
      <c r="AY495" s="25" t="s">
        <v>201</v>
      </c>
      <c r="BE495" s="217">
        <f t="shared" ref="BE495:BE524" si="4">IF(N495="základní",J495,0)</f>
        <v>0</v>
      </c>
      <c r="BF495" s="217">
        <f t="shared" ref="BF495:BF524" si="5">IF(N495="snížená",J495,0)</f>
        <v>0</v>
      </c>
      <c r="BG495" s="217">
        <f t="shared" ref="BG495:BG524" si="6">IF(N495="zákl. přenesená",J495,0)</f>
        <v>0</v>
      </c>
      <c r="BH495" s="217">
        <f t="shared" ref="BH495:BH524" si="7">IF(N495="sníž. přenesená",J495,0)</f>
        <v>0</v>
      </c>
      <c r="BI495" s="217">
        <f t="shared" ref="BI495:BI524" si="8">IF(N495="nulová",J495,0)</f>
        <v>0</v>
      </c>
      <c r="BJ495" s="25" t="s">
        <v>42</v>
      </c>
      <c r="BK495" s="217">
        <f t="shared" ref="BK495:BK524" si="9">ROUND(I495*H495,2)</f>
        <v>0</v>
      </c>
      <c r="BL495" s="25" t="s">
        <v>608</v>
      </c>
      <c r="BM495" s="25" t="s">
        <v>3680</v>
      </c>
    </row>
    <row r="496" spans="2:65" s="1" customFormat="1" ht="25.5" customHeight="1">
      <c r="B496" s="43"/>
      <c r="C496" s="206" t="s">
        <v>771</v>
      </c>
      <c r="D496" s="206" t="s">
        <v>203</v>
      </c>
      <c r="E496" s="207" t="s">
        <v>3681</v>
      </c>
      <c r="F496" s="208" t="s">
        <v>3682</v>
      </c>
      <c r="G496" s="209" t="s">
        <v>3679</v>
      </c>
      <c r="H496" s="210">
        <v>1</v>
      </c>
      <c r="I496" s="211"/>
      <c r="J496" s="212">
        <f t="shared" si="0"/>
        <v>0</v>
      </c>
      <c r="K496" s="208" t="s">
        <v>207</v>
      </c>
      <c r="L496" s="63"/>
      <c r="M496" s="213" t="s">
        <v>34</v>
      </c>
      <c r="N496" s="214" t="s">
        <v>51</v>
      </c>
      <c r="O496" s="44"/>
      <c r="P496" s="215">
        <f t="shared" si="1"/>
        <v>0</v>
      </c>
      <c r="Q496" s="215">
        <v>0</v>
      </c>
      <c r="R496" s="215">
        <f t="shared" si="2"/>
        <v>0</v>
      </c>
      <c r="S496" s="215">
        <v>0</v>
      </c>
      <c r="T496" s="216">
        <f t="shared" si="3"/>
        <v>0</v>
      </c>
      <c r="AR496" s="25" t="s">
        <v>608</v>
      </c>
      <c r="AT496" s="25" t="s">
        <v>203</v>
      </c>
      <c r="AU496" s="25" t="s">
        <v>87</v>
      </c>
      <c r="AY496" s="25" t="s">
        <v>201</v>
      </c>
      <c r="BE496" s="217">
        <f t="shared" si="4"/>
        <v>0</v>
      </c>
      <c r="BF496" s="217">
        <f t="shared" si="5"/>
        <v>0</v>
      </c>
      <c r="BG496" s="217">
        <f t="shared" si="6"/>
        <v>0</v>
      </c>
      <c r="BH496" s="217">
        <f t="shared" si="7"/>
        <v>0</v>
      </c>
      <c r="BI496" s="217">
        <f t="shared" si="8"/>
        <v>0</v>
      </c>
      <c r="BJ496" s="25" t="s">
        <v>42</v>
      </c>
      <c r="BK496" s="217">
        <f t="shared" si="9"/>
        <v>0</v>
      </c>
      <c r="BL496" s="25" t="s">
        <v>608</v>
      </c>
      <c r="BM496" s="25" t="s">
        <v>3683</v>
      </c>
    </row>
    <row r="497" spans="2:65" s="1" customFormat="1" ht="25.5" customHeight="1">
      <c r="B497" s="43"/>
      <c r="C497" s="206" t="s">
        <v>775</v>
      </c>
      <c r="D497" s="206" t="s">
        <v>203</v>
      </c>
      <c r="E497" s="207" t="s">
        <v>3684</v>
      </c>
      <c r="F497" s="208" t="s">
        <v>3685</v>
      </c>
      <c r="G497" s="209" t="s">
        <v>3679</v>
      </c>
      <c r="H497" s="210">
        <v>1</v>
      </c>
      <c r="I497" s="211"/>
      <c r="J497" s="212">
        <f t="shared" si="0"/>
        <v>0</v>
      </c>
      <c r="K497" s="208" t="s">
        <v>207</v>
      </c>
      <c r="L497" s="63"/>
      <c r="M497" s="213" t="s">
        <v>34</v>
      </c>
      <c r="N497" s="214" t="s">
        <v>51</v>
      </c>
      <c r="O497" s="44"/>
      <c r="P497" s="215">
        <f t="shared" si="1"/>
        <v>0</v>
      </c>
      <c r="Q497" s="215">
        <v>0</v>
      </c>
      <c r="R497" s="215">
        <f t="shared" si="2"/>
        <v>0</v>
      </c>
      <c r="S497" s="215">
        <v>0</v>
      </c>
      <c r="T497" s="216">
        <f t="shared" si="3"/>
        <v>0</v>
      </c>
      <c r="AR497" s="25" t="s">
        <v>608</v>
      </c>
      <c r="AT497" s="25" t="s">
        <v>203</v>
      </c>
      <c r="AU497" s="25" t="s">
        <v>87</v>
      </c>
      <c r="AY497" s="25" t="s">
        <v>201</v>
      </c>
      <c r="BE497" s="217">
        <f t="shared" si="4"/>
        <v>0</v>
      </c>
      <c r="BF497" s="217">
        <f t="shared" si="5"/>
        <v>0</v>
      </c>
      <c r="BG497" s="217">
        <f t="shared" si="6"/>
        <v>0</v>
      </c>
      <c r="BH497" s="217">
        <f t="shared" si="7"/>
        <v>0</v>
      </c>
      <c r="BI497" s="217">
        <f t="shared" si="8"/>
        <v>0</v>
      </c>
      <c r="BJ497" s="25" t="s">
        <v>42</v>
      </c>
      <c r="BK497" s="217">
        <f t="shared" si="9"/>
        <v>0</v>
      </c>
      <c r="BL497" s="25" t="s">
        <v>608</v>
      </c>
      <c r="BM497" s="25" t="s">
        <v>3686</v>
      </c>
    </row>
    <row r="498" spans="2:65" s="1" customFormat="1" ht="25.5" customHeight="1">
      <c r="B498" s="43"/>
      <c r="C498" s="206" t="s">
        <v>780</v>
      </c>
      <c r="D498" s="206" t="s">
        <v>203</v>
      </c>
      <c r="E498" s="207" t="s">
        <v>3687</v>
      </c>
      <c r="F498" s="208" t="s">
        <v>3688</v>
      </c>
      <c r="G498" s="209" t="s">
        <v>370</v>
      </c>
      <c r="H498" s="210">
        <v>1</v>
      </c>
      <c r="I498" s="211"/>
      <c r="J498" s="212">
        <f t="shared" si="0"/>
        <v>0</v>
      </c>
      <c r="K498" s="208" t="s">
        <v>207</v>
      </c>
      <c r="L498" s="63"/>
      <c r="M498" s="213" t="s">
        <v>34</v>
      </c>
      <c r="N498" s="214" t="s">
        <v>51</v>
      </c>
      <c r="O498" s="44"/>
      <c r="P498" s="215">
        <f t="shared" si="1"/>
        <v>0</v>
      </c>
      <c r="Q498" s="215">
        <v>0</v>
      </c>
      <c r="R498" s="215">
        <f t="shared" si="2"/>
        <v>0</v>
      </c>
      <c r="S498" s="215">
        <v>0</v>
      </c>
      <c r="T498" s="216">
        <f t="shared" si="3"/>
        <v>0</v>
      </c>
      <c r="AR498" s="25" t="s">
        <v>608</v>
      </c>
      <c r="AT498" s="25" t="s">
        <v>203</v>
      </c>
      <c r="AU498" s="25" t="s">
        <v>87</v>
      </c>
      <c r="AY498" s="25" t="s">
        <v>201</v>
      </c>
      <c r="BE498" s="217">
        <f t="shared" si="4"/>
        <v>0</v>
      </c>
      <c r="BF498" s="217">
        <f t="shared" si="5"/>
        <v>0</v>
      </c>
      <c r="BG498" s="217">
        <f t="shared" si="6"/>
        <v>0</v>
      </c>
      <c r="BH498" s="217">
        <f t="shared" si="7"/>
        <v>0</v>
      </c>
      <c r="BI498" s="217">
        <f t="shared" si="8"/>
        <v>0</v>
      </c>
      <c r="BJ498" s="25" t="s">
        <v>42</v>
      </c>
      <c r="BK498" s="217">
        <f t="shared" si="9"/>
        <v>0</v>
      </c>
      <c r="BL498" s="25" t="s">
        <v>608</v>
      </c>
      <c r="BM498" s="25" t="s">
        <v>3689</v>
      </c>
    </row>
    <row r="499" spans="2:65" s="1" customFormat="1" ht="25.5" customHeight="1">
      <c r="B499" s="43"/>
      <c r="C499" s="206" t="s">
        <v>832</v>
      </c>
      <c r="D499" s="206" t="s">
        <v>203</v>
      </c>
      <c r="E499" s="207" t="s">
        <v>3690</v>
      </c>
      <c r="F499" s="208" t="s">
        <v>3691</v>
      </c>
      <c r="G499" s="209" t="s">
        <v>370</v>
      </c>
      <c r="H499" s="210">
        <v>4</v>
      </c>
      <c r="I499" s="211"/>
      <c r="J499" s="212">
        <f t="shared" si="0"/>
        <v>0</v>
      </c>
      <c r="K499" s="208" t="s">
        <v>207</v>
      </c>
      <c r="L499" s="63"/>
      <c r="M499" s="213" t="s">
        <v>34</v>
      </c>
      <c r="N499" s="214" t="s">
        <v>51</v>
      </c>
      <c r="O499" s="44"/>
      <c r="P499" s="215">
        <f t="shared" si="1"/>
        <v>0</v>
      </c>
      <c r="Q499" s="215">
        <v>0</v>
      </c>
      <c r="R499" s="215">
        <f t="shared" si="2"/>
        <v>0</v>
      </c>
      <c r="S499" s="215">
        <v>0</v>
      </c>
      <c r="T499" s="216">
        <f t="shared" si="3"/>
        <v>0</v>
      </c>
      <c r="AR499" s="25" t="s">
        <v>608</v>
      </c>
      <c r="AT499" s="25" t="s">
        <v>203</v>
      </c>
      <c r="AU499" s="25" t="s">
        <v>87</v>
      </c>
      <c r="AY499" s="25" t="s">
        <v>201</v>
      </c>
      <c r="BE499" s="217">
        <f t="shared" si="4"/>
        <v>0</v>
      </c>
      <c r="BF499" s="217">
        <f t="shared" si="5"/>
        <v>0</v>
      </c>
      <c r="BG499" s="217">
        <f t="shared" si="6"/>
        <v>0</v>
      </c>
      <c r="BH499" s="217">
        <f t="shared" si="7"/>
        <v>0</v>
      </c>
      <c r="BI499" s="217">
        <f t="shared" si="8"/>
        <v>0</v>
      </c>
      <c r="BJ499" s="25" t="s">
        <v>42</v>
      </c>
      <c r="BK499" s="217">
        <f t="shared" si="9"/>
        <v>0</v>
      </c>
      <c r="BL499" s="25" t="s">
        <v>608</v>
      </c>
      <c r="BM499" s="25" t="s">
        <v>3692</v>
      </c>
    </row>
    <row r="500" spans="2:65" s="1" customFormat="1" ht="16.5" customHeight="1">
      <c r="B500" s="43"/>
      <c r="C500" s="206" t="s">
        <v>837</v>
      </c>
      <c r="D500" s="206" t="s">
        <v>203</v>
      </c>
      <c r="E500" s="207" t="s">
        <v>3693</v>
      </c>
      <c r="F500" s="208" t="s">
        <v>3694</v>
      </c>
      <c r="G500" s="209" t="s">
        <v>370</v>
      </c>
      <c r="H500" s="210">
        <v>7</v>
      </c>
      <c r="I500" s="211"/>
      <c r="J500" s="212">
        <f t="shared" si="0"/>
        <v>0</v>
      </c>
      <c r="K500" s="208" t="s">
        <v>207</v>
      </c>
      <c r="L500" s="63"/>
      <c r="M500" s="213" t="s">
        <v>34</v>
      </c>
      <c r="N500" s="214" t="s">
        <v>51</v>
      </c>
      <c r="O500" s="44"/>
      <c r="P500" s="215">
        <f t="shared" si="1"/>
        <v>0</v>
      </c>
      <c r="Q500" s="215">
        <v>0</v>
      </c>
      <c r="R500" s="215">
        <f t="shared" si="2"/>
        <v>0</v>
      </c>
      <c r="S500" s="215">
        <v>0</v>
      </c>
      <c r="T500" s="216">
        <f t="shared" si="3"/>
        <v>0</v>
      </c>
      <c r="AR500" s="25" t="s">
        <v>608</v>
      </c>
      <c r="AT500" s="25" t="s">
        <v>203</v>
      </c>
      <c r="AU500" s="25" t="s">
        <v>87</v>
      </c>
      <c r="AY500" s="25" t="s">
        <v>201</v>
      </c>
      <c r="BE500" s="217">
        <f t="shared" si="4"/>
        <v>0</v>
      </c>
      <c r="BF500" s="217">
        <f t="shared" si="5"/>
        <v>0</v>
      </c>
      <c r="BG500" s="217">
        <f t="shared" si="6"/>
        <v>0</v>
      </c>
      <c r="BH500" s="217">
        <f t="shared" si="7"/>
        <v>0</v>
      </c>
      <c r="BI500" s="217">
        <f t="shared" si="8"/>
        <v>0</v>
      </c>
      <c r="BJ500" s="25" t="s">
        <v>42</v>
      </c>
      <c r="BK500" s="217">
        <f t="shared" si="9"/>
        <v>0</v>
      </c>
      <c r="BL500" s="25" t="s">
        <v>608</v>
      </c>
      <c r="BM500" s="25" t="s">
        <v>3695</v>
      </c>
    </row>
    <row r="501" spans="2:65" s="1" customFormat="1" ht="16.5" customHeight="1">
      <c r="B501" s="43"/>
      <c r="C501" s="206" t="s">
        <v>842</v>
      </c>
      <c r="D501" s="206" t="s">
        <v>203</v>
      </c>
      <c r="E501" s="207" t="s">
        <v>3696</v>
      </c>
      <c r="F501" s="208" t="s">
        <v>3697</v>
      </c>
      <c r="G501" s="209" t="s">
        <v>370</v>
      </c>
      <c r="H501" s="210">
        <v>1</v>
      </c>
      <c r="I501" s="211"/>
      <c r="J501" s="212">
        <f t="shared" si="0"/>
        <v>0</v>
      </c>
      <c r="K501" s="208" t="s">
        <v>207</v>
      </c>
      <c r="L501" s="63"/>
      <c r="M501" s="213" t="s">
        <v>34</v>
      </c>
      <c r="N501" s="214" t="s">
        <v>51</v>
      </c>
      <c r="O501" s="44"/>
      <c r="P501" s="215">
        <f t="shared" si="1"/>
        <v>0</v>
      </c>
      <c r="Q501" s="215">
        <v>0</v>
      </c>
      <c r="R501" s="215">
        <f t="shared" si="2"/>
        <v>0</v>
      </c>
      <c r="S501" s="215">
        <v>0</v>
      </c>
      <c r="T501" s="216">
        <f t="shared" si="3"/>
        <v>0</v>
      </c>
      <c r="AR501" s="25" t="s">
        <v>608</v>
      </c>
      <c r="AT501" s="25" t="s">
        <v>203</v>
      </c>
      <c r="AU501" s="25" t="s">
        <v>87</v>
      </c>
      <c r="AY501" s="25" t="s">
        <v>201</v>
      </c>
      <c r="BE501" s="217">
        <f t="shared" si="4"/>
        <v>0</v>
      </c>
      <c r="BF501" s="217">
        <f t="shared" si="5"/>
        <v>0</v>
      </c>
      <c r="BG501" s="217">
        <f t="shared" si="6"/>
        <v>0</v>
      </c>
      <c r="BH501" s="217">
        <f t="shared" si="7"/>
        <v>0</v>
      </c>
      <c r="BI501" s="217">
        <f t="shared" si="8"/>
        <v>0</v>
      </c>
      <c r="BJ501" s="25" t="s">
        <v>42</v>
      </c>
      <c r="BK501" s="217">
        <f t="shared" si="9"/>
        <v>0</v>
      </c>
      <c r="BL501" s="25" t="s">
        <v>608</v>
      </c>
      <c r="BM501" s="25" t="s">
        <v>3698</v>
      </c>
    </row>
    <row r="502" spans="2:65" s="1" customFormat="1" ht="25.5" customHeight="1">
      <c r="B502" s="43"/>
      <c r="C502" s="206" t="s">
        <v>848</v>
      </c>
      <c r="D502" s="206" t="s">
        <v>203</v>
      </c>
      <c r="E502" s="207" t="s">
        <v>3699</v>
      </c>
      <c r="F502" s="208" t="s">
        <v>3700</v>
      </c>
      <c r="G502" s="209" t="s">
        <v>3679</v>
      </c>
      <c r="H502" s="210">
        <v>1</v>
      </c>
      <c r="I502" s="211"/>
      <c r="J502" s="212">
        <f t="shared" si="0"/>
        <v>0</v>
      </c>
      <c r="K502" s="208" t="s">
        <v>207</v>
      </c>
      <c r="L502" s="63"/>
      <c r="M502" s="213" t="s">
        <v>34</v>
      </c>
      <c r="N502" s="214" t="s">
        <v>51</v>
      </c>
      <c r="O502" s="44"/>
      <c r="P502" s="215">
        <f t="shared" si="1"/>
        <v>0</v>
      </c>
      <c r="Q502" s="215">
        <v>0</v>
      </c>
      <c r="R502" s="215">
        <f t="shared" si="2"/>
        <v>0</v>
      </c>
      <c r="S502" s="215">
        <v>0</v>
      </c>
      <c r="T502" s="216">
        <f t="shared" si="3"/>
        <v>0</v>
      </c>
      <c r="AR502" s="25" t="s">
        <v>608</v>
      </c>
      <c r="AT502" s="25" t="s">
        <v>203</v>
      </c>
      <c r="AU502" s="25" t="s">
        <v>87</v>
      </c>
      <c r="AY502" s="25" t="s">
        <v>201</v>
      </c>
      <c r="BE502" s="217">
        <f t="shared" si="4"/>
        <v>0</v>
      </c>
      <c r="BF502" s="217">
        <f t="shared" si="5"/>
        <v>0</v>
      </c>
      <c r="BG502" s="217">
        <f t="shared" si="6"/>
        <v>0</v>
      </c>
      <c r="BH502" s="217">
        <f t="shared" si="7"/>
        <v>0</v>
      </c>
      <c r="BI502" s="217">
        <f t="shared" si="8"/>
        <v>0</v>
      </c>
      <c r="BJ502" s="25" t="s">
        <v>42</v>
      </c>
      <c r="BK502" s="217">
        <f t="shared" si="9"/>
        <v>0</v>
      </c>
      <c r="BL502" s="25" t="s">
        <v>608</v>
      </c>
      <c r="BM502" s="25" t="s">
        <v>3701</v>
      </c>
    </row>
    <row r="503" spans="2:65" s="1" customFormat="1" ht="25.5" customHeight="1">
      <c r="B503" s="43"/>
      <c r="C503" s="206" t="s">
        <v>853</v>
      </c>
      <c r="D503" s="206" t="s">
        <v>203</v>
      </c>
      <c r="E503" s="207" t="s">
        <v>3702</v>
      </c>
      <c r="F503" s="208" t="s">
        <v>3703</v>
      </c>
      <c r="G503" s="209" t="s">
        <v>3679</v>
      </c>
      <c r="H503" s="210">
        <v>1</v>
      </c>
      <c r="I503" s="211"/>
      <c r="J503" s="212">
        <f t="shared" si="0"/>
        <v>0</v>
      </c>
      <c r="K503" s="208" t="s">
        <v>207</v>
      </c>
      <c r="L503" s="63"/>
      <c r="M503" s="213" t="s">
        <v>34</v>
      </c>
      <c r="N503" s="214" t="s">
        <v>51</v>
      </c>
      <c r="O503" s="44"/>
      <c r="P503" s="215">
        <f t="shared" si="1"/>
        <v>0</v>
      </c>
      <c r="Q503" s="215">
        <v>0</v>
      </c>
      <c r="R503" s="215">
        <f t="shared" si="2"/>
        <v>0</v>
      </c>
      <c r="S503" s="215">
        <v>0</v>
      </c>
      <c r="T503" s="216">
        <f t="shared" si="3"/>
        <v>0</v>
      </c>
      <c r="AR503" s="25" t="s">
        <v>608</v>
      </c>
      <c r="AT503" s="25" t="s">
        <v>203</v>
      </c>
      <c r="AU503" s="25" t="s">
        <v>87</v>
      </c>
      <c r="AY503" s="25" t="s">
        <v>201</v>
      </c>
      <c r="BE503" s="217">
        <f t="shared" si="4"/>
        <v>0</v>
      </c>
      <c r="BF503" s="217">
        <f t="shared" si="5"/>
        <v>0</v>
      </c>
      <c r="BG503" s="217">
        <f t="shared" si="6"/>
        <v>0</v>
      </c>
      <c r="BH503" s="217">
        <f t="shared" si="7"/>
        <v>0</v>
      </c>
      <c r="BI503" s="217">
        <f t="shared" si="8"/>
        <v>0</v>
      </c>
      <c r="BJ503" s="25" t="s">
        <v>42</v>
      </c>
      <c r="BK503" s="217">
        <f t="shared" si="9"/>
        <v>0</v>
      </c>
      <c r="BL503" s="25" t="s">
        <v>608</v>
      </c>
      <c r="BM503" s="25" t="s">
        <v>3704</v>
      </c>
    </row>
    <row r="504" spans="2:65" s="1" customFormat="1" ht="16.5" customHeight="1">
      <c r="B504" s="43"/>
      <c r="C504" s="206" t="s">
        <v>858</v>
      </c>
      <c r="D504" s="206" t="s">
        <v>203</v>
      </c>
      <c r="E504" s="207" t="s">
        <v>3705</v>
      </c>
      <c r="F504" s="208" t="s">
        <v>3706</v>
      </c>
      <c r="G504" s="209" t="s">
        <v>3679</v>
      </c>
      <c r="H504" s="210">
        <v>1</v>
      </c>
      <c r="I504" s="211"/>
      <c r="J504" s="212">
        <f t="shared" si="0"/>
        <v>0</v>
      </c>
      <c r="K504" s="208" t="s">
        <v>207</v>
      </c>
      <c r="L504" s="63"/>
      <c r="M504" s="213" t="s">
        <v>34</v>
      </c>
      <c r="N504" s="214" t="s">
        <v>51</v>
      </c>
      <c r="O504" s="44"/>
      <c r="P504" s="215">
        <f t="shared" si="1"/>
        <v>0</v>
      </c>
      <c r="Q504" s="215">
        <v>0</v>
      </c>
      <c r="R504" s="215">
        <f t="shared" si="2"/>
        <v>0</v>
      </c>
      <c r="S504" s="215">
        <v>0</v>
      </c>
      <c r="T504" s="216">
        <f t="shared" si="3"/>
        <v>0</v>
      </c>
      <c r="AR504" s="25" t="s">
        <v>608</v>
      </c>
      <c r="AT504" s="25" t="s">
        <v>203</v>
      </c>
      <c r="AU504" s="25" t="s">
        <v>87</v>
      </c>
      <c r="AY504" s="25" t="s">
        <v>201</v>
      </c>
      <c r="BE504" s="217">
        <f t="shared" si="4"/>
        <v>0</v>
      </c>
      <c r="BF504" s="217">
        <f t="shared" si="5"/>
        <v>0</v>
      </c>
      <c r="BG504" s="217">
        <f t="shared" si="6"/>
        <v>0</v>
      </c>
      <c r="BH504" s="217">
        <f t="shared" si="7"/>
        <v>0</v>
      </c>
      <c r="BI504" s="217">
        <f t="shared" si="8"/>
        <v>0</v>
      </c>
      <c r="BJ504" s="25" t="s">
        <v>42</v>
      </c>
      <c r="BK504" s="217">
        <f t="shared" si="9"/>
        <v>0</v>
      </c>
      <c r="BL504" s="25" t="s">
        <v>608</v>
      </c>
      <c r="BM504" s="25" t="s">
        <v>3707</v>
      </c>
    </row>
    <row r="505" spans="2:65" s="1" customFormat="1" ht="16.5" customHeight="1">
      <c r="B505" s="43"/>
      <c r="C505" s="206" t="s">
        <v>862</v>
      </c>
      <c r="D505" s="206" t="s">
        <v>203</v>
      </c>
      <c r="E505" s="207" t="s">
        <v>3708</v>
      </c>
      <c r="F505" s="208" t="s">
        <v>3709</v>
      </c>
      <c r="G505" s="209" t="s">
        <v>1876</v>
      </c>
      <c r="H505" s="210">
        <v>1</v>
      </c>
      <c r="I505" s="211"/>
      <c r="J505" s="212">
        <f t="shared" si="0"/>
        <v>0</v>
      </c>
      <c r="K505" s="208" t="s">
        <v>207</v>
      </c>
      <c r="L505" s="63"/>
      <c r="M505" s="213" t="s">
        <v>34</v>
      </c>
      <c r="N505" s="214" t="s">
        <v>51</v>
      </c>
      <c r="O505" s="44"/>
      <c r="P505" s="215">
        <f t="shared" si="1"/>
        <v>0</v>
      </c>
      <c r="Q505" s="215">
        <v>0</v>
      </c>
      <c r="R505" s="215">
        <f t="shared" si="2"/>
        <v>0</v>
      </c>
      <c r="S505" s="215">
        <v>0</v>
      </c>
      <c r="T505" s="216">
        <f t="shared" si="3"/>
        <v>0</v>
      </c>
      <c r="AR505" s="25" t="s">
        <v>608</v>
      </c>
      <c r="AT505" s="25" t="s">
        <v>203</v>
      </c>
      <c r="AU505" s="25" t="s">
        <v>87</v>
      </c>
      <c r="AY505" s="25" t="s">
        <v>201</v>
      </c>
      <c r="BE505" s="217">
        <f t="shared" si="4"/>
        <v>0</v>
      </c>
      <c r="BF505" s="217">
        <f t="shared" si="5"/>
        <v>0</v>
      </c>
      <c r="BG505" s="217">
        <f t="shared" si="6"/>
        <v>0</v>
      </c>
      <c r="BH505" s="217">
        <f t="shared" si="7"/>
        <v>0</v>
      </c>
      <c r="BI505" s="217">
        <f t="shared" si="8"/>
        <v>0</v>
      </c>
      <c r="BJ505" s="25" t="s">
        <v>42</v>
      </c>
      <c r="BK505" s="217">
        <f t="shared" si="9"/>
        <v>0</v>
      </c>
      <c r="BL505" s="25" t="s">
        <v>608</v>
      </c>
      <c r="BM505" s="25" t="s">
        <v>3710</v>
      </c>
    </row>
    <row r="506" spans="2:65" s="1" customFormat="1" ht="16.5" customHeight="1">
      <c r="B506" s="43"/>
      <c r="C506" s="206" t="s">
        <v>868</v>
      </c>
      <c r="D506" s="206" t="s">
        <v>203</v>
      </c>
      <c r="E506" s="207" t="s">
        <v>3711</v>
      </c>
      <c r="F506" s="208" t="s">
        <v>3712</v>
      </c>
      <c r="G506" s="209" t="s">
        <v>370</v>
      </c>
      <c r="H506" s="210">
        <v>1</v>
      </c>
      <c r="I506" s="211"/>
      <c r="J506" s="212">
        <f t="shared" si="0"/>
        <v>0</v>
      </c>
      <c r="K506" s="208" t="s">
        <v>207</v>
      </c>
      <c r="L506" s="63"/>
      <c r="M506" s="213" t="s">
        <v>34</v>
      </c>
      <c r="N506" s="214" t="s">
        <v>51</v>
      </c>
      <c r="O506" s="44"/>
      <c r="P506" s="215">
        <f t="shared" si="1"/>
        <v>0</v>
      </c>
      <c r="Q506" s="215">
        <v>0</v>
      </c>
      <c r="R506" s="215">
        <f t="shared" si="2"/>
        <v>0</v>
      </c>
      <c r="S506" s="215">
        <v>0</v>
      </c>
      <c r="T506" s="216">
        <f t="shared" si="3"/>
        <v>0</v>
      </c>
      <c r="AR506" s="25" t="s">
        <v>608</v>
      </c>
      <c r="AT506" s="25" t="s">
        <v>203</v>
      </c>
      <c r="AU506" s="25" t="s">
        <v>87</v>
      </c>
      <c r="AY506" s="25" t="s">
        <v>201</v>
      </c>
      <c r="BE506" s="217">
        <f t="shared" si="4"/>
        <v>0</v>
      </c>
      <c r="BF506" s="217">
        <f t="shared" si="5"/>
        <v>0</v>
      </c>
      <c r="BG506" s="217">
        <f t="shared" si="6"/>
        <v>0</v>
      </c>
      <c r="BH506" s="217">
        <f t="shared" si="7"/>
        <v>0</v>
      </c>
      <c r="BI506" s="217">
        <f t="shared" si="8"/>
        <v>0</v>
      </c>
      <c r="BJ506" s="25" t="s">
        <v>42</v>
      </c>
      <c r="BK506" s="217">
        <f t="shared" si="9"/>
        <v>0</v>
      </c>
      <c r="BL506" s="25" t="s">
        <v>608</v>
      </c>
      <c r="BM506" s="25" t="s">
        <v>3713</v>
      </c>
    </row>
    <row r="507" spans="2:65" s="1" customFormat="1" ht="25.5" customHeight="1">
      <c r="B507" s="43"/>
      <c r="C507" s="206" t="s">
        <v>892</v>
      </c>
      <c r="D507" s="206" t="s">
        <v>203</v>
      </c>
      <c r="E507" s="207" t="s">
        <v>3714</v>
      </c>
      <c r="F507" s="208" t="s">
        <v>3715</v>
      </c>
      <c r="G507" s="209" t="s">
        <v>370</v>
      </c>
      <c r="H507" s="210">
        <v>1</v>
      </c>
      <c r="I507" s="211"/>
      <c r="J507" s="212">
        <f t="shared" si="0"/>
        <v>0</v>
      </c>
      <c r="K507" s="208" t="s">
        <v>207</v>
      </c>
      <c r="L507" s="63"/>
      <c r="M507" s="213" t="s">
        <v>34</v>
      </c>
      <c r="N507" s="214" t="s">
        <v>51</v>
      </c>
      <c r="O507" s="44"/>
      <c r="P507" s="215">
        <f t="shared" si="1"/>
        <v>0</v>
      </c>
      <c r="Q507" s="215">
        <v>0</v>
      </c>
      <c r="R507" s="215">
        <f t="shared" si="2"/>
        <v>0</v>
      </c>
      <c r="S507" s="215">
        <v>0</v>
      </c>
      <c r="T507" s="216">
        <f t="shared" si="3"/>
        <v>0</v>
      </c>
      <c r="AR507" s="25" t="s">
        <v>608</v>
      </c>
      <c r="AT507" s="25" t="s">
        <v>203</v>
      </c>
      <c r="AU507" s="25" t="s">
        <v>87</v>
      </c>
      <c r="AY507" s="25" t="s">
        <v>201</v>
      </c>
      <c r="BE507" s="217">
        <f t="shared" si="4"/>
        <v>0</v>
      </c>
      <c r="BF507" s="217">
        <f t="shared" si="5"/>
        <v>0</v>
      </c>
      <c r="BG507" s="217">
        <f t="shared" si="6"/>
        <v>0</v>
      </c>
      <c r="BH507" s="217">
        <f t="shared" si="7"/>
        <v>0</v>
      </c>
      <c r="BI507" s="217">
        <f t="shared" si="8"/>
        <v>0</v>
      </c>
      <c r="BJ507" s="25" t="s">
        <v>42</v>
      </c>
      <c r="BK507" s="217">
        <f t="shared" si="9"/>
        <v>0</v>
      </c>
      <c r="BL507" s="25" t="s">
        <v>608</v>
      </c>
      <c r="BM507" s="25" t="s">
        <v>3716</v>
      </c>
    </row>
    <row r="508" spans="2:65" s="1" customFormat="1" ht="25.5" customHeight="1">
      <c r="B508" s="43"/>
      <c r="C508" s="206" t="s">
        <v>896</v>
      </c>
      <c r="D508" s="206" t="s">
        <v>203</v>
      </c>
      <c r="E508" s="207" t="s">
        <v>3717</v>
      </c>
      <c r="F508" s="208" t="s">
        <v>3718</v>
      </c>
      <c r="G508" s="209" t="s">
        <v>370</v>
      </c>
      <c r="H508" s="210">
        <v>1</v>
      </c>
      <c r="I508" s="211"/>
      <c r="J508" s="212">
        <f t="shared" si="0"/>
        <v>0</v>
      </c>
      <c r="K508" s="208" t="s">
        <v>207</v>
      </c>
      <c r="L508" s="63"/>
      <c r="M508" s="213" t="s">
        <v>34</v>
      </c>
      <c r="N508" s="214" t="s">
        <v>51</v>
      </c>
      <c r="O508" s="44"/>
      <c r="P508" s="215">
        <f t="shared" si="1"/>
        <v>0</v>
      </c>
      <c r="Q508" s="215">
        <v>0</v>
      </c>
      <c r="R508" s="215">
        <f t="shared" si="2"/>
        <v>0</v>
      </c>
      <c r="S508" s="215">
        <v>0</v>
      </c>
      <c r="T508" s="216">
        <f t="shared" si="3"/>
        <v>0</v>
      </c>
      <c r="AR508" s="25" t="s">
        <v>608</v>
      </c>
      <c r="AT508" s="25" t="s">
        <v>203</v>
      </c>
      <c r="AU508" s="25" t="s">
        <v>87</v>
      </c>
      <c r="AY508" s="25" t="s">
        <v>201</v>
      </c>
      <c r="BE508" s="217">
        <f t="shared" si="4"/>
        <v>0</v>
      </c>
      <c r="BF508" s="217">
        <f t="shared" si="5"/>
        <v>0</v>
      </c>
      <c r="BG508" s="217">
        <f t="shared" si="6"/>
        <v>0</v>
      </c>
      <c r="BH508" s="217">
        <f t="shared" si="7"/>
        <v>0</v>
      </c>
      <c r="BI508" s="217">
        <f t="shared" si="8"/>
        <v>0</v>
      </c>
      <c r="BJ508" s="25" t="s">
        <v>42</v>
      </c>
      <c r="BK508" s="217">
        <f t="shared" si="9"/>
        <v>0</v>
      </c>
      <c r="BL508" s="25" t="s">
        <v>608</v>
      </c>
      <c r="BM508" s="25" t="s">
        <v>3719</v>
      </c>
    </row>
    <row r="509" spans="2:65" s="1" customFormat="1" ht="16.5" customHeight="1">
      <c r="B509" s="43"/>
      <c r="C509" s="206" t="s">
        <v>903</v>
      </c>
      <c r="D509" s="206" t="s">
        <v>203</v>
      </c>
      <c r="E509" s="207" t="s">
        <v>3720</v>
      </c>
      <c r="F509" s="208" t="s">
        <v>3721</v>
      </c>
      <c r="G509" s="209" t="s">
        <v>370</v>
      </c>
      <c r="H509" s="210">
        <v>1</v>
      </c>
      <c r="I509" s="211"/>
      <c r="J509" s="212">
        <f t="shared" si="0"/>
        <v>0</v>
      </c>
      <c r="K509" s="208" t="s">
        <v>207</v>
      </c>
      <c r="L509" s="63"/>
      <c r="M509" s="213" t="s">
        <v>34</v>
      </c>
      <c r="N509" s="214" t="s">
        <v>51</v>
      </c>
      <c r="O509" s="44"/>
      <c r="P509" s="215">
        <f t="shared" si="1"/>
        <v>0</v>
      </c>
      <c r="Q509" s="215">
        <v>0</v>
      </c>
      <c r="R509" s="215">
        <f t="shared" si="2"/>
        <v>0</v>
      </c>
      <c r="S509" s="215">
        <v>0</v>
      </c>
      <c r="T509" s="216">
        <f t="shared" si="3"/>
        <v>0</v>
      </c>
      <c r="AR509" s="25" t="s">
        <v>608</v>
      </c>
      <c r="AT509" s="25" t="s">
        <v>203</v>
      </c>
      <c r="AU509" s="25" t="s">
        <v>87</v>
      </c>
      <c r="AY509" s="25" t="s">
        <v>201</v>
      </c>
      <c r="BE509" s="217">
        <f t="shared" si="4"/>
        <v>0</v>
      </c>
      <c r="BF509" s="217">
        <f t="shared" si="5"/>
        <v>0</v>
      </c>
      <c r="BG509" s="217">
        <f t="shared" si="6"/>
        <v>0</v>
      </c>
      <c r="BH509" s="217">
        <f t="shared" si="7"/>
        <v>0</v>
      </c>
      <c r="BI509" s="217">
        <f t="shared" si="8"/>
        <v>0</v>
      </c>
      <c r="BJ509" s="25" t="s">
        <v>42</v>
      </c>
      <c r="BK509" s="217">
        <f t="shared" si="9"/>
        <v>0</v>
      </c>
      <c r="BL509" s="25" t="s">
        <v>608</v>
      </c>
      <c r="BM509" s="25" t="s">
        <v>3722</v>
      </c>
    </row>
    <row r="510" spans="2:65" s="1" customFormat="1" ht="16.5" customHeight="1">
      <c r="B510" s="43"/>
      <c r="C510" s="206" t="s">
        <v>918</v>
      </c>
      <c r="D510" s="206" t="s">
        <v>203</v>
      </c>
      <c r="E510" s="207" t="s">
        <v>3723</v>
      </c>
      <c r="F510" s="208" t="s">
        <v>3724</v>
      </c>
      <c r="G510" s="209" t="s">
        <v>370</v>
      </c>
      <c r="H510" s="210">
        <v>1</v>
      </c>
      <c r="I510" s="211"/>
      <c r="J510" s="212">
        <f t="shared" si="0"/>
        <v>0</v>
      </c>
      <c r="K510" s="208" t="s">
        <v>207</v>
      </c>
      <c r="L510" s="63"/>
      <c r="M510" s="213" t="s">
        <v>34</v>
      </c>
      <c r="N510" s="214" t="s">
        <v>51</v>
      </c>
      <c r="O510" s="44"/>
      <c r="P510" s="215">
        <f t="shared" si="1"/>
        <v>0</v>
      </c>
      <c r="Q510" s="215">
        <v>0</v>
      </c>
      <c r="R510" s="215">
        <f t="shared" si="2"/>
        <v>0</v>
      </c>
      <c r="S510" s="215">
        <v>0</v>
      </c>
      <c r="T510" s="216">
        <f t="shared" si="3"/>
        <v>0</v>
      </c>
      <c r="AR510" s="25" t="s">
        <v>608</v>
      </c>
      <c r="AT510" s="25" t="s">
        <v>203</v>
      </c>
      <c r="AU510" s="25" t="s">
        <v>87</v>
      </c>
      <c r="AY510" s="25" t="s">
        <v>201</v>
      </c>
      <c r="BE510" s="217">
        <f t="shared" si="4"/>
        <v>0</v>
      </c>
      <c r="BF510" s="217">
        <f t="shared" si="5"/>
        <v>0</v>
      </c>
      <c r="BG510" s="217">
        <f t="shared" si="6"/>
        <v>0</v>
      </c>
      <c r="BH510" s="217">
        <f t="shared" si="7"/>
        <v>0</v>
      </c>
      <c r="BI510" s="217">
        <f t="shared" si="8"/>
        <v>0</v>
      </c>
      <c r="BJ510" s="25" t="s">
        <v>42</v>
      </c>
      <c r="BK510" s="217">
        <f t="shared" si="9"/>
        <v>0</v>
      </c>
      <c r="BL510" s="25" t="s">
        <v>608</v>
      </c>
      <c r="BM510" s="25" t="s">
        <v>3725</v>
      </c>
    </row>
    <row r="511" spans="2:65" s="1" customFormat="1" ht="25.5" customHeight="1">
      <c r="B511" s="43"/>
      <c r="C511" s="206" t="s">
        <v>923</v>
      </c>
      <c r="D511" s="206" t="s">
        <v>203</v>
      </c>
      <c r="E511" s="207" t="s">
        <v>3726</v>
      </c>
      <c r="F511" s="208" t="s">
        <v>3727</v>
      </c>
      <c r="G511" s="209" t="s">
        <v>370</v>
      </c>
      <c r="H511" s="210">
        <v>1</v>
      </c>
      <c r="I511" s="211"/>
      <c r="J511" s="212">
        <f t="shared" si="0"/>
        <v>0</v>
      </c>
      <c r="K511" s="208" t="s">
        <v>207</v>
      </c>
      <c r="L511" s="63"/>
      <c r="M511" s="213" t="s">
        <v>34</v>
      </c>
      <c r="N511" s="214" t="s">
        <v>51</v>
      </c>
      <c r="O511" s="44"/>
      <c r="P511" s="215">
        <f t="shared" si="1"/>
        <v>0</v>
      </c>
      <c r="Q511" s="215">
        <v>0</v>
      </c>
      <c r="R511" s="215">
        <f t="shared" si="2"/>
        <v>0</v>
      </c>
      <c r="S511" s="215">
        <v>0</v>
      </c>
      <c r="T511" s="216">
        <f t="shared" si="3"/>
        <v>0</v>
      </c>
      <c r="AR511" s="25" t="s">
        <v>608</v>
      </c>
      <c r="AT511" s="25" t="s">
        <v>203</v>
      </c>
      <c r="AU511" s="25" t="s">
        <v>87</v>
      </c>
      <c r="AY511" s="25" t="s">
        <v>201</v>
      </c>
      <c r="BE511" s="217">
        <f t="shared" si="4"/>
        <v>0</v>
      </c>
      <c r="BF511" s="217">
        <f t="shared" si="5"/>
        <v>0</v>
      </c>
      <c r="BG511" s="217">
        <f t="shared" si="6"/>
        <v>0</v>
      </c>
      <c r="BH511" s="217">
        <f t="shared" si="7"/>
        <v>0</v>
      </c>
      <c r="BI511" s="217">
        <f t="shared" si="8"/>
        <v>0</v>
      </c>
      <c r="BJ511" s="25" t="s">
        <v>42</v>
      </c>
      <c r="BK511" s="217">
        <f t="shared" si="9"/>
        <v>0</v>
      </c>
      <c r="BL511" s="25" t="s">
        <v>608</v>
      </c>
      <c r="BM511" s="25" t="s">
        <v>3728</v>
      </c>
    </row>
    <row r="512" spans="2:65" s="1" customFormat="1" ht="16.5" customHeight="1">
      <c r="B512" s="43"/>
      <c r="C512" s="206" t="s">
        <v>929</v>
      </c>
      <c r="D512" s="206" t="s">
        <v>203</v>
      </c>
      <c r="E512" s="207" t="s">
        <v>3729</v>
      </c>
      <c r="F512" s="208" t="s">
        <v>3730</v>
      </c>
      <c r="G512" s="209" t="s">
        <v>370</v>
      </c>
      <c r="H512" s="210">
        <v>1</v>
      </c>
      <c r="I512" s="211"/>
      <c r="J512" s="212">
        <f t="shared" si="0"/>
        <v>0</v>
      </c>
      <c r="K512" s="208" t="s">
        <v>207</v>
      </c>
      <c r="L512" s="63"/>
      <c r="M512" s="213" t="s">
        <v>34</v>
      </c>
      <c r="N512" s="214" t="s">
        <v>51</v>
      </c>
      <c r="O512" s="44"/>
      <c r="P512" s="215">
        <f t="shared" si="1"/>
        <v>0</v>
      </c>
      <c r="Q512" s="215">
        <v>0</v>
      </c>
      <c r="R512" s="215">
        <f t="shared" si="2"/>
        <v>0</v>
      </c>
      <c r="S512" s="215">
        <v>0</v>
      </c>
      <c r="T512" s="216">
        <f t="shared" si="3"/>
        <v>0</v>
      </c>
      <c r="AR512" s="25" t="s">
        <v>608</v>
      </c>
      <c r="AT512" s="25" t="s">
        <v>203</v>
      </c>
      <c r="AU512" s="25" t="s">
        <v>87</v>
      </c>
      <c r="AY512" s="25" t="s">
        <v>201</v>
      </c>
      <c r="BE512" s="217">
        <f t="shared" si="4"/>
        <v>0</v>
      </c>
      <c r="BF512" s="217">
        <f t="shared" si="5"/>
        <v>0</v>
      </c>
      <c r="BG512" s="217">
        <f t="shared" si="6"/>
        <v>0</v>
      </c>
      <c r="BH512" s="217">
        <f t="shared" si="7"/>
        <v>0</v>
      </c>
      <c r="BI512" s="217">
        <f t="shared" si="8"/>
        <v>0</v>
      </c>
      <c r="BJ512" s="25" t="s">
        <v>42</v>
      </c>
      <c r="BK512" s="217">
        <f t="shared" si="9"/>
        <v>0</v>
      </c>
      <c r="BL512" s="25" t="s">
        <v>608</v>
      </c>
      <c r="BM512" s="25" t="s">
        <v>3731</v>
      </c>
    </row>
    <row r="513" spans="2:65" s="1" customFormat="1" ht="16.5" customHeight="1">
      <c r="B513" s="43"/>
      <c r="C513" s="206" t="s">
        <v>934</v>
      </c>
      <c r="D513" s="206" t="s">
        <v>203</v>
      </c>
      <c r="E513" s="207" t="s">
        <v>3732</v>
      </c>
      <c r="F513" s="208" t="s">
        <v>3733</v>
      </c>
      <c r="G513" s="209" t="s">
        <v>370</v>
      </c>
      <c r="H513" s="210">
        <v>1</v>
      </c>
      <c r="I513" s="211"/>
      <c r="J513" s="212">
        <f t="shared" si="0"/>
        <v>0</v>
      </c>
      <c r="K513" s="208" t="s">
        <v>207</v>
      </c>
      <c r="L513" s="63"/>
      <c r="M513" s="213" t="s">
        <v>34</v>
      </c>
      <c r="N513" s="214" t="s">
        <v>51</v>
      </c>
      <c r="O513" s="44"/>
      <c r="P513" s="215">
        <f t="shared" si="1"/>
        <v>0</v>
      </c>
      <c r="Q513" s="215">
        <v>0</v>
      </c>
      <c r="R513" s="215">
        <f t="shared" si="2"/>
        <v>0</v>
      </c>
      <c r="S513" s="215">
        <v>0</v>
      </c>
      <c r="T513" s="216">
        <f t="shared" si="3"/>
        <v>0</v>
      </c>
      <c r="AR513" s="25" t="s">
        <v>608</v>
      </c>
      <c r="AT513" s="25" t="s">
        <v>203</v>
      </c>
      <c r="AU513" s="25" t="s">
        <v>87</v>
      </c>
      <c r="AY513" s="25" t="s">
        <v>201</v>
      </c>
      <c r="BE513" s="217">
        <f t="shared" si="4"/>
        <v>0</v>
      </c>
      <c r="BF513" s="217">
        <f t="shared" si="5"/>
        <v>0</v>
      </c>
      <c r="BG513" s="217">
        <f t="shared" si="6"/>
        <v>0</v>
      </c>
      <c r="BH513" s="217">
        <f t="shared" si="7"/>
        <v>0</v>
      </c>
      <c r="BI513" s="217">
        <f t="shared" si="8"/>
        <v>0</v>
      </c>
      <c r="BJ513" s="25" t="s">
        <v>42</v>
      </c>
      <c r="BK513" s="217">
        <f t="shared" si="9"/>
        <v>0</v>
      </c>
      <c r="BL513" s="25" t="s">
        <v>608</v>
      </c>
      <c r="BM513" s="25" t="s">
        <v>3734</v>
      </c>
    </row>
    <row r="514" spans="2:65" s="1" customFormat="1" ht="16.5" customHeight="1">
      <c r="B514" s="43"/>
      <c r="C514" s="206" t="s">
        <v>963</v>
      </c>
      <c r="D514" s="206" t="s">
        <v>203</v>
      </c>
      <c r="E514" s="207" t="s">
        <v>3735</v>
      </c>
      <c r="F514" s="208" t="s">
        <v>3736</v>
      </c>
      <c r="G514" s="209" t="s">
        <v>370</v>
      </c>
      <c r="H514" s="210">
        <v>1</v>
      </c>
      <c r="I514" s="211"/>
      <c r="J514" s="212">
        <f t="shared" si="0"/>
        <v>0</v>
      </c>
      <c r="K514" s="208" t="s">
        <v>207</v>
      </c>
      <c r="L514" s="63"/>
      <c r="M514" s="213" t="s">
        <v>34</v>
      </c>
      <c r="N514" s="214" t="s">
        <v>51</v>
      </c>
      <c r="O514" s="44"/>
      <c r="P514" s="215">
        <f t="shared" si="1"/>
        <v>0</v>
      </c>
      <c r="Q514" s="215">
        <v>0</v>
      </c>
      <c r="R514" s="215">
        <f t="shared" si="2"/>
        <v>0</v>
      </c>
      <c r="S514" s="215">
        <v>0</v>
      </c>
      <c r="T514" s="216">
        <f t="shared" si="3"/>
        <v>0</v>
      </c>
      <c r="AR514" s="25" t="s">
        <v>608</v>
      </c>
      <c r="AT514" s="25" t="s">
        <v>203</v>
      </c>
      <c r="AU514" s="25" t="s">
        <v>87</v>
      </c>
      <c r="AY514" s="25" t="s">
        <v>201</v>
      </c>
      <c r="BE514" s="217">
        <f t="shared" si="4"/>
        <v>0</v>
      </c>
      <c r="BF514" s="217">
        <f t="shared" si="5"/>
        <v>0</v>
      </c>
      <c r="BG514" s="217">
        <f t="shared" si="6"/>
        <v>0</v>
      </c>
      <c r="BH514" s="217">
        <f t="shared" si="7"/>
        <v>0</v>
      </c>
      <c r="BI514" s="217">
        <f t="shared" si="8"/>
        <v>0</v>
      </c>
      <c r="BJ514" s="25" t="s">
        <v>42</v>
      </c>
      <c r="BK514" s="217">
        <f t="shared" si="9"/>
        <v>0</v>
      </c>
      <c r="BL514" s="25" t="s">
        <v>608</v>
      </c>
      <c r="BM514" s="25" t="s">
        <v>3737</v>
      </c>
    </row>
    <row r="515" spans="2:65" s="1" customFormat="1" ht="16.5" customHeight="1">
      <c r="B515" s="43"/>
      <c r="C515" s="206" t="s">
        <v>971</v>
      </c>
      <c r="D515" s="206" t="s">
        <v>203</v>
      </c>
      <c r="E515" s="207" t="s">
        <v>3738</v>
      </c>
      <c r="F515" s="208" t="s">
        <v>3739</v>
      </c>
      <c r="G515" s="209" t="s">
        <v>370</v>
      </c>
      <c r="H515" s="210">
        <v>1</v>
      </c>
      <c r="I515" s="211"/>
      <c r="J515" s="212">
        <f t="shared" si="0"/>
        <v>0</v>
      </c>
      <c r="K515" s="208" t="s">
        <v>207</v>
      </c>
      <c r="L515" s="63"/>
      <c r="M515" s="213" t="s">
        <v>34</v>
      </c>
      <c r="N515" s="214" t="s">
        <v>51</v>
      </c>
      <c r="O515" s="44"/>
      <c r="P515" s="215">
        <f t="shared" si="1"/>
        <v>0</v>
      </c>
      <c r="Q515" s="215">
        <v>0</v>
      </c>
      <c r="R515" s="215">
        <f t="shared" si="2"/>
        <v>0</v>
      </c>
      <c r="S515" s="215">
        <v>0</v>
      </c>
      <c r="T515" s="216">
        <f t="shared" si="3"/>
        <v>0</v>
      </c>
      <c r="AR515" s="25" t="s">
        <v>608</v>
      </c>
      <c r="AT515" s="25" t="s">
        <v>203</v>
      </c>
      <c r="AU515" s="25" t="s">
        <v>87</v>
      </c>
      <c r="AY515" s="25" t="s">
        <v>201</v>
      </c>
      <c r="BE515" s="217">
        <f t="shared" si="4"/>
        <v>0</v>
      </c>
      <c r="BF515" s="217">
        <f t="shared" si="5"/>
        <v>0</v>
      </c>
      <c r="BG515" s="217">
        <f t="shared" si="6"/>
        <v>0</v>
      </c>
      <c r="BH515" s="217">
        <f t="shared" si="7"/>
        <v>0</v>
      </c>
      <c r="BI515" s="217">
        <f t="shared" si="8"/>
        <v>0</v>
      </c>
      <c r="BJ515" s="25" t="s">
        <v>42</v>
      </c>
      <c r="BK515" s="217">
        <f t="shared" si="9"/>
        <v>0</v>
      </c>
      <c r="BL515" s="25" t="s">
        <v>608</v>
      </c>
      <c r="BM515" s="25" t="s">
        <v>3740</v>
      </c>
    </row>
    <row r="516" spans="2:65" s="1" customFormat="1" ht="16.5" customHeight="1">
      <c r="B516" s="43"/>
      <c r="C516" s="206" t="s">
        <v>981</v>
      </c>
      <c r="D516" s="206" t="s">
        <v>203</v>
      </c>
      <c r="E516" s="207" t="s">
        <v>3741</v>
      </c>
      <c r="F516" s="208" t="s">
        <v>3742</v>
      </c>
      <c r="G516" s="209" t="s">
        <v>370</v>
      </c>
      <c r="H516" s="210">
        <v>1</v>
      </c>
      <c r="I516" s="211"/>
      <c r="J516" s="212">
        <f t="shared" si="0"/>
        <v>0</v>
      </c>
      <c r="K516" s="208" t="s">
        <v>207</v>
      </c>
      <c r="L516" s="63"/>
      <c r="M516" s="213" t="s">
        <v>34</v>
      </c>
      <c r="N516" s="214" t="s">
        <v>51</v>
      </c>
      <c r="O516" s="44"/>
      <c r="P516" s="215">
        <f t="shared" si="1"/>
        <v>0</v>
      </c>
      <c r="Q516" s="215">
        <v>0</v>
      </c>
      <c r="R516" s="215">
        <f t="shared" si="2"/>
        <v>0</v>
      </c>
      <c r="S516" s="215">
        <v>0</v>
      </c>
      <c r="T516" s="216">
        <f t="shared" si="3"/>
        <v>0</v>
      </c>
      <c r="AR516" s="25" t="s">
        <v>608</v>
      </c>
      <c r="AT516" s="25" t="s">
        <v>203</v>
      </c>
      <c r="AU516" s="25" t="s">
        <v>87</v>
      </c>
      <c r="AY516" s="25" t="s">
        <v>201</v>
      </c>
      <c r="BE516" s="217">
        <f t="shared" si="4"/>
        <v>0</v>
      </c>
      <c r="BF516" s="217">
        <f t="shared" si="5"/>
        <v>0</v>
      </c>
      <c r="BG516" s="217">
        <f t="shared" si="6"/>
        <v>0</v>
      </c>
      <c r="BH516" s="217">
        <f t="shared" si="7"/>
        <v>0</v>
      </c>
      <c r="BI516" s="217">
        <f t="shared" si="8"/>
        <v>0</v>
      </c>
      <c r="BJ516" s="25" t="s">
        <v>42</v>
      </c>
      <c r="BK516" s="217">
        <f t="shared" si="9"/>
        <v>0</v>
      </c>
      <c r="BL516" s="25" t="s">
        <v>608</v>
      </c>
      <c r="BM516" s="25" t="s">
        <v>3743</v>
      </c>
    </row>
    <row r="517" spans="2:65" s="1" customFormat="1" ht="16.5" customHeight="1">
      <c r="B517" s="43"/>
      <c r="C517" s="206" t="s">
        <v>987</v>
      </c>
      <c r="D517" s="206" t="s">
        <v>203</v>
      </c>
      <c r="E517" s="207" t="s">
        <v>3744</v>
      </c>
      <c r="F517" s="208" t="s">
        <v>3745</v>
      </c>
      <c r="G517" s="209" t="s">
        <v>370</v>
      </c>
      <c r="H517" s="210">
        <v>1</v>
      </c>
      <c r="I517" s="211"/>
      <c r="J517" s="212">
        <f t="shared" si="0"/>
        <v>0</v>
      </c>
      <c r="K517" s="208" t="s">
        <v>207</v>
      </c>
      <c r="L517" s="63"/>
      <c r="M517" s="213" t="s">
        <v>34</v>
      </c>
      <c r="N517" s="214" t="s">
        <v>51</v>
      </c>
      <c r="O517" s="44"/>
      <c r="P517" s="215">
        <f t="shared" si="1"/>
        <v>0</v>
      </c>
      <c r="Q517" s="215">
        <v>0</v>
      </c>
      <c r="R517" s="215">
        <f t="shared" si="2"/>
        <v>0</v>
      </c>
      <c r="S517" s="215">
        <v>0</v>
      </c>
      <c r="T517" s="216">
        <f t="shared" si="3"/>
        <v>0</v>
      </c>
      <c r="AR517" s="25" t="s">
        <v>608</v>
      </c>
      <c r="AT517" s="25" t="s">
        <v>203</v>
      </c>
      <c r="AU517" s="25" t="s">
        <v>87</v>
      </c>
      <c r="AY517" s="25" t="s">
        <v>201</v>
      </c>
      <c r="BE517" s="217">
        <f t="shared" si="4"/>
        <v>0</v>
      </c>
      <c r="BF517" s="217">
        <f t="shared" si="5"/>
        <v>0</v>
      </c>
      <c r="BG517" s="217">
        <f t="shared" si="6"/>
        <v>0</v>
      </c>
      <c r="BH517" s="217">
        <f t="shared" si="7"/>
        <v>0</v>
      </c>
      <c r="BI517" s="217">
        <f t="shared" si="8"/>
        <v>0</v>
      </c>
      <c r="BJ517" s="25" t="s">
        <v>42</v>
      </c>
      <c r="BK517" s="217">
        <f t="shared" si="9"/>
        <v>0</v>
      </c>
      <c r="BL517" s="25" t="s">
        <v>608</v>
      </c>
      <c r="BM517" s="25" t="s">
        <v>3746</v>
      </c>
    </row>
    <row r="518" spans="2:65" s="1" customFormat="1" ht="16.5" customHeight="1">
      <c r="B518" s="43"/>
      <c r="C518" s="206" t="s">
        <v>992</v>
      </c>
      <c r="D518" s="206" t="s">
        <v>203</v>
      </c>
      <c r="E518" s="207" t="s">
        <v>3747</v>
      </c>
      <c r="F518" s="208" t="s">
        <v>3748</v>
      </c>
      <c r="G518" s="209" t="s">
        <v>370</v>
      </c>
      <c r="H518" s="210">
        <v>1</v>
      </c>
      <c r="I518" s="211"/>
      <c r="J518" s="212">
        <f t="shared" si="0"/>
        <v>0</v>
      </c>
      <c r="K518" s="208" t="s">
        <v>207</v>
      </c>
      <c r="L518" s="63"/>
      <c r="M518" s="213" t="s">
        <v>34</v>
      </c>
      <c r="N518" s="214" t="s">
        <v>51</v>
      </c>
      <c r="O518" s="44"/>
      <c r="P518" s="215">
        <f t="shared" si="1"/>
        <v>0</v>
      </c>
      <c r="Q518" s="215">
        <v>0</v>
      </c>
      <c r="R518" s="215">
        <f t="shared" si="2"/>
        <v>0</v>
      </c>
      <c r="S518" s="215">
        <v>0</v>
      </c>
      <c r="T518" s="216">
        <f t="shared" si="3"/>
        <v>0</v>
      </c>
      <c r="AR518" s="25" t="s">
        <v>608</v>
      </c>
      <c r="AT518" s="25" t="s">
        <v>203</v>
      </c>
      <c r="AU518" s="25" t="s">
        <v>87</v>
      </c>
      <c r="AY518" s="25" t="s">
        <v>201</v>
      </c>
      <c r="BE518" s="217">
        <f t="shared" si="4"/>
        <v>0</v>
      </c>
      <c r="BF518" s="217">
        <f t="shared" si="5"/>
        <v>0</v>
      </c>
      <c r="BG518" s="217">
        <f t="shared" si="6"/>
        <v>0</v>
      </c>
      <c r="BH518" s="217">
        <f t="shared" si="7"/>
        <v>0</v>
      </c>
      <c r="BI518" s="217">
        <f t="shared" si="8"/>
        <v>0</v>
      </c>
      <c r="BJ518" s="25" t="s">
        <v>42</v>
      </c>
      <c r="BK518" s="217">
        <f t="shared" si="9"/>
        <v>0</v>
      </c>
      <c r="BL518" s="25" t="s">
        <v>608</v>
      </c>
      <c r="BM518" s="25" t="s">
        <v>3749</v>
      </c>
    </row>
    <row r="519" spans="2:65" s="1" customFormat="1" ht="16.5" customHeight="1">
      <c r="B519" s="43"/>
      <c r="C519" s="206" t="s">
        <v>997</v>
      </c>
      <c r="D519" s="206" t="s">
        <v>203</v>
      </c>
      <c r="E519" s="207" t="s">
        <v>3750</v>
      </c>
      <c r="F519" s="208" t="s">
        <v>3751</v>
      </c>
      <c r="G519" s="209" t="s">
        <v>370</v>
      </c>
      <c r="H519" s="210">
        <v>1</v>
      </c>
      <c r="I519" s="211"/>
      <c r="J519" s="212">
        <f t="shared" si="0"/>
        <v>0</v>
      </c>
      <c r="K519" s="208" t="s">
        <v>207</v>
      </c>
      <c r="L519" s="63"/>
      <c r="M519" s="213" t="s">
        <v>34</v>
      </c>
      <c r="N519" s="214" t="s">
        <v>51</v>
      </c>
      <c r="O519" s="44"/>
      <c r="P519" s="215">
        <f t="shared" si="1"/>
        <v>0</v>
      </c>
      <c r="Q519" s="215">
        <v>0</v>
      </c>
      <c r="R519" s="215">
        <f t="shared" si="2"/>
        <v>0</v>
      </c>
      <c r="S519" s="215">
        <v>0</v>
      </c>
      <c r="T519" s="216">
        <f t="shared" si="3"/>
        <v>0</v>
      </c>
      <c r="AR519" s="25" t="s">
        <v>608</v>
      </c>
      <c r="AT519" s="25" t="s">
        <v>203</v>
      </c>
      <c r="AU519" s="25" t="s">
        <v>87</v>
      </c>
      <c r="AY519" s="25" t="s">
        <v>201</v>
      </c>
      <c r="BE519" s="217">
        <f t="shared" si="4"/>
        <v>0</v>
      </c>
      <c r="BF519" s="217">
        <f t="shared" si="5"/>
        <v>0</v>
      </c>
      <c r="BG519" s="217">
        <f t="shared" si="6"/>
        <v>0</v>
      </c>
      <c r="BH519" s="217">
        <f t="shared" si="7"/>
        <v>0</v>
      </c>
      <c r="BI519" s="217">
        <f t="shared" si="8"/>
        <v>0</v>
      </c>
      <c r="BJ519" s="25" t="s">
        <v>42</v>
      </c>
      <c r="BK519" s="217">
        <f t="shared" si="9"/>
        <v>0</v>
      </c>
      <c r="BL519" s="25" t="s">
        <v>608</v>
      </c>
      <c r="BM519" s="25" t="s">
        <v>3752</v>
      </c>
    </row>
    <row r="520" spans="2:65" s="1" customFormat="1" ht="16.5" customHeight="1">
      <c r="B520" s="43"/>
      <c r="C520" s="206" t="s">
        <v>1002</v>
      </c>
      <c r="D520" s="206" t="s">
        <v>203</v>
      </c>
      <c r="E520" s="207" t="s">
        <v>3753</v>
      </c>
      <c r="F520" s="208" t="s">
        <v>3754</v>
      </c>
      <c r="G520" s="209" t="s">
        <v>3755</v>
      </c>
      <c r="H520" s="210">
        <v>1</v>
      </c>
      <c r="I520" s="211"/>
      <c r="J520" s="212">
        <f t="shared" si="0"/>
        <v>0</v>
      </c>
      <c r="K520" s="208" t="s">
        <v>207</v>
      </c>
      <c r="L520" s="63"/>
      <c r="M520" s="213" t="s">
        <v>34</v>
      </c>
      <c r="N520" s="214" t="s">
        <v>51</v>
      </c>
      <c r="O520" s="44"/>
      <c r="P520" s="215">
        <f t="shared" si="1"/>
        <v>0</v>
      </c>
      <c r="Q520" s="215">
        <v>0</v>
      </c>
      <c r="R520" s="215">
        <f t="shared" si="2"/>
        <v>0</v>
      </c>
      <c r="S520" s="215">
        <v>0</v>
      </c>
      <c r="T520" s="216">
        <f t="shared" si="3"/>
        <v>0</v>
      </c>
      <c r="AR520" s="25" t="s">
        <v>608</v>
      </c>
      <c r="AT520" s="25" t="s">
        <v>203</v>
      </c>
      <c r="AU520" s="25" t="s">
        <v>87</v>
      </c>
      <c r="AY520" s="25" t="s">
        <v>201</v>
      </c>
      <c r="BE520" s="217">
        <f t="shared" si="4"/>
        <v>0</v>
      </c>
      <c r="BF520" s="217">
        <f t="shared" si="5"/>
        <v>0</v>
      </c>
      <c r="BG520" s="217">
        <f t="shared" si="6"/>
        <v>0</v>
      </c>
      <c r="BH520" s="217">
        <f t="shared" si="7"/>
        <v>0</v>
      </c>
      <c r="BI520" s="217">
        <f t="shared" si="8"/>
        <v>0</v>
      </c>
      <c r="BJ520" s="25" t="s">
        <v>42</v>
      </c>
      <c r="BK520" s="217">
        <f t="shared" si="9"/>
        <v>0</v>
      </c>
      <c r="BL520" s="25" t="s">
        <v>608</v>
      </c>
      <c r="BM520" s="25" t="s">
        <v>3756</v>
      </c>
    </row>
    <row r="521" spans="2:65" s="1" customFormat="1" ht="16.5" customHeight="1">
      <c r="B521" s="43"/>
      <c r="C521" s="206" t="s">
        <v>1021</v>
      </c>
      <c r="D521" s="206" t="s">
        <v>203</v>
      </c>
      <c r="E521" s="207" t="s">
        <v>3757</v>
      </c>
      <c r="F521" s="208" t="s">
        <v>3758</v>
      </c>
      <c r="G521" s="209" t="s">
        <v>3755</v>
      </c>
      <c r="H521" s="210">
        <v>1</v>
      </c>
      <c r="I521" s="211"/>
      <c r="J521" s="212">
        <f t="shared" si="0"/>
        <v>0</v>
      </c>
      <c r="K521" s="208" t="s">
        <v>207</v>
      </c>
      <c r="L521" s="63"/>
      <c r="M521" s="213" t="s">
        <v>34</v>
      </c>
      <c r="N521" s="214" t="s">
        <v>51</v>
      </c>
      <c r="O521" s="44"/>
      <c r="P521" s="215">
        <f t="shared" si="1"/>
        <v>0</v>
      </c>
      <c r="Q521" s="215">
        <v>0</v>
      </c>
      <c r="R521" s="215">
        <f t="shared" si="2"/>
        <v>0</v>
      </c>
      <c r="S521" s="215">
        <v>0</v>
      </c>
      <c r="T521" s="216">
        <f t="shared" si="3"/>
        <v>0</v>
      </c>
      <c r="AR521" s="25" t="s">
        <v>608</v>
      </c>
      <c r="AT521" s="25" t="s">
        <v>203</v>
      </c>
      <c r="AU521" s="25" t="s">
        <v>87</v>
      </c>
      <c r="AY521" s="25" t="s">
        <v>201</v>
      </c>
      <c r="BE521" s="217">
        <f t="shared" si="4"/>
        <v>0</v>
      </c>
      <c r="BF521" s="217">
        <f t="shared" si="5"/>
        <v>0</v>
      </c>
      <c r="BG521" s="217">
        <f t="shared" si="6"/>
        <v>0</v>
      </c>
      <c r="BH521" s="217">
        <f t="shared" si="7"/>
        <v>0</v>
      </c>
      <c r="BI521" s="217">
        <f t="shared" si="8"/>
        <v>0</v>
      </c>
      <c r="BJ521" s="25" t="s">
        <v>42</v>
      </c>
      <c r="BK521" s="217">
        <f t="shared" si="9"/>
        <v>0</v>
      </c>
      <c r="BL521" s="25" t="s">
        <v>608</v>
      </c>
      <c r="BM521" s="25" t="s">
        <v>3759</v>
      </c>
    </row>
    <row r="522" spans="2:65" s="1" customFormat="1" ht="16.5" customHeight="1">
      <c r="B522" s="43"/>
      <c r="C522" s="206" t="s">
        <v>1026</v>
      </c>
      <c r="D522" s="206" t="s">
        <v>203</v>
      </c>
      <c r="E522" s="207" t="s">
        <v>3760</v>
      </c>
      <c r="F522" s="208" t="s">
        <v>3761</v>
      </c>
      <c r="G522" s="209" t="s">
        <v>3755</v>
      </c>
      <c r="H522" s="210">
        <v>1</v>
      </c>
      <c r="I522" s="211"/>
      <c r="J522" s="212">
        <f t="shared" si="0"/>
        <v>0</v>
      </c>
      <c r="K522" s="208" t="s">
        <v>207</v>
      </c>
      <c r="L522" s="63"/>
      <c r="M522" s="213" t="s">
        <v>34</v>
      </c>
      <c r="N522" s="214" t="s">
        <v>51</v>
      </c>
      <c r="O522" s="44"/>
      <c r="P522" s="215">
        <f t="shared" si="1"/>
        <v>0</v>
      </c>
      <c r="Q522" s="215">
        <v>0</v>
      </c>
      <c r="R522" s="215">
        <f t="shared" si="2"/>
        <v>0</v>
      </c>
      <c r="S522" s="215">
        <v>0</v>
      </c>
      <c r="T522" s="216">
        <f t="shared" si="3"/>
        <v>0</v>
      </c>
      <c r="AR522" s="25" t="s">
        <v>608</v>
      </c>
      <c r="AT522" s="25" t="s">
        <v>203</v>
      </c>
      <c r="AU522" s="25" t="s">
        <v>87</v>
      </c>
      <c r="AY522" s="25" t="s">
        <v>201</v>
      </c>
      <c r="BE522" s="217">
        <f t="shared" si="4"/>
        <v>0</v>
      </c>
      <c r="BF522" s="217">
        <f t="shared" si="5"/>
        <v>0</v>
      </c>
      <c r="BG522" s="217">
        <f t="shared" si="6"/>
        <v>0</v>
      </c>
      <c r="BH522" s="217">
        <f t="shared" si="7"/>
        <v>0</v>
      </c>
      <c r="BI522" s="217">
        <f t="shared" si="8"/>
        <v>0</v>
      </c>
      <c r="BJ522" s="25" t="s">
        <v>42</v>
      </c>
      <c r="BK522" s="217">
        <f t="shared" si="9"/>
        <v>0</v>
      </c>
      <c r="BL522" s="25" t="s">
        <v>608</v>
      </c>
      <c r="BM522" s="25" t="s">
        <v>3762</v>
      </c>
    </row>
    <row r="523" spans="2:65" s="1" customFormat="1" ht="16.5" customHeight="1">
      <c r="B523" s="43"/>
      <c r="C523" s="206" t="s">
        <v>1041</v>
      </c>
      <c r="D523" s="206" t="s">
        <v>203</v>
      </c>
      <c r="E523" s="207" t="s">
        <v>3763</v>
      </c>
      <c r="F523" s="208" t="s">
        <v>3764</v>
      </c>
      <c r="G523" s="209" t="s">
        <v>3476</v>
      </c>
      <c r="H523" s="281"/>
      <c r="I523" s="211"/>
      <c r="J523" s="212">
        <f t="shared" si="0"/>
        <v>0</v>
      </c>
      <c r="K523" s="208" t="s">
        <v>34</v>
      </c>
      <c r="L523" s="63"/>
      <c r="M523" s="213" t="s">
        <v>34</v>
      </c>
      <c r="N523" s="214" t="s">
        <v>51</v>
      </c>
      <c r="O523" s="44"/>
      <c r="P523" s="215">
        <f t="shared" si="1"/>
        <v>0</v>
      </c>
      <c r="Q523" s="215">
        <v>0</v>
      </c>
      <c r="R523" s="215">
        <f t="shared" si="2"/>
        <v>0</v>
      </c>
      <c r="S523" s="215">
        <v>0</v>
      </c>
      <c r="T523" s="216">
        <f t="shared" si="3"/>
        <v>0</v>
      </c>
      <c r="AR523" s="25" t="s">
        <v>608</v>
      </c>
      <c r="AT523" s="25" t="s">
        <v>203</v>
      </c>
      <c r="AU523" s="25" t="s">
        <v>87</v>
      </c>
      <c r="AY523" s="25" t="s">
        <v>201</v>
      </c>
      <c r="BE523" s="217">
        <f t="shared" si="4"/>
        <v>0</v>
      </c>
      <c r="BF523" s="217">
        <f t="shared" si="5"/>
        <v>0</v>
      </c>
      <c r="BG523" s="217">
        <f t="shared" si="6"/>
        <v>0</v>
      </c>
      <c r="BH523" s="217">
        <f t="shared" si="7"/>
        <v>0</v>
      </c>
      <c r="BI523" s="217">
        <f t="shared" si="8"/>
        <v>0</v>
      </c>
      <c r="BJ523" s="25" t="s">
        <v>42</v>
      </c>
      <c r="BK523" s="217">
        <f t="shared" si="9"/>
        <v>0</v>
      </c>
      <c r="BL523" s="25" t="s">
        <v>608</v>
      </c>
      <c r="BM523" s="25" t="s">
        <v>3765</v>
      </c>
    </row>
    <row r="524" spans="2:65" s="1" customFormat="1" ht="16.5" customHeight="1">
      <c r="B524" s="43"/>
      <c r="C524" s="206" t="s">
        <v>1046</v>
      </c>
      <c r="D524" s="206" t="s">
        <v>203</v>
      </c>
      <c r="E524" s="207" t="s">
        <v>3766</v>
      </c>
      <c r="F524" s="208" t="s">
        <v>3767</v>
      </c>
      <c r="G524" s="209" t="s">
        <v>3476</v>
      </c>
      <c r="H524" s="281"/>
      <c r="I524" s="211"/>
      <c r="J524" s="212">
        <f t="shared" si="0"/>
        <v>0</v>
      </c>
      <c r="K524" s="208" t="s">
        <v>34</v>
      </c>
      <c r="L524" s="63"/>
      <c r="M524" s="213" t="s">
        <v>34</v>
      </c>
      <c r="N524" s="277" t="s">
        <v>51</v>
      </c>
      <c r="O524" s="278"/>
      <c r="P524" s="279">
        <f t="shared" si="1"/>
        <v>0</v>
      </c>
      <c r="Q524" s="279">
        <v>0</v>
      </c>
      <c r="R524" s="279">
        <f t="shared" si="2"/>
        <v>0</v>
      </c>
      <c r="S524" s="279">
        <v>0</v>
      </c>
      <c r="T524" s="280">
        <f t="shared" si="3"/>
        <v>0</v>
      </c>
      <c r="AR524" s="25" t="s">
        <v>608</v>
      </c>
      <c r="AT524" s="25" t="s">
        <v>203</v>
      </c>
      <c r="AU524" s="25" t="s">
        <v>87</v>
      </c>
      <c r="AY524" s="25" t="s">
        <v>201</v>
      </c>
      <c r="BE524" s="217">
        <f t="shared" si="4"/>
        <v>0</v>
      </c>
      <c r="BF524" s="217">
        <f t="shared" si="5"/>
        <v>0</v>
      </c>
      <c r="BG524" s="217">
        <f t="shared" si="6"/>
        <v>0</v>
      </c>
      <c r="BH524" s="217">
        <f t="shared" si="7"/>
        <v>0</v>
      </c>
      <c r="BI524" s="217">
        <f t="shared" si="8"/>
        <v>0</v>
      </c>
      <c r="BJ524" s="25" t="s">
        <v>42</v>
      </c>
      <c r="BK524" s="217">
        <f t="shared" si="9"/>
        <v>0</v>
      </c>
      <c r="BL524" s="25" t="s">
        <v>608</v>
      </c>
      <c r="BM524" s="25" t="s">
        <v>3768</v>
      </c>
    </row>
    <row r="525" spans="2:65" s="1" customFormat="1" ht="6.95" customHeight="1">
      <c r="B525" s="58"/>
      <c r="C525" s="59"/>
      <c r="D525" s="59"/>
      <c r="E525" s="59"/>
      <c r="F525" s="59"/>
      <c r="G525" s="59"/>
      <c r="H525" s="59"/>
      <c r="I525" s="151"/>
      <c r="J525" s="59"/>
      <c r="K525" s="59"/>
      <c r="L525" s="63"/>
    </row>
  </sheetData>
  <sheetProtection password="CC35" sheet="1" objects="1" scenarios="1" formatColumns="0" formatRows="0" autoFilter="0"/>
  <autoFilter ref="C93:K524"/>
  <mergeCells count="13">
    <mergeCell ref="E86:H86"/>
    <mergeCell ref="G1:H1"/>
    <mergeCell ref="L2:V2"/>
    <mergeCell ref="E49:H49"/>
    <mergeCell ref="E51:H51"/>
    <mergeCell ref="J55:J56"/>
    <mergeCell ref="E82:H82"/>
    <mergeCell ref="E84:H84"/>
    <mergeCell ref="E7:H7"/>
    <mergeCell ref="E9:H9"/>
    <mergeCell ref="E11:H11"/>
    <mergeCell ref="E26:H26"/>
    <mergeCell ref="E47:H47"/>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101</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ht="15">
      <c r="B8" s="29"/>
      <c r="C8" s="30"/>
      <c r="D8" s="38" t="s">
        <v>149</v>
      </c>
      <c r="E8" s="30"/>
      <c r="F8" s="30"/>
      <c r="G8" s="30"/>
      <c r="H8" s="30"/>
      <c r="I8" s="129"/>
      <c r="J8" s="30"/>
      <c r="K8" s="32"/>
    </row>
    <row r="9" spans="1:70" s="1" customFormat="1" ht="16.5" customHeight="1">
      <c r="B9" s="43"/>
      <c r="C9" s="44"/>
      <c r="D9" s="44"/>
      <c r="E9" s="405" t="s">
        <v>150</v>
      </c>
      <c r="F9" s="406"/>
      <c r="G9" s="406"/>
      <c r="H9" s="406"/>
      <c r="I9" s="130"/>
      <c r="J9" s="44"/>
      <c r="K9" s="47"/>
    </row>
    <row r="10" spans="1:70" s="1" customFormat="1" ht="15">
      <c r="B10" s="43"/>
      <c r="C10" s="44"/>
      <c r="D10" s="38" t="s">
        <v>151</v>
      </c>
      <c r="E10" s="44"/>
      <c r="F10" s="44"/>
      <c r="G10" s="44"/>
      <c r="H10" s="44"/>
      <c r="I10" s="130"/>
      <c r="J10" s="44"/>
      <c r="K10" s="47"/>
    </row>
    <row r="11" spans="1:70" s="1" customFormat="1" ht="36.950000000000003" customHeight="1">
      <c r="B11" s="43"/>
      <c r="C11" s="44"/>
      <c r="D11" s="44"/>
      <c r="E11" s="407" t="s">
        <v>3769</v>
      </c>
      <c r="F11" s="406"/>
      <c r="G11" s="406"/>
      <c r="H11" s="406"/>
      <c r="I11" s="130"/>
      <c r="J11" s="44"/>
      <c r="K11" s="47"/>
    </row>
    <row r="12" spans="1:70" s="1" customFormat="1">
      <c r="B12" s="43"/>
      <c r="C12" s="44"/>
      <c r="D12" s="44"/>
      <c r="E12" s="44"/>
      <c r="F12" s="44"/>
      <c r="G12" s="44"/>
      <c r="H12" s="44"/>
      <c r="I12" s="130"/>
      <c r="J12" s="44"/>
      <c r="K12" s="47"/>
    </row>
    <row r="13" spans="1:70" s="1" customFormat="1" ht="14.45" customHeight="1">
      <c r="B13" s="43"/>
      <c r="C13" s="44"/>
      <c r="D13" s="38" t="s">
        <v>20</v>
      </c>
      <c r="E13" s="44"/>
      <c r="F13" s="36" t="s">
        <v>21</v>
      </c>
      <c r="G13" s="44"/>
      <c r="H13" s="44"/>
      <c r="I13" s="131" t="s">
        <v>22</v>
      </c>
      <c r="J13" s="36" t="s">
        <v>34</v>
      </c>
      <c r="K13" s="47"/>
    </row>
    <row r="14" spans="1:70" s="1" customFormat="1" ht="14.45" customHeight="1">
      <c r="B14" s="43"/>
      <c r="C14" s="44"/>
      <c r="D14" s="38" t="s">
        <v>24</v>
      </c>
      <c r="E14" s="44"/>
      <c r="F14" s="36" t="s">
        <v>25</v>
      </c>
      <c r="G14" s="44"/>
      <c r="H14" s="44"/>
      <c r="I14" s="131" t="s">
        <v>26</v>
      </c>
      <c r="J14" s="132" t="str">
        <f>'Rekapitulace stavby'!AN8</f>
        <v>5. 6. 2018</v>
      </c>
      <c r="K14" s="47"/>
    </row>
    <row r="15" spans="1:70" s="1" customFormat="1" ht="10.9" customHeight="1">
      <c r="B15" s="43"/>
      <c r="C15" s="44"/>
      <c r="D15" s="44"/>
      <c r="E15" s="44"/>
      <c r="F15" s="44"/>
      <c r="G15" s="44"/>
      <c r="H15" s="44"/>
      <c r="I15" s="130"/>
      <c r="J15" s="44"/>
      <c r="K15" s="47"/>
    </row>
    <row r="16" spans="1:70" s="1" customFormat="1" ht="14.45" customHeight="1">
      <c r="B16" s="43"/>
      <c r="C16" s="44"/>
      <c r="D16" s="38" t="s">
        <v>32</v>
      </c>
      <c r="E16" s="44"/>
      <c r="F16" s="44"/>
      <c r="G16" s="44"/>
      <c r="H16" s="44"/>
      <c r="I16" s="131" t="s">
        <v>33</v>
      </c>
      <c r="J16" s="36" t="s">
        <v>34</v>
      </c>
      <c r="K16" s="47"/>
    </row>
    <row r="17" spans="2:11" s="1" customFormat="1" ht="18" customHeight="1">
      <c r="B17" s="43"/>
      <c r="C17" s="44"/>
      <c r="D17" s="44"/>
      <c r="E17" s="36" t="s">
        <v>35</v>
      </c>
      <c r="F17" s="44"/>
      <c r="G17" s="44"/>
      <c r="H17" s="44"/>
      <c r="I17" s="131" t="s">
        <v>36</v>
      </c>
      <c r="J17" s="36" t="s">
        <v>34</v>
      </c>
      <c r="K17" s="47"/>
    </row>
    <row r="18" spans="2:11" s="1" customFormat="1" ht="6.95" customHeight="1">
      <c r="B18" s="43"/>
      <c r="C18" s="44"/>
      <c r="D18" s="44"/>
      <c r="E18" s="44"/>
      <c r="F18" s="44"/>
      <c r="G18" s="44"/>
      <c r="H18" s="44"/>
      <c r="I18" s="130"/>
      <c r="J18" s="44"/>
      <c r="K18" s="47"/>
    </row>
    <row r="19" spans="2:11" s="1" customFormat="1" ht="14.45" customHeight="1">
      <c r="B19" s="43"/>
      <c r="C19" s="44"/>
      <c r="D19" s="38" t="s">
        <v>37</v>
      </c>
      <c r="E19" s="44"/>
      <c r="F19" s="44"/>
      <c r="G19" s="44"/>
      <c r="H19" s="44"/>
      <c r="I19" s="131" t="s">
        <v>33</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1" t="s">
        <v>36</v>
      </c>
      <c r="J20" s="36" t="str">
        <f>IF('Rekapitulace stavby'!AN14="Vyplň údaj","",IF('Rekapitulace stavby'!AN14="","",'Rekapitulace stavby'!AN14))</f>
        <v/>
      </c>
      <c r="K20" s="47"/>
    </row>
    <row r="21" spans="2:11" s="1" customFormat="1" ht="6.95" customHeight="1">
      <c r="B21" s="43"/>
      <c r="C21" s="44"/>
      <c r="D21" s="44"/>
      <c r="E21" s="44"/>
      <c r="F21" s="44"/>
      <c r="G21" s="44"/>
      <c r="H21" s="44"/>
      <c r="I21" s="130"/>
      <c r="J21" s="44"/>
      <c r="K21" s="47"/>
    </row>
    <row r="22" spans="2:11" s="1" customFormat="1" ht="14.45" customHeight="1">
      <c r="B22" s="43"/>
      <c r="C22" s="44"/>
      <c r="D22" s="38" t="s">
        <v>39</v>
      </c>
      <c r="E22" s="44"/>
      <c r="F22" s="44"/>
      <c r="G22" s="44"/>
      <c r="H22" s="44"/>
      <c r="I22" s="131" t="s">
        <v>33</v>
      </c>
      <c r="J22" s="36" t="s">
        <v>34</v>
      </c>
      <c r="K22" s="47"/>
    </row>
    <row r="23" spans="2:11" s="1" customFormat="1" ht="18" customHeight="1">
      <c r="B23" s="43"/>
      <c r="C23" s="44"/>
      <c r="D23" s="44"/>
      <c r="E23" s="36" t="s">
        <v>41</v>
      </c>
      <c r="F23" s="44"/>
      <c r="G23" s="44"/>
      <c r="H23" s="44"/>
      <c r="I23" s="131" t="s">
        <v>36</v>
      </c>
      <c r="J23" s="36" t="s">
        <v>34</v>
      </c>
      <c r="K23" s="47"/>
    </row>
    <row r="24" spans="2:11" s="1" customFormat="1" ht="6.95" customHeight="1">
      <c r="B24" s="43"/>
      <c r="C24" s="44"/>
      <c r="D24" s="44"/>
      <c r="E24" s="44"/>
      <c r="F24" s="44"/>
      <c r="G24" s="44"/>
      <c r="H24" s="44"/>
      <c r="I24" s="130"/>
      <c r="J24" s="44"/>
      <c r="K24" s="47"/>
    </row>
    <row r="25" spans="2:11" s="1" customFormat="1" ht="14.45" customHeight="1">
      <c r="B25" s="43"/>
      <c r="C25" s="44"/>
      <c r="D25" s="38" t="s">
        <v>43</v>
      </c>
      <c r="E25" s="44"/>
      <c r="F25" s="44"/>
      <c r="G25" s="44"/>
      <c r="H25" s="44"/>
      <c r="I25" s="130"/>
      <c r="J25" s="44"/>
      <c r="K25" s="47"/>
    </row>
    <row r="26" spans="2:11" s="7" customFormat="1" ht="71.25" customHeight="1">
      <c r="B26" s="133"/>
      <c r="C26" s="134"/>
      <c r="D26" s="134"/>
      <c r="E26" s="399" t="s">
        <v>45</v>
      </c>
      <c r="F26" s="399"/>
      <c r="G26" s="399"/>
      <c r="H26" s="399"/>
      <c r="I26" s="135"/>
      <c r="J26" s="134"/>
      <c r="K26" s="136"/>
    </row>
    <row r="27" spans="2:11" s="1" customFormat="1" ht="6.95" customHeight="1">
      <c r="B27" s="43"/>
      <c r="C27" s="44"/>
      <c r="D27" s="44"/>
      <c r="E27" s="44"/>
      <c r="F27" s="44"/>
      <c r="G27" s="44"/>
      <c r="H27" s="44"/>
      <c r="I27" s="130"/>
      <c r="J27" s="44"/>
      <c r="K27" s="47"/>
    </row>
    <row r="28" spans="2:11" s="1" customFormat="1" ht="6.95" customHeight="1">
      <c r="B28" s="43"/>
      <c r="C28" s="44"/>
      <c r="D28" s="87"/>
      <c r="E28" s="87"/>
      <c r="F28" s="87"/>
      <c r="G28" s="87"/>
      <c r="H28" s="87"/>
      <c r="I28" s="137"/>
      <c r="J28" s="87"/>
      <c r="K28" s="138"/>
    </row>
    <row r="29" spans="2:11" s="1" customFormat="1" ht="25.35" customHeight="1">
      <c r="B29" s="43"/>
      <c r="C29" s="44"/>
      <c r="D29" s="139" t="s">
        <v>46</v>
      </c>
      <c r="E29" s="44"/>
      <c r="F29" s="44"/>
      <c r="G29" s="44"/>
      <c r="H29" s="44"/>
      <c r="I29" s="130"/>
      <c r="J29" s="140">
        <f>ROUND(J84,0)</f>
        <v>0</v>
      </c>
      <c r="K29" s="47"/>
    </row>
    <row r="30" spans="2:11" s="1" customFormat="1" ht="6.95" customHeight="1">
      <c r="B30" s="43"/>
      <c r="C30" s="44"/>
      <c r="D30" s="87"/>
      <c r="E30" s="87"/>
      <c r="F30" s="87"/>
      <c r="G30" s="87"/>
      <c r="H30" s="87"/>
      <c r="I30" s="137"/>
      <c r="J30" s="87"/>
      <c r="K30" s="138"/>
    </row>
    <row r="31" spans="2:11" s="1" customFormat="1" ht="14.45" customHeight="1">
      <c r="B31" s="43"/>
      <c r="C31" s="44"/>
      <c r="D31" s="44"/>
      <c r="E31" s="44"/>
      <c r="F31" s="48" t="s">
        <v>48</v>
      </c>
      <c r="G31" s="44"/>
      <c r="H31" s="44"/>
      <c r="I31" s="141" t="s">
        <v>47</v>
      </c>
      <c r="J31" s="48" t="s">
        <v>49</v>
      </c>
      <c r="K31" s="47"/>
    </row>
    <row r="32" spans="2:11" s="1" customFormat="1" ht="14.45" customHeight="1">
      <c r="B32" s="43"/>
      <c r="C32" s="44"/>
      <c r="D32" s="51" t="s">
        <v>50</v>
      </c>
      <c r="E32" s="51" t="s">
        <v>51</v>
      </c>
      <c r="F32" s="142">
        <f>ROUND(SUM(BE84:BE134), 0)</f>
        <v>0</v>
      </c>
      <c r="G32" s="44"/>
      <c r="H32" s="44"/>
      <c r="I32" s="143">
        <v>0.21</v>
      </c>
      <c r="J32" s="142">
        <f>ROUND(ROUND((SUM(BE84:BE134)), 0)*I32, 1)</f>
        <v>0</v>
      </c>
      <c r="K32" s="47"/>
    </row>
    <row r="33" spans="2:11" s="1" customFormat="1" ht="14.45" customHeight="1">
      <c r="B33" s="43"/>
      <c r="C33" s="44"/>
      <c r="D33" s="44"/>
      <c r="E33" s="51" t="s">
        <v>52</v>
      </c>
      <c r="F33" s="142">
        <f>ROUND(SUM(BF84:BF134), 0)</f>
        <v>0</v>
      </c>
      <c r="G33" s="44"/>
      <c r="H33" s="44"/>
      <c r="I33" s="143">
        <v>0.15</v>
      </c>
      <c r="J33" s="142">
        <f>ROUND(ROUND((SUM(BF84:BF134)), 0)*I33, 1)</f>
        <v>0</v>
      </c>
      <c r="K33" s="47"/>
    </row>
    <row r="34" spans="2:11" s="1" customFormat="1" ht="14.45" hidden="1" customHeight="1">
      <c r="B34" s="43"/>
      <c r="C34" s="44"/>
      <c r="D34" s="44"/>
      <c r="E34" s="51" t="s">
        <v>53</v>
      </c>
      <c r="F34" s="142">
        <f>ROUND(SUM(BG84:BG134), 0)</f>
        <v>0</v>
      </c>
      <c r="G34" s="44"/>
      <c r="H34" s="44"/>
      <c r="I34" s="143">
        <v>0.21</v>
      </c>
      <c r="J34" s="142">
        <v>0</v>
      </c>
      <c r="K34" s="47"/>
    </row>
    <row r="35" spans="2:11" s="1" customFormat="1" ht="14.45" hidden="1" customHeight="1">
      <c r="B35" s="43"/>
      <c r="C35" s="44"/>
      <c r="D35" s="44"/>
      <c r="E35" s="51" t="s">
        <v>54</v>
      </c>
      <c r="F35" s="142">
        <f>ROUND(SUM(BH84:BH134), 0)</f>
        <v>0</v>
      </c>
      <c r="G35" s="44"/>
      <c r="H35" s="44"/>
      <c r="I35" s="143">
        <v>0.15</v>
      </c>
      <c r="J35" s="142">
        <v>0</v>
      </c>
      <c r="K35" s="47"/>
    </row>
    <row r="36" spans="2:11" s="1" customFormat="1" ht="14.45" hidden="1" customHeight="1">
      <c r="B36" s="43"/>
      <c r="C36" s="44"/>
      <c r="D36" s="44"/>
      <c r="E36" s="51" t="s">
        <v>55</v>
      </c>
      <c r="F36" s="142">
        <f>ROUND(SUM(BI84:BI134), 0)</f>
        <v>0</v>
      </c>
      <c r="G36" s="44"/>
      <c r="H36" s="44"/>
      <c r="I36" s="143">
        <v>0</v>
      </c>
      <c r="J36" s="142">
        <v>0</v>
      </c>
      <c r="K36" s="47"/>
    </row>
    <row r="37" spans="2:11" s="1" customFormat="1" ht="6.95" customHeight="1">
      <c r="B37" s="43"/>
      <c r="C37" s="44"/>
      <c r="D37" s="44"/>
      <c r="E37" s="44"/>
      <c r="F37" s="44"/>
      <c r="G37" s="44"/>
      <c r="H37" s="44"/>
      <c r="I37" s="130"/>
      <c r="J37" s="44"/>
      <c r="K37" s="47"/>
    </row>
    <row r="38" spans="2:11" s="1" customFormat="1" ht="25.35" customHeight="1">
      <c r="B38" s="43"/>
      <c r="C38" s="144"/>
      <c r="D38" s="145" t="s">
        <v>56</v>
      </c>
      <c r="E38" s="81"/>
      <c r="F38" s="81"/>
      <c r="G38" s="146" t="s">
        <v>57</v>
      </c>
      <c r="H38" s="147" t="s">
        <v>58</v>
      </c>
      <c r="I38" s="148"/>
      <c r="J38" s="149">
        <f>SUM(J29:J36)</f>
        <v>0</v>
      </c>
      <c r="K38" s="150"/>
    </row>
    <row r="39" spans="2:11" s="1" customFormat="1" ht="14.45" customHeight="1">
      <c r="B39" s="58"/>
      <c r="C39" s="59"/>
      <c r="D39" s="59"/>
      <c r="E39" s="59"/>
      <c r="F39" s="59"/>
      <c r="G39" s="59"/>
      <c r="H39" s="59"/>
      <c r="I39" s="151"/>
      <c r="J39" s="59"/>
      <c r="K39" s="60"/>
    </row>
    <row r="43" spans="2:11" s="1" customFormat="1" ht="6.95" customHeight="1">
      <c r="B43" s="152"/>
      <c r="C43" s="153"/>
      <c r="D43" s="153"/>
      <c r="E43" s="153"/>
      <c r="F43" s="153"/>
      <c r="G43" s="153"/>
      <c r="H43" s="153"/>
      <c r="I43" s="154"/>
      <c r="J43" s="153"/>
      <c r="K43" s="155"/>
    </row>
    <row r="44" spans="2:11" s="1" customFormat="1" ht="36.950000000000003" customHeight="1">
      <c r="B44" s="43"/>
      <c r="C44" s="31" t="s">
        <v>153</v>
      </c>
      <c r="D44" s="44"/>
      <c r="E44" s="44"/>
      <c r="F44" s="44"/>
      <c r="G44" s="44"/>
      <c r="H44" s="44"/>
      <c r="I44" s="130"/>
      <c r="J44" s="44"/>
      <c r="K44" s="47"/>
    </row>
    <row r="45" spans="2:11" s="1" customFormat="1" ht="6.95" customHeight="1">
      <c r="B45" s="43"/>
      <c r="C45" s="44"/>
      <c r="D45" s="44"/>
      <c r="E45" s="44"/>
      <c r="F45" s="44"/>
      <c r="G45" s="44"/>
      <c r="H45" s="44"/>
      <c r="I45" s="130"/>
      <c r="J45" s="44"/>
      <c r="K45" s="47"/>
    </row>
    <row r="46" spans="2:11" s="1" customFormat="1" ht="14.45" customHeight="1">
      <c r="B46" s="43"/>
      <c r="C46" s="38" t="s">
        <v>18</v>
      </c>
      <c r="D46" s="44"/>
      <c r="E46" s="44"/>
      <c r="F46" s="44"/>
      <c r="G46" s="44"/>
      <c r="H46" s="44"/>
      <c r="I46" s="130"/>
      <c r="J46" s="44"/>
      <c r="K46" s="47"/>
    </row>
    <row r="47" spans="2:11" s="1" customFormat="1" ht="16.5" customHeight="1">
      <c r="B47" s="43"/>
      <c r="C47" s="44"/>
      <c r="D47" s="44"/>
      <c r="E47" s="405" t="str">
        <f>E7</f>
        <v>Školní jídelna a kuchyně, Velké Březno</v>
      </c>
      <c r="F47" s="411"/>
      <c r="G47" s="411"/>
      <c r="H47" s="411"/>
      <c r="I47" s="130"/>
      <c r="J47" s="44"/>
      <c r="K47" s="47"/>
    </row>
    <row r="48" spans="2:11" ht="15">
      <c r="B48" s="29"/>
      <c r="C48" s="38" t="s">
        <v>149</v>
      </c>
      <c r="D48" s="30"/>
      <c r="E48" s="30"/>
      <c r="F48" s="30"/>
      <c r="G48" s="30"/>
      <c r="H48" s="30"/>
      <c r="I48" s="129"/>
      <c r="J48" s="30"/>
      <c r="K48" s="32"/>
    </row>
    <row r="49" spans="2:47" s="1" customFormat="1" ht="16.5" customHeight="1">
      <c r="B49" s="43"/>
      <c r="C49" s="44"/>
      <c r="D49" s="44"/>
      <c r="E49" s="405" t="s">
        <v>150</v>
      </c>
      <c r="F49" s="406"/>
      <c r="G49" s="406"/>
      <c r="H49" s="406"/>
      <c r="I49" s="130"/>
      <c r="J49" s="44"/>
      <c r="K49" s="47"/>
    </row>
    <row r="50" spans="2:47" s="1" customFormat="1" ht="14.45" customHeight="1">
      <c r="B50" s="43"/>
      <c r="C50" s="38" t="s">
        <v>151</v>
      </c>
      <c r="D50" s="44"/>
      <c r="E50" s="44"/>
      <c r="F50" s="44"/>
      <c r="G50" s="44"/>
      <c r="H50" s="44"/>
      <c r="I50" s="130"/>
      <c r="J50" s="44"/>
      <c r="K50" s="47"/>
    </row>
    <row r="51" spans="2:47" s="1" customFormat="1" ht="17.25" customHeight="1">
      <c r="B51" s="43"/>
      <c r="C51" s="44"/>
      <c r="D51" s="44"/>
      <c r="E51" s="407" t="str">
        <f>E11</f>
        <v>04 - SO 01.4 - Gastro zařízení</v>
      </c>
      <c r="F51" s="406"/>
      <c r="G51" s="406"/>
      <c r="H51" s="406"/>
      <c r="I51" s="130"/>
      <c r="J51" s="44"/>
      <c r="K51" s="47"/>
    </row>
    <row r="52" spans="2:47" s="1" customFormat="1" ht="6.95" customHeight="1">
      <c r="B52" s="43"/>
      <c r="C52" s="44"/>
      <c r="D52" s="44"/>
      <c r="E52" s="44"/>
      <c r="F52" s="44"/>
      <c r="G52" s="44"/>
      <c r="H52" s="44"/>
      <c r="I52" s="130"/>
      <c r="J52" s="44"/>
      <c r="K52" s="47"/>
    </row>
    <row r="53" spans="2:47" s="1" customFormat="1" ht="18" customHeight="1">
      <c r="B53" s="43"/>
      <c r="C53" s="38" t="s">
        <v>24</v>
      </c>
      <c r="D53" s="44"/>
      <c r="E53" s="44"/>
      <c r="F53" s="36" t="str">
        <f>F14</f>
        <v>Velké Březno</v>
      </c>
      <c r="G53" s="44"/>
      <c r="H53" s="44"/>
      <c r="I53" s="131" t="s">
        <v>26</v>
      </c>
      <c r="J53" s="132" t="str">
        <f>IF(J14="","",J14)</f>
        <v>5. 6. 2018</v>
      </c>
      <c r="K53" s="47"/>
    </row>
    <row r="54" spans="2:47" s="1" customFormat="1" ht="6.95" customHeight="1">
      <c r="B54" s="43"/>
      <c r="C54" s="44"/>
      <c r="D54" s="44"/>
      <c r="E54" s="44"/>
      <c r="F54" s="44"/>
      <c r="G54" s="44"/>
      <c r="H54" s="44"/>
      <c r="I54" s="130"/>
      <c r="J54" s="44"/>
      <c r="K54" s="47"/>
    </row>
    <row r="55" spans="2:47" s="1" customFormat="1" ht="15">
      <c r="B55" s="43"/>
      <c r="C55" s="38" t="s">
        <v>32</v>
      </c>
      <c r="D55" s="44"/>
      <c r="E55" s="44"/>
      <c r="F55" s="36" t="str">
        <f>E17</f>
        <v>Obec Velké Březno</v>
      </c>
      <c r="G55" s="44"/>
      <c r="H55" s="44"/>
      <c r="I55" s="131" t="s">
        <v>39</v>
      </c>
      <c r="J55" s="399" t="str">
        <f>E23</f>
        <v>Ateliér AVN s.r.o.</v>
      </c>
      <c r="K55" s="47"/>
    </row>
    <row r="56" spans="2:47" s="1" customFormat="1" ht="14.45" customHeight="1">
      <c r="B56" s="43"/>
      <c r="C56" s="38" t="s">
        <v>37</v>
      </c>
      <c r="D56" s="44"/>
      <c r="E56" s="44"/>
      <c r="F56" s="36" t="str">
        <f>IF(E20="","",E20)</f>
        <v/>
      </c>
      <c r="G56" s="44"/>
      <c r="H56" s="44"/>
      <c r="I56" s="130"/>
      <c r="J56" s="408"/>
      <c r="K56" s="47"/>
    </row>
    <row r="57" spans="2:47" s="1" customFormat="1" ht="10.35" customHeight="1">
      <c r="B57" s="43"/>
      <c r="C57" s="44"/>
      <c r="D57" s="44"/>
      <c r="E57" s="44"/>
      <c r="F57" s="44"/>
      <c r="G57" s="44"/>
      <c r="H57" s="44"/>
      <c r="I57" s="130"/>
      <c r="J57" s="44"/>
      <c r="K57" s="47"/>
    </row>
    <row r="58" spans="2:47" s="1" customFormat="1" ht="29.25" customHeight="1">
      <c r="B58" s="43"/>
      <c r="C58" s="156" t="s">
        <v>154</v>
      </c>
      <c r="D58" s="144"/>
      <c r="E58" s="144"/>
      <c r="F58" s="144"/>
      <c r="G58" s="144"/>
      <c r="H58" s="144"/>
      <c r="I58" s="157"/>
      <c r="J58" s="158" t="s">
        <v>155</v>
      </c>
      <c r="K58" s="159"/>
    </row>
    <row r="59" spans="2:47" s="1" customFormat="1" ht="10.35" customHeight="1">
      <c r="B59" s="43"/>
      <c r="C59" s="44"/>
      <c r="D59" s="44"/>
      <c r="E59" s="44"/>
      <c r="F59" s="44"/>
      <c r="G59" s="44"/>
      <c r="H59" s="44"/>
      <c r="I59" s="130"/>
      <c r="J59" s="44"/>
      <c r="K59" s="47"/>
    </row>
    <row r="60" spans="2:47" s="1" customFormat="1" ht="29.25" customHeight="1">
      <c r="B60" s="43"/>
      <c r="C60" s="160" t="s">
        <v>156</v>
      </c>
      <c r="D60" s="44"/>
      <c r="E60" s="44"/>
      <c r="F60" s="44"/>
      <c r="G60" s="44"/>
      <c r="H60" s="44"/>
      <c r="I60" s="130"/>
      <c r="J60" s="140">
        <f>J84</f>
        <v>0</v>
      </c>
      <c r="K60" s="47"/>
      <c r="AU60" s="25" t="s">
        <v>157</v>
      </c>
    </row>
    <row r="61" spans="2:47" s="8" customFormat="1" ht="24.95" customHeight="1">
      <c r="B61" s="161"/>
      <c r="C61" s="162"/>
      <c r="D61" s="163" t="s">
        <v>166</v>
      </c>
      <c r="E61" s="164"/>
      <c r="F61" s="164"/>
      <c r="G61" s="164"/>
      <c r="H61" s="164"/>
      <c r="I61" s="165"/>
      <c r="J61" s="166">
        <f>J85</f>
        <v>0</v>
      </c>
      <c r="K61" s="167"/>
    </row>
    <row r="62" spans="2:47" s="9" customFormat="1" ht="19.899999999999999" customHeight="1">
      <c r="B62" s="168"/>
      <c r="C62" s="169"/>
      <c r="D62" s="170" t="s">
        <v>3770</v>
      </c>
      <c r="E62" s="171"/>
      <c r="F62" s="171"/>
      <c r="G62" s="171"/>
      <c r="H62" s="171"/>
      <c r="I62" s="172"/>
      <c r="J62" s="173">
        <f>J86</f>
        <v>0</v>
      </c>
      <c r="K62" s="174"/>
    </row>
    <row r="63" spans="2:47" s="1" customFormat="1" ht="21.75" customHeight="1">
      <c r="B63" s="43"/>
      <c r="C63" s="44"/>
      <c r="D63" s="44"/>
      <c r="E63" s="44"/>
      <c r="F63" s="44"/>
      <c r="G63" s="44"/>
      <c r="H63" s="44"/>
      <c r="I63" s="130"/>
      <c r="J63" s="44"/>
      <c r="K63" s="47"/>
    </row>
    <row r="64" spans="2:47" s="1" customFormat="1" ht="6.95" customHeight="1">
      <c r="B64" s="58"/>
      <c r="C64" s="59"/>
      <c r="D64" s="59"/>
      <c r="E64" s="59"/>
      <c r="F64" s="59"/>
      <c r="G64" s="59"/>
      <c r="H64" s="59"/>
      <c r="I64" s="151"/>
      <c r="J64" s="59"/>
      <c r="K64" s="60"/>
    </row>
    <row r="68" spans="2:12" s="1" customFormat="1" ht="6.95" customHeight="1">
      <c r="B68" s="61"/>
      <c r="C68" s="62"/>
      <c r="D68" s="62"/>
      <c r="E68" s="62"/>
      <c r="F68" s="62"/>
      <c r="G68" s="62"/>
      <c r="H68" s="62"/>
      <c r="I68" s="154"/>
      <c r="J68" s="62"/>
      <c r="K68" s="62"/>
      <c r="L68" s="63"/>
    </row>
    <row r="69" spans="2:12" s="1" customFormat="1" ht="36.950000000000003" customHeight="1">
      <c r="B69" s="43"/>
      <c r="C69" s="64" t="s">
        <v>185</v>
      </c>
      <c r="D69" s="65"/>
      <c r="E69" s="65"/>
      <c r="F69" s="65"/>
      <c r="G69" s="65"/>
      <c r="H69" s="65"/>
      <c r="I69" s="175"/>
      <c r="J69" s="65"/>
      <c r="K69" s="65"/>
      <c r="L69" s="63"/>
    </row>
    <row r="70" spans="2:12" s="1" customFormat="1" ht="6.95" customHeight="1">
      <c r="B70" s="43"/>
      <c r="C70" s="65"/>
      <c r="D70" s="65"/>
      <c r="E70" s="65"/>
      <c r="F70" s="65"/>
      <c r="G70" s="65"/>
      <c r="H70" s="65"/>
      <c r="I70" s="175"/>
      <c r="J70" s="65"/>
      <c r="K70" s="65"/>
      <c r="L70" s="63"/>
    </row>
    <row r="71" spans="2:12" s="1" customFormat="1" ht="14.45" customHeight="1">
      <c r="B71" s="43"/>
      <c r="C71" s="67" t="s">
        <v>18</v>
      </c>
      <c r="D71" s="65"/>
      <c r="E71" s="65"/>
      <c r="F71" s="65"/>
      <c r="G71" s="65"/>
      <c r="H71" s="65"/>
      <c r="I71" s="175"/>
      <c r="J71" s="65"/>
      <c r="K71" s="65"/>
      <c r="L71" s="63"/>
    </row>
    <row r="72" spans="2:12" s="1" customFormat="1" ht="16.5" customHeight="1">
      <c r="B72" s="43"/>
      <c r="C72" s="65"/>
      <c r="D72" s="65"/>
      <c r="E72" s="409" t="str">
        <f>E7</f>
        <v>Školní jídelna a kuchyně, Velké Březno</v>
      </c>
      <c r="F72" s="410"/>
      <c r="G72" s="410"/>
      <c r="H72" s="410"/>
      <c r="I72" s="175"/>
      <c r="J72" s="65"/>
      <c r="K72" s="65"/>
      <c r="L72" s="63"/>
    </row>
    <row r="73" spans="2:12" ht="15">
      <c r="B73" s="29"/>
      <c r="C73" s="67" t="s">
        <v>149</v>
      </c>
      <c r="D73" s="176"/>
      <c r="E73" s="176"/>
      <c r="F73" s="176"/>
      <c r="G73" s="176"/>
      <c r="H73" s="176"/>
      <c r="J73" s="176"/>
      <c r="K73" s="176"/>
      <c r="L73" s="177"/>
    </row>
    <row r="74" spans="2:12" s="1" customFormat="1" ht="16.5" customHeight="1">
      <c r="B74" s="43"/>
      <c r="C74" s="65"/>
      <c r="D74" s="65"/>
      <c r="E74" s="409" t="s">
        <v>150</v>
      </c>
      <c r="F74" s="403"/>
      <c r="G74" s="403"/>
      <c r="H74" s="403"/>
      <c r="I74" s="175"/>
      <c r="J74" s="65"/>
      <c r="K74" s="65"/>
      <c r="L74" s="63"/>
    </row>
    <row r="75" spans="2:12" s="1" customFormat="1" ht="14.45" customHeight="1">
      <c r="B75" s="43"/>
      <c r="C75" s="67" t="s">
        <v>151</v>
      </c>
      <c r="D75" s="65"/>
      <c r="E75" s="65"/>
      <c r="F75" s="65"/>
      <c r="G75" s="65"/>
      <c r="H75" s="65"/>
      <c r="I75" s="175"/>
      <c r="J75" s="65"/>
      <c r="K75" s="65"/>
      <c r="L75" s="63"/>
    </row>
    <row r="76" spans="2:12" s="1" customFormat="1" ht="17.25" customHeight="1">
      <c r="B76" s="43"/>
      <c r="C76" s="65"/>
      <c r="D76" s="65"/>
      <c r="E76" s="371" t="str">
        <f>E11</f>
        <v>04 - SO 01.4 - Gastro zařízení</v>
      </c>
      <c r="F76" s="403"/>
      <c r="G76" s="403"/>
      <c r="H76" s="403"/>
      <c r="I76" s="175"/>
      <c r="J76" s="65"/>
      <c r="K76" s="65"/>
      <c r="L76" s="63"/>
    </row>
    <row r="77" spans="2:12" s="1" customFormat="1" ht="6.95" customHeight="1">
      <c r="B77" s="43"/>
      <c r="C77" s="65"/>
      <c r="D77" s="65"/>
      <c r="E77" s="65"/>
      <c r="F77" s="65"/>
      <c r="G77" s="65"/>
      <c r="H77" s="65"/>
      <c r="I77" s="175"/>
      <c r="J77" s="65"/>
      <c r="K77" s="65"/>
      <c r="L77" s="63"/>
    </row>
    <row r="78" spans="2:12" s="1" customFormat="1" ht="18" customHeight="1">
      <c r="B78" s="43"/>
      <c r="C78" s="67" t="s">
        <v>24</v>
      </c>
      <c r="D78" s="65"/>
      <c r="E78" s="65"/>
      <c r="F78" s="178" t="str">
        <f>F14</f>
        <v>Velké Březno</v>
      </c>
      <c r="G78" s="65"/>
      <c r="H78" s="65"/>
      <c r="I78" s="179" t="s">
        <v>26</v>
      </c>
      <c r="J78" s="75" t="str">
        <f>IF(J14="","",J14)</f>
        <v>5. 6. 2018</v>
      </c>
      <c r="K78" s="65"/>
      <c r="L78" s="63"/>
    </row>
    <row r="79" spans="2:12" s="1" customFormat="1" ht="6.95" customHeight="1">
      <c r="B79" s="43"/>
      <c r="C79" s="65"/>
      <c r="D79" s="65"/>
      <c r="E79" s="65"/>
      <c r="F79" s="65"/>
      <c r="G79" s="65"/>
      <c r="H79" s="65"/>
      <c r="I79" s="175"/>
      <c r="J79" s="65"/>
      <c r="K79" s="65"/>
      <c r="L79" s="63"/>
    </row>
    <row r="80" spans="2:12" s="1" customFormat="1" ht="15">
      <c r="B80" s="43"/>
      <c r="C80" s="67" t="s">
        <v>32</v>
      </c>
      <c r="D80" s="65"/>
      <c r="E80" s="65"/>
      <c r="F80" s="178" t="str">
        <f>E17</f>
        <v>Obec Velké Březno</v>
      </c>
      <c r="G80" s="65"/>
      <c r="H80" s="65"/>
      <c r="I80" s="179" t="s">
        <v>39</v>
      </c>
      <c r="J80" s="178" t="str">
        <f>E23</f>
        <v>Ateliér AVN s.r.o.</v>
      </c>
      <c r="K80" s="65"/>
      <c r="L80" s="63"/>
    </row>
    <row r="81" spans="2:65" s="1" customFormat="1" ht="14.45" customHeight="1">
      <c r="B81" s="43"/>
      <c r="C81" s="67" t="s">
        <v>37</v>
      </c>
      <c r="D81" s="65"/>
      <c r="E81" s="65"/>
      <c r="F81" s="178" t="str">
        <f>IF(E20="","",E20)</f>
        <v/>
      </c>
      <c r="G81" s="65"/>
      <c r="H81" s="65"/>
      <c r="I81" s="175"/>
      <c r="J81" s="65"/>
      <c r="K81" s="65"/>
      <c r="L81" s="63"/>
    </row>
    <row r="82" spans="2:65" s="1" customFormat="1" ht="10.35" customHeight="1">
      <c r="B82" s="43"/>
      <c r="C82" s="65"/>
      <c r="D82" s="65"/>
      <c r="E82" s="65"/>
      <c r="F82" s="65"/>
      <c r="G82" s="65"/>
      <c r="H82" s="65"/>
      <c r="I82" s="175"/>
      <c r="J82" s="65"/>
      <c r="K82" s="65"/>
      <c r="L82" s="63"/>
    </row>
    <row r="83" spans="2:65" s="10" customFormat="1" ht="29.25" customHeight="1">
      <c r="B83" s="180"/>
      <c r="C83" s="181" t="s">
        <v>186</v>
      </c>
      <c r="D83" s="182" t="s">
        <v>65</v>
      </c>
      <c r="E83" s="182" t="s">
        <v>61</v>
      </c>
      <c r="F83" s="182" t="s">
        <v>187</v>
      </c>
      <c r="G83" s="182" t="s">
        <v>188</v>
      </c>
      <c r="H83" s="182" t="s">
        <v>189</v>
      </c>
      <c r="I83" s="183" t="s">
        <v>190</v>
      </c>
      <c r="J83" s="182" t="s">
        <v>155</v>
      </c>
      <c r="K83" s="184" t="s">
        <v>191</v>
      </c>
      <c r="L83" s="185"/>
      <c r="M83" s="83" t="s">
        <v>192</v>
      </c>
      <c r="N83" s="84" t="s">
        <v>50</v>
      </c>
      <c r="O83" s="84" t="s">
        <v>193</v>
      </c>
      <c r="P83" s="84" t="s">
        <v>194</v>
      </c>
      <c r="Q83" s="84" t="s">
        <v>195</v>
      </c>
      <c r="R83" s="84" t="s">
        <v>196</v>
      </c>
      <c r="S83" s="84" t="s">
        <v>197</v>
      </c>
      <c r="T83" s="85" t="s">
        <v>198</v>
      </c>
    </row>
    <row r="84" spans="2:65" s="1" customFormat="1" ht="29.25" customHeight="1">
      <c r="B84" s="43"/>
      <c r="C84" s="89" t="s">
        <v>156</v>
      </c>
      <c r="D84" s="65"/>
      <c r="E84" s="65"/>
      <c r="F84" s="65"/>
      <c r="G84" s="65"/>
      <c r="H84" s="65"/>
      <c r="I84" s="175"/>
      <c r="J84" s="186">
        <f>BK84</f>
        <v>0</v>
      </c>
      <c r="K84" s="65"/>
      <c r="L84" s="63"/>
      <c r="M84" s="86"/>
      <c r="N84" s="87"/>
      <c r="O84" s="87"/>
      <c r="P84" s="187">
        <f>P85</f>
        <v>0</v>
      </c>
      <c r="Q84" s="87"/>
      <c r="R84" s="187">
        <f>R85</f>
        <v>0</v>
      </c>
      <c r="S84" s="87"/>
      <c r="T84" s="188">
        <f>T85</f>
        <v>0</v>
      </c>
      <c r="AT84" s="25" t="s">
        <v>79</v>
      </c>
      <c r="AU84" s="25" t="s">
        <v>157</v>
      </c>
      <c r="BK84" s="189">
        <f>BK85</f>
        <v>0</v>
      </c>
    </row>
    <row r="85" spans="2:65" s="11" customFormat="1" ht="37.35" customHeight="1">
      <c r="B85" s="190"/>
      <c r="C85" s="191"/>
      <c r="D85" s="192" t="s">
        <v>79</v>
      </c>
      <c r="E85" s="193" t="s">
        <v>1433</v>
      </c>
      <c r="F85" s="193" t="s">
        <v>1434</v>
      </c>
      <c r="G85" s="191"/>
      <c r="H85" s="191"/>
      <c r="I85" s="194"/>
      <c r="J85" s="195">
        <f>BK85</f>
        <v>0</v>
      </c>
      <c r="K85" s="191"/>
      <c r="L85" s="196"/>
      <c r="M85" s="197"/>
      <c r="N85" s="198"/>
      <c r="O85" s="198"/>
      <c r="P85" s="199">
        <f>P86</f>
        <v>0</v>
      </c>
      <c r="Q85" s="198"/>
      <c r="R85" s="199">
        <f>R86</f>
        <v>0</v>
      </c>
      <c r="S85" s="198"/>
      <c r="T85" s="200">
        <f>T86</f>
        <v>0</v>
      </c>
      <c r="AR85" s="201" t="s">
        <v>87</v>
      </c>
      <c r="AT85" s="202" t="s">
        <v>79</v>
      </c>
      <c r="AU85" s="202" t="s">
        <v>80</v>
      </c>
      <c r="AY85" s="201" t="s">
        <v>201</v>
      </c>
      <c r="BK85" s="203">
        <f>BK86</f>
        <v>0</v>
      </c>
    </row>
    <row r="86" spans="2:65" s="11" customFormat="1" ht="19.899999999999999" customHeight="1">
      <c r="B86" s="190"/>
      <c r="C86" s="191"/>
      <c r="D86" s="192" t="s">
        <v>79</v>
      </c>
      <c r="E86" s="204" t="s">
        <v>3771</v>
      </c>
      <c r="F86" s="204" t="s">
        <v>3772</v>
      </c>
      <c r="G86" s="191"/>
      <c r="H86" s="191"/>
      <c r="I86" s="194"/>
      <c r="J86" s="205">
        <f>BK86</f>
        <v>0</v>
      </c>
      <c r="K86" s="191"/>
      <c r="L86" s="196"/>
      <c r="M86" s="197"/>
      <c r="N86" s="198"/>
      <c r="O86" s="198"/>
      <c r="P86" s="199">
        <f>SUM(P87:P134)</f>
        <v>0</v>
      </c>
      <c r="Q86" s="198"/>
      <c r="R86" s="199">
        <f>SUM(R87:R134)</f>
        <v>0</v>
      </c>
      <c r="S86" s="198"/>
      <c r="T86" s="200">
        <f>SUM(T87:T134)</f>
        <v>0</v>
      </c>
      <c r="AR86" s="201" t="s">
        <v>87</v>
      </c>
      <c r="AT86" s="202" t="s">
        <v>79</v>
      </c>
      <c r="AU86" s="202" t="s">
        <v>42</v>
      </c>
      <c r="AY86" s="201" t="s">
        <v>201</v>
      </c>
      <c r="BK86" s="203">
        <f>SUM(BK87:BK134)</f>
        <v>0</v>
      </c>
    </row>
    <row r="87" spans="2:65" s="1" customFormat="1" ht="16.5" customHeight="1">
      <c r="B87" s="43"/>
      <c r="C87" s="264" t="s">
        <v>42</v>
      </c>
      <c r="D87" s="264" t="s">
        <v>306</v>
      </c>
      <c r="E87" s="265" t="s">
        <v>87</v>
      </c>
      <c r="F87" s="266" t="s">
        <v>3773</v>
      </c>
      <c r="G87" s="267" t="s">
        <v>370</v>
      </c>
      <c r="H87" s="268">
        <v>1</v>
      </c>
      <c r="I87" s="269"/>
      <c r="J87" s="270">
        <f t="shared" ref="J87:J134" si="0">ROUND(I87*H87,2)</f>
        <v>0</v>
      </c>
      <c r="K87" s="266" t="s">
        <v>34</v>
      </c>
      <c r="L87" s="271"/>
      <c r="M87" s="272" t="s">
        <v>34</v>
      </c>
      <c r="N87" s="273" t="s">
        <v>51</v>
      </c>
      <c r="O87" s="44"/>
      <c r="P87" s="215">
        <f t="shared" ref="P87:P134" si="1">O87*H87</f>
        <v>0</v>
      </c>
      <c r="Q87" s="215">
        <v>0</v>
      </c>
      <c r="R87" s="215">
        <f t="shared" ref="R87:R134" si="2">Q87*H87</f>
        <v>0</v>
      </c>
      <c r="S87" s="215">
        <v>0</v>
      </c>
      <c r="T87" s="216">
        <f t="shared" ref="T87:T134" si="3">S87*H87</f>
        <v>0</v>
      </c>
      <c r="AR87" s="25" t="s">
        <v>390</v>
      </c>
      <c r="AT87" s="25" t="s">
        <v>306</v>
      </c>
      <c r="AU87" s="25" t="s">
        <v>87</v>
      </c>
      <c r="AY87" s="25" t="s">
        <v>201</v>
      </c>
      <c r="BE87" s="217">
        <f t="shared" ref="BE87:BE134" si="4">IF(N87="základní",J87,0)</f>
        <v>0</v>
      </c>
      <c r="BF87" s="217">
        <f t="shared" ref="BF87:BF134" si="5">IF(N87="snížená",J87,0)</f>
        <v>0</v>
      </c>
      <c r="BG87" s="217">
        <f t="shared" ref="BG87:BG134" si="6">IF(N87="zákl. přenesená",J87,0)</f>
        <v>0</v>
      </c>
      <c r="BH87" s="217">
        <f t="shared" ref="BH87:BH134" si="7">IF(N87="sníž. přenesená",J87,0)</f>
        <v>0</v>
      </c>
      <c r="BI87" s="217">
        <f t="shared" ref="BI87:BI134" si="8">IF(N87="nulová",J87,0)</f>
        <v>0</v>
      </c>
      <c r="BJ87" s="25" t="s">
        <v>42</v>
      </c>
      <c r="BK87" s="217">
        <f t="shared" ref="BK87:BK134" si="9">ROUND(I87*H87,2)</f>
        <v>0</v>
      </c>
      <c r="BL87" s="25" t="s">
        <v>286</v>
      </c>
      <c r="BM87" s="25" t="s">
        <v>3774</v>
      </c>
    </row>
    <row r="88" spans="2:65" s="1" customFormat="1" ht="16.5" customHeight="1">
      <c r="B88" s="43"/>
      <c r="C88" s="264" t="s">
        <v>87</v>
      </c>
      <c r="D88" s="264" t="s">
        <v>306</v>
      </c>
      <c r="E88" s="265" t="s">
        <v>108</v>
      </c>
      <c r="F88" s="266" t="s">
        <v>3775</v>
      </c>
      <c r="G88" s="267" t="s">
        <v>370</v>
      </c>
      <c r="H88" s="268">
        <v>2</v>
      </c>
      <c r="I88" s="269"/>
      <c r="J88" s="270">
        <f t="shared" si="0"/>
        <v>0</v>
      </c>
      <c r="K88" s="266" t="s">
        <v>34</v>
      </c>
      <c r="L88" s="271"/>
      <c r="M88" s="272" t="s">
        <v>34</v>
      </c>
      <c r="N88" s="273" t="s">
        <v>51</v>
      </c>
      <c r="O88" s="44"/>
      <c r="P88" s="215">
        <f t="shared" si="1"/>
        <v>0</v>
      </c>
      <c r="Q88" s="215">
        <v>0</v>
      </c>
      <c r="R88" s="215">
        <f t="shared" si="2"/>
        <v>0</v>
      </c>
      <c r="S88" s="215">
        <v>0</v>
      </c>
      <c r="T88" s="216">
        <f t="shared" si="3"/>
        <v>0</v>
      </c>
      <c r="AR88" s="25" t="s">
        <v>390</v>
      </c>
      <c r="AT88" s="25" t="s">
        <v>306</v>
      </c>
      <c r="AU88" s="25" t="s">
        <v>87</v>
      </c>
      <c r="AY88" s="25" t="s">
        <v>201</v>
      </c>
      <c r="BE88" s="217">
        <f t="shared" si="4"/>
        <v>0</v>
      </c>
      <c r="BF88" s="217">
        <f t="shared" si="5"/>
        <v>0</v>
      </c>
      <c r="BG88" s="217">
        <f t="shared" si="6"/>
        <v>0</v>
      </c>
      <c r="BH88" s="217">
        <f t="shared" si="7"/>
        <v>0</v>
      </c>
      <c r="BI88" s="217">
        <f t="shared" si="8"/>
        <v>0</v>
      </c>
      <c r="BJ88" s="25" t="s">
        <v>42</v>
      </c>
      <c r="BK88" s="217">
        <f t="shared" si="9"/>
        <v>0</v>
      </c>
      <c r="BL88" s="25" t="s">
        <v>286</v>
      </c>
      <c r="BM88" s="25" t="s">
        <v>3776</v>
      </c>
    </row>
    <row r="89" spans="2:65" s="1" customFormat="1" ht="16.5" customHeight="1">
      <c r="B89" s="43"/>
      <c r="C89" s="264" t="s">
        <v>108</v>
      </c>
      <c r="D89" s="264" t="s">
        <v>306</v>
      </c>
      <c r="E89" s="265" t="s">
        <v>111</v>
      </c>
      <c r="F89" s="266" t="s">
        <v>3777</v>
      </c>
      <c r="G89" s="267" t="s">
        <v>370</v>
      </c>
      <c r="H89" s="268">
        <v>4</v>
      </c>
      <c r="I89" s="269"/>
      <c r="J89" s="270">
        <f t="shared" si="0"/>
        <v>0</v>
      </c>
      <c r="K89" s="266" t="s">
        <v>34</v>
      </c>
      <c r="L89" s="271"/>
      <c r="M89" s="272" t="s">
        <v>34</v>
      </c>
      <c r="N89" s="273" t="s">
        <v>51</v>
      </c>
      <c r="O89" s="44"/>
      <c r="P89" s="215">
        <f t="shared" si="1"/>
        <v>0</v>
      </c>
      <c r="Q89" s="215">
        <v>0</v>
      </c>
      <c r="R89" s="215">
        <f t="shared" si="2"/>
        <v>0</v>
      </c>
      <c r="S89" s="215">
        <v>0</v>
      </c>
      <c r="T89" s="216">
        <f t="shared" si="3"/>
        <v>0</v>
      </c>
      <c r="AR89" s="25" t="s">
        <v>390</v>
      </c>
      <c r="AT89" s="25" t="s">
        <v>306</v>
      </c>
      <c r="AU89" s="25" t="s">
        <v>87</v>
      </c>
      <c r="AY89" s="25" t="s">
        <v>201</v>
      </c>
      <c r="BE89" s="217">
        <f t="shared" si="4"/>
        <v>0</v>
      </c>
      <c r="BF89" s="217">
        <f t="shared" si="5"/>
        <v>0</v>
      </c>
      <c r="BG89" s="217">
        <f t="shared" si="6"/>
        <v>0</v>
      </c>
      <c r="BH89" s="217">
        <f t="shared" si="7"/>
        <v>0</v>
      </c>
      <c r="BI89" s="217">
        <f t="shared" si="8"/>
        <v>0</v>
      </c>
      <c r="BJ89" s="25" t="s">
        <v>42</v>
      </c>
      <c r="BK89" s="217">
        <f t="shared" si="9"/>
        <v>0</v>
      </c>
      <c r="BL89" s="25" t="s">
        <v>286</v>
      </c>
      <c r="BM89" s="25" t="s">
        <v>3778</v>
      </c>
    </row>
    <row r="90" spans="2:65" s="1" customFormat="1" ht="16.5" customHeight="1">
      <c r="B90" s="43"/>
      <c r="C90" s="264" t="s">
        <v>111</v>
      </c>
      <c r="D90" s="264" t="s">
        <v>306</v>
      </c>
      <c r="E90" s="265" t="s">
        <v>123</v>
      </c>
      <c r="F90" s="266" t="s">
        <v>3779</v>
      </c>
      <c r="G90" s="267" t="s">
        <v>370</v>
      </c>
      <c r="H90" s="268">
        <v>1</v>
      </c>
      <c r="I90" s="269"/>
      <c r="J90" s="270">
        <f t="shared" si="0"/>
        <v>0</v>
      </c>
      <c r="K90" s="266" t="s">
        <v>34</v>
      </c>
      <c r="L90" s="271"/>
      <c r="M90" s="272" t="s">
        <v>34</v>
      </c>
      <c r="N90" s="273" t="s">
        <v>51</v>
      </c>
      <c r="O90" s="44"/>
      <c r="P90" s="215">
        <f t="shared" si="1"/>
        <v>0</v>
      </c>
      <c r="Q90" s="215">
        <v>0</v>
      </c>
      <c r="R90" s="215">
        <f t="shared" si="2"/>
        <v>0</v>
      </c>
      <c r="S90" s="215">
        <v>0</v>
      </c>
      <c r="T90" s="216">
        <f t="shared" si="3"/>
        <v>0</v>
      </c>
      <c r="AR90" s="25" t="s">
        <v>390</v>
      </c>
      <c r="AT90" s="25" t="s">
        <v>306</v>
      </c>
      <c r="AU90" s="25" t="s">
        <v>87</v>
      </c>
      <c r="AY90" s="25" t="s">
        <v>201</v>
      </c>
      <c r="BE90" s="217">
        <f t="shared" si="4"/>
        <v>0</v>
      </c>
      <c r="BF90" s="217">
        <f t="shared" si="5"/>
        <v>0</v>
      </c>
      <c r="BG90" s="217">
        <f t="shared" si="6"/>
        <v>0</v>
      </c>
      <c r="BH90" s="217">
        <f t="shared" si="7"/>
        <v>0</v>
      </c>
      <c r="BI90" s="217">
        <f t="shared" si="8"/>
        <v>0</v>
      </c>
      <c r="BJ90" s="25" t="s">
        <v>42</v>
      </c>
      <c r="BK90" s="217">
        <f t="shared" si="9"/>
        <v>0</v>
      </c>
      <c r="BL90" s="25" t="s">
        <v>286</v>
      </c>
      <c r="BM90" s="25" t="s">
        <v>3780</v>
      </c>
    </row>
    <row r="91" spans="2:65" s="1" customFormat="1" ht="16.5" customHeight="1">
      <c r="B91" s="43"/>
      <c r="C91" s="264" t="s">
        <v>123</v>
      </c>
      <c r="D91" s="264" t="s">
        <v>306</v>
      </c>
      <c r="E91" s="265" t="s">
        <v>233</v>
      </c>
      <c r="F91" s="266" t="s">
        <v>3781</v>
      </c>
      <c r="G91" s="267" t="s">
        <v>370</v>
      </c>
      <c r="H91" s="268">
        <v>1</v>
      </c>
      <c r="I91" s="269"/>
      <c r="J91" s="270">
        <f t="shared" si="0"/>
        <v>0</v>
      </c>
      <c r="K91" s="266" t="s">
        <v>34</v>
      </c>
      <c r="L91" s="271"/>
      <c r="M91" s="272" t="s">
        <v>34</v>
      </c>
      <c r="N91" s="273" t="s">
        <v>51</v>
      </c>
      <c r="O91" s="44"/>
      <c r="P91" s="215">
        <f t="shared" si="1"/>
        <v>0</v>
      </c>
      <c r="Q91" s="215">
        <v>0</v>
      </c>
      <c r="R91" s="215">
        <f t="shared" si="2"/>
        <v>0</v>
      </c>
      <c r="S91" s="215">
        <v>0</v>
      </c>
      <c r="T91" s="216">
        <f t="shared" si="3"/>
        <v>0</v>
      </c>
      <c r="AR91" s="25" t="s">
        <v>390</v>
      </c>
      <c r="AT91" s="25" t="s">
        <v>306</v>
      </c>
      <c r="AU91" s="25" t="s">
        <v>87</v>
      </c>
      <c r="AY91" s="25" t="s">
        <v>201</v>
      </c>
      <c r="BE91" s="217">
        <f t="shared" si="4"/>
        <v>0</v>
      </c>
      <c r="BF91" s="217">
        <f t="shared" si="5"/>
        <v>0</v>
      </c>
      <c r="BG91" s="217">
        <f t="shared" si="6"/>
        <v>0</v>
      </c>
      <c r="BH91" s="217">
        <f t="shared" si="7"/>
        <v>0</v>
      </c>
      <c r="BI91" s="217">
        <f t="shared" si="8"/>
        <v>0</v>
      </c>
      <c r="BJ91" s="25" t="s">
        <v>42</v>
      </c>
      <c r="BK91" s="217">
        <f t="shared" si="9"/>
        <v>0</v>
      </c>
      <c r="BL91" s="25" t="s">
        <v>286</v>
      </c>
      <c r="BM91" s="25" t="s">
        <v>3782</v>
      </c>
    </row>
    <row r="92" spans="2:65" s="1" customFormat="1" ht="16.5" customHeight="1">
      <c r="B92" s="43"/>
      <c r="C92" s="264" t="s">
        <v>233</v>
      </c>
      <c r="D92" s="264" t="s">
        <v>306</v>
      </c>
      <c r="E92" s="265" t="s">
        <v>238</v>
      </c>
      <c r="F92" s="266" t="s">
        <v>3783</v>
      </c>
      <c r="G92" s="267" t="s">
        <v>370</v>
      </c>
      <c r="H92" s="268">
        <v>1</v>
      </c>
      <c r="I92" s="269"/>
      <c r="J92" s="270">
        <f t="shared" si="0"/>
        <v>0</v>
      </c>
      <c r="K92" s="266" t="s">
        <v>34</v>
      </c>
      <c r="L92" s="271"/>
      <c r="M92" s="272" t="s">
        <v>34</v>
      </c>
      <c r="N92" s="273" t="s">
        <v>51</v>
      </c>
      <c r="O92" s="44"/>
      <c r="P92" s="215">
        <f t="shared" si="1"/>
        <v>0</v>
      </c>
      <c r="Q92" s="215">
        <v>0</v>
      </c>
      <c r="R92" s="215">
        <f t="shared" si="2"/>
        <v>0</v>
      </c>
      <c r="S92" s="215">
        <v>0</v>
      </c>
      <c r="T92" s="216">
        <f t="shared" si="3"/>
        <v>0</v>
      </c>
      <c r="AR92" s="25" t="s">
        <v>390</v>
      </c>
      <c r="AT92" s="25" t="s">
        <v>306</v>
      </c>
      <c r="AU92" s="25" t="s">
        <v>87</v>
      </c>
      <c r="AY92" s="25" t="s">
        <v>201</v>
      </c>
      <c r="BE92" s="217">
        <f t="shared" si="4"/>
        <v>0</v>
      </c>
      <c r="BF92" s="217">
        <f t="shared" si="5"/>
        <v>0</v>
      </c>
      <c r="BG92" s="217">
        <f t="shared" si="6"/>
        <v>0</v>
      </c>
      <c r="BH92" s="217">
        <f t="shared" si="7"/>
        <v>0</v>
      </c>
      <c r="BI92" s="217">
        <f t="shared" si="8"/>
        <v>0</v>
      </c>
      <c r="BJ92" s="25" t="s">
        <v>42</v>
      </c>
      <c r="BK92" s="217">
        <f t="shared" si="9"/>
        <v>0</v>
      </c>
      <c r="BL92" s="25" t="s">
        <v>286</v>
      </c>
      <c r="BM92" s="25" t="s">
        <v>3784</v>
      </c>
    </row>
    <row r="93" spans="2:65" s="1" customFormat="1" ht="16.5" customHeight="1">
      <c r="B93" s="43"/>
      <c r="C93" s="264" t="s">
        <v>238</v>
      </c>
      <c r="D93" s="264" t="s">
        <v>306</v>
      </c>
      <c r="E93" s="265" t="s">
        <v>244</v>
      </c>
      <c r="F93" s="266" t="s">
        <v>3785</v>
      </c>
      <c r="G93" s="267" t="s">
        <v>370</v>
      </c>
      <c r="H93" s="268">
        <v>1</v>
      </c>
      <c r="I93" s="269"/>
      <c r="J93" s="270">
        <f t="shared" si="0"/>
        <v>0</v>
      </c>
      <c r="K93" s="266" t="s">
        <v>34</v>
      </c>
      <c r="L93" s="271"/>
      <c r="M93" s="272" t="s">
        <v>34</v>
      </c>
      <c r="N93" s="273" t="s">
        <v>51</v>
      </c>
      <c r="O93" s="44"/>
      <c r="P93" s="215">
        <f t="shared" si="1"/>
        <v>0</v>
      </c>
      <c r="Q93" s="215">
        <v>0</v>
      </c>
      <c r="R93" s="215">
        <f t="shared" si="2"/>
        <v>0</v>
      </c>
      <c r="S93" s="215">
        <v>0</v>
      </c>
      <c r="T93" s="216">
        <f t="shared" si="3"/>
        <v>0</v>
      </c>
      <c r="AR93" s="25" t="s">
        <v>390</v>
      </c>
      <c r="AT93" s="25" t="s">
        <v>306</v>
      </c>
      <c r="AU93" s="25" t="s">
        <v>87</v>
      </c>
      <c r="AY93" s="25" t="s">
        <v>201</v>
      </c>
      <c r="BE93" s="217">
        <f t="shared" si="4"/>
        <v>0</v>
      </c>
      <c r="BF93" s="217">
        <f t="shared" si="5"/>
        <v>0</v>
      </c>
      <c r="BG93" s="217">
        <f t="shared" si="6"/>
        <v>0</v>
      </c>
      <c r="BH93" s="217">
        <f t="shared" si="7"/>
        <v>0</v>
      </c>
      <c r="BI93" s="217">
        <f t="shared" si="8"/>
        <v>0</v>
      </c>
      <c r="BJ93" s="25" t="s">
        <v>42</v>
      </c>
      <c r="BK93" s="217">
        <f t="shared" si="9"/>
        <v>0</v>
      </c>
      <c r="BL93" s="25" t="s">
        <v>286</v>
      </c>
      <c r="BM93" s="25" t="s">
        <v>3786</v>
      </c>
    </row>
    <row r="94" spans="2:65" s="1" customFormat="1" ht="16.5" customHeight="1">
      <c r="B94" s="43"/>
      <c r="C94" s="264" t="s">
        <v>244</v>
      </c>
      <c r="D94" s="264" t="s">
        <v>306</v>
      </c>
      <c r="E94" s="265" t="s">
        <v>249</v>
      </c>
      <c r="F94" s="266" t="s">
        <v>3787</v>
      </c>
      <c r="G94" s="267" t="s">
        <v>370</v>
      </c>
      <c r="H94" s="268">
        <v>1</v>
      </c>
      <c r="I94" s="269"/>
      <c r="J94" s="270">
        <f t="shared" si="0"/>
        <v>0</v>
      </c>
      <c r="K94" s="266" t="s">
        <v>34</v>
      </c>
      <c r="L94" s="271"/>
      <c r="M94" s="272" t="s">
        <v>34</v>
      </c>
      <c r="N94" s="273" t="s">
        <v>51</v>
      </c>
      <c r="O94" s="44"/>
      <c r="P94" s="215">
        <f t="shared" si="1"/>
        <v>0</v>
      </c>
      <c r="Q94" s="215">
        <v>0</v>
      </c>
      <c r="R94" s="215">
        <f t="shared" si="2"/>
        <v>0</v>
      </c>
      <c r="S94" s="215">
        <v>0</v>
      </c>
      <c r="T94" s="216">
        <f t="shared" si="3"/>
        <v>0</v>
      </c>
      <c r="AR94" s="25" t="s">
        <v>390</v>
      </c>
      <c r="AT94" s="25" t="s">
        <v>306</v>
      </c>
      <c r="AU94" s="25" t="s">
        <v>87</v>
      </c>
      <c r="AY94" s="25" t="s">
        <v>201</v>
      </c>
      <c r="BE94" s="217">
        <f t="shared" si="4"/>
        <v>0</v>
      </c>
      <c r="BF94" s="217">
        <f t="shared" si="5"/>
        <v>0</v>
      </c>
      <c r="BG94" s="217">
        <f t="shared" si="6"/>
        <v>0</v>
      </c>
      <c r="BH94" s="217">
        <f t="shared" si="7"/>
        <v>0</v>
      </c>
      <c r="BI94" s="217">
        <f t="shared" si="8"/>
        <v>0</v>
      </c>
      <c r="BJ94" s="25" t="s">
        <v>42</v>
      </c>
      <c r="BK94" s="217">
        <f t="shared" si="9"/>
        <v>0</v>
      </c>
      <c r="BL94" s="25" t="s">
        <v>286</v>
      </c>
      <c r="BM94" s="25" t="s">
        <v>3788</v>
      </c>
    </row>
    <row r="95" spans="2:65" s="1" customFormat="1" ht="16.5" customHeight="1">
      <c r="B95" s="43"/>
      <c r="C95" s="264" t="s">
        <v>249</v>
      </c>
      <c r="D95" s="264" t="s">
        <v>306</v>
      </c>
      <c r="E95" s="265" t="s">
        <v>253</v>
      </c>
      <c r="F95" s="266" t="s">
        <v>3789</v>
      </c>
      <c r="G95" s="267" t="s">
        <v>370</v>
      </c>
      <c r="H95" s="268">
        <v>1</v>
      </c>
      <c r="I95" s="269"/>
      <c r="J95" s="270">
        <f t="shared" si="0"/>
        <v>0</v>
      </c>
      <c r="K95" s="266" t="s">
        <v>34</v>
      </c>
      <c r="L95" s="271"/>
      <c r="M95" s="272" t="s">
        <v>34</v>
      </c>
      <c r="N95" s="273" t="s">
        <v>51</v>
      </c>
      <c r="O95" s="44"/>
      <c r="P95" s="215">
        <f t="shared" si="1"/>
        <v>0</v>
      </c>
      <c r="Q95" s="215">
        <v>0</v>
      </c>
      <c r="R95" s="215">
        <f t="shared" si="2"/>
        <v>0</v>
      </c>
      <c r="S95" s="215">
        <v>0</v>
      </c>
      <c r="T95" s="216">
        <f t="shared" si="3"/>
        <v>0</v>
      </c>
      <c r="AR95" s="25" t="s">
        <v>390</v>
      </c>
      <c r="AT95" s="25" t="s">
        <v>306</v>
      </c>
      <c r="AU95" s="25" t="s">
        <v>87</v>
      </c>
      <c r="AY95" s="25" t="s">
        <v>201</v>
      </c>
      <c r="BE95" s="217">
        <f t="shared" si="4"/>
        <v>0</v>
      </c>
      <c r="BF95" s="217">
        <f t="shared" si="5"/>
        <v>0</v>
      </c>
      <c r="BG95" s="217">
        <f t="shared" si="6"/>
        <v>0</v>
      </c>
      <c r="BH95" s="217">
        <f t="shared" si="7"/>
        <v>0</v>
      </c>
      <c r="BI95" s="217">
        <f t="shared" si="8"/>
        <v>0</v>
      </c>
      <c r="BJ95" s="25" t="s">
        <v>42</v>
      </c>
      <c r="BK95" s="217">
        <f t="shared" si="9"/>
        <v>0</v>
      </c>
      <c r="BL95" s="25" t="s">
        <v>286</v>
      </c>
      <c r="BM95" s="25" t="s">
        <v>3790</v>
      </c>
    </row>
    <row r="96" spans="2:65" s="1" customFormat="1" ht="16.5" customHeight="1">
      <c r="B96" s="43"/>
      <c r="C96" s="264" t="s">
        <v>253</v>
      </c>
      <c r="D96" s="264" t="s">
        <v>306</v>
      </c>
      <c r="E96" s="265" t="s">
        <v>261</v>
      </c>
      <c r="F96" s="266" t="s">
        <v>3791</v>
      </c>
      <c r="G96" s="267" t="s">
        <v>370</v>
      </c>
      <c r="H96" s="268">
        <v>1</v>
      </c>
      <c r="I96" s="269"/>
      <c r="J96" s="270">
        <f t="shared" si="0"/>
        <v>0</v>
      </c>
      <c r="K96" s="266" t="s">
        <v>34</v>
      </c>
      <c r="L96" s="271"/>
      <c r="M96" s="272" t="s">
        <v>34</v>
      </c>
      <c r="N96" s="273" t="s">
        <v>51</v>
      </c>
      <c r="O96" s="44"/>
      <c r="P96" s="215">
        <f t="shared" si="1"/>
        <v>0</v>
      </c>
      <c r="Q96" s="215">
        <v>0</v>
      </c>
      <c r="R96" s="215">
        <f t="shared" si="2"/>
        <v>0</v>
      </c>
      <c r="S96" s="215">
        <v>0</v>
      </c>
      <c r="T96" s="216">
        <f t="shared" si="3"/>
        <v>0</v>
      </c>
      <c r="AR96" s="25" t="s">
        <v>390</v>
      </c>
      <c r="AT96" s="25" t="s">
        <v>306</v>
      </c>
      <c r="AU96" s="25" t="s">
        <v>87</v>
      </c>
      <c r="AY96" s="25" t="s">
        <v>201</v>
      </c>
      <c r="BE96" s="217">
        <f t="shared" si="4"/>
        <v>0</v>
      </c>
      <c r="BF96" s="217">
        <f t="shared" si="5"/>
        <v>0</v>
      </c>
      <c r="BG96" s="217">
        <f t="shared" si="6"/>
        <v>0</v>
      </c>
      <c r="BH96" s="217">
        <f t="shared" si="7"/>
        <v>0</v>
      </c>
      <c r="BI96" s="217">
        <f t="shared" si="8"/>
        <v>0</v>
      </c>
      <c r="BJ96" s="25" t="s">
        <v>42</v>
      </c>
      <c r="BK96" s="217">
        <f t="shared" si="9"/>
        <v>0</v>
      </c>
      <c r="BL96" s="25" t="s">
        <v>286</v>
      </c>
      <c r="BM96" s="25" t="s">
        <v>3792</v>
      </c>
    </row>
    <row r="97" spans="2:65" s="1" customFormat="1" ht="16.5" customHeight="1">
      <c r="B97" s="43"/>
      <c r="C97" s="264" t="s">
        <v>257</v>
      </c>
      <c r="D97" s="264" t="s">
        <v>306</v>
      </c>
      <c r="E97" s="265" t="s">
        <v>265</v>
      </c>
      <c r="F97" s="266" t="s">
        <v>3793</v>
      </c>
      <c r="G97" s="267" t="s">
        <v>370</v>
      </c>
      <c r="H97" s="268">
        <v>1</v>
      </c>
      <c r="I97" s="269"/>
      <c r="J97" s="270">
        <f t="shared" si="0"/>
        <v>0</v>
      </c>
      <c r="K97" s="266" t="s">
        <v>34</v>
      </c>
      <c r="L97" s="271"/>
      <c r="M97" s="272" t="s">
        <v>34</v>
      </c>
      <c r="N97" s="273" t="s">
        <v>51</v>
      </c>
      <c r="O97" s="44"/>
      <c r="P97" s="215">
        <f t="shared" si="1"/>
        <v>0</v>
      </c>
      <c r="Q97" s="215">
        <v>0</v>
      </c>
      <c r="R97" s="215">
        <f t="shared" si="2"/>
        <v>0</v>
      </c>
      <c r="S97" s="215">
        <v>0</v>
      </c>
      <c r="T97" s="216">
        <f t="shared" si="3"/>
        <v>0</v>
      </c>
      <c r="AR97" s="25" t="s">
        <v>390</v>
      </c>
      <c r="AT97" s="25" t="s">
        <v>306</v>
      </c>
      <c r="AU97" s="25" t="s">
        <v>87</v>
      </c>
      <c r="AY97" s="25" t="s">
        <v>201</v>
      </c>
      <c r="BE97" s="217">
        <f t="shared" si="4"/>
        <v>0</v>
      </c>
      <c r="BF97" s="217">
        <f t="shared" si="5"/>
        <v>0</v>
      </c>
      <c r="BG97" s="217">
        <f t="shared" si="6"/>
        <v>0</v>
      </c>
      <c r="BH97" s="217">
        <f t="shared" si="7"/>
        <v>0</v>
      </c>
      <c r="BI97" s="217">
        <f t="shared" si="8"/>
        <v>0</v>
      </c>
      <c r="BJ97" s="25" t="s">
        <v>42</v>
      </c>
      <c r="BK97" s="217">
        <f t="shared" si="9"/>
        <v>0</v>
      </c>
      <c r="BL97" s="25" t="s">
        <v>286</v>
      </c>
      <c r="BM97" s="25" t="s">
        <v>3794</v>
      </c>
    </row>
    <row r="98" spans="2:65" s="1" customFormat="1" ht="16.5" customHeight="1">
      <c r="B98" s="43"/>
      <c r="C98" s="264" t="s">
        <v>261</v>
      </c>
      <c r="D98" s="264" t="s">
        <v>306</v>
      </c>
      <c r="E98" s="265" t="s">
        <v>272</v>
      </c>
      <c r="F98" s="266" t="s">
        <v>3795</v>
      </c>
      <c r="G98" s="267" t="s">
        <v>370</v>
      </c>
      <c r="H98" s="268">
        <v>1</v>
      </c>
      <c r="I98" s="269"/>
      <c r="J98" s="270">
        <f t="shared" si="0"/>
        <v>0</v>
      </c>
      <c r="K98" s="266" t="s">
        <v>34</v>
      </c>
      <c r="L98" s="271"/>
      <c r="M98" s="272" t="s">
        <v>34</v>
      </c>
      <c r="N98" s="273" t="s">
        <v>51</v>
      </c>
      <c r="O98" s="44"/>
      <c r="P98" s="215">
        <f t="shared" si="1"/>
        <v>0</v>
      </c>
      <c r="Q98" s="215">
        <v>0</v>
      </c>
      <c r="R98" s="215">
        <f t="shared" si="2"/>
        <v>0</v>
      </c>
      <c r="S98" s="215">
        <v>0</v>
      </c>
      <c r="T98" s="216">
        <f t="shared" si="3"/>
        <v>0</v>
      </c>
      <c r="AR98" s="25" t="s">
        <v>390</v>
      </c>
      <c r="AT98" s="25" t="s">
        <v>306</v>
      </c>
      <c r="AU98" s="25" t="s">
        <v>87</v>
      </c>
      <c r="AY98" s="25" t="s">
        <v>201</v>
      </c>
      <c r="BE98" s="217">
        <f t="shared" si="4"/>
        <v>0</v>
      </c>
      <c r="BF98" s="217">
        <f t="shared" si="5"/>
        <v>0</v>
      </c>
      <c r="BG98" s="217">
        <f t="shared" si="6"/>
        <v>0</v>
      </c>
      <c r="BH98" s="217">
        <f t="shared" si="7"/>
        <v>0</v>
      </c>
      <c r="BI98" s="217">
        <f t="shared" si="8"/>
        <v>0</v>
      </c>
      <c r="BJ98" s="25" t="s">
        <v>42</v>
      </c>
      <c r="BK98" s="217">
        <f t="shared" si="9"/>
        <v>0</v>
      </c>
      <c r="BL98" s="25" t="s">
        <v>286</v>
      </c>
      <c r="BM98" s="25" t="s">
        <v>3796</v>
      </c>
    </row>
    <row r="99" spans="2:65" s="1" customFormat="1" ht="16.5" customHeight="1">
      <c r="B99" s="43"/>
      <c r="C99" s="264" t="s">
        <v>265</v>
      </c>
      <c r="D99" s="264" t="s">
        <v>306</v>
      </c>
      <c r="E99" s="265" t="s">
        <v>286</v>
      </c>
      <c r="F99" s="266" t="s">
        <v>3797</v>
      </c>
      <c r="G99" s="267" t="s">
        <v>370</v>
      </c>
      <c r="H99" s="268">
        <v>1</v>
      </c>
      <c r="I99" s="269"/>
      <c r="J99" s="270">
        <f t="shared" si="0"/>
        <v>0</v>
      </c>
      <c r="K99" s="266" t="s">
        <v>34</v>
      </c>
      <c r="L99" s="271"/>
      <c r="M99" s="272" t="s">
        <v>34</v>
      </c>
      <c r="N99" s="273" t="s">
        <v>51</v>
      </c>
      <c r="O99" s="44"/>
      <c r="P99" s="215">
        <f t="shared" si="1"/>
        <v>0</v>
      </c>
      <c r="Q99" s="215">
        <v>0</v>
      </c>
      <c r="R99" s="215">
        <f t="shared" si="2"/>
        <v>0</v>
      </c>
      <c r="S99" s="215">
        <v>0</v>
      </c>
      <c r="T99" s="216">
        <f t="shared" si="3"/>
        <v>0</v>
      </c>
      <c r="AR99" s="25" t="s">
        <v>390</v>
      </c>
      <c r="AT99" s="25" t="s">
        <v>306</v>
      </c>
      <c r="AU99" s="25" t="s">
        <v>87</v>
      </c>
      <c r="AY99" s="25" t="s">
        <v>201</v>
      </c>
      <c r="BE99" s="217">
        <f t="shared" si="4"/>
        <v>0</v>
      </c>
      <c r="BF99" s="217">
        <f t="shared" si="5"/>
        <v>0</v>
      </c>
      <c r="BG99" s="217">
        <f t="shared" si="6"/>
        <v>0</v>
      </c>
      <c r="BH99" s="217">
        <f t="shared" si="7"/>
        <v>0</v>
      </c>
      <c r="BI99" s="217">
        <f t="shared" si="8"/>
        <v>0</v>
      </c>
      <c r="BJ99" s="25" t="s">
        <v>42</v>
      </c>
      <c r="BK99" s="217">
        <f t="shared" si="9"/>
        <v>0</v>
      </c>
      <c r="BL99" s="25" t="s">
        <v>286</v>
      </c>
      <c r="BM99" s="25" t="s">
        <v>3798</v>
      </c>
    </row>
    <row r="100" spans="2:65" s="1" customFormat="1" ht="16.5" customHeight="1">
      <c r="B100" s="43"/>
      <c r="C100" s="264" t="s">
        <v>272</v>
      </c>
      <c r="D100" s="264" t="s">
        <v>306</v>
      </c>
      <c r="E100" s="265" t="s">
        <v>293</v>
      </c>
      <c r="F100" s="266" t="s">
        <v>3785</v>
      </c>
      <c r="G100" s="267" t="s">
        <v>370</v>
      </c>
      <c r="H100" s="268">
        <v>3</v>
      </c>
      <c r="I100" s="269"/>
      <c r="J100" s="270">
        <f t="shared" si="0"/>
        <v>0</v>
      </c>
      <c r="K100" s="266" t="s">
        <v>34</v>
      </c>
      <c r="L100" s="271"/>
      <c r="M100" s="272" t="s">
        <v>34</v>
      </c>
      <c r="N100" s="273" t="s">
        <v>51</v>
      </c>
      <c r="O100" s="44"/>
      <c r="P100" s="215">
        <f t="shared" si="1"/>
        <v>0</v>
      </c>
      <c r="Q100" s="215">
        <v>0</v>
      </c>
      <c r="R100" s="215">
        <f t="shared" si="2"/>
        <v>0</v>
      </c>
      <c r="S100" s="215">
        <v>0</v>
      </c>
      <c r="T100" s="216">
        <f t="shared" si="3"/>
        <v>0</v>
      </c>
      <c r="AR100" s="25" t="s">
        <v>390</v>
      </c>
      <c r="AT100" s="25" t="s">
        <v>306</v>
      </c>
      <c r="AU100" s="25" t="s">
        <v>87</v>
      </c>
      <c r="AY100" s="25" t="s">
        <v>201</v>
      </c>
      <c r="BE100" s="217">
        <f t="shared" si="4"/>
        <v>0</v>
      </c>
      <c r="BF100" s="217">
        <f t="shared" si="5"/>
        <v>0</v>
      </c>
      <c r="BG100" s="217">
        <f t="shared" si="6"/>
        <v>0</v>
      </c>
      <c r="BH100" s="217">
        <f t="shared" si="7"/>
        <v>0</v>
      </c>
      <c r="BI100" s="217">
        <f t="shared" si="8"/>
        <v>0</v>
      </c>
      <c r="BJ100" s="25" t="s">
        <v>42</v>
      </c>
      <c r="BK100" s="217">
        <f t="shared" si="9"/>
        <v>0</v>
      </c>
      <c r="BL100" s="25" t="s">
        <v>286</v>
      </c>
      <c r="BM100" s="25" t="s">
        <v>3799</v>
      </c>
    </row>
    <row r="101" spans="2:65" s="1" customFormat="1" ht="16.5" customHeight="1">
      <c r="B101" s="43"/>
      <c r="C101" s="264" t="s">
        <v>10</v>
      </c>
      <c r="D101" s="264" t="s">
        <v>306</v>
      </c>
      <c r="E101" s="265" t="s">
        <v>299</v>
      </c>
      <c r="F101" s="266" t="s">
        <v>3800</v>
      </c>
      <c r="G101" s="267" t="s">
        <v>370</v>
      </c>
      <c r="H101" s="268">
        <v>3</v>
      </c>
      <c r="I101" s="269"/>
      <c r="J101" s="270">
        <f t="shared" si="0"/>
        <v>0</v>
      </c>
      <c r="K101" s="266" t="s">
        <v>34</v>
      </c>
      <c r="L101" s="271"/>
      <c r="M101" s="272" t="s">
        <v>34</v>
      </c>
      <c r="N101" s="273" t="s">
        <v>51</v>
      </c>
      <c r="O101" s="44"/>
      <c r="P101" s="215">
        <f t="shared" si="1"/>
        <v>0</v>
      </c>
      <c r="Q101" s="215">
        <v>0</v>
      </c>
      <c r="R101" s="215">
        <f t="shared" si="2"/>
        <v>0</v>
      </c>
      <c r="S101" s="215">
        <v>0</v>
      </c>
      <c r="T101" s="216">
        <f t="shared" si="3"/>
        <v>0</v>
      </c>
      <c r="AR101" s="25" t="s">
        <v>390</v>
      </c>
      <c r="AT101" s="25" t="s">
        <v>306</v>
      </c>
      <c r="AU101" s="25" t="s">
        <v>87</v>
      </c>
      <c r="AY101" s="25" t="s">
        <v>201</v>
      </c>
      <c r="BE101" s="217">
        <f t="shared" si="4"/>
        <v>0</v>
      </c>
      <c r="BF101" s="217">
        <f t="shared" si="5"/>
        <v>0</v>
      </c>
      <c r="BG101" s="217">
        <f t="shared" si="6"/>
        <v>0</v>
      </c>
      <c r="BH101" s="217">
        <f t="shared" si="7"/>
        <v>0</v>
      </c>
      <c r="BI101" s="217">
        <f t="shared" si="8"/>
        <v>0</v>
      </c>
      <c r="BJ101" s="25" t="s">
        <v>42</v>
      </c>
      <c r="BK101" s="217">
        <f t="shared" si="9"/>
        <v>0</v>
      </c>
      <c r="BL101" s="25" t="s">
        <v>286</v>
      </c>
      <c r="BM101" s="25" t="s">
        <v>3801</v>
      </c>
    </row>
    <row r="102" spans="2:65" s="1" customFormat="1" ht="16.5" customHeight="1">
      <c r="B102" s="43"/>
      <c r="C102" s="264" t="s">
        <v>286</v>
      </c>
      <c r="D102" s="264" t="s">
        <v>306</v>
      </c>
      <c r="E102" s="265" t="s">
        <v>305</v>
      </c>
      <c r="F102" s="266" t="s">
        <v>3802</v>
      </c>
      <c r="G102" s="267" t="s">
        <v>370</v>
      </c>
      <c r="H102" s="268">
        <v>1</v>
      </c>
      <c r="I102" s="269"/>
      <c r="J102" s="270">
        <f t="shared" si="0"/>
        <v>0</v>
      </c>
      <c r="K102" s="266" t="s">
        <v>34</v>
      </c>
      <c r="L102" s="271"/>
      <c r="M102" s="272" t="s">
        <v>34</v>
      </c>
      <c r="N102" s="273" t="s">
        <v>51</v>
      </c>
      <c r="O102" s="44"/>
      <c r="P102" s="215">
        <f t="shared" si="1"/>
        <v>0</v>
      </c>
      <c r="Q102" s="215">
        <v>0</v>
      </c>
      <c r="R102" s="215">
        <f t="shared" si="2"/>
        <v>0</v>
      </c>
      <c r="S102" s="215">
        <v>0</v>
      </c>
      <c r="T102" s="216">
        <f t="shared" si="3"/>
        <v>0</v>
      </c>
      <c r="AR102" s="25" t="s">
        <v>390</v>
      </c>
      <c r="AT102" s="25" t="s">
        <v>306</v>
      </c>
      <c r="AU102" s="25" t="s">
        <v>87</v>
      </c>
      <c r="AY102" s="25" t="s">
        <v>201</v>
      </c>
      <c r="BE102" s="217">
        <f t="shared" si="4"/>
        <v>0</v>
      </c>
      <c r="BF102" s="217">
        <f t="shared" si="5"/>
        <v>0</v>
      </c>
      <c r="BG102" s="217">
        <f t="shared" si="6"/>
        <v>0</v>
      </c>
      <c r="BH102" s="217">
        <f t="shared" si="7"/>
        <v>0</v>
      </c>
      <c r="BI102" s="217">
        <f t="shared" si="8"/>
        <v>0</v>
      </c>
      <c r="BJ102" s="25" t="s">
        <v>42</v>
      </c>
      <c r="BK102" s="217">
        <f t="shared" si="9"/>
        <v>0</v>
      </c>
      <c r="BL102" s="25" t="s">
        <v>286</v>
      </c>
      <c r="BM102" s="25" t="s">
        <v>3803</v>
      </c>
    </row>
    <row r="103" spans="2:65" s="1" customFormat="1" ht="16.5" customHeight="1">
      <c r="B103" s="43"/>
      <c r="C103" s="264" t="s">
        <v>293</v>
      </c>
      <c r="D103" s="264" t="s">
        <v>306</v>
      </c>
      <c r="E103" s="265" t="s">
        <v>311</v>
      </c>
      <c r="F103" s="266" t="s">
        <v>3804</v>
      </c>
      <c r="G103" s="267" t="s">
        <v>370</v>
      </c>
      <c r="H103" s="268">
        <v>1</v>
      </c>
      <c r="I103" s="269"/>
      <c r="J103" s="270">
        <f t="shared" si="0"/>
        <v>0</v>
      </c>
      <c r="K103" s="266" t="s">
        <v>34</v>
      </c>
      <c r="L103" s="271"/>
      <c r="M103" s="272" t="s">
        <v>34</v>
      </c>
      <c r="N103" s="273" t="s">
        <v>51</v>
      </c>
      <c r="O103" s="44"/>
      <c r="P103" s="215">
        <f t="shared" si="1"/>
        <v>0</v>
      </c>
      <c r="Q103" s="215">
        <v>0</v>
      </c>
      <c r="R103" s="215">
        <f t="shared" si="2"/>
        <v>0</v>
      </c>
      <c r="S103" s="215">
        <v>0</v>
      </c>
      <c r="T103" s="216">
        <f t="shared" si="3"/>
        <v>0</v>
      </c>
      <c r="AR103" s="25" t="s">
        <v>390</v>
      </c>
      <c r="AT103" s="25" t="s">
        <v>306</v>
      </c>
      <c r="AU103" s="25" t="s">
        <v>87</v>
      </c>
      <c r="AY103" s="25" t="s">
        <v>201</v>
      </c>
      <c r="BE103" s="217">
        <f t="shared" si="4"/>
        <v>0</v>
      </c>
      <c r="BF103" s="217">
        <f t="shared" si="5"/>
        <v>0</v>
      </c>
      <c r="BG103" s="217">
        <f t="shared" si="6"/>
        <v>0</v>
      </c>
      <c r="BH103" s="217">
        <f t="shared" si="7"/>
        <v>0</v>
      </c>
      <c r="BI103" s="217">
        <f t="shared" si="8"/>
        <v>0</v>
      </c>
      <c r="BJ103" s="25" t="s">
        <v>42</v>
      </c>
      <c r="BK103" s="217">
        <f t="shared" si="9"/>
        <v>0</v>
      </c>
      <c r="BL103" s="25" t="s">
        <v>286</v>
      </c>
      <c r="BM103" s="25" t="s">
        <v>3805</v>
      </c>
    </row>
    <row r="104" spans="2:65" s="1" customFormat="1" ht="16.5" customHeight="1">
      <c r="B104" s="43"/>
      <c r="C104" s="264" t="s">
        <v>299</v>
      </c>
      <c r="D104" s="264" t="s">
        <v>306</v>
      </c>
      <c r="E104" s="265" t="s">
        <v>9</v>
      </c>
      <c r="F104" s="266" t="s">
        <v>3806</v>
      </c>
      <c r="G104" s="267" t="s">
        <v>370</v>
      </c>
      <c r="H104" s="268">
        <v>2</v>
      </c>
      <c r="I104" s="269"/>
      <c r="J104" s="270">
        <f t="shared" si="0"/>
        <v>0</v>
      </c>
      <c r="K104" s="266" t="s">
        <v>34</v>
      </c>
      <c r="L104" s="271"/>
      <c r="M104" s="272" t="s">
        <v>34</v>
      </c>
      <c r="N104" s="273" t="s">
        <v>51</v>
      </c>
      <c r="O104" s="44"/>
      <c r="P104" s="215">
        <f t="shared" si="1"/>
        <v>0</v>
      </c>
      <c r="Q104" s="215">
        <v>0</v>
      </c>
      <c r="R104" s="215">
        <f t="shared" si="2"/>
        <v>0</v>
      </c>
      <c r="S104" s="215">
        <v>0</v>
      </c>
      <c r="T104" s="216">
        <f t="shared" si="3"/>
        <v>0</v>
      </c>
      <c r="AR104" s="25" t="s">
        <v>390</v>
      </c>
      <c r="AT104" s="25" t="s">
        <v>306</v>
      </c>
      <c r="AU104" s="25" t="s">
        <v>87</v>
      </c>
      <c r="AY104" s="25" t="s">
        <v>201</v>
      </c>
      <c r="BE104" s="217">
        <f t="shared" si="4"/>
        <v>0</v>
      </c>
      <c r="BF104" s="217">
        <f t="shared" si="5"/>
        <v>0</v>
      </c>
      <c r="BG104" s="217">
        <f t="shared" si="6"/>
        <v>0</v>
      </c>
      <c r="BH104" s="217">
        <f t="shared" si="7"/>
        <v>0</v>
      </c>
      <c r="BI104" s="217">
        <f t="shared" si="8"/>
        <v>0</v>
      </c>
      <c r="BJ104" s="25" t="s">
        <v>42</v>
      </c>
      <c r="BK104" s="217">
        <f t="shared" si="9"/>
        <v>0</v>
      </c>
      <c r="BL104" s="25" t="s">
        <v>286</v>
      </c>
      <c r="BM104" s="25" t="s">
        <v>3807</v>
      </c>
    </row>
    <row r="105" spans="2:65" s="1" customFormat="1" ht="16.5" customHeight="1">
      <c r="B105" s="43"/>
      <c r="C105" s="264" t="s">
        <v>305</v>
      </c>
      <c r="D105" s="264" t="s">
        <v>306</v>
      </c>
      <c r="E105" s="265" t="s">
        <v>330</v>
      </c>
      <c r="F105" s="266" t="s">
        <v>3808</v>
      </c>
      <c r="G105" s="267" t="s">
        <v>370</v>
      </c>
      <c r="H105" s="268">
        <v>2</v>
      </c>
      <c r="I105" s="269"/>
      <c r="J105" s="270">
        <f t="shared" si="0"/>
        <v>0</v>
      </c>
      <c r="K105" s="266" t="s">
        <v>34</v>
      </c>
      <c r="L105" s="271"/>
      <c r="M105" s="272" t="s">
        <v>34</v>
      </c>
      <c r="N105" s="273" t="s">
        <v>51</v>
      </c>
      <c r="O105" s="44"/>
      <c r="P105" s="215">
        <f t="shared" si="1"/>
        <v>0</v>
      </c>
      <c r="Q105" s="215">
        <v>0</v>
      </c>
      <c r="R105" s="215">
        <f t="shared" si="2"/>
        <v>0</v>
      </c>
      <c r="S105" s="215">
        <v>0</v>
      </c>
      <c r="T105" s="216">
        <f t="shared" si="3"/>
        <v>0</v>
      </c>
      <c r="AR105" s="25" t="s">
        <v>390</v>
      </c>
      <c r="AT105" s="25" t="s">
        <v>306</v>
      </c>
      <c r="AU105" s="25" t="s">
        <v>87</v>
      </c>
      <c r="AY105" s="25" t="s">
        <v>201</v>
      </c>
      <c r="BE105" s="217">
        <f t="shared" si="4"/>
        <v>0</v>
      </c>
      <c r="BF105" s="217">
        <f t="shared" si="5"/>
        <v>0</v>
      </c>
      <c r="BG105" s="217">
        <f t="shared" si="6"/>
        <v>0</v>
      </c>
      <c r="BH105" s="217">
        <f t="shared" si="7"/>
        <v>0</v>
      </c>
      <c r="BI105" s="217">
        <f t="shared" si="8"/>
        <v>0</v>
      </c>
      <c r="BJ105" s="25" t="s">
        <v>42</v>
      </c>
      <c r="BK105" s="217">
        <f t="shared" si="9"/>
        <v>0</v>
      </c>
      <c r="BL105" s="25" t="s">
        <v>286</v>
      </c>
      <c r="BM105" s="25" t="s">
        <v>3809</v>
      </c>
    </row>
    <row r="106" spans="2:65" s="1" customFormat="1" ht="16.5" customHeight="1">
      <c r="B106" s="43"/>
      <c r="C106" s="264" t="s">
        <v>311</v>
      </c>
      <c r="D106" s="264" t="s">
        <v>306</v>
      </c>
      <c r="E106" s="265" t="s">
        <v>342</v>
      </c>
      <c r="F106" s="266" t="s">
        <v>3810</v>
      </c>
      <c r="G106" s="267" t="s">
        <v>370</v>
      </c>
      <c r="H106" s="268">
        <v>1</v>
      </c>
      <c r="I106" s="269"/>
      <c r="J106" s="270">
        <f t="shared" si="0"/>
        <v>0</v>
      </c>
      <c r="K106" s="266" t="s">
        <v>34</v>
      </c>
      <c r="L106" s="271"/>
      <c r="M106" s="272" t="s">
        <v>34</v>
      </c>
      <c r="N106" s="273" t="s">
        <v>51</v>
      </c>
      <c r="O106" s="44"/>
      <c r="P106" s="215">
        <f t="shared" si="1"/>
        <v>0</v>
      </c>
      <c r="Q106" s="215">
        <v>0</v>
      </c>
      <c r="R106" s="215">
        <f t="shared" si="2"/>
        <v>0</v>
      </c>
      <c r="S106" s="215">
        <v>0</v>
      </c>
      <c r="T106" s="216">
        <f t="shared" si="3"/>
        <v>0</v>
      </c>
      <c r="AR106" s="25" t="s">
        <v>390</v>
      </c>
      <c r="AT106" s="25" t="s">
        <v>306</v>
      </c>
      <c r="AU106" s="25" t="s">
        <v>87</v>
      </c>
      <c r="AY106" s="25" t="s">
        <v>201</v>
      </c>
      <c r="BE106" s="217">
        <f t="shared" si="4"/>
        <v>0</v>
      </c>
      <c r="BF106" s="217">
        <f t="shared" si="5"/>
        <v>0</v>
      </c>
      <c r="BG106" s="217">
        <f t="shared" si="6"/>
        <v>0</v>
      </c>
      <c r="BH106" s="217">
        <f t="shared" si="7"/>
        <v>0</v>
      </c>
      <c r="BI106" s="217">
        <f t="shared" si="8"/>
        <v>0</v>
      </c>
      <c r="BJ106" s="25" t="s">
        <v>42</v>
      </c>
      <c r="BK106" s="217">
        <f t="shared" si="9"/>
        <v>0</v>
      </c>
      <c r="BL106" s="25" t="s">
        <v>286</v>
      </c>
      <c r="BM106" s="25" t="s">
        <v>3811</v>
      </c>
    </row>
    <row r="107" spans="2:65" s="1" customFormat="1" ht="16.5" customHeight="1">
      <c r="B107" s="43"/>
      <c r="C107" s="264" t="s">
        <v>9</v>
      </c>
      <c r="D107" s="264" t="s">
        <v>306</v>
      </c>
      <c r="E107" s="265" t="s">
        <v>352</v>
      </c>
      <c r="F107" s="266" t="s">
        <v>3812</v>
      </c>
      <c r="G107" s="267" t="s">
        <v>370</v>
      </c>
      <c r="H107" s="268">
        <v>1</v>
      </c>
      <c r="I107" s="269"/>
      <c r="J107" s="270">
        <f t="shared" si="0"/>
        <v>0</v>
      </c>
      <c r="K107" s="266" t="s">
        <v>34</v>
      </c>
      <c r="L107" s="271"/>
      <c r="M107" s="272" t="s">
        <v>34</v>
      </c>
      <c r="N107" s="273" t="s">
        <v>51</v>
      </c>
      <c r="O107" s="44"/>
      <c r="P107" s="215">
        <f t="shared" si="1"/>
        <v>0</v>
      </c>
      <c r="Q107" s="215">
        <v>0</v>
      </c>
      <c r="R107" s="215">
        <f t="shared" si="2"/>
        <v>0</v>
      </c>
      <c r="S107" s="215">
        <v>0</v>
      </c>
      <c r="T107" s="216">
        <f t="shared" si="3"/>
        <v>0</v>
      </c>
      <c r="AR107" s="25" t="s">
        <v>390</v>
      </c>
      <c r="AT107" s="25" t="s">
        <v>306</v>
      </c>
      <c r="AU107" s="25" t="s">
        <v>87</v>
      </c>
      <c r="AY107" s="25" t="s">
        <v>201</v>
      </c>
      <c r="BE107" s="217">
        <f t="shared" si="4"/>
        <v>0</v>
      </c>
      <c r="BF107" s="217">
        <f t="shared" si="5"/>
        <v>0</v>
      </c>
      <c r="BG107" s="217">
        <f t="shared" si="6"/>
        <v>0</v>
      </c>
      <c r="BH107" s="217">
        <f t="shared" si="7"/>
        <v>0</v>
      </c>
      <c r="BI107" s="217">
        <f t="shared" si="8"/>
        <v>0</v>
      </c>
      <c r="BJ107" s="25" t="s">
        <v>42</v>
      </c>
      <c r="BK107" s="217">
        <f t="shared" si="9"/>
        <v>0</v>
      </c>
      <c r="BL107" s="25" t="s">
        <v>286</v>
      </c>
      <c r="BM107" s="25" t="s">
        <v>3813</v>
      </c>
    </row>
    <row r="108" spans="2:65" s="1" customFormat="1" ht="16.5" customHeight="1">
      <c r="B108" s="43"/>
      <c r="C108" s="264" t="s">
        <v>330</v>
      </c>
      <c r="D108" s="264" t="s">
        <v>306</v>
      </c>
      <c r="E108" s="265" t="s">
        <v>360</v>
      </c>
      <c r="F108" s="266" t="s">
        <v>3814</v>
      </c>
      <c r="G108" s="267" t="s">
        <v>370</v>
      </c>
      <c r="H108" s="268">
        <v>1</v>
      </c>
      <c r="I108" s="269"/>
      <c r="J108" s="270">
        <f t="shared" si="0"/>
        <v>0</v>
      </c>
      <c r="K108" s="266" t="s">
        <v>34</v>
      </c>
      <c r="L108" s="271"/>
      <c r="M108" s="272" t="s">
        <v>34</v>
      </c>
      <c r="N108" s="273" t="s">
        <v>51</v>
      </c>
      <c r="O108" s="44"/>
      <c r="P108" s="215">
        <f t="shared" si="1"/>
        <v>0</v>
      </c>
      <c r="Q108" s="215">
        <v>0</v>
      </c>
      <c r="R108" s="215">
        <f t="shared" si="2"/>
        <v>0</v>
      </c>
      <c r="S108" s="215">
        <v>0</v>
      </c>
      <c r="T108" s="216">
        <f t="shared" si="3"/>
        <v>0</v>
      </c>
      <c r="AR108" s="25" t="s">
        <v>390</v>
      </c>
      <c r="AT108" s="25" t="s">
        <v>306</v>
      </c>
      <c r="AU108" s="25" t="s">
        <v>87</v>
      </c>
      <c r="AY108" s="25" t="s">
        <v>201</v>
      </c>
      <c r="BE108" s="217">
        <f t="shared" si="4"/>
        <v>0</v>
      </c>
      <c r="BF108" s="217">
        <f t="shared" si="5"/>
        <v>0</v>
      </c>
      <c r="BG108" s="217">
        <f t="shared" si="6"/>
        <v>0</v>
      </c>
      <c r="BH108" s="217">
        <f t="shared" si="7"/>
        <v>0</v>
      </c>
      <c r="BI108" s="217">
        <f t="shared" si="8"/>
        <v>0</v>
      </c>
      <c r="BJ108" s="25" t="s">
        <v>42</v>
      </c>
      <c r="BK108" s="217">
        <f t="shared" si="9"/>
        <v>0</v>
      </c>
      <c r="BL108" s="25" t="s">
        <v>286</v>
      </c>
      <c r="BM108" s="25" t="s">
        <v>3815</v>
      </c>
    </row>
    <row r="109" spans="2:65" s="1" customFormat="1" ht="16.5" customHeight="1">
      <c r="B109" s="43"/>
      <c r="C109" s="264" t="s">
        <v>336</v>
      </c>
      <c r="D109" s="264" t="s">
        <v>306</v>
      </c>
      <c r="E109" s="265" t="s">
        <v>367</v>
      </c>
      <c r="F109" s="266" t="s">
        <v>3816</v>
      </c>
      <c r="G109" s="267" t="s">
        <v>370</v>
      </c>
      <c r="H109" s="268">
        <v>1</v>
      </c>
      <c r="I109" s="269"/>
      <c r="J109" s="270">
        <f t="shared" si="0"/>
        <v>0</v>
      </c>
      <c r="K109" s="266" t="s">
        <v>34</v>
      </c>
      <c r="L109" s="271"/>
      <c r="M109" s="272" t="s">
        <v>34</v>
      </c>
      <c r="N109" s="273" t="s">
        <v>51</v>
      </c>
      <c r="O109" s="44"/>
      <c r="P109" s="215">
        <f t="shared" si="1"/>
        <v>0</v>
      </c>
      <c r="Q109" s="215">
        <v>0</v>
      </c>
      <c r="R109" s="215">
        <f t="shared" si="2"/>
        <v>0</v>
      </c>
      <c r="S109" s="215">
        <v>0</v>
      </c>
      <c r="T109" s="216">
        <f t="shared" si="3"/>
        <v>0</v>
      </c>
      <c r="AR109" s="25" t="s">
        <v>390</v>
      </c>
      <c r="AT109" s="25" t="s">
        <v>306</v>
      </c>
      <c r="AU109" s="25" t="s">
        <v>87</v>
      </c>
      <c r="AY109" s="25" t="s">
        <v>201</v>
      </c>
      <c r="BE109" s="217">
        <f t="shared" si="4"/>
        <v>0</v>
      </c>
      <c r="BF109" s="217">
        <f t="shared" si="5"/>
        <v>0</v>
      </c>
      <c r="BG109" s="217">
        <f t="shared" si="6"/>
        <v>0</v>
      </c>
      <c r="BH109" s="217">
        <f t="shared" si="7"/>
        <v>0</v>
      </c>
      <c r="BI109" s="217">
        <f t="shared" si="8"/>
        <v>0</v>
      </c>
      <c r="BJ109" s="25" t="s">
        <v>42</v>
      </c>
      <c r="BK109" s="217">
        <f t="shared" si="9"/>
        <v>0</v>
      </c>
      <c r="BL109" s="25" t="s">
        <v>286</v>
      </c>
      <c r="BM109" s="25" t="s">
        <v>3817</v>
      </c>
    </row>
    <row r="110" spans="2:65" s="1" customFormat="1" ht="16.5" customHeight="1">
      <c r="B110" s="43"/>
      <c r="C110" s="264" t="s">
        <v>342</v>
      </c>
      <c r="D110" s="264" t="s">
        <v>306</v>
      </c>
      <c r="E110" s="265" t="s">
        <v>374</v>
      </c>
      <c r="F110" s="266" t="s">
        <v>3785</v>
      </c>
      <c r="G110" s="267" t="s">
        <v>370</v>
      </c>
      <c r="H110" s="268">
        <v>1</v>
      </c>
      <c r="I110" s="269"/>
      <c r="J110" s="270">
        <f t="shared" si="0"/>
        <v>0</v>
      </c>
      <c r="K110" s="266" t="s">
        <v>34</v>
      </c>
      <c r="L110" s="271"/>
      <c r="M110" s="272" t="s">
        <v>34</v>
      </c>
      <c r="N110" s="273" t="s">
        <v>51</v>
      </c>
      <c r="O110" s="44"/>
      <c r="P110" s="215">
        <f t="shared" si="1"/>
        <v>0</v>
      </c>
      <c r="Q110" s="215">
        <v>0</v>
      </c>
      <c r="R110" s="215">
        <f t="shared" si="2"/>
        <v>0</v>
      </c>
      <c r="S110" s="215">
        <v>0</v>
      </c>
      <c r="T110" s="216">
        <f t="shared" si="3"/>
        <v>0</v>
      </c>
      <c r="AR110" s="25" t="s">
        <v>390</v>
      </c>
      <c r="AT110" s="25" t="s">
        <v>306</v>
      </c>
      <c r="AU110" s="25" t="s">
        <v>87</v>
      </c>
      <c r="AY110" s="25" t="s">
        <v>201</v>
      </c>
      <c r="BE110" s="217">
        <f t="shared" si="4"/>
        <v>0</v>
      </c>
      <c r="BF110" s="217">
        <f t="shared" si="5"/>
        <v>0</v>
      </c>
      <c r="BG110" s="217">
        <f t="shared" si="6"/>
        <v>0</v>
      </c>
      <c r="BH110" s="217">
        <f t="shared" si="7"/>
        <v>0</v>
      </c>
      <c r="BI110" s="217">
        <f t="shared" si="8"/>
        <v>0</v>
      </c>
      <c r="BJ110" s="25" t="s">
        <v>42</v>
      </c>
      <c r="BK110" s="217">
        <f t="shared" si="9"/>
        <v>0</v>
      </c>
      <c r="BL110" s="25" t="s">
        <v>286</v>
      </c>
      <c r="BM110" s="25" t="s">
        <v>3818</v>
      </c>
    </row>
    <row r="111" spans="2:65" s="1" customFormat="1" ht="16.5" customHeight="1">
      <c r="B111" s="43"/>
      <c r="C111" s="264" t="s">
        <v>348</v>
      </c>
      <c r="D111" s="264" t="s">
        <v>306</v>
      </c>
      <c r="E111" s="265" t="s">
        <v>378</v>
      </c>
      <c r="F111" s="266" t="s">
        <v>3819</v>
      </c>
      <c r="G111" s="267" t="s">
        <v>370</v>
      </c>
      <c r="H111" s="268">
        <v>1</v>
      </c>
      <c r="I111" s="269"/>
      <c r="J111" s="270">
        <f t="shared" si="0"/>
        <v>0</v>
      </c>
      <c r="K111" s="266" t="s">
        <v>34</v>
      </c>
      <c r="L111" s="271"/>
      <c r="M111" s="272" t="s">
        <v>34</v>
      </c>
      <c r="N111" s="273" t="s">
        <v>51</v>
      </c>
      <c r="O111" s="44"/>
      <c r="P111" s="215">
        <f t="shared" si="1"/>
        <v>0</v>
      </c>
      <c r="Q111" s="215">
        <v>0</v>
      </c>
      <c r="R111" s="215">
        <f t="shared" si="2"/>
        <v>0</v>
      </c>
      <c r="S111" s="215">
        <v>0</v>
      </c>
      <c r="T111" s="216">
        <f t="shared" si="3"/>
        <v>0</v>
      </c>
      <c r="AR111" s="25" t="s">
        <v>390</v>
      </c>
      <c r="AT111" s="25" t="s">
        <v>306</v>
      </c>
      <c r="AU111" s="25" t="s">
        <v>87</v>
      </c>
      <c r="AY111" s="25" t="s">
        <v>201</v>
      </c>
      <c r="BE111" s="217">
        <f t="shared" si="4"/>
        <v>0</v>
      </c>
      <c r="BF111" s="217">
        <f t="shared" si="5"/>
        <v>0</v>
      </c>
      <c r="BG111" s="217">
        <f t="shared" si="6"/>
        <v>0</v>
      </c>
      <c r="BH111" s="217">
        <f t="shared" si="7"/>
        <v>0</v>
      </c>
      <c r="BI111" s="217">
        <f t="shared" si="8"/>
        <v>0</v>
      </c>
      <c r="BJ111" s="25" t="s">
        <v>42</v>
      </c>
      <c r="BK111" s="217">
        <f t="shared" si="9"/>
        <v>0</v>
      </c>
      <c r="BL111" s="25" t="s">
        <v>286</v>
      </c>
      <c r="BM111" s="25" t="s">
        <v>3820</v>
      </c>
    </row>
    <row r="112" spans="2:65" s="1" customFormat="1" ht="16.5" customHeight="1">
      <c r="B112" s="43"/>
      <c r="C112" s="264" t="s">
        <v>352</v>
      </c>
      <c r="D112" s="264" t="s">
        <v>306</v>
      </c>
      <c r="E112" s="265" t="s">
        <v>385</v>
      </c>
      <c r="F112" s="266" t="s">
        <v>3821</v>
      </c>
      <c r="G112" s="267" t="s">
        <v>370</v>
      </c>
      <c r="H112" s="268">
        <v>3</v>
      </c>
      <c r="I112" s="269"/>
      <c r="J112" s="270">
        <f t="shared" si="0"/>
        <v>0</v>
      </c>
      <c r="K112" s="266" t="s">
        <v>34</v>
      </c>
      <c r="L112" s="271"/>
      <c r="M112" s="272" t="s">
        <v>34</v>
      </c>
      <c r="N112" s="273" t="s">
        <v>51</v>
      </c>
      <c r="O112" s="44"/>
      <c r="P112" s="215">
        <f t="shared" si="1"/>
        <v>0</v>
      </c>
      <c r="Q112" s="215">
        <v>0</v>
      </c>
      <c r="R112" s="215">
        <f t="shared" si="2"/>
        <v>0</v>
      </c>
      <c r="S112" s="215">
        <v>0</v>
      </c>
      <c r="T112" s="216">
        <f t="shared" si="3"/>
        <v>0</v>
      </c>
      <c r="AR112" s="25" t="s">
        <v>390</v>
      </c>
      <c r="AT112" s="25" t="s">
        <v>306</v>
      </c>
      <c r="AU112" s="25" t="s">
        <v>87</v>
      </c>
      <c r="AY112" s="25" t="s">
        <v>201</v>
      </c>
      <c r="BE112" s="217">
        <f t="shared" si="4"/>
        <v>0</v>
      </c>
      <c r="BF112" s="217">
        <f t="shared" si="5"/>
        <v>0</v>
      </c>
      <c r="BG112" s="217">
        <f t="shared" si="6"/>
        <v>0</v>
      </c>
      <c r="BH112" s="217">
        <f t="shared" si="7"/>
        <v>0</v>
      </c>
      <c r="BI112" s="217">
        <f t="shared" si="8"/>
        <v>0</v>
      </c>
      <c r="BJ112" s="25" t="s">
        <v>42</v>
      </c>
      <c r="BK112" s="217">
        <f t="shared" si="9"/>
        <v>0</v>
      </c>
      <c r="BL112" s="25" t="s">
        <v>286</v>
      </c>
      <c r="BM112" s="25" t="s">
        <v>3822</v>
      </c>
    </row>
    <row r="113" spans="2:65" s="1" customFormat="1" ht="16.5" customHeight="1">
      <c r="B113" s="43"/>
      <c r="C113" s="264" t="s">
        <v>360</v>
      </c>
      <c r="D113" s="264" t="s">
        <v>306</v>
      </c>
      <c r="E113" s="265" t="s">
        <v>390</v>
      </c>
      <c r="F113" s="266" t="s">
        <v>3823</v>
      </c>
      <c r="G113" s="267" t="s">
        <v>370</v>
      </c>
      <c r="H113" s="268">
        <v>1</v>
      </c>
      <c r="I113" s="269"/>
      <c r="J113" s="270">
        <f t="shared" si="0"/>
        <v>0</v>
      </c>
      <c r="K113" s="266" t="s">
        <v>34</v>
      </c>
      <c r="L113" s="271"/>
      <c r="M113" s="272" t="s">
        <v>34</v>
      </c>
      <c r="N113" s="273" t="s">
        <v>51</v>
      </c>
      <c r="O113" s="44"/>
      <c r="P113" s="215">
        <f t="shared" si="1"/>
        <v>0</v>
      </c>
      <c r="Q113" s="215">
        <v>0</v>
      </c>
      <c r="R113" s="215">
        <f t="shared" si="2"/>
        <v>0</v>
      </c>
      <c r="S113" s="215">
        <v>0</v>
      </c>
      <c r="T113" s="216">
        <f t="shared" si="3"/>
        <v>0</v>
      </c>
      <c r="AR113" s="25" t="s">
        <v>390</v>
      </c>
      <c r="AT113" s="25" t="s">
        <v>306</v>
      </c>
      <c r="AU113" s="25" t="s">
        <v>87</v>
      </c>
      <c r="AY113" s="25" t="s">
        <v>201</v>
      </c>
      <c r="BE113" s="217">
        <f t="shared" si="4"/>
        <v>0</v>
      </c>
      <c r="BF113" s="217">
        <f t="shared" si="5"/>
        <v>0</v>
      </c>
      <c r="BG113" s="217">
        <f t="shared" si="6"/>
        <v>0</v>
      </c>
      <c r="BH113" s="217">
        <f t="shared" si="7"/>
        <v>0</v>
      </c>
      <c r="BI113" s="217">
        <f t="shared" si="8"/>
        <v>0</v>
      </c>
      <c r="BJ113" s="25" t="s">
        <v>42</v>
      </c>
      <c r="BK113" s="217">
        <f t="shared" si="9"/>
        <v>0</v>
      </c>
      <c r="BL113" s="25" t="s">
        <v>286</v>
      </c>
      <c r="BM113" s="25" t="s">
        <v>3824</v>
      </c>
    </row>
    <row r="114" spans="2:65" s="1" customFormat="1" ht="16.5" customHeight="1">
      <c r="B114" s="43"/>
      <c r="C114" s="264" t="s">
        <v>367</v>
      </c>
      <c r="D114" s="264" t="s">
        <v>306</v>
      </c>
      <c r="E114" s="265" t="s">
        <v>395</v>
      </c>
      <c r="F114" s="266" t="s">
        <v>3825</v>
      </c>
      <c r="G114" s="267" t="s">
        <v>370</v>
      </c>
      <c r="H114" s="268">
        <v>3</v>
      </c>
      <c r="I114" s="269"/>
      <c r="J114" s="270">
        <f t="shared" si="0"/>
        <v>0</v>
      </c>
      <c r="K114" s="266" t="s">
        <v>34</v>
      </c>
      <c r="L114" s="271"/>
      <c r="M114" s="272" t="s">
        <v>34</v>
      </c>
      <c r="N114" s="273" t="s">
        <v>51</v>
      </c>
      <c r="O114" s="44"/>
      <c r="P114" s="215">
        <f t="shared" si="1"/>
        <v>0</v>
      </c>
      <c r="Q114" s="215">
        <v>0</v>
      </c>
      <c r="R114" s="215">
        <f t="shared" si="2"/>
        <v>0</v>
      </c>
      <c r="S114" s="215">
        <v>0</v>
      </c>
      <c r="T114" s="216">
        <f t="shared" si="3"/>
        <v>0</v>
      </c>
      <c r="AR114" s="25" t="s">
        <v>390</v>
      </c>
      <c r="AT114" s="25" t="s">
        <v>306</v>
      </c>
      <c r="AU114" s="25" t="s">
        <v>87</v>
      </c>
      <c r="AY114" s="25" t="s">
        <v>201</v>
      </c>
      <c r="BE114" s="217">
        <f t="shared" si="4"/>
        <v>0</v>
      </c>
      <c r="BF114" s="217">
        <f t="shared" si="5"/>
        <v>0</v>
      </c>
      <c r="BG114" s="217">
        <f t="shared" si="6"/>
        <v>0</v>
      </c>
      <c r="BH114" s="217">
        <f t="shared" si="7"/>
        <v>0</v>
      </c>
      <c r="BI114" s="217">
        <f t="shared" si="8"/>
        <v>0</v>
      </c>
      <c r="BJ114" s="25" t="s">
        <v>42</v>
      </c>
      <c r="BK114" s="217">
        <f t="shared" si="9"/>
        <v>0</v>
      </c>
      <c r="BL114" s="25" t="s">
        <v>286</v>
      </c>
      <c r="BM114" s="25" t="s">
        <v>3826</v>
      </c>
    </row>
    <row r="115" spans="2:65" s="1" customFormat="1" ht="16.5" customHeight="1">
      <c r="B115" s="43"/>
      <c r="C115" s="264" t="s">
        <v>374</v>
      </c>
      <c r="D115" s="264" t="s">
        <v>306</v>
      </c>
      <c r="E115" s="265" t="s">
        <v>399</v>
      </c>
      <c r="F115" s="266" t="s">
        <v>3823</v>
      </c>
      <c r="G115" s="267" t="s">
        <v>370</v>
      </c>
      <c r="H115" s="268">
        <v>1</v>
      </c>
      <c r="I115" s="269"/>
      <c r="J115" s="270">
        <f t="shared" si="0"/>
        <v>0</v>
      </c>
      <c r="K115" s="266" t="s">
        <v>34</v>
      </c>
      <c r="L115" s="271"/>
      <c r="M115" s="272" t="s">
        <v>34</v>
      </c>
      <c r="N115" s="273" t="s">
        <v>51</v>
      </c>
      <c r="O115" s="44"/>
      <c r="P115" s="215">
        <f t="shared" si="1"/>
        <v>0</v>
      </c>
      <c r="Q115" s="215">
        <v>0</v>
      </c>
      <c r="R115" s="215">
        <f t="shared" si="2"/>
        <v>0</v>
      </c>
      <c r="S115" s="215">
        <v>0</v>
      </c>
      <c r="T115" s="216">
        <f t="shared" si="3"/>
        <v>0</v>
      </c>
      <c r="AR115" s="25" t="s">
        <v>390</v>
      </c>
      <c r="AT115" s="25" t="s">
        <v>306</v>
      </c>
      <c r="AU115" s="25" t="s">
        <v>87</v>
      </c>
      <c r="AY115" s="25" t="s">
        <v>201</v>
      </c>
      <c r="BE115" s="217">
        <f t="shared" si="4"/>
        <v>0</v>
      </c>
      <c r="BF115" s="217">
        <f t="shared" si="5"/>
        <v>0</v>
      </c>
      <c r="BG115" s="217">
        <f t="shared" si="6"/>
        <v>0</v>
      </c>
      <c r="BH115" s="217">
        <f t="shared" si="7"/>
        <v>0</v>
      </c>
      <c r="BI115" s="217">
        <f t="shared" si="8"/>
        <v>0</v>
      </c>
      <c r="BJ115" s="25" t="s">
        <v>42</v>
      </c>
      <c r="BK115" s="217">
        <f t="shared" si="9"/>
        <v>0</v>
      </c>
      <c r="BL115" s="25" t="s">
        <v>286</v>
      </c>
      <c r="BM115" s="25" t="s">
        <v>3827</v>
      </c>
    </row>
    <row r="116" spans="2:65" s="1" customFormat="1" ht="25.5" customHeight="1">
      <c r="B116" s="43"/>
      <c r="C116" s="264" t="s">
        <v>378</v>
      </c>
      <c r="D116" s="264" t="s">
        <v>306</v>
      </c>
      <c r="E116" s="265" t="s">
        <v>405</v>
      </c>
      <c r="F116" s="266" t="s">
        <v>3828</v>
      </c>
      <c r="G116" s="267" t="s">
        <v>370</v>
      </c>
      <c r="H116" s="268">
        <v>1</v>
      </c>
      <c r="I116" s="269"/>
      <c r="J116" s="270">
        <f t="shared" si="0"/>
        <v>0</v>
      </c>
      <c r="K116" s="266" t="s">
        <v>34</v>
      </c>
      <c r="L116" s="271"/>
      <c r="M116" s="272" t="s">
        <v>34</v>
      </c>
      <c r="N116" s="273" t="s">
        <v>51</v>
      </c>
      <c r="O116" s="44"/>
      <c r="P116" s="215">
        <f t="shared" si="1"/>
        <v>0</v>
      </c>
      <c r="Q116" s="215">
        <v>0</v>
      </c>
      <c r="R116" s="215">
        <f t="shared" si="2"/>
        <v>0</v>
      </c>
      <c r="S116" s="215">
        <v>0</v>
      </c>
      <c r="T116" s="216">
        <f t="shared" si="3"/>
        <v>0</v>
      </c>
      <c r="AR116" s="25" t="s">
        <v>390</v>
      </c>
      <c r="AT116" s="25" t="s">
        <v>306</v>
      </c>
      <c r="AU116" s="25" t="s">
        <v>87</v>
      </c>
      <c r="AY116" s="25" t="s">
        <v>201</v>
      </c>
      <c r="BE116" s="217">
        <f t="shared" si="4"/>
        <v>0</v>
      </c>
      <c r="BF116" s="217">
        <f t="shared" si="5"/>
        <v>0</v>
      </c>
      <c r="BG116" s="217">
        <f t="shared" si="6"/>
        <v>0</v>
      </c>
      <c r="BH116" s="217">
        <f t="shared" si="7"/>
        <v>0</v>
      </c>
      <c r="BI116" s="217">
        <f t="shared" si="8"/>
        <v>0</v>
      </c>
      <c r="BJ116" s="25" t="s">
        <v>42</v>
      </c>
      <c r="BK116" s="217">
        <f t="shared" si="9"/>
        <v>0</v>
      </c>
      <c r="BL116" s="25" t="s">
        <v>286</v>
      </c>
      <c r="BM116" s="25" t="s">
        <v>3829</v>
      </c>
    </row>
    <row r="117" spans="2:65" s="1" customFormat="1" ht="25.5" customHeight="1">
      <c r="B117" s="43"/>
      <c r="C117" s="264" t="s">
        <v>385</v>
      </c>
      <c r="D117" s="264" t="s">
        <v>306</v>
      </c>
      <c r="E117" s="265" t="s">
        <v>413</v>
      </c>
      <c r="F117" s="266" t="s">
        <v>3830</v>
      </c>
      <c r="G117" s="267" t="s">
        <v>370</v>
      </c>
      <c r="H117" s="268">
        <v>1</v>
      </c>
      <c r="I117" s="269"/>
      <c r="J117" s="270">
        <f t="shared" si="0"/>
        <v>0</v>
      </c>
      <c r="K117" s="266" t="s">
        <v>34</v>
      </c>
      <c r="L117" s="271"/>
      <c r="M117" s="272" t="s">
        <v>34</v>
      </c>
      <c r="N117" s="273" t="s">
        <v>51</v>
      </c>
      <c r="O117" s="44"/>
      <c r="P117" s="215">
        <f t="shared" si="1"/>
        <v>0</v>
      </c>
      <c r="Q117" s="215">
        <v>0</v>
      </c>
      <c r="R117" s="215">
        <f t="shared" si="2"/>
        <v>0</v>
      </c>
      <c r="S117" s="215">
        <v>0</v>
      </c>
      <c r="T117" s="216">
        <f t="shared" si="3"/>
        <v>0</v>
      </c>
      <c r="AR117" s="25" t="s">
        <v>390</v>
      </c>
      <c r="AT117" s="25" t="s">
        <v>306</v>
      </c>
      <c r="AU117" s="25" t="s">
        <v>87</v>
      </c>
      <c r="AY117" s="25" t="s">
        <v>201</v>
      </c>
      <c r="BE117" s="217">
        <f t="shared" si="4"/>
        <v>0</v>
      </c>
      <c r="BF117" s="217">
        <f t="shared" si="5"/>
        <v>0</v>
      </c>
      <c r="BG117" s="217">
        <f t="shared" si="6"/>
        <v>0</v>
      </c>
      <c r="BH117" s="217">
        <f t="shared" si="7"/>
        <v>0</v>
      </c>
      <c r="BI117" s="217">
        <f t="shared" si="8"/>
        <v>0</v>
      </c>
      <c r="BJ117" s="25" t="s">
        <v>42</v>
      </c>
      <c r="BK117" s="217">
        <f t="shared" si="9"/>
        <v>0</v>
      </c>
      <c r="BL117" s="25" t="s">
        <v>286</v>
      </c>
      <c r="BM117" s="25" t="s">
        <v>3831</v>
      </c>
    </row>
    <row r="118" spans="2:65" s="1" customFormat="1" ht="16.5" customHeight="1">
      <c r="B118" s="43"/>
      <c r="C118" s="264" t="s">
        <v>390</v>
      </c>
      <c r="D118" s="264" t="s">
        <v>306</v>
      </c>
      <c r="E118" s="265" t="s">
        <v>433</v>
      </c>
      <c r="F118" s="266" t="s">
        <v>3832</v>
      </c>
      <c r="G118" s="267" t="s">
        <v>370</v>
      </c>
      <c r="H118" s="268">
        <v>1</v>
      </c>
      <c r="I118" s="269"/>
      <c r="J118" s="270">
        <f t="shared" si="0"/>
        <v>0</v>
      </c>
      <c r="K118" s="266" t="s">
        <v>34</v>
      </c>
      <c r="L118" s="271"/>
      <c r="M118" s="272" t="s">
        <v>34</v>
      </c>
      <c r="N118" s="273" t="s">
        <v>51</v>
      </c>
      <c r="O118" s="44"/>
      <c r="P118" s="215">
        <f t="shared" si="1"/>
        <v>0</v>
      </c>
      <c r="Q118" s="215">
        <v>0</v>
      </c>
      <c r="R118" s="215">
        <f t="shared" si="2"/>
        <v>0</v>
      </c>
      <c r="S118" s="215">
        <v>0</v>
      </c>
      <c r="T118" s="216">
        <f t="shared" si="3"/>
        <v>0</v>
      </c>
      <c r="AR118" s="25" t="s">
        <v>390</v>
      </c>
      <c r="AT118" s="25" t="s">
        <v>306</v>
      </c>
      <c r="AU118" s="25" t="s">
        <v>87</v>
      </c>
      <c r="AY118" s="25" t="s">
        <v>201</v>
      </c>
      <c r="BE118" s="217">
        <f t="shared" si="4"/>
        <v>0</v>
      </c>
      <c r="BF118" s="217">
        <f t="shared" si="5"/>
        <v>0</v>
      </c>
      <c r="BG118" s="217">
        <f t="shared" si="6"/>
        <v>0</v>
      </c>
      <c r="BH118" s="217">
        <f t="shared" si="7"/>
        <v>0</v>
      </c>
      <c r="BI118" s="217">
        <f t="shared" si="8"/>
        <v>0</v>
      </c>
      <c r="BJ118" s="25" t="s">
        <v>42</v>
      </c>
      <c r="BK118" s="217">
        <f t="shared" si="9"/>
        <v>0</v>
      </c>
      <c r="BL118" s="25" t="s">
        <v>286</v>
      </c>
      <c r="BM118" s="25" t="s">
        <v>3833</v>
      </c>
    </row>
    <row r="119" spans="2:65" s="1" customFormat="1" ht="16.5" customHeight="1">
      <c r="B119" s="43"/>
      <c r="C119" s="264" t="s">
        <v>395</v>
      </c>
      <c r="D119" s="264" t="s">
        <v>306</v>
      </c>
      <c r="E119" s="265" t="s">
        <v>466</v>
      </c>
      <c r="F119" s="266" t="s">
        <v>3834</v>
      </c>
      <c r="G119" s="267" t="s">
        <v>370</v>
      </c>
      <c r="H119" s="268">
        <v>1</v>
      </c>
      <c r="I119" s="269"/>
      <c r="J119" s="270">
        <f t="shared" si="0"/>
        <v>0</v>
      </c>
      <c r="K119" s="266" t="s">
        <v>34</v>
      </c>
      <c r="L119" s="271"/>
      <c r="M119" s="272" t="s">
        <v>34</v>
      </c>
      <c r="N119" s="273" t="s">
        <v>51</v>
      </c>
      <c r="O119" s="44"/>
      <c r="P119" s="215">
        <f t="shared" si="1"/>
        <v>0</v>
      </c>
      <c r="Q119" s="215">
        <v>0</v>
      </c>
      <c r="R119" s="215">
        <f t="shared" si="2"/>
        <v>0</v>
      </c>
      <c r="S119" s="215">
        <v>0</v>
      </c>
      <c r="T119" s="216">
        <f t="shared" si="3"/>
        <v>0</v>
      </c>
      <c r="AR119" s="25" t="s">
        <v>390</v>
      </c>
      <c r="AT119" s="25" t="s">
        <v>306</v>
      </c>
      <c r="AU119" s="25" t="s">
        <v>87</v>
      </c>
      <c r="AY119" s="25" t="s">
        <v>201</v>
      </c>
      <c r="BE119" s="217">
        <f t="shared" si="4"/>
        <v>0</v>
      </c>
      <c r="BF119" s="217">
        <f t="shared" si="5"/>
        <v>0</v>
      </c>
      <c r="BG119" s="217">
        <f t="shared" si="6"/>
        <v>0</v>
      </c>
      <c r="BH119" s="217">
        <f t="shared" si="7"/>
        <v>0</v>
      </c>
      <c r="BI119" s="217">
        <f t="shared" si="8"/>
        <v>0</v>
      </c>
      <c r="BJ119" s="25" t="s">
        <v>42</v>
      </c>
      <c r="BK119" s="217">
        <f t="shared" si="9"/>
        <v>0</v>
      </c>
      <c r="BL119" s="25" t="s">
        <v>286</v>
      </c>
      <c r="BM119" s="25" t="s">
        <v>3835</v>
      </c>
    </row>
    <row r="120" spans="2:65" s="1" customFormat="1" ht="16.5" customHeight="1">
      <c r="B120" s="43"/>
      <c r="C120" s="264" t="s">
        <v>399</v>
      </c>
      <c r="D120" s="264" t="s">
        <v>306</v>
      </c>
      <c r="E120" s="265" t="s">
        <v>472</v>
      </c>
      <c r="F120" s="266" t="s">
        <v>3836</v>
      </c>
      <c r="G120" s="267" t="s">
        <v>370</v>
      </c>
      <c r="H120" s="268">
        <v>1</v>
      </c>
      <c r="I120" s="269"/>
      <c r="J120" s="270">
        <f t="shared" si="0"/>
        <v>0</v>
      </c>
      <c r="K120" s="266" t="s">
        <v>34</v>
      </c>
      <c r="L120" s="271"/>
      <c r="M120" s="272" t="s">
        <v>34</v>
      </c>
      <c r="N120" s="273" t="s">
        <v>51</v>
      </c>
      <c r="O120" s="44"/>
      <c r="P120" s="215">
        <f t="shared" si="1"/>
        <v>0</v>
      </c>
      <c r="Q120" s="215">
        <v>0</v>
      </c>
      <c r="R120" s="215">
        <f t="shared" si="2"/>
        <v>0</v>
      </c>
      <c r="S120" s="215">
        <v>0</v>
      </c>
      <c r="T120" s="216">
        <f t="shared" si="3"/>
        <v>0</v>
      </c>
      <c r="AR120" s="25" t="s">
        <v>390</v>
      </c>
      <c r="AT120" s="25" t="s">
        <v>306</v>
      </c>
      <c r="AU120" s="25" t="s">
        <v>87</v>
      </c>
      <c r="AY120" s="25" t="s">
        <v>201</v>
      </c>
      <c r="BE120" s="217">
        <f t="shared" si="4"/>
        <v>0</v>
      </c>
      <c r="BF120" s="217">
        <f t="shared" si="5"/>
        <v>0</v>
      </c>
      <c r="BG120" s="217">
        <f t="shared" si="6"/>
        <v>0</v>
      </c>
      <c r="BH120" s="217">
        <f t="shared" si="7"/>
        <v>0</v>
      </c>
      <c r="BI120" s="217">
        <f t="shared" si="8"/>
        <v>0</v>
      </c>
      <c r="BJ120" s="25" t="s">
        <v>42</v>
      </c>
      <c r="BK120" s="217">
        <f t="shared" si="9"/>
        <v>0</v>
      </c>
      <c r="BL120" s="25" t="s">
        <v>286</v>
      </c>
      <c r="BM120" s="25" t="s">
        <v>3837</v>
      </c>
    </row>
    <row r="121" spans="2:65" s="1" customFormat="1" ht="16.5" customHeight="1">
      <c r="B121" s="43"/>
      <c r="C121" s="264" t="s">
        <v>405</v>
      </c>
      <c r="D121" s="264" t="s">
        <v>306</v>
      </c>
      <c r="E121" s="265" t="s">
        <v>476</v>
      </c>
      <c r="F121" s="266" t="s">
        <v>3836</v>
      </c>
      <c r="G121" s="267" t="s">
        <v>370</v>
      </c>
      <c r="H121" s="268">
        <v>1</v>
      </c>
      <c r="I121" s="269"/>
      <c r="J121" s="270">
        <f t="shared" si="0"/>
        <v>0</v>
      </c>
      <c r="K121" s="266" t="s">
        <v>34</v>
      </c>
      <c r="L121" s="271"/>
      <c r="M121" s="272" t="s">
        <v>34</v>
      </c>
      <c r="N121" s="273" t="s">
        <v>51</v>
      </c>
      <c r="O121" s="44"/>
      <c r="P121" s="215">
        <f t="shared" si="1"/>
        <v>0</v>
      </c>
      <c r="Q121" s="215">
        <v>0</v>
      </c>
      <c r="R121" s="215">
        <f t="shared" si="2"/>
        <v>0</v>
      </c>
      <c r="S121" s="215">
        <v>0</v>
      </c>
      <c r="T121" s="216">
        <f t="shared" si="3"/>
        <v>0</v>
      </c>
      <c r="AR121" s="25" t="s">
        <v>390</v>
      </c>
      <c r="AT121" s="25" t="s">
        <v>306</v>
      </c>
      <c r="AU121" s="25" t="s">
        <v>87</v>
      </c>
      <c r="AY121" s="25" t="s">
        <v>201</v>
      </c>
      <c r="BE121" s="217">
        <f t="shared" si="4"/>
        <v>0</v>
      </c>
      <c r="BF121" s="217">
        <f t="shared" si="5"/>
        <v>0</v>
      </c>
      <c r="BG121" s="217">
        <f t="shared" si="6"/>
        <v>0</v>
      </c>
      <c r="BH121" s="217">
        <f t="shared" si="7"/>
        <v>0</v>
      </c>
      <c r="BI121" s="217">
        <f t="shared" si="8"/>
        <v>0</v>
      </c>
      <c r="BJ121" s="25" t="s">
        <v>42</v>
      </c>
      <c r="BK121" s="217">
        <f t="shared" si="9"/>
        <v>0</v>
      </c>
      <c r="BL121" s="25" t="s">
        <v>286</v>
      </c>
      <c r="BM121" s="25" t="s">
        <v>3838</v>
      </c>
    </row>
    <row r="122" spans="2:65" s="1" customFormat="1" ht="16.5" customHeight="1">
      <c r="B122" s="43"/>
      <c r="C122" s="264" t="s">
        <v>413</v>
      </c>
      <c r="D122" s="264" t="s">
        <v>306</v>
      </c>
      <c r="E122" s="265" t="s">
        <v>481</v>
      </c>
      <c r="F122" s="266" t="s">
        <v>3839</v>
      </c>
      <c r="G122" s="267" t="s">
        <v>370</v>
      </c>
      <c r="H122" s="268">
        <v>1</v>
      </c>
      <c r="I122" s="269"/>
      <c r="J122" s="270">
        <f t="shared" si="0"/>
        <v>0</v>
      </c>
      <c r="K122" s="266" t="s">
        <v>34</v>
      </c>
      <c r="L122" s="271"/>
      <c r="M122" s="272" t="s">
        <v>34</v>
      </c>
      <c r="N122" s="273" t="s">
        <v>51</v>
      </c>
      <c r="O122" s="44"/>
      <c r="P122" s="215">
        <f t="shared" si="1"/>
        <v>0</v>
      </c>
      <c r="Q122" s="215">
        <v>0</v>
      </c>
      <c r="R122" s="215">
        <f t="shared" si="2"/>
        <v>0</v>
      </c>
      <c r="S122" s="215">
        <v>0</v>
      </c>
      <c r="T122" s="216">
        <f t="shared" si="3"/>
        <v>0</v>
      </c>
      <c r="AR122" s="25" t="s">
        <v>390</v>
      </c>
      <c r="AT122" s="25" t="s">
        <v>306</v>
      </c>
      <c r="AU122" s="25" t="s">
        <v>87</v>
      </c>
      <c r="AY122" s="25" t="s">
        <v>201</v>
      </c>
      <c r="BE122" s="217">
        <f t="shared" si="4"/>
        <v>0</v>
      </c>
      <c r="BF122" s="217">
        <f t="shared" si="5"/>
        <v>0</v>
      </c>
      <c r="BG122" s="217">
        <f t="shared" si="6"/>
        <v>0</v>
      </c>
      <c r="BH122" s="217">
        <f t="shared" si="7"/>
        <v>0</v>
      </c>
      <c r="BI122" s="217">
        <f t="shared" si="8"/>
        <v>0</v>
      </c>
      <c r="BJ122" s="25" t="s">
        <v>42</v>
      </c>
      <c r="BK122" s="217">
        <f t="shared" si="9"/>
        <v>0</v>
      </c>
      <c r="BL122" s="25" t="s">
        <v>286</v>
      </c>
      <c r="BM122" s="25" t="s">
        <v>3840</v>
      </c>
    </row>
    <row r="123" spans="2:65" s="1" customFormat="1" ht="16.5" customHeight="1">
      <c r="B123" s="43"/>
      <c r="C123" s="264" t="s">
        <v>433</v>
      </c>
      <c r="D123" s="264" t="s">
        <v>306</v>
      </c>
      <c r="E123" s="265" t="s">
        <v>485</v>
      </c>
      <c r="F123" s="266" t="s">
        <v>3841</v>
      </c>
      <c r="G123" s="267" t="s">
        <v>370</v>
      </c>
      <c r="H123" s="268">
        <v>1</v>
      </c>
      <c r="I123" s="269"/>
      <c r="J123" s="270">
        <f t="shared" si="0"/>
        <v>0</v>
      </c>
      <c r="K123" s="266" t="s">
        <v>34</v>
      </c>
      <c r="L123" s="271"/>
      <c r="M123" s="272" t="s">
        <v>34</v>
      </c>
      <c r="N123" s="273" t="s">
        <v>51</v>
      </c>
      <c r="O123" s="44"/>
      <c r="P123" s="215">
        <f t="shared" si="1"/>
        <v>0</v>
      </c>
      <c r="Q123" s="215">
        <v>0</v>
      </c>
      <c r="R123" s="215">
        <f t="shared" si="2"/>
        <v>0</v>
      </c>
      <c r="S123" s="215">
        <v>0</v>
      </c>
      <c r="T123" s="216">
        <f t="shared" si="3"/>
        <v>0</v>
      </c>
      <c r="AR123" s="25" t="s">
        <v>390</v>
      </c>
      <c r="AT123" s="25" t="s">
        <v>306</v>
      </c>
      <c r="AU123" s="25" t="s">
        <v>87</v>
      </c>
      <c r="AY123" s="25" t="s">
        <v>201</v>
      </c>
      <c r="BE123" s="217">
        <f t="shared" si="4"/>
        <v>0</v>
      </c>
      <c r="BF123" s="217">
        <f t="shared" si="5"/>
        <v>0</v>
      </c>
      <c r="BG123" s="217">
        <f t="shared" si="6"/>
        <v>0</v>
      </c>
      <c r="BH123" s="217">
        <f t="shared" si="7"/>
        <v>0</v>
      </c>
      <c r="BI123" s="217">
        <f t="shared" si="8"/>
        <v>0</v>
      </c>
      <c r="BJ123" s="25" t="s">
        <v>42</v>
      </c>
      <c r="BK123" s="217">
        <f t="shared" si="9"/>
        <v>0</v>
      </c>
      <c r="BL123" s="25" t="s">
        <v>286</v>
      </c>
      <c r="BM123" s="25" t="s">
        <v>3842</v>
      </c>
    </row>
    <row r="124" spans="2:65" s="1" customFormat="1" ht="25.5" customHeight="1">
      <c r="B124" s="43"/>
      <c r="C124" s="264" t="s">
        <v>445</v>
      </c>
      <c r="D124" s="264" t="s">
        <v>306</v>
      </c>
      <c r="E124" s="265" t="s">
        <v>490</v>
      </c>
      <c r="F124" s="266" t="s">
        <v>3843</v>
      </c>
      <c r="G124" s="267" t="s">
        <v>370</v>
      </c>
      <c r="H124" s="268">
        <v>1</v>
      </c>
      <c r="I124" s="269"/>
      <c r="J124" s="270">
        <f t="shared" si="0"/>
        <v>0</v>
      </c>
      <c r="K124" s="266" t="s">
        <v>34</v>
      </c>
      <c r="L124" s="271"/>
      <c r="M124" s="272" t="s">
        <v>34</v>
      </c>
      <c r="N124" s="273" t="s">
        <v>51</v>
      </c>
      <c r="O124" s="44"/>
      <c r="P124" s="215">
        <f t="shared" si="1"/>
        <v>0</v>
      </c>
      <c r="Q124" s="215">
        <v>0</v>
      </c>
      <c r="R124" s="215">
        <f t="shared" si="2"/>
        <v>0</v>
      </c>
      <c r="S124" s="215">
        <v>0</v>
      </c>
      <c r="T124" s="216">
        <f t="shared" si="3"/>
        <v>0</v>
      </c>
      <c r="AR124" s="25" t="s">
        <v>390</v>
      </c>
      <c r="AT124" s="25" t="s">
        <v>306</v>
      </c>
      <c r="AU124" s="25" t="s">
        <v>87</v>
      </c>
      <c r="AY124" s="25" t="s">
        <v>201</v>
      </c>
      <c r="BE124" s="217">
        <f t="shared" si="4"/>
        <v>0</v>
      </c>
      <c r="BF124" s="217">
        <f t="shared" si="5"/>
        <v>0</v>
      </c>
      <c r="BG124" s="217">
        <f t="shared" si="6"/>
        <v>0</v>
      </c>
      <c r="BH124" s="217">
        <f t="shared" si="7"/>
        <v>0</v>
      </c>
      <c r="BI124" s="217">
        <f t="shared" si="8"/>
        <v>0</v>
      </c>
      <c r="BJ124" s="25" t="s">
        <v>42</v>
      </c>
      <c r="BK124" s="217">
        <f t="shared" si="9"/>
        <v>0</v>
      </c>
      <c r="BL124" s="25" t="s">
        <v>286</v>
      </c>
      <c r="BM124" s="25" t="s">
        <v>3844</v>
      </c>
    </row>
    <row r="125" spans="2:65" s="1" customFormat="1" ht="16.5" customHeight="1">
      <c r="B125" s="43"/>
      <c r="C125" s="264" t="s">
        <v>466</v>
      </c>
      <c r="D125" s="264" t="s">
        <v>306</v>
      </c>
      <c r="E125" s="265" t="s">
        <v>494</v>
      </c>
      <c r="F125" s="266" t="s">
        <v>3845</v>
      </c>
      <c r="G125" s="267" t="s">
        <v>370</v>
      </c>
      <c r="H125" s="268">
        <v>1</v>
      </c>
      <c r="I125" s="269"/>
      <c r="J125" s="270">
        <f t="shared" si="0"/>
        <v>0</v>
      </c>
      <c r="K125" s="266" t="s">
        <v>34</v>
      </c>
      <c r="L125" s="271"/>
      <c r="M125" s="272" t="s">
        <v>34</v>
      </c>
      <c r="N125" s="273" t="s">
        <v>51</v>
      </c>
      <c r="O125" s="44"/>
      <c r="P125" s="215">
        <f t="shared" si="1"/>
        <v>0</v>
      </c>
      <c r="Q125" s="215">
        <v>0</v>
      </c>
      <c r="R125" s="215">
        <f t="shared" si="2"/>
        <v>0</v>
      </c>
      <c r="S125" s="215">
        <v>0</v>
      </c>
      <c r="T125" s="216">
        <f t="shared" si="3"/>
        <v>0</v>
      </c>
      <c r="AR125" s="25" t="s">
        <v>390</v>
      </c>
      <c r="AT125" s="25" t="s">
        <v>306</v>
      </c>
      <c r="AU125" s="25" t="s">
        <v>87</v>
      </c>
      <c r="AY125" s="25" t="s">
        <v>201</v>
      </c>
      <c r="BE125" s="217">
        <f t="shared" si="4"/>
        <v>0</v>
      </c>
      <c r="BF125" s="217">
        <f t="shared" si="5"/>
        <v>0</v>
      </c>
      <c r="BG125" s="217">
        <f t="shared" si="6"/>
        <v>0</v>
      </c>
      <c r="BH125" s="217">
        <f t="shared" si="7"/>
        <v>0</v>
      </c>
      <c r="BI125" s="217">
        <f t="shared" si="8"/>
        <v>0</v>
      </c>
      <c r="BJ125" s="25" t="s">
        <v>42</v>
      </c>
      <c r="BK125" s="217">
        <f t="shared" si="9"/>
        <v>0</v>
      </c>
      <c r="BL125" s="25" t="s">
        <v>286</v>
      </c>
      <c r="BM125" s="25" t="s">
        <v>3846</v>
      </c>
    </row>
    <row r="126" spans="2:65" s="1" customFormat="1" ht="16.5" customHeight="1">
      <c r="B126" s="43"/>
      <c r="C126" s="264" t="s">
        <v>472</v>
      </c>
      <c r="D126" s="264" t="s">
        <v>306</v>
      </c>
      <c r="E126" s="265" t="s">
        <v>504</v>
      </c>
      <c r="F126" s="266" t="s">
        <v>3847</v>
      </c>
      <c r="G126" s="267" t="s">
        <v>370</v>
      </c>
      <c r="H126" s="268">
        <v>1</v>
      </c>
      <c r="I126" s="269"/>
      <c r="J126" s="270">
        <f t="shared" si="0"/>
        <v>0</v>
      </c>
      <c r="K126" s="266" t="s">
        <v>34</v>
      </c>
      <c r="L126" s="271"/>
      <c r="M126" s="272" t="s">
        <v>34</v>
      </c>
      <c r="N126" s="273" t="s">
        <v>51</v>
      </c>
      <c r="O126" s="44"/>
      <c r="P126" s="215">
        <f t="shared" si="1"/>
        <v>0</v>
      </c>
      <c r="Q126" s="215">
        <v>0</v>
      </c>
      <c r="R126" s="215">
        <f t="shared" si="2"/>
        <v>0</v>
      </c>
      <c r="S126" s="215">
        <v>0</v>
      </c>
      <c r="T126" s="216">
        <f t="shared" si="3"/>
        <v>0</v>
      </c>
      <c r="AR126" s="25" t="s">
        <v>390</v>
      </c>
      <c r="AT126" s="25" t="s">
        <v>306</v>
      </c>
      <c r="AU126" s="25" t="s">
        <v>87</v>
      </c>
      <c r="AY126" s="25" t="s">
        <v>201</v>
      </c>
      <c r="BE126" s="217">
        <f t="shared" si="4"/>
        <v>0</v>
      </c>
      <c r="BF126" s="217">
        <f t="shared" si="5"/>
        <v>0</v>
      </c>
      <c r="BG126" s="217">
        <f t="shared" si="6"/>
        <v>0</v>
      </c>
      <c r="BH126" s="217">
        <f t="shared" si="7"/>
        <v>0</v>
      </c>
      <c r="BI126" s="217">
        <f t="shared" si="8"/>
        <v>0</v>
      </c>
      <c r="BJ126" s="25" t="s">
        <v>42</v>
      </c>
      <c r="BK126" s="217">
        <f t="shared" si="9"/>
        <v>0</v>
      </c>
      <c r="BL126" s="25" t="s">
        <v>286</v>
      </c>
      <c r="BM126" s="25" t="s">
        <v>3848</v>
      </c>
    </row>
    <row r="127" spans="2:65" s="1" customFormat="1" ht="16.5" customHeight="1">
      <c r="B127" s="43"/>
      <c r="C127" s="264" t="s">
        <v>476</v>
      </c>
      <c r="D127" s="264" t="s">
        <v>306</v>
      </c>
      <c r="E127" s="265" t="s">
        <v>509</v>
      </c>
      <c r="F127" s="266" t="s">
        <v>3849</v>
      </c>
      <c r="G127" s="267" t="s">
        <v>370</v>
      </c>
      <c r="H127" s="268">
        <v>1</v>
      </c>
      <c r="I127" s="269"/>
      <c r="J127" s="270">
        <f t="shared" si="0"/>
        <v>0</v>
      </c>
      <c r="K127" s="266" t="s">
        <v>34</v>
      </c>
      <c r="L127" s="271"/>
      <c r="M127" s="272" t="s">
        <v>34</v>
      </c>
      <c r="N127" s="273" t="s">
        <v>51</v>
      </c>
      <c r="O127" s="44"/>
      <c r="P127" s="215">
        <f t="shared" si="1"/>
        <v>0</v>
      </c>
      <c r="Q127" s="215">
        <v>0</v>
      </c>
      <c r="R127" s="215">
        <f t="shared" si="2"/>
        <v>0</v>
      </c>
      <c r="S127" s="215">
        <v>0</v>
      </c>
      <c r="T127" s="216">
        <f t="shared" si="3"/>
        <v>0</v>
      </c>
      <c r="AR127" s="25" t="s">
        <v>390</v>
      </c>
      <c r="AT127" s="25" t="s">
        <v>306</v>
      </c>
      <c r="AU127" s="25" t="s">
        <v>87</v>
      </c>
      <c r="AY127" s="25" t="s">
        <v>201</v>
      </c>
      <c r="BE127" s="217">
        <f t="shared" si="4"/>
        <v>0</v>
      </c>
      <c r="BF127" s="217">
        <f t="shared" si="5"/>
        <v>0</v>
      </c>
      <c r="BG127" s="217">
        <f t="shared" si="6"/>
        <v>0</v>
      </c>
      <c r="BH127" s="217">
        <f t="shared" si="7"/>
        <v>0</v>
      </c>
      <c r="BI127" s="217">
        <f t="shared" si="8"/>
        <v>0</v>
      </c>
      <c r="BJ127" s="25" t="s">
        <v>42</v>
      </c>
      <c r="BK127" s="217">
        <f t="shared" si="9"/>
        <v>0</v>
      </c>
      <c r="BL127" s="25" t="s">
        <v>286</v>
      </c>
      <c r="BM127" s="25" t="s">
        <v>3850</v>
      </c>
    </row>
    <row r="128" spans="2:65" s="1" customFormat="1" ht="16.5" customHeight="1">
      <c r="B128" s="43"/>
      <c r="C128" s="264" t="s">
        <v>481</v>
      </c>
      <c r="D128" s="264" t="s">
        <v>306</v>
      </c>
      <c r="E128" s="265" t="s">
        <v>514</v>
      </c>
      <c r="F128" s="266" t="s">
        <v>3851</v>
      </c>
      <c r="G128" s="267" t="s">
        <v>370</v>
      </c>
      <c r="H128" s="268">
        <v>3</v>
      </c>
      <c r="I128" s="269"/>
      <c r="J128" s="270">
        <f t="shared" si="0"/>
        <v>0</v>
      </c>
      <c r="K128" s="266" t="s">
        <v>34</v>
      </c>
      <c r="L128" s="271"/>
      <c r="M128" s="272" t="s">
        <v>34</v>
      </c>
      <c r="N128" s="273" t="s">
        <v>51</v>
      </c>
      <c r="O128" s="44"/>
      <c r="P128" s="215">
        <f t="shared" si="1"/>
        <v>0</v>
      </c>
      <c r="Q128" s="215">
        <v>0</v>
      </c>
      <c r="R128" s="215">
        <f t="shared" si="2"/>
        <v>0</v>
      </c>
      <c r="S128" s="215">
        <v>0</v>
      </c>
      <c r="T128" s="216">
        <f t="shared" si="3"/>
        <v>0</v>
      </c>
      <c r="AR128" s="25" t="s">
        <v>390</v>
      </c>
      <c r="AT128" s="25" t="s">
        <v>306</v>
      </c>
      <c r="AU128" s="25" t="s">
        <v>87</v>
      </c>
      <c r="AY128" s="25" t="s">
        <v>201</v>
      </c>
      <c r="BE128" s="217">
        <f t="shared" si="4"/>
        <v>0</v>
      </c>
      <c r="BF128" s="217">
        <f t="shared" si="5"/>
        <v>0</v>
      </c>
      <c r="BG128" s="217">
        <f t="shared" si="6"/>
        <v>0</v>
      </c>
      <c r="BH128" s="217">
        <f t="shared" si="7"/>
        <v>0</v>
      </c>
      <c r="BI128" s="217">
        <f t="shared" si="8"/>
        <v>0</v>
      </c>
      <c r="BJ128" s="25" t="s">
        <v>42</v>
      </c>
      <c r="BK128" s="217">
        <f t="shared" si="9"/>
        <v>0</v>
      </c>
      <c r="BL128" s="25" t="s">
        <v>286</v>
      </c>
      <c r="BM128" s="25" t="s">
        <v>3852</v>
      </c>
    </row>
    <row r="129" spans="2:65" s="1" customFormat="1" ht="16.5" customHeight="1">
      <c r="B129" s="43"/>
      <c r="C129" s="264" t="s">
        <v>485</v>
      </c>
      <c r="D129" s="264" t="s">
        <v>306</v>
      </c>
      <c r="E129" s="265" t="s">
        <v>519</v>
      </c>
      <c r="F129" s="266" t="s">
        <v>3853</v>
      </c>
      <c r="G129" s="267" t="s">
        <v>370</v>
      </c>
      <c r="H129" s="268">
        <v>3</v>
      </c>
      <c r="I129" s="269"/>
      <c r="J129" s="270">
        <f t="shared" si="0"/>
        <v>0</v>
      </c>
      <c r="K129" s="266" t="s">
        <v>34</v>
      </c>
      <c r="L129" s="271"/>
      <c r="M129" s="272" t="s">
        <v>34</v>
      </c>
      <c r="N129" s="273" t="s">
        <v>51</v>
      </c>
      <c r="O129" s="44"/>
      <c r="P129" s="215">
        <f t="shared" si="1"/>
        <v>0</v>
      </c>
      <c r="Q129" s="215">
        <v>0</v>
      </c>
      <c r="R129" s="215">
        <f t="shared" si="2"/>
        <v>0</v>
      </c>
      <c r="S129" s="215">
        <v>0</v>
      </c>
      <c r="T129" s="216">
        <f t="shared" si="3"/>
        <v>0</v>
      </c>
      <c r="AR129" s="25" t="s">
        <v>390</v>
      </c>
      <c r="AT129" s="25" t="s">
        <v>306</v>
      </c>
      <c r="AU129" s="25" t="s">
        <v>87</v>
      </c>
      <c r="AY129" s="25" t="s">
        <v>201</v>
      </c>
      <c r="BE129" s="217">
        <f t="shared" si="4"/>
        <v>0</v>
      </c>
      <c r="BF129" s="217">
        <f t="shared" si="5"/>
        <v>0</v>
      </c>
      <c r="BG129" s="217">
        <f t="shared" si="6"/>
        <v>0</v>
      </c>
      <c r="BH129" s="217">
        <f t="shared" si="7"/>
        <v>0</v>
      </c>
      <c r="BI129" s="217">
        <f t="shared" si="8"/>
        <v>0</v>
      </c>
      <c r="BJ129" s="25" t="s">
        <v>42</v>
      </c>
      <c r="BK129" s="217">
        <f t="shared" si="9"/>
        <v>0</v>
      </c>
      <c r="BL129" s="25" t="s">
        <v>286</v>
      </c>
      <c r="BM129" s="25" t="s">
        <v>3854</v>
      </c>
    </row>
    <row r="130" spans="2:65" s="1" customFormat="1" ht="16.5" customHeight="1">
      <c r="B130" s="43"/>
      <c r="C130" s="264" t="s">
        <v>490</v>
      </c>
      <c r="D130" s="264" t="s">
        <v>306</v>
      </c>
      <c r="E130" s="265" t="s">
        <v>524</v>
      </c>
      <c r="F130" s="266" t="s">
        <v>3855</v>
      </c>
      <c r="G130" s="267" t="s">
        <v>370</v>
      </c>
      <c r="H130" s="268">
        <v>1</v>
      </c>
      <c r="I130" s="269"/>
      <c r="J130" s="270">
        <f t="shared" si="0"/>
        <v>0</v>
      </c>
      <c r="K130" s="266" t="s">
        <v>34</v>
      </c>
      <c r="L130" s="271"/>
      <c r="M130" s="272" t="s">
        <v>34</v>
      </c>
      <c r="N130" s="273" t="s">
        <v>51</v>
      </c>
      <c r="O130" s="44"/>
      <c r="P130" s="215">
        <f t="shared" si="1"/>
        <v>0</v>
      </c>
      <c r="Q130" s="215">
        <v>0</v>
      </c>
      <c r="R130" s="215">
        <f t="shared" si="2"/>
        <v>0</v>
      </c>
      <c r="S130" s="215">
        <v>0</v>
      </c>
      <c r="T130" s="216">
        <f t="shared" si="3"/>
        <v>0</v>
      </c>
      <c r="AR130" s="25" t="s">
        <v>390</v>
      </c>
      <c r="AT130" s="25" t="s">
        <v>306</v>
      </c>
      <c r="AU130" s="25" t="s">
        <v>87</v>
      </c>
      <c r="AY130" s="25" t="s">
        <v>201</v>
      </c>
      <c r="BE130" s="217">
        <f t="shared" si="4"/>
        <v>0</v>
      </c>
      <c r="BF130" s="217">
        <f t="shared" si="5"/>
        <v>0</v>
      </c>
      <c r="BG130" s="217">
        <f t="shared" si="6"/>
        <v>0</v>
      </c>
      <c r="BH130" s="217">
        <f t="shared" si="7"/>
        <v>0</v>
      </c>
      <c r="BI130" s="217">
        <f t="shared" si="8"/>
        <v>0</v>
      </c>
      <c r="BJ130" s="25" t="s">
        <v>42</v>
      </c>
      <c r="BK130" s="217">
        <f t="shared" si="9"/>
        <v>0</v>
      </c>
      <c r="BL130" s="25" t="s">
        <v>286</v>
      </c>
      <c r="BM130" s="25" t="s">
        <v>3856</v>
      </c>
    </row>
    <row r="131" spans="2:65" s="1" customFormat="1" ht="16.5" customHeight="1">
      <c r="B131" s="43"/>
      <c r="C131" s="264" t="s">
        <v>494</v>
      </c>
      <c r="D131" s="264" t="s">
        <v>306</v>
      </c>
      <c r="E131" s="265" t="s">
        <v>528</v>
      </c>
      <c r="F131" s="266" t="s">
        <v>3857</v>
      </c>
      <c r="G131" s="267" t="s">
        <v>370</v>
      </c>
      <c r="H131" s="268">
        <v>1</v>
      </c>
      <c r="I131" s="269"/>
      <c r="J131" s="270">
        <f t="shared" si="0"/>
        <v>0</v>
      </c>
      <c r="K131" s="266" t="s">
        <v>34</v>
      </c>
      <c r="L131" s="271"/>
      <c r="M131" s="272" t="s">
        <v>34</v>
      </c>
      <c r="N131" s="273" t="s">
        <v>51</v>
      </c>
      <c r="O131" s="44"/>
      <c r="P131" s="215">
        <f t="shared" si="1"/>
        <v>0</v>
      </c>
      <c r="Q131" s="215">
        <v>0</v>
      </c>
      <c r="R131" s="215">
        <f t="shared" si="2"/>
        <v>0</v>
      </c>
      <c r="S131" s="215">
        <v>0</v>
      </c>
      <c r="T131" s="216">
        <f t="shared" si="3"/>
        <v>0</v>
      </c>
      <c r="AR131" s="25" t="s">
        <v>390</v>
      </c>
      <c r="AT131" s="25" t="s">
        <v>306</v>
      </c>
      <c r="AU131" s="25" t="s">
        <v>87</v>
      </c>
      <c r="AY131" s="25" t="s">
        <v>201</v>
      </c>
      <c r="BE131" s="217">
        <f t="shared" si="4"/>
        <v>0</v>
      </c>
      <c r="BF131" s="217">
        <f t="shared" si="5"/>
        <v>0</v>
      </c>
      <c r="BG131" s="217">
        <f t="shared" si="6"/>
        <v>0</v>
      </c>
      <c r="BH131" s="217">
        <f t="shared" si="7"/>
        <v>0</v>
      </c>
      <c r="BI131" s="217">
        <f t="shared" si="8"/>
        <v>0</v>
      </c>
      <c r="BJ131" s="25" t="s">
        <v>42</v>
      </c>
      <c r="BK131" s="217">
        <f t="shared" si="9"/>
        <v>0</v>
      </c>
      <c r="BL131" s="25" t="s">
        <v>286</v>
      </c>
      <c r="BM131" s="25" t="s">
        <v>3858</v>
      </c>
    </row>
    <row r="132" spans="2:65" s="1" customFormat="1" ht="16.5" customHeight="1">
      <c r="B132" s="43"/>
      <c r="C132" s="264" t="s">
        <v>499</v>
      </c>
      <c r="D132" s="264" t="s">
        <v>306</v>
      </c>
      <c r="E132" s="265" t="s">
        <v>533</v>
      </c>
      <c r="F132" s="266" t="s">
        <v>3859</v>
      </c>
      <c r="G132" s="267" t="s">
        <v>370</v>
      </c>
      <c r="H132" s="268">
        <v>1</v>
      </c>
      <c r="I132" s="269"/>
      <c r="J132" s="270">
        <f t="shared" si="0"/>
        <v>0</v>
      </c>
      <c r="K132" s="266" t="s">
        <v>34</v>
      </c>
      <c r="L132" s="271"/>
      <c r="M132" s="272" t="s">
        <v>34</v>
      </c>
      <c r="N132" s="273" t="s">
        <v>51</v>
      </c>
      <c r="O132" s="44"/>
      <c r="P132" s="215">
        <f t="shared" si="1"/>
        <v>0</v>
      </c>
      <c r="Q132" s="215">
        <v>0</v>
      </c>
      <c r="R132" s="215">
        <f t="shared" si="2"/>
        <v>0</v>
      </c>
      <c r="S132" s="215">
        <v>0</v>
      </c>
      <c r="T132" s="216">
        <f t="shared" si="3"/>
        <v>0</v>
      </c>
      <c r="AR132" s="25" t="s">
        <v>390</v>
      </c>
      <c r="AT132" s="25" t="s">
        <v>306</v>
      </c>
      <c r="AU132" s="25" t="s">
        <v>87</v>
      </c>
      <c r="AY132" s="25" t="s">
        <v>201</v>
      </c>
      <c r="BE132" s="217">
        <f t="shared" si="4"/>
        <v>0</v>
      </c>
      <c r="BF132" s="217">
        <f t="shared" si="5"/>
        <v>0</v>
      </c>
      <c r="BG132" s="217">
        <f t="shared" si="6"/>
        <v>0</v>
      </c>
      <c r="BH132" s="217">
        <f t="shared" si="7"/>
        <v>0</v>
      </c>
      <c r="BI132" s="217">
        <f t="shared" si="8"/>
        <v>0</v>
      </c>
      <c r="BJ132" s="25" t="s">
        <v>42</v>
      </c>
      <c r="BK132" s="217">
        <f t="shared" si="9"/>
        <v>0</v>
      </c>
      <c r="BL132" s="25" t="s">
        <v>286</v>
      </c>
      <c r="BM132" s="25" t="s">
        <v>3860</v>
      </c>
    </row>
    <row r="133" spans="2:65" s="1" customFormat="1" ht="16.5" customHeight="1">
      <c r="B133" s="43"/>
      <c r="C133" s="264" t="s">
        <v>504</v>
      </c>
      <c r="D133" s="264" t="s">
        <v>306</v>
      </c>
      <c r="E133" s="265" t="s">
        <v>537</v>
      </c>
      <c r="F133" s="266" t="s">
        <v>3861</v>
      </c>
      <c r="G133" s="267" t="s">
        <v>370</v>
      </c>
      <c r="H133" s="268">
        <v>1</v>
      </c>
      <c r="I133" s="269"/>
      <c r="J133" s="270">
        <f t="shared" si="0"/>
        <v>0</v>
      </c>
      <c r="K133" s="266" t="s">
        <v>34</v>
      </c>
      <c r="L133" s="271"/>
      <c r="M133" s="272" t="s">
        <v>34</v>
      </c>
      <c r="N133" s="273" t="s">
        <v>51</v>
      </c>
      <c r="O133" s="44"/>
      <c r="P133" s="215">
        <f t="shared" si="1"/>
        <v>0</v>
      </c>
      <c r="Q133" s="215">
        <v>0</v>
      </c>
      <c r="R133" s="215">
        <f t="shared" si="2"/>
        <v>0</v>
      </c>
      <c r="S133" s="215">
        <v>0</v>
      </c>
      <c r="T133" s="216">
        <f t="shared" si="3"/>
        <v>0</v>
      </c>
      <c r="AR133" s="25" t="s">
        <v>390</v>
      </c>
      <c r="AT133" s="25" t="s">
        <v>306</v>
      </c>
      <c r="AU133" s="25" t="s">
        <v>87</v>
      </c>
      <c r="AY133" s="25" t="s">
        <v>201</v>
      </c>
      <c r="BE133" s="217">
        <f t="shared" si="4"/>
        <v>0</v>
      </c>
      <c r="BF133" s="217">
        <f t="shared" si="5"/>
        <v>0</v>
      </c>
      <c r="BG133" s="217">
        <f t="shared" si="6"/>
        <v>0</v>
      </c>
      <c r="BH133" s="217">
        <f t="shared" si="7"/>
        <v>0</v>
      </c>
      <c r="BI133" s="217">
        <f t="shared" si="8"/>
        <v>0</v>
      </c>
      <c r="BJ133" s="25" t="s">
        <v>42</v>
      </c>
      <c r="BK133" s="217">
        <f t="shared" si="9"/>
        <v>0</v>
      </c>
      <c r="BL133" s="25" t="s">
        <v>286</v>
      </c>
      <c r="BM133" s="25" t="s">
        <v>3862</v>
      </c>
    </row>
    <row r="134" spans="2:65" s="1" customFormat="1" ht="16.5" customHeight="1">
      <c r="B134" s="43"/>
      <c r="C134" s="264" t="s">
        <v>509</v>
      </c>
      <c r="D134" s="264" t="s">
        <v>306</v>
      </c>
      <c r="E134" s="265" t="s">
        <v>543</v>
      </c>
      <c r="F134" s="266" t="s">
        <v>3863</v>
      </c>
      <c r="G134" s="267" t="s">
        <v>370</v>
      </c>
      <c r="H134" s="268">
        <v>1</v>
      </c>
      <c r="I134" s="269"/>
      <c r="J134" s="270">
        <f t="shared" si="0"/>
        <v>0</v>
      </c>
      <c r="K134" s="266" t="s">
        <v>34</v>
      </c>
      <c r="L134" s="271"/>
      <c r="M134" s="272" t="s">
        <v>34</v>
      </c>
      <c r="N134" s="282" t="s">
        <v>51</v>
      </c>
      <c r="O134" s="278"/>
      <c r="P134" s="279">
        <f t="shared" si="1"/>
        <v>0</v>
      </c>
      <c r="Q134" s="279">
        <v>0</v>
      </c>
      <c r="R134" s="279">
        <f t="shared" si="2"/>
        <v>0</v>
      </c>
      <c r="S134" s="279">
        <v>0</v>
      </c>
      <c r="T134" s="280">
        <f t="shared" si="3"/>
        <v>0</v>
      </c>
      <c r="AR134" s="25" t="s">
        <v>390</v>
      </c>
      <c r="AT134" s="25" t="s">
        <v>306</v>
      </c>
      <c r="AU134" s="25" t="s">
        <v>87</v>
      </c>
      <c r="AY134" s="25" t="s">
        <v>201</v>
      </c>
      <c r="BE134" s="217">
        <f t="shared" si="4"/>
        <v>0</v>
      </c>
      <c r="BF134" s="217">
        <f t="shared" si="5"/>
        <v>0</v>
      </c>
      <c r="BG134" s="217">
        <f t="shared" si="6"/>
        <v>0</v>
      </c>
      <c r="BH134" s="217">
        <f t="shared" si="7"/>
        <v>0</v>
      </c>
      <c r="BI134" s="217">
        <f t="shared" si="8"/>
        <v>0</v>
      </c>
      <c r="BJ134" s="25" t="s">
        <v>42</v>
      </c>
      <c r="BK134" s="217">
        <f t="shared" si="9"/>
        <v>0</v>
      </c>
      <c r="BL134" s="25" t="s">
        <v>286</v>
      </c>
      <c r="BM134" s="25" t="s">
        <v>3864</v>
      </c>
    </row>
    <row r="135" spans="2:65" s="1" customFormat="1" ht="6.95" customHeight="1">
      <c r="B135" s="58"/>
      <c r="C135" s="59"/>
      <c r="D135" s="59"/>
      <c r="E135" s="59"/>
      <c r="F135" s="59"/>
      <c r="G135" s="59"/>
      <c r="H135" s="59"/>
      <c r="I135" s="151"/>
      <c r="J135" s="59"/>
      <c r="K135" s="59"/>
      <c r="L135" s="63"/>
    </row>
  </sheetData>
  <sheetProtection password="CC35" sheet="1" objects="1" scenarios="1" formatColumns="0" formatRows="0" autoFilter="0"/>
  <autoFilter ref="C83:K134"/>
  <mergeCells count="13">
    <mergeCell ref="E76:H76"/>
    <mergeCell ref="G1:H1"/>
    <mergeCell ref="L2:V2"/>
    <mergeCell ref="E49:H49"/>
    <mergeCell ref="E51:H51"/>
    <mergeCell ref="J55:J56"/>
    <mergeCell ref="E72:H72"/>
    <mergeCell ref="E74:H74"/>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104</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ht="15">
      <c r="B8" s="29"/>
      <c r="C8" s="30"/>
      <c r="D8" s="38" t="s">
        <v>149</v>
      </c>
      <c r="E8" s="30"/>
      <c r="F8" s="30"/>
      <c r="G8" s="30"/>
      <c r="H8" s="30"/>
      <c r="I8" s="129"/>
      <c r="J8" s="30"/>
      <c r="K8" s="32"/>
    </row>
    <row r="9" spans="1:70" s="1" customFormat="1" ht="16.5" customHeight="1">
      <c r="B9" s="43"/>
      <c r="C9" s="44"/>
      <c r="D9" s="44"/>
      <c r="E9" s="405" t="s">
        <v>150</v>
      </c>
      <c r="F9" s="406"/>
      <c r="G9" s="406"/>
      <c r="H9" s="406"/>
      <c r="I9" s="130"/>
      <c r="J9" s="44"/>
      <c r="K9" s="47"/>
    </row>
    <row r="10" spans="1:70" s="1" customFormat="1" ht="15">
      <c r="B10" s="43"/>
      <c r="C10" s="44"/>
      <c r="D10" s="38" t="s">
        <v>151</v>
      </c>
      <c r="E10" s="44"/>
      <c r="F10" s="44"/>
      <c r="G10" s="44"/>
      <c r="H10" s="44"/>
      <c r="I10" s="130"/>
      <c r="J10" s="44"/>
      <c r="K10" s="47"/>
    </row>
    <row r="11" spans="1:70" s="1" customFormat="1" ht="36.950000000000003" customHeight="1">
      <c r="B11" s="43"/>
      <c r="C11" s="44"/>
      <c r="D11" s="44"/>
      <c r="E11" s="407" t="s">
        <v>3865</v>
      </c>
      <c r="F11" s="406"/>
      <c r="G11" s="406"/>
      <c r="H11" s="406"/>
      <c r="I11" s="130"/>
      <c r="J11" s="44"/>
      <c r="K11" s="47"/>
    </row>
    <row r="12" spans="1:70" s="1" customFormat="1">
      <c r="B12" s="43"/>
      <c r="C12" s="44"/>
      <c r="D12" s="44"/>
      <c r="E12" s="44"/>
      <c r="F12" s="44"/>
      <c r="G12" s="44"/>
      <c r="H12" s="44"/>
      <c r="I12" s="130"/>
      <c r="J12" s="44"/>
      <c r="K12" s="47"/>
    </row>
    <row r="13" spans="1:70" s="1" customFormat="1" ht="14.45" customHeight="1">
      <c r="B13" s="43"/>
      <c r="C13" s="44"/>
      <c r="D13" s="38" t="s">
        <v>20</v>
      </c>
      <c r="E13" s="44"/>
      <c r="F13" s="36" t="s">
        <v>21</v>
      </c>
      <c r="G13" s="44"/>
      <c r="H13" s="44"/>
      <c r="I13" s="131" t="s">
        <v>22</v>
      </c>
      <c r="J13" s="36" t="s">
        <v>34</v>
      </c>
      <c r="K13" s="47"/>
    </row>
    <row r="14" spans="1:70" s="1" customFormat="1" ht="14.45" customHeight="1">
      <c r="B14" s="43"/>
      <c r="C14" s="44"/>
      <c r="D14" s="38" t="s">
        <v>24</v>
      </c>
      <c r="E14" s="44"/>
      <c r="F14" s="36" t="s">
        <v>25</v>
      </c>
      <c r="G14" s="44"/>
      <c r="H14" s="44"/>
      <c r="I14" s="131" t="s">
        <v>26</v>
      </c>
      <c r="J14" s="132" t="str">
        <f>'Rekapitulace stavby'!AN8</f>
        <v>5. 6. 2018</v>
      </c>
      <c r="K14" s="47"/>
    </row>
    <row r="15" spans="1:70" s="1" customFormat="1" ht="10.9" customHeight="1">
      <c r="B15" s="43"/>
      <c r="C15" s="44"/>
      <c r="D15" s="44"/>
      <c r="E15" s="44"/>
      <c r="F15" s="44"/>
      <c r="G15" s="44"/>
      <c r="H15" s="44"/>
      <c r="I15" s="130"/>
      <c r="J15" s="44"/>
      <c r="K15" s="47"/>
    </row>
    <row r="16" spans="1:70" s="1" customFormat="1" ht="14.45" customHeight="1">
      <c r="B16" s="43"/>
      <c r="C16" s="44"/>
      <c r="D16" s="38" t="s">
        <v>32</v>
      </c>
      <c r="E16" s="44"/>
      <c r="F16" s="44"/>
      <c r="G16" s="44"/>
      <c r="H16" s="44"/>
      <c r="I16" s="131" t="s">
        <v>33</v>
      </c>
      <c r="J16" s="36" t="s">
        <v>34</v>
      </c>
      <c r="K16" s="47"/>
    </row>
    <row r="17" spans="2:11" s="1" customFormat="1" ht="18" customHeight="1">
      <c r="B17" s="43"/>
      <c r="C17" s="44"/>
      <c r="D17" s="44"/>
      <c r="E17" s="36" t="s">
        <v>35</v>
      </c>
      <c r="F17" s="44"/>
      <c r="G17" s="44"/>
      <c r="H17" s="44"/>
      <c r="I17" s="131" t="s">
        <v>36</v>
      </c>
      <c r="J17" s="36" t="s">
        <v>34</v>
      </c>
      <c r="K17" s="47"/>
    </row>
    <row r="18" spans="2:11" s="1" customFormat="1" ht="6.95" customHeight="1">
      <c r="B18" s="43"/>
      <c r="C18" s="44"/>
      <c r="D18" s="44"/>
      <c r="E18" s="44"/>
      <c r="F18" s="44"/>
      <c r="G18" s="44"/>
      <c r="H18" s="44"/>
      <c r="I18" s="130"/>
      <c r="J18" s="44"/>
      <c r="K18" s="47"/>
    </row>
    <row r="19" spans="2:11" s="1" customFormat="1" ht="14.45" customHeight="1">
      <c r="B19" s="43"/>
      <c r="C19" s="44"/>
      <c r="D19" s="38" t="s">
        <v>37</v>
      </c>
      <c r="E19" s="44"/>
      <c r="F19" s="44"/>
      <c r="G19" s="44"/>
      <c r="H19" s="44"/>
      <c r="I19" s="131" t="s">
        <v>33</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1" t="s">
        <v>36</v>
      </c>
      <c r="J20" s="36" t="str">
        <f>IF('Rekapitulace stavby'!AN14="Vyplň údaj","",IF('Rekapitulace stavby'!AN14="","",'Rekapitulace stavby'!AN14))</f>
        <v/>
      </c>
      <c r="K20" s="47"/>
    </row>
    <row r="21" spans="2:11" s="1" customFormat="1" ht="6.95" customHeight="1">
      <c r="B21" s="43"/>
      <c r="C21" s="44"/>
      <c r="D21" s="44"/>
      <c r="E21" s="44"/>
      <c r="F21" s="44"/>
      <c r="G21" s="44"/>
      <c r="H21" s="44"/>
      <c r="I21" s="130"/>
      <c r="J21" s="44"/>
      <c r="K21" s="47"/>
    </row>
    <row r="22" spans="2:11" s="1" customFormat="1" ht="14.45" customHeight="1">
      <c r="B22" s="43"/>
      <c r="C22" s="44"/>
      <c r="D22" s="38" t="s">
        <v>39</v>
      </c>
      <c r="E22" s="44"/>
      <c r="F22" s="44"/>
      <c r="G22" s="44"/>
      <c r="H22" s="44"/>
      <c r="I22" s="131" t="s">
        <v>33</v>
      </c>
      <c r="J22" s="36" t="s">
        <v>34</v>
      </c>
      <c r="K22" s="47"/>
    </row>
    <row r="23" spans="2:11" s="1" customFormat="1" ht="18" customHeight="1">
      <c r="B23" s="43"/>
      <c r="C23" s="44"/>
      <c r="D23" s="44"/>
      <c r="E23" s="36" t="s">
        <v>41</v>
      </c>
      <c r="F23" s="44"/>
      <c r="G23" s="44"/>
      <c r="H23" s="44"/>
      <c r="I23" s="131" t="s">
        <v>36</v>
      </c>
      <c r="J23" s="36" t="s">
        <v>34</v>
      </c>
      <c r="K23" s="47"/>
    </row>
    <row r="24" spans="2:11" s="1" customFormat="1" ht="6.95" customHeight="1">
      <c r="B24" s="43"/>
      <c r="C24" s="44"/>
      <c r="D24" s="44"/>
      <c r="E24" s="44"/>
      <c r="F24" s="44"/>
      <c r="G24" s="44"/>
      <c r="H24" s="44"/>
      <c r="I24" s="130"/>
      <c r="J24" s="44"/>
      <c r="K24" s="47"/>
    </row>
    <row r="25" spans="2:11" s="1" customFormat="1" ht="14.45" customHeight="1">
      <c r="B25" s="43"/>
      <c r="C25" s="44"/>
      <c r="D25" s="38" t="s">
        <v>43</v>
      </c>
      <c r="E25" s="44"/>
      <c r="F25" s="44"/>
      <c r="G25" s="44"/>
      <c r="H25" s="44"/>
      <c r="I25" s="130"/>
      <c r="J25" s="44"/>
      <c r="K25" s="47"/>
    </row>
    <row r="26" spans="2:11" s="7" customFormat="1" ht="71.25" customHeight="1">
      <c r="B26" s="133"/>
      <c r="C26" s="134"/>
      <c r="D26" s="134"/>
      <c r="E26" s="399" t="s">
        <v>45</v>
      </c>
      <c r="F26" s="399"/>
      <c r="G26" s="399"/>
      <c r="H26" s="399"/>
      <c r="I26" s="135"/>
      <c r="J26" s="134"/>
      <c r="K26" s="136"/>
    </row>
    <row r="27" spans="2:11" s="1" customFormat="1" ht="6.95" customHeight="1">
      <c r="B27" s="43"/>
      <c r="C27" s="44"/>
      <c r="D27" s="44"/>
      <c r="E27" s="44"/>
      <c r="F27" s="44"/>
      <c r="G27" s="44"/>
      <c r="H27" s="44"/>
      <c r="I27" s="130"/>
      <c r="J27" s="44"/>
      <c r="K27" s="47"/>
    </row>
    <row r="28" spans="2:11" s="1" customFormat="1" ht="6.95" customHeight="1">
      <c r="B28" s="43"/>
      <c r="C28" s="44"/>
      <c r="D28" s="87"/>
      <c r="E28" s="87"/>
      <c r="F28" s="87"/>
      <c r="G28" s="87"/>
      <c r="H28" s="87"/>
      <c r="I28" s="137"/>
      <c r="J28" s="87"/>
      <c r="K28" s="138"/>
    </row>
    <row r="29" spans="2:11" s="1" customFormat="1" ht="25.35" customHeight="1">
      <c r="B29" s="43"/>
      <c r="C29" s="44"/>
      <c r="D29" s="139" t="s">
        <v>46</v>
      </c>
      <c r="E29" s="44"/>
      <c r="F29" s="44"/>
      <c r="G29" s="44"/>
      <c r="H29" s="44"/>
      <c r="I29" s="130"/>
      <c r="J29" s="140">
        <f>ROUND(J88,0)</f>
        <v>0</v>
      </c>
      <c r="K29" s="47"/>
    </row>
    <row r="30" spans="2:11" s="1" customFormat="1" ht="6.95" customHeight="1">
      <c r="B30" s="43"/>
      <c r="C30" s="44"/>
      <c r="D30" s="87"/>
      <c r="E30" s="87"/>
      <c r="F30" s="87"/>
      <c r="G30" s="87"/>
      <c r="H30" s="87"/>
      <c r="I30" s="137"/>
      <c r="J30" s="87"/>
      <c r="K30" s="138"/>
    </row>
    <row r="31" spans="2:11" s="1" customFormat="1" ht="14.45" customHeight="1">
      <c r="B31" s="43"/>
      <c r="C31" s="44"/>
      <c r="D31" s="44"/>
      <c r="E31" s="44"/>
      <c r="F31" s="48" t="s">
        <v>48</v>
      </c>
      <c r="G31" s="44"/>
      <c r="H31" s="44"/>
      <c r="I31" s="141" t="s">
        <v>47</v>
      </c>
      <c r="J31" s="48" t="s">
        <v>49</v>
      </c>
      <c r="K31" s="47"/>
    </row>
    <row r="32" spans="2:11" s="1" customFormat="1" ht="14.45" customHeight="1">
      <c r="B32" s="43"/>
      <c r="C32" s="44"/>
      <c r="D32" s="51" t="s">
        <v>50</v>
      </c>
      <c r="E32" s="51" t="s">
        <v>51</v>
      </c>
      <c r="F32" s="142">
        <f>ROUND(SUM(BE88:BE392), 0)</f>
        <v>0</v>
      </c>
      <c r="G32" s="44"/>
      <c r="H32" s="44"/>
      <c r="I32" s="143">
        <v>0.21</v>
      </c>
      <c r="J32" s="142">
        <f>ROUND(ROUND((SUM(BE88:BE392)), 0)*I32, 1)</f>
        <v>0</v>
      </c>
      <c r="K32" s="47"/>
    </row>
    <row r="33" spans="2:11" s="1" customFormat="1" ht="14.45" customHeight="1">
      <c r="B33" s="43"/>
      <c r="C33" s="44"/>
      <c r="D33" s="44"/>
      <c r="E33" s="51" t="s">
        <v>52</v>
      </c>
      <c r="F33" s="142">
        <f>ROUND(SUM(BF88:BF392), 0)</f>
        <v>0</v>
      </c>
      <c r="G33" s="44"/>
      <c r="H33" s="44"/>
      <c r="I33" s="143">
        <v>0.15</v>
      </c>
      <c r="J33" s="142">
        <f>ROUND(ROUND((SUM(BF88:BF392)), 0)*I33, 1)</f>
        <v>0</v>
      </c>
      <c r="K33" s="47"/>
    </row>
    <row r="34" spans="2:11" s="1" customFormat="1" ht="14.45" hidden="1" customHeight="1">
      <c r="B34" s="43"/>
      <c r="C34" s="44"/>
      <c r="D34" s="44"/>
      <c r="E34" s="51" t="s">
        <v>53</v>
      </c>
      <c r="F34" s="142">
        <f>ROUND(SUM(BG88:BG392), 0)</f>
        <v>0</v>
      </c>
      <c r="G34" s="44"/>
      <c r="H34" s="44"/>
      <c r="I34" s="143">
        <v>0.21</v>
      </c>
      <c r="J34" s="142">
        <v>0</v>
      </c>
      <c r="K34" s="47"/>
    </row>
    <row r="35" spans="2:11" s="1" customFormat="1" ht="14.45" hidden="1" customHeight="1">
      <c r="B35" s="43"/>
      <c r="C35" s="44"/>
      <c r="D35" s="44"/>
      <c r="E35" s="51" t="s">
        <v>54</v>
      </c>
      <c r="F35" s="142">
        <f>ROUND(SUM(BH88:BH392), 0)</f>
        <v>0</v>
      </c>
      <c r="G35" s="44"/>
      <c r="H35" s="44"/>
      <c r="I35" s="143">
        <v>0.15</v>
      </c>
      <c r="J35" s="142">
        <v>0</v>
      </c>
      <c r="K35" s="47"/>
    </row>
    <row r="36" spans="2:11" s="1" customFormat="1" ht="14.45" hidden="1" customHeight="1">
      <c r="B36" s="43"/>
      <c r="C36" s="44"/>
      <c r="D36" s="44"/>
      <c r="E36" s="51" t="s">
        <v>55</v>
      </c>
      <c r="F36" s="142">
        <f>ROUND(SUM(BI88:BI392), 0)</f>
        <v>0</v>
      </c>
      <c r="G36" s="44"/>
      <c r="H36" s="44"/>
      <c r="I36" s="143">
        <v>0</v>
      </c>
      <c r="J36" s="142">
        <v>0</v>
      </c>
      <c r="K36" s="47"/>
    </row>
    <row r="37" spans="2:11" s="1" customFormat="1" ht="6.95" customHeight="1">
      <c r="B37" s="43"/>
      <c r="C37" s="44"/>
      <c r="D37" s="44"/>
      <c r="E37" s="44"/>
      <c r="F37" s="44"/>
      <c r="G37" s="44"/>
      <c r="H37" s="44"/>
      <c r="I37" s="130"/>
      <c r="J37" s="44"/>
      <c r="K37" s="47"/>
    </row>
    <row r="38" spans="2:11" s="1" customFormat="1" ht="25.35" customHeight="1">
      <c r="B38" s="43"/>
      <c r="C38" s="144"/>
      <c r="D38" s="145" t="s">
        <v>56</v>
      </c>
      <c r="E38" s="81"/>
      <c r="F38" s="81"/>
      <c r="G38" s="146" t="s">
        <v>57</v>
      </c>
      <c r="H38" s="147" t="s">
        <v>58</v>
      </c>
      <c r="I38" s="148"/>
      <c r="J38" s="149">
        <f>SUM(J29:J36)</f>
        <v>0</v>
      </c>
      <c r="K38" s="150"/>
    </row>
    <row r="39" spans="2:11" s="1" customFormat="1" ht="14.45" customHeight="1">
      <c r="B39" s="58"/>
      <c r="C39" s="59"/>
      <c r="D39" s="59"/>
      <c r="E39" s="59"/>
      <c r="F39" s="59"/>
      <c r="G39" s="59"/>
      <c r="H39" s="59"/>
      <c r="I39" s="151"/>
      <c r="J39" s="59"/>
      <c r="K39" s="60"/>
    </row>
    <row r="43" spans="2:11" s="1" customFormat="1" ht="6.95" customHeight="1">
      <c r="B43" s="152"/>
      <c r="C43" s="153"/>
      <c r="D43" s="153"/>
      <c r="E43" s="153"/>
      <c r="F43" s="153"/>
      <c r="G43" s="153"/>
      <c r="H43" s="153"/>
      <c r="I43" s="154"/>
      <c r="J43" s="153"/>
      <c r="K43" s="155"/>
    </row>
    <row r="44" spans="2:11" s="1" customFormat="1" ht="36.950000000000003" customHeight="1">
      <c r="B44" s="43"/>
      <c r="C44" s="31" t="s">
        <v>153</v>
      </c>
      <c r="D44" s="44"/>
      <c r="E44" s="44"/>
      <c r="F44" s="44"/>
      <c r="G44" s="44"/>
      <c r="H44" s="44"/>
      <c r="I44" s="130"/>
      <c r="J44" s="44"/>
      <c r="K44" s="47"/>
    </row>
    <row r="45" spans="2:11" s="1" customFormat="1" ht="6.95" customHeight="1">
      <c r="B45" s="43"/>
      <c r="C45" s="44"/>
      <c r="D45" s="44"/>
      <c r="E45" s="44"/>
      <c r="F45" s="44"/>
      <c r="G45" s="44"/>
      <c r="H45" s="44"/>
      <c r="I45" s="130"/>
      <c r="J45" s="44"/>
      <c r="K45" s="47"/>
    </row>
    <row r="46" spans="2:11" s="1" customFormat="1" ht="14.45" customHeight="1">
      <c r="B46" s="43"/>
      <c r="C46" s="38" t="s">
        <v>18</v>
      </c>
      <c r="D46" s="44"/>
      <c r="E46" s="44"/>
      <c r="F46" s="44"/>
      <c r="G46" s="44"/>
      <c r="H46" s="44"/>
      <c r="I46" s="130"/>
      <c r="J46" s="44"/>
      <c r="K46" s="47"/>
    </row>
    <row r="47" spans="2:11" s="1" customFormat="1" ht="16.5" customHeight="1">
      <c r="B47" s="43"/>
      <c r="C47" s="44"/>
      <c r="D47" s="44"/>
      <c r="E47" s="405" t="str">
        <f>E7</f>
        <v>Školní jídelna a kuchyně, Velké Březno</v>
      </c>
      <c r="F47" s="411"/>
      <c r="G47" s="411"/>
      <c r="H47" s="411"/>
      <c r="I47" s="130"/>
      <c r="J47" s="44"/>
      <c r="K47" s="47"/>
    </row>
    <row r="48" spans="2:11" ht="15">
      <c r="B48" s="29"/>
      <c r="C48" s="38" t="s">
        <v>149</v>
      </c>
      <c r="D48" s="30"/>
      <c r="E48" s="30"/>
      <c r="F48" s="30"/>
      <c r="G48" s="30"/>
      <c r="H48" s="30"/>
      <c r="I48" s="129"/>
      <c r="J48" s="30"/>
      <c r="K48" s="32"/>
    </row>
    <row r="49" spans="2:47" s="1" customFormat="1" ht="16.5" customHeight="1">
      <c r="B49" s="43"/>
      <c r="C49" s="44"/>
      <c r="D49" s="44"/>
      <c r="E49" s="405" t="s">
        <v>150</v>
      </c>
      <c r="F49" s="406"/>
      <c r="G49" s="406"/>
      <c r="H49" s="406"/>
      <c r="I49" s="130"/>
      <c r="J49" s="44"/>
      <c r="K49" s="47"/>
    </row>
    <row r="50" spans="2:47" s="1" customFormat="1" ht="14.45" customHeight="1">
      <c r="B50" s="43"/>
      <c r="C50" s="38" t="s">
        <v>151</v>
      </c>
      <c r="D50" s="44"/>
      <c r="E50" s="44"/>
      <c r="F50" s="44"/>
      <c r="G50" s="44"/>
      <c r="H50" s="44"/>
      <c r="I50" s="130"/>
      <c r="J50" s="44"/>
      <c r="K50" s="47"/>
    </row>
    <row r="51" spans="2:47" s="1" customFormat="1" ht="17.25" customHeight="1">
      <c r="B51" s="43"/>
      <c r="C51" s="44"/>
      <c r="D51" s="44"/>
      <c r="E51" s="407" t="str">
        <f>E11</f>
        <v>05 - SO 01.5 - EL</v>
      </c>
      <c r="F51" s="406"/>
      <c r="G51" s="406"/>
      <c r="H51" s="406"/>
      <c r="I51" s="130"/>
      <c r="J51" s="44"/>
      <c r="K51" s="47"/>
    </row>
    <row r="52" spans="2:47" s="1" customFormat="1" ht="6.95" customHeight="1">
      <c r="B52" s="43"/>
      <c r="C52" s="44"/>
      <c r="D52" s="44"/>
      <c r="E52" s="44"/>
      <c r="F52" s="44"/>
      <c r="G52" s="44"/>
      <c r="H52" s="44"/>
      <c r="I52" s="130"/>
      <c r="J52" s="44"/>
      <c r="K52" s="47"/>
    </row>
    <row r="53" spans="2:47" s="1" customFormat="1" ht="18" customHeight="1">
      <c r="B53" s="43"/>
      <c r="C53" s="38" t="s">
        <v>24</v>
      </c>
      <c r="D53" s="44"/>
      <c r="E53" s="44"/>
      <c r="F53" s="36" t="str">
        <f>F14</f>
        <v>Velké Březno</v>
      </c>
      <c r="G53" s="44"/>
      <c r="H53" s="44"/>
      <c r="I53" s="131" t="s">
        <v>26</v>
      </c>
      <c r="J53" s="132" t="str">
        <f>IF(J14="","",J14)</f>
        <v>5. 6. 2018</v>
      </c>
      <c r="K53" s="47"/>
    </row>
    <row r="54" spans="2:47" s="1" customFormat="1" ht="6.95" customHeight="1">
      <c r="B54" s="43"/>
      <c r="C54" s="44"/>
      <c r="D54" s="44"/>
      <c r="E54" s="44"/>
      <c r="F54" s="44"/>
      <c r="G54" s="44"/>
      <c r="H54" s="44"/>
      <c r="I54" s="130"/>
      <c r="J54" s="44"/>
      <c r="K54" s="47"/>
    </row>
    <row r="55" spans="2:47" s="1" customFormat="1" ht="15">
      <c r="B55" s="43"/>
      <c r="C55" s="38" t="s">
        <v>32</v>
      </c>
      <c r="D55" s="44"/>
      <c r="E55" s="44"/>
      <c r="F55" s="36" t="str">
        <f>E17</f>
        <v>Obec Velké Březno</v>
      </c>
      <c r="G55" s="44"/>
      <c r="H55" s="44"/>
      <c r="I55" s="131" t="s">
        <v>39</v>
      </c>
      <c r="J55" s="399" t="str">
        <f>E23</f>
        <v>Ateliér AVN s.r.o.</v>
      </c>
      <c r="K55" s="47"/>
    </row>
    <row r="56" spans="2:47" s="1" customFormat="1" ht="14.45" customHeight="1">
      <c r="B56" s="43"/>
      <c r="C56" s="38" t="s">
        <v>37</v>
      </c>
      <c r="D56" s="44"/>
      <c r="E56" s="44"/>
      <c r="F56" s="36" t="str">
        <f>IF(E20="","",E20)</f>
        <v/>
      </c>
      <c r="G56" s="44"/>
      <c r="H56" s="44"/>
      <c r="I56" s="130"/>
      <c r="J56" s="408"/>
      <c r="K56" s="47"/>
    </row>
    <row r="57" spans="2:47" s="1" customFormat="1" ht="10.35" customHeight="1">
      <c r="B57" s="43"/>
      <c r="C57" s="44"/>
      <c r="D57" s="44"/>
      <c r="E57" s="44"/>
      <c r="F57" s="44"/>
      <c r="G57" s="44"/>
      <c r="H57" s="44"/>
      <c r="I57" s="130"/>
      <c r="J57" s="44"/>
      <c r="K57" s="47"/>
    </row>
    <row r="58" spans="2:47" s="1" customFormat="1" ht="29.25" customHeight="1">
      <c r="B58" s="43"/>
      <c r="C58" s="156" t="s">
        <v>154</v>
      </c>
      <c r="D58" s="144"/>
      <c r="E58" s="144"/>
      <c r="F58" s="144"/>
      <c r="G58" s="144"/>
      <c r="H58" s="144"/>
      <c r="I58" s="157"/>
      <c r="J58" s="158" t="s">
        <v>155</v>
      </c>
      <c r="K58" s="159"/>
    </row>
    <row r="59" spans="2:47" s="1" customFormat="1" ht="10.35" customHeight="1">
      <c r="B59" s="43"/>
      <c r="C59" s="44"/>
      <c r="D59" s="44"/>
      <c r="E59" s="44"/>
      <c r="F59" s="44"/>
      <c r="G59" s="44"/>
      <c r="H59" s="44"/>
      <c r="I59" s="130"/>
      <c r="J59" s="44"/>
      <c r="K59" s="47"/>
    </row>
    <row r="60" spans="2:47" s="1" customFormat="1" ht="29.25" customHeight="1">
      <c r="B60" s="43"/>
      <c r="C60" s="160" t="s">
        <v>156</v>
      </c>
      <c r="D60" s="44"/>
      <c r="E60" s="44"/>
      <c r="F60" s="44"/>
      <c r="G60" s="44"/>
      <c r="H60" s="44"/>
      <c r="I60" s="130"/>
      <c r="J60" s="140">
        <f>J88</f>
        <v>0</v>
      </c>
      <c r="K60" s="47"/>
      <c r="AU60" s="25" t="s">
        <v>157</v>
      </c>
    </row>
    <row r="61" spans="2:47" s="8" customFormat="1" ht="24.95" customHeight="1">
      <c r="B61" s="161"/>
      <c r="C61" s="162"/>
      <c r="D61" s="163" t="s">
        <v>166</v>
      </c>
      <c r="E61" s="164"/>
      <c r="F61" s="164"/>
      <c r="G61" s="164"/>
      <c r="H61" s="164"/>
      <c r="I61" s="165"/>
      <c r="J61" s="166">
        <f>J89</f>
        <v>0</v>
      </c>
      <c r="K61" s="167"/>
    </row>
    <row r="62" spans="2:47" s="9" customFormat="1" ht="19.899999999999999" customHeight="1">
      <c r="B62" s="168"/>
      <c r="C62" s="169"/>
      <c r="D62" s="170" t="s">
        <v>3866</v>
      </c>
      <c r="E62" s="171"/>
      <c r="F62" s="171"/>
      <c r="G62" s="171"/>
      <c r="H62" s="171"/>
      <c r="I62" s="172"/>
      <c r="J62" s="173">
        <f>J90</f>
        <v>0</v>
      </c>
      <c r="K62" s="174"/>
    </row>
    <row r="63" spans="2:47" s="8" customFormat="1" ht="24.95" customHeight="1">
      <c r="B63" s="161"/>
      <c r="C63" s="162"/>
      <c r="D63" s="163" t="s">
        <v>3309</v>
      </c>
      <c r="E63" s="164"/>
      <c r="F63" s="164"/>
      <c r="G63" s="164"/>
      <c r="H63" s="164"/>
      <c r="I63" s="165"/>
      <c r="J63" s="166">
        <f>J95</f>
        <v>0</v>
      </c>
      <c r="K63" s="167"/>
    </row>
    <row r="64" spans="2:47" s="9" customFormat="1" ht="19.899999999999999" customHeight="1">
      <c r="B64" s="168"/>
      <c r="C64" s="169"/>
      <c r="D64" s="170" t="s">
        <v>3867</v>
      </c>
      <c r="E64" s="171"/>
      <c r="F64" s="171"/>
      <c r="G64" s="171"/>
      <c r="H64" s="171"/>
      <c r="I64" s="172"/>
      <c r="J64" s="173">
        <f>J96</f>
        <v>0</v>
      </c>
      <c r="K64" s="174"/>
    </row>
    <row r="65" spans="2:12" s="9" customFormat="1" ht="14.85" customHeight="1">
      <c r="B65" s="168"/>
      <c r="C65" s="169"/>
      <c r="D65" s="170" t="s">
        <v>3868</v>
      </c>
      <c r="E65" s="171"/>
      <c r="F65" s="171"/>
      <c r="G65" s="171"/>
      <c r="H65" s="171"/>
      <c r="I65" s="172"/>
      <c r="J65" s="173">
        <f>J97</f>
        <v>0</v>
      </c>
      <c r="K65" s="174"/>
    </row>
    <row r="66" spans="2:12" s="9" customFormat="1" ht="14.85" customHeight="1">
      <c r="B66" s="168"/>
      <c r="C66" s="169"/>
      <c r="D66" s="170" t="s">
        <v>3869</v>
      </c>
      <c r="E66" s="171"/>
      <c r="F66" s="171"/>
      <c r="G66" s="171"/>
      <c r="H66" s="171"/>
      <c r="I66" s="172"/>
      <c r="J66" s="173">
        <f>J252</f>
        <v>0</v>
      </c>
      <c r="K66" s="174"/>
    </row>
    <row r="67" spans="2:12" s="1" customFormat="1" ht="21.75" customHeight="1">
      <c r="B67" s="43"/>
      <c r="C67" s="44"/>
      <c r="D67" s="44"/>
      <c r="E67" s="44"/>
      <c r="F67" s="44"/>
      <c r="G67" s="44"/>
      <c r="H67" s="44"/>
      <c r="I67" s="130"/>
      <c r="J67" s="44"/>
      <c r="K67" s="47"/>
    </row>
    <row r="68" spans="2:12" s="1" customFormat="1" ht="6.95" customHeight="1">
      <c r="B68" s="58"/>
      <c r="C68" s="59"/>
      <c r="D68" s="59"/>
      <c r="E68" s="59"/>
      <c r="F68" s="59"/>
      <c r="G68" s="59"/>
      <c r="H68" s="59"/>
      <c r="I68" s="151"/>
      <c r="J68" s="59"/>
      <c r="K68" s="60"/>
    </row>
    <row r="72" spans="2:12" s="1" customFormat="1" ht="6.95" customHeight="1">
      <c r="B72" s="61"/>
      <c r="C72" s="62"/>
      <c r="D72" s="62"/>
      <c r="E72" s="62"/>
      <c r="F72" s="62"/>
      <c r="G72" s="62"/>
      <c r="H72" s="62"/>
      <c r="I72" s="154"/>
      <c r="J72" s="62"/>
      <c r="K72" s="62"/>
      <c r="L72" s="63"/>
    </row>
    <row r="73" spans="2:12" s="1" customFormat="1" ht="36.950000000000003" customHeight="1">
      <c r="B73" s="43"/>
      <c r="C73" s="64" t="s">
        <v>185</v>
      </c>
      <c r="D73" s="65"/>
      <c r="E73" s="65"/>
      <c r="F73" s="65"/>
      <c r="G73" s="65"/>
      <c r="H73" s="65"/>
      <c r="I73" s="175"/>
      <c r="J73" s="65"/>
      <c r="K73" s="65"/>
      <c r="L73" s="63"/>
    </row>
    <row r="74" spans="2:12" s="1" customFormat="1" ht="6.95" customHeight="1">
      <c r="B74" s="43"/>
      <c r="C74" s="65"/>
      <c r="D74" s="65"/>
      <c r="E74" s="65"/>
      <c r="F74" s="65"/>
      <c r="G74" s="65"/>
      <c r="H74" s="65"/>
      <c r="I74" s="175"/>
      <c r="J74" s="65"/>
      <c r="K74" s="65"/>
      <c r="L74" s="63"/>
    </row>
    <row r="75" spans="2:12" s="1" customFormat="1" ht="14.45" customHeight="1">
      <c r="B75" s="43"/>
      <c r="C75" s="67" t="s">
        <v>18</v>
      </c>
      <c r="D75" s="65"/>
      <c r="E75" s="65"/>
      <c r="F75" s="65"/>
      <c r="G75" s="65"/>
      <c r="H75" s="65"/>
      <c r="I75" s="175"/>
      <c r="J75" s="65"/>
      <c r="K75" s="65"/>
      <c r="L75" s="63"/>
    </row>
    <row r="76" spans="2:12" s="1" customFormat="1" ht="16.5" customHeight="1">
      <c r="B76" s="43"/>
      <c r="C76" s="65"/>
      <c r="D76" s="65"/>
      <c r="E76" s="409" t="str">
        <f>E7</f>
        <v>Školní jídelna a kuchyně, Velké Březno</v>
      </c>
      <c r="F76" s="410"/>
      <c r="G76" s="410"/>
      <c r="H76" s="410"/>
      <c r="I76" s="175"/>
      <c r="J76" s="65"/>
      <c r="K76" s="65"/>
      <c r="L76" s="63"/>
    </row>
    <row r="77" spans="2:12" ht="15">
      <c r="B77" s="29"/>
      <c r="C77" s="67" t="s">
        <v>149</v>
      </c>
      <c r="D77" s="176"/>
      <c r="E77" s="176"/>
      <c r="F77" s="176"/>
      <c r="G77" s="176"/>
      <c r="H77" s="176"/>
      <c r="J77" s="176"/>
      <c r="K77" s="176"/>
      <c r="L77" s="177"/>
    </row>
    <row r="78" spans="2:12" s="1" customFormat="1" ht="16.5" customHeight="1">
      <c r="B78" s="43"/>
      <c r="C78" s="65"/>
      <c r="D78" s="65"/>
      <c r="E78" s="409" t="s">
        <v>150</v>
      </c>
      <c r="F78" s="403"/>
      <c r="G78" s="403"/>
      <c r="H78" s="403"/>
      <c r="I78" s="175"/>
      <c r="J78" s="65"/>
      <c r="K78" s="65"/>
      <c r="L78" s="63"/>
    </row>
    <row r="79" spans="2:12" s="1" customFormat="1" ht="14.45" customHeight="1">
      <c r="B79" s="43"/>
      <c r="C79" s="67" t="s">
        <v>151</v>
      </c>
      <c r="D79" s="65"/>
      <c r="E79" s="65"/>
      <c r="F79" s="65"/>
      <c r="G79" s="65"/>
      <c r="H79" s="65"/>
      <c r="I79" s="175"/>
      <c r="J79" s="65"/>
      <c r="K79" s="65"/>
      <c r="L79" s="63"/>
    </row>
    <row r="80" spans="2:12" s="1" customFormat="1" ht="17.25" customHeight="1">
      <c r="B80" s="43"/>
      <c r="C80" s="65"/>
      <c r="D80" s="65"/>
      <c r="E80" s="371" t="str">
        <f>E11</f>
        <v>05 - SO 01.5 - EL</v>
      </c>
      <c r="F80" s="403"/>
      <c r="G80" s="403"/>
      <c r="H80" s="403"/>
      <c r="I80" s="175"/>
      <c r="J80" s="65"/>
      <c r="K80" s="65"/>
      <c r="L80" s="63"/>
    </row>
    <row r="81" spans="2:65" s="1" customFormat="1" ht="6.95" customHeight="1">
      <c r="B81" s="43"/>
      <c r="C81" s="65"/>
      <c r="D81" s="65"/>
      <c r="E81" s="65"/>
      <c r="F81" s="65"/>
      <c r="G81" s="65"/>
      <c r="H81" s="65"/>
      <c r="I81" s="175"/>
      <c r="J81" s="65"/>
      <c r="K81" s="65"/>
      <c r="L81" s="63"/>
    </row>
    <row r="82" spans="2:65" s="1" customFormat="1" ht="18" customHeight="1">
      <c r="B82" s="43"/>
      <c r="C82" s="67" t="s">
        <v>24</v>
      </c>
      <c r="D82" s="65"/>
      <c r="E82" s="65"/>
      <c r="F82" s="178" t="str">
        <f>F14</f>
        <v>Velké Březno</v>
      </c>
      <c r="G82" s="65"/>
      <c r="H82" s="65"/>
      <c r="I82" s="179" t="s">
        <v>26</v>
      </c>
      <c r="J82" s="75" t="str">
        <f>IF(J14="","",J14)</f>
        <v>5. 6. 2018</v>
      </c>
      <c r="K82" s="65"/>
      <c r="L82" s="63"/>
    </row>
    <row r="83" spans="2:65" s="1" customFormat="1" ht="6.95" customHeight="1">
      <c r="B83" s="43"/>
      <c r="C83" s="65"/>
      <c r="D83" s="65"/>
      <c r="E83" s="65"/>
      <c r="F83" s="65"/>
      <c r="G83" s="65"/>
      <c r="H83" s="65"/>
      <c r="I83" s="175"/>
      <c r="J83" s="65"/>
      <c r="K83" s="65"/>
      <c r="L83" s="63"/>
    </row>
    <row r="84" spans="2:65" s="1" customFormat="1" ht="15">
      <c r="B84" s="43"/>
      <c r="C84" s="67" t="s">
        <v>32</v>
      </c>
      <c r="D84" s="65"/>
      <c r="E84" s="65"/>
      <c r="F84" s="178" t="str">
        <f>E17</f>
        <v>Obec Velké Březno</v>
      </c>
      <c r="G84" s="65"/>
      <c r="H84" s="65"/>
      <c r="I84" s="179" t="s">
        <v>39</v>
      </c>
      <c r="J84" s="178" t="str">
        <f>E23</f>
        <v>Ateliér AVN s.r.o.</v>
      </c>
      <c r="K84" s="65"/>
      <c r="L84" s="63"/>
    </row>
    <row r="85" spans="2:65" s="1" customFormat="1" ht="14.45" customHeight="1">
      <c r="B85" s="43"/>
      <c r="C85" s="67" t="s">
        <v>37</v>
      </c>
      <c r="D85" s="65"/>
      <c r="E85" s="65"/>
      <c r="F85" s="178" t="str">
        <f>IF(E20="","",E20)</f>
        <v/>
      </c>
      <c r="G85" s="65"/>
      <c r="H85" s="65"/>
      <c r="I85" s="175"/>
      <c r="J85" s="65"/>
      <c r="K85" s="65"/>
      <c r="L85" s="63"/>
    </row>
    <row r="86" spans="2:65" s="1" customFormat="1" ht="10.35" customHeight="1">
      <c r="B86" s="43"/>
      <c r="C86" s="65"/>
      <c r="D86" s="65"/>
      <c r="E86" s="65"/>
      <c r="F86" s="65"/>
      <c r="G86" s="65"/>
      <c r="H86" s="65"/>
      <c r="I86" s="175"/>
      <c r="J86" s="65"/>
      <c r="K86" s="65"/>
      <c r="L86" s="63"/>
    </row>
    <row r="87" spans="2:65" s="10" customFormat="1" ht="29.25" customHeight="1">
      <c r="B87" s="180"/>
      <c r="C87" s="181" t="s">
        <v>186</v>
      </c>
      <c r="D87" s="182" t="s">
        <v>65</v>
      </c>
      <c r="E87" s="182" t="s">
        <v>61</v>
      </c>
      <c r="F87" s="182" t="s">
        <v>187</v>
      </c>
      <c r="G87" s="182" t="s">
        <v>188</v>
      </c>
      <c r="H87" s="182" t="s">
        <v>189</v>
      </c>
      <c r="I87" s="183" t="s">
        <v>190</v>
      </c>
      <c r="J87" s="182" t="s">
        <v>155</v>
      </c>
      <c r="K87" s="184" t="s">
        <v>191</v>
      </c>
      <c r="L87" s="185"/>
      <c r="M87" s="83" t="s">
        <v>192</v>
      </c>
      <c r="N87" s="84" t="s">
        <v>50</v>
      </c>
      <c r="O87" s="84" t="s">
        <v>193</v>
      </c>
      <c r="P87" s="84" t="s">
        <v>194</v>
      </c>
      <c r="Q87" s="84" t="s">
        <v>195</v>
      </c>
      <c r="R87" s="84" t="s">
        <v>196</v>
      </c>
      <c r="S87" s="84" t="s">
        <v>197</v>
      </c>
      <c r="T87" s="85" t="s">
        <v>198</v>
      </c>
    </row>
    <row r="88" spans="2:65" s="1" customFormat="1" ht="29.25" customHeight="1">
      <c r="B88" s="43"/>
      <c r="C88" s="89" t="s">
        <v>156</v>
      </c>
      <c r="D88" s="65"/>
      <c r="E88" s="65"/>
      <c r="F88" s="65"/>
      <c r="G88" s="65"/>
      <c r="H88" s="65"/>
      <c r="I88" s="175"/>
      <c r="J88" s="186">
        <f>BK88</f>
        <v>0</v>
      </c>
      <c r="K88" s="65"/>
      <c r="L88" s="63"/>
      <c r="M88" s="86"/>
      <c r="N88" s="87"/>
      <c r="O88" s="87"/>
      <c r="P88" s="187">
        <f>P89+P95</f>
        <v>0</v>
      </c>
      <c r="Q88" s="87"/>
      <c r="R88" s="187">
        <f>R89+R95</f>
        <v>0</v>
      </c>
      <c r="S88" s="87"/>
      <c r="T88" s="188">
        <f>T89+T95</f>
        <v>0</v>
      </c>
      <c r="AT88" s="25" t="s">
        <v>79</v>
      </c>
      <c r="AU88" s="25" t="s">
        <v>157</v>
      </c>
      <c r="BK88" s="189">
        <f>BK89+BK95</f>
        <v>0</v>
      </c>
    </row>
    <row r="89" spans="2:65" s="11" customFormat="1" ht="37.35" customHeight="1">
      <c r="B89" s="190"/>
      <c r="C89" s="191"/>
      <c r="D89" s="192" t="s">
        <v>79</v>
      </c>
      <c r="E89" s="193" t="s">
        <v>1433</v>
      </c>
      <c r="F89" s="193" t="s">
        <v>1434</v>
      </c>
      <c r="G89" s="191"/>
      <c r="H89" s="191"/>
      <c r="I89" s="194"/>
      <c r="J89" s="195">
        <f>BK89</f>
        <v>0</v>
      </c>
      <c r="K89" s="191"/>
      <c r="L89" s="196"/>
      <c r="M89" s="197"/>
      <c r="N89" s="198"/>
      <c r="O89" s="198"/>
      <c r="P89" s="199">
        <f>P90</f>
        <v>0</v>
      </c>
      <c r="Q89" s="198"/>
      <c r="R89" s="199">
        <f>R90</f>
        <v>0</v>
      </c>
      <c r="S89" s="198"/>
      <c r="T89" s="200">
        <f>T90</f>
        <v>0</v>
      </c>
      <c r="AR89" s="201" t="s">
        <v>87</v>
      </c>
      <c r="AT89" s="202" t="s">
        <v>79</v>
      </c>
      <c r="AU89" s="202" t="s">
        <v>80</v>
      </c>
      <c r="AY89" s="201" t="s">
        <v>201</v>
      </c>
      <c r="BK89" s="203">
        <f>BK90</f>
        <v>0</v>
      </c>
    </row>
    <row r="90" spans="2:65" s="11" customFormat="1" ht="19.899999999999999" customHeight="1">
      <c r="B90" s="190"/>
      <c r="C90" s="191"/>
      <c r="D90" s="192" t="s">
        <v>79</v>
      </c>
      <c r="E90" s="204" t="s">
        <v>3870</v>
      </c>
      <c r="F90" s="204" t="s">
        <v>3871</v>
      </c>
      <c r="G90" s="191"/>
      <c r="H90" s="191"/>
      <c r="I90" s="194"/>
      <c r="J90" s="205">
        <f>BK90</f>
        <v>0</v>
      </c>
      <c r="K90" s="191"/>
      <c r="L90" s="196"/>
      <c r="M90" s="197"/>
      <c r="N90" s="198"/>
      <c r="O90" s="198"/>
      <c r="P90" s="199">
        <f>SUM(P91:P94)</f>
        <v>0</v>
      </c>
      <c r="Q90" s="198"/>
      <c r="R90" s="199">
        <f>SUM(R91:R94)</f>
        <v>0</v>
      </c>
      <c r="S90" s="198"/>
      <c r="T90" s="200">
        <f>SUM(T91:T94)</f>
        <v>0</v>
      </c>
      <c r="AR90" s="201" t="s">
        <v>87</v>
      </c>
      <c r="AT90" s="202" t="s">
        <v>79</v>
      </c>
      <c r="AU90" s="202" t="s">
        <v>42</v>
      </c>
      <c r="AY90" s="201" t="s">
        <v>201</v>
      </c>
      <c r="BK90" s="203">
        <f>SUM(BK91:BK94)</f>
        <v>0</v>
      </c>
    </row>
    <row r="91" spans="2:65" s="1" customFormat="1" ht="38.25" customHeight="1">
      <c r="B91" s="43"/>
      <c r="C91" s="206" t="s">
        <v>42</v>
      </c>
      <c r="D91" s="206" t="s">
        <v>203</v>
      </c>
      <c r="E91" s="207" t="s">
        <v>3872</v>
      </c>
      <c r="F91" s="208" t="s">
        <v>3873</v>
      </c>
      <c r="G91" s="209" t="s">
        <v>370</v>
      </c>
      <c r="H91" s="210">
        <v>1</v>
      </c>
      <c r="I91" s="211"/>
      <c r="J91" s="212">
        <f>ROUND(I91*H91,2)</f>
        <v>0</v>
      </c>
      <c r="K91" s="208" t="s">
        <v>207</v>
      </c>
      <c r="L91" s="63"/>
      <c r="M91" s="213" t="s">
        <v>34</v>
      </c>
      <c r="N91" s="214" t="s">
        <v>51</v>
      </c>
      <c r="O91" s="44"/>
      <c r="P91" s="215">
        <f>O91*H91</f>
        <v>0</v>
      </c>
      <c r="Q91" s="215">
        <v>0</v>
      </c>
      <c r="R91" s="215">
        <f>Q91*H91</f>
        <v>0</v>
      </c>
      <c r="S91" s="215">
        <v>0</v>
      </c>
      <c r="T91" s="216">
        <f>S91*H91</f>
        <v>0</v>
      </c>
      <c r="AR91" s="25" t="s">
        <v>286</v>
      </c>
      <c r="AT91" s="25" t="s">
        <v>203</v>
      </c>
      <c r="AU91" s="25" t="s">
        <v>87</v>
      </c>
      <c r="AY91" s="25" t="s">
        <v>201</v>
      </c>
      <c r="BE91" s="217">
        <f>IF(N91="základní",J91,0)</f>
        <v>0</v>
      </c>
      <c r="BF91" s="217">
        <f>IF(N91="snížená",J91,0)</f>
        <v>0</v>
      </c>
      <c r="BG91" s="217">
        <f>IF(N91="zákl. přenesená",J91,0)</f>
        <v>0</v>
      </c>
      <c r="BH91" s="217">
        <f>IF(N91="sníž. přenesená",J91,0)</f>
        <v>0</v>
      </c>
      <c r="BI91" s="217">
        <f>IF(N91="nulová",J91,0)</f>
        <v>0</v>
      </c>
      <c r="BJ91" s="25" t="s">
        <v>42</v>
      </c>
      <c r="BK91" s="217">
        <f>ROUND(I91*H91,2)</f>
        <v>0</v>
      </c>
      <c r="BL91" s="25" t="s">
        <v>286</v>
      </c>
      <c r="BM91" s="25" t="s">
        <v>3874</v>
      </c>
    </row>
    <row r="92" spans="2:65" s="1" customFormat="1" ht="27">
      <c r="B92" s="43"/>
      <c r="C92" s="65"/>
      <c r="D92" s="218" t="s">
        <v>209</v>
      </c>
      <c r="E92" s="65"/>
      <c r="F92" s="219" t="s">
        <v>3875</v>
      </c>
      <c r="G92" s="65"/>
      <c r="H92" s="65"/>
      <c r="I92" s="175"/>
      <c r="J92" s="65"/>
      <c r="K92" s="65"/>
      <c r="L92" s="63"/>
      <c r="M92" s="220"/>
      <c r="N92" s="44"/>
      <c r="O92" s="44"/>
      <c r="P92" s="44"/>
      <c r="Q92" s="44"/>
      <c r="R92" s="44"/>
      <c r="S92" s="44"/>
      <c r="T92" s="80"/>
      <c r="AT92" s="25" t="s">
        <v>209</v>
      </c>
      <c r="AU92" s="25" t="s">
        <v>87</v>
      </c>
    </row>
    <row r="93" spans="2:65" s="1" customFormat="1" ht="51" customHeight="1">
      <c r="B93" s="43"/>
      <c r="C93" s="206" t="s">
        <v>87</v>
      </c>
      <c r="D93" s="206" t="s">
        <v>203</v>
      </c>
      <c r="E93" s="207" t="s">
        <v>3876</v>
      </c>
      <c r="F93" s="208" t="s">
        <v>3877</v>
      </c>
      <c r="G93" s="209" t="s">
        <v>370</v>
      </c>
      <c r="H93" s="210">
        <v>1</v>
      </c>
      <c r="I93" s="211"/>
      <c r="J93" s="212">
        <f>ROUND(I93*H93,2)</f>
        <v>0</v>
      </c>
      <c r="K93" s="208" t="s">
        <v>207</v>
      </c>
      <c r="L93" s="63"/>
      <c r="M93" s="213" t="s">
        <v>34</v>
      </c>
      <c r="N93" s="214" t="s">
        <v>51</v>
      </c>
      <c r="O93" s="44"/>
      <c r="P93" s="215">
        <f>O93*H93</f>
        <v>0</v>
      </c>
      <c r="Q93" s="215">
        <v>0</v>
      </c>
      <c r="R93" s="215">
        <f>Q93*H93</f>
        <v>0</v>
      </c>
      <c r="S93" s="215">
        <v>0</v>
      </c>
      <c r="T93" s="216">
        <f>S93*H93</f>
        <v>0</v>
      </c>
      <c r="AR93" s="25" t="s">
        <v>286</v>
      </c>
      <c r="AT93" s="25" t="s">
        <v>203</v>
      </c>
      <c r="AU93" s="25" t="s">
        <v>87</v>
      </c>
      <c r="AY93" s="25" t="s">
        <v>201</v>
      </c>
      <c r="BE93" s="217">
        <f>IF(N93="základní",J93,0)</f>
        <v>0</v>
      </c>
      <c r="BF93" s="217">
        <f>IF(N93="snížená",J93,0)</f>
        <v>0</v>
      </c>
      <c r="BG93" s="217">
        <f>IF(N93="zákl. přenesená",J93,0)</f>
        <v>0</v>
      </c>
      <c r="BH93" s="217">
        <f>IF(N93="sníž. přenesená",J93,0)</f>
        <v>0</v>
      </c>
      <c r="BI93" s="217">
        <f>IF(N93="nulová",J93,0)</f>
        <v>0</v>
      </c>
      <c r="BJ93" s="25" t="s">
        <v>42</v>
      </c>
      <c r="BK93" s="217">
        <f>ROUND(I93*H93,2)</f>
        <v>0</v>
      </c>
      <c r="BL93" s="25" t="s">
        <v>286</v>
      </c>
      <c r="BM93" s="25" t="s">
        <v>3878</v>
      </c>
    </row>
    <row r="94" spans="2:65" s="1" customFormat="1" ht="27">
      <c r="B94" s="43"/>
      <c r="C94" s="65"/>
      <c r="D94" s="218" t="s">
        <v>209</v>
      </c>
      <c r="E94" s="65"/>
      <c r="F94" s="219" t="s">
        <v>3875</v>
      </c>
      <c r="G94" s="65"/>
      <c r="H94" s="65"/>
      <c r="I94" s="175"/>
      <c r="J94" s="65"/>
      <c r="K94" s="65"/>
      <c r="L94" s="63"/>
      <c r="M94" s="220"/>
      <c r="N94" s="44"/>
      <c r="O94" s="44"/>
      <c r="P94" s="44"/>
      <c r="Q94" s="44"/>
      <c r="R94" s="44"/>
      <c r="S94" s="44"/>
      <c r="T94" s="80"/>
      <c r="AT94" s="25" t="s">
        <v>209</v>
      </c>
      <c r="AU94" s="25" t="s">
        <v>87</v>
      </c>
    </row>
    <row r="95" spans="2:65" s="11" customFormat="1" ht="37.35" customHeight="1">
      <c r="B95" s="190"/>
      <c r="C95" s="191"/>
      <c r="D95" s="192" t="s">
        <v>79</v>
      </c>
      <c r="E95" s="193" t="s">
        <v>306</v>
      </c>
      <c r="F95" s="193" t="s">
        <v>3674</v>
      </c>
      <c r="G95" s="191"/>
      <c r="H95" s="191"/>
      <c r="I95" s="194"/>
      <c r="J95" s="195">
        <f>BK95</f>
        <v>0</v>
      </c>
      <c r="K95" s="191"/>
      <c r="L95" s="196"/>
      <c r="M95" s="197"/>
      <c r="N95" s="198"/>
      <c r="O95" s="198"/>
      <c r="P95" s="199">
        <f>P96</f>
        <v>0</v>
      </c>
      <c r="Q95" s="198"/>
      <c r="R95" s="199">
        <f>R96</f>
        <v>0</v>
      </c>
      <c r="S95" s="198"/>
      <c r="T95" s="200">
        <f>T96</f>
        <v>0</v>
      </c>
      <c r="AR95" s="201" t="s">
        <v>108</v>
      </c>
      <c r="AT95" s="202" t="s">
        <v>79</v>
      </c>
      <c r="AU95" s="202" t="s">
        <v>80</v>
      </c>
      <c r="AY95" s="201" t="s">
        <v>201</v>
      </c>
      <c r="BK95" s="203">
        <f>BK96</f>
        <v>0</v>
      </c>
    </row>
    <row r="96" spans="2:65" s="11" customFormat="1" ht="19.899999999999999" customHeight="1">
      <c r="B96" s="190"/>
      <c r="C96" s="191"/>
      <c r="D96" s="192" t="s">
        <v>79</v>
      </c>
      <c r="E96" s="204" t="s">
        <v>3879</v>
      </c>
      <c r="F96" s="204" t="s">
        <v>3880</v>
      </c>
      <c r="G96" s="191"/>
      <c r="H96" s="191"/>
      <c r="I96" s="194"/>
      <c r="J96" s="205">
        <f>BK96</f>
        <v>0</v>
      </c>
      <c r="K96" s="191"/>
      <c r="L96" s="196"/>
      <c r="M96" s="197"/>
      <c r="N96" s="198"/>
      <c r="O96" s="198"/>
      <c r="P96" s="199">
        <f>P97+P252</f>
        <v>0</v>
      </c>
      <c r="Q96" s="198"/>
      <c r="R96" s="199">
        <f>R97+R252</f>
        <v>0</v>
      </c>
      <c r="S96" s="198"/>
      <c r="T96" s="200">
        <f>T97+T252</f>
        <v>0</v>
      </c>
      <c r="AR96" s="201" t="s">
        <v>108</v>
      </c>
      <c r="AT96" s="202" t="s">
        <v>79</v>
      </c>
      <c r="AU96" s="202" t="s">
        <v>42</v>
      </c>
      <c r="AY96" s="201" t="s">
        <v>201</v>
      </c>
      <c r="BK96" s="203">
        <f>BK97+BK252</f>
        <v>0</v>
      </c>
    </row>
    <row r="97" spans="2:65" s="11" customFormat="1" ht="14.85" customHeight="1">
      <c r="B97" s="190"/>
      <c r="C97" s="191"/>
      <c r="D97" s="192" t="s">
        <v>79</v>
      </c>
      <c r="E97" s="204" t="s">
        <v>3881</v>
      </c>
      <c r="F97" s="204" t="s">
        <v>3882</v>
      </c>
      <c r="G97" s="191"/>
      <c r="H97" s="191"/>
      <c r="I97" s="194"/>
      <c r="J97" s="205">
        <f>BK97</f>
        <v>0</v>
      </c>
      <c r="K97" s="191"/>
      <c r="L97" s="196"/>
      <c r="M97" s="197"/>
      <c r="N97" s="198"/>
      <c r="O97" s="198"/>
      <c r="P97" s="199">
        <f>SUM(P98:P251)</f>
        <v>0</v>
      </c>
      <c r="Q97" s="198"/>
      <c r="R97" s="199">
        <f>SUM(R98:R251)</f>
        <v>0</v>
      </c>
      <c r="S97" s="198"/>
      <c r="T97" s="200">
        <f>SUM(T98:T251)</f>
        <v>0</v>
      </c>
      <c r="AR97" s="201" t="s">
        <v>108</v>
      </c>
      <c r="AT97" s="202" t="s">
        <v>79</v>
      </c>
      <c r="AU97" s="202" t="s">
        <v>87</v>
      </c>
      <c r="AY97" s="201" t="s">
        <v>201</v>
      </c>
      <c r="BK97" s="203">
        <f>SUM(BK98:BK251)</f>
        <v>0</v>
      </c>
    </row>
    <row r="98" spans="2:65" s="1" customFormat="1" ht="16.5" customHeight="1">
      <c r="B98" s="43"/>
      <c r="C98" s="206" t="s">
        <v>108</v>
      </c>
      <c r="D98" s="206" t="s">
        <v>203</v>
      </c>
      <c r="E98" s="207" t="s">
        <v>3883</v>
      </c>
      <c r="F98" s="208" t="s">
        <v>3884</v>
      </c>
      <c r="G98" s="209" t="s">
        <v>540</v>
      </c>
      <c r="H98" s="210">
        <v>570</v>
      </c>
      <c r="I98" s="211"/>
      <c r="J98" s="212">
        <f t="shared" ref="J98:J106" si="0">ROUND(I98*H98,2)</f>
        <v>0</v>
      </c>
      <c r="K98" s="208" t="s">
        <v>34</v>
      </c>
      <c r="L98" s="63"/>
      <c r="M98" s="213" t="s">
        <v>34</v>
      </c>
      <c r="N98" s="214" t="s">
        <v>51</v>
      </c>
      <c r="O98" s="44"/>
      <c r="P98" s="215">
        <f t="shared" ref="P98:P106" si="1">O98*H98</f>
        <v>0</v>
      </c>
      <c r="Q98" s="215">
        <v>0</v>
      </c>
      <c r="R98" s="215">
        <f t="shared" ref="R98:R106" si="2">Q98*H98</f>
        <v>0</v>
      </c>
      <c r="S98" s="215">
        <v>0</v>
      </c>
      <c r="T98" s="216">
        <f t="shared" ref="T98:T106" si="3">S98*H98</f>
        <v>0</v>
      </c>
      <c r="AR98" s="25" t="s">
        <v>608</v>
      </c>
      <c r="AT98" s="25" t="s">
        <v>203</v>
      </c>
      <c r="AU98" s="25" t="s">
        <v>108</v>
      </c>
      <c r="AY98" s="25" t="s">
        <v>201</v>
      </c>
      <c r="BE98" s="217">
        <f t="shared" ref="BE98:BE106" si="4">IF(N98="základní",J98,0)</f>
        <v>0</v>
      </c>
      <c r="BF98" s="217">
        <f t="shared" ref="BF98:BF106" si="5">IF(N98="snížená",J98,0)</f>
        <v>0</v>
      </c>
      <c r="BG98" s="217">
        <f t="shared" ref="BG98:BG106" si="6">IF(N98="zákl. přenesená",J98,0)</f>
        <v>0</v>
      </c>
      <c r="BH98" s="217">
        <f t="shared" ref="BH98:BH106" si="7">IF(N98="sníž. přenesená",J98,0)</f>
        <v>0</v>
      </c>
      <c r="BI98" s="217">
        <f t="shared" ref="BI98:BI106" si="8">IF(N98="nulová",J98,0)</f>
        <v>0</v>
      </c>
      <c r="BJ98" s="25" t="s">
        <v>42</v>
      </c>
      <c r="BK98" s="217">
        <f t="shared" ref="BK98:BK106" si="9">ROUND(I98*H98,2)</f>
        <v>0</v>
      </c>
      <c r="BL98" s="25" t="s">
        <v>608</v>
      </c>
      <c r="BM98" s="25" t="s">
        <v>3885</v>
      </c>
    </row>
    <row r="99" spans="2:65" s="1" customFormat="1" ht="16.5" customHeight="1">
      <c r="B99" s="43"/>
      <c r="C99" s="206" t="s">
        <v>111</v>
      </c>
      <c r="D99" s="206" t="s">
        <v>203</v>
      </c>
      <c r="E99" s="207" t="s">
        <v>3886</v>
      </c>
      <c r="F99" s="208" t="s">
        <v>3887</v>
      </c>
      <c r="G99" s="209" t="s">
        <v>540</v>
      </c>
      <c r="H99" s="210">
        <v>250</v>
      </c>
      <c r="I99" s="211"/>
      <c r="J99" s="212">
        <f t="shared" si="0"/>
        <v>0</v>
      </c>
      <c r="K99" s="208" t="s">
        <v>34</v>
      </c>
      <c r="L99" s="63"/>
      <c r="M99" s="213" t="s">
        <v>34</v>
      </c>
      <c r="N99" s="214" t="s">
        <v>51</v>
      </c>
      <c r="O99" s="44"/>
      <c r="P99" s="215">
        <f t="shared" si="1"/>
        <v>0</v>
      </c>
      <c r="Q99" s="215">
        <v>0</v>
      </c>
      <c r="R99" s="215">
        <f t="shared" si="2"/>
        <v>0</v>
      </c>
      <c r="S99" s="215">
        <v>0</v>
      </c>
      <c r="T99" s="216">
        <f t="shared" si="3"/>
        <v>0</v>
      </c>
      <c r="AR99" s="25" t="s">
        <v>608</v>
      </c>
      <c r="AT99" s="25" t="s">
        <v>203</v>
      </c>
      <c r="AU99" s="25" t="s">
        <v>108</v>
      </c>
      <c r="AY99" s="25" t="s">
        <v>201</v>
      </c>
      <c r="BE99" s="217">
        <f t="shared" si="4"/>
        <v>0</v>
      </c>
      <c r="BF99" s="217">
        <f t="shared" si="5"/>
        <v>0</v>
      </c>
      <c r="BG99" s="217">
        <f t="shared" si="6"/>
        <v>0</v>
      </c>
      <c r="BH99" s="217">
        <f t="shared" si="7"/>
        <v>0</v>
      </c>
      <c r="BI99" s="217">
        <f t="shared" si="8"/>
        <v>0</v>
      </c>
      <c r="BJ99" s="25" t="s">
        <v>42</v>
      </c>
      <c r="BK99" s="217">
        <f t="shared" si="9"/>
        <v>0</v>
      </c>
      <c r="BL99" s="25" t="s">
        <v>608</v>
      </c>
      <c r="BM99" s="25" t="s">
        <v>3888</v>
      </c>
    </row>
    <row r="100" spans="2:65" s="1" customFormat="1" ht="16.5" customHeight="1">
      <c r="B100" s="43"/>
      <c r="C100" s="206" t="s">
        <v>123</v>
      </c>
      <c r="D100" s="206" t="s">
        <v>203</v>
      </c>
      <c r="E100" s="207" t="s">
        <v>3889</v>
      </c>
      <c r="F100" s="208" t="s">
        <v>3890</v>
      </c>
      <c r="G100" s="209" t="s">
        <v>3891</v>
      </c>
      <c r="H100" s="210">
        <v>40</v>
      </c>
      <c r="I100" s="211"/>
      <c r="J100" s="212">
        <f t="shared" si="0"/>
        <v>0</v>
      </c>
      <c r="K100" s="208" t="s">
        <v>34</v>
      </c>
      <c r="L100" s="63"/>
      <c r="M100" s="213" t="s">
        <v>34</v>
      </c>
      <c r="N100" s="214" t="s">
        <v>51</v>
      </c>
      <c r="O100" s="44"/>
      <c r="P100" s="215">
        <f t="shared" si="1"/>
        <v>0</v>
      </c>
      <c r="Q100" s="215">
        <v>0</v>
      </c>
      <c r="R100" s="215">
        <f t="shared" si="2"/>
        <v>0</v>
      </c>
      <c r="S100" s="215">
        <v>0</v>
      </c>
      <c r="T100" s="216">
        <f t="shared" si="3"/>
        <v>0</v>
      </c>
      <c r="AR100" s="25" t="s">
        <v>608</v>
      </c>
      <c r="AT100" s="25" t="s">
        <v>203</v>
      </c>
      <c r="AU100" s="25" t="s">
        <v>108</v>
      </c>
      <c r="AY100" s="25" t="s">
        <v>201</v>
      </c>
      <c r="BE100" s="217">
        <f t="shared" si="4"/>
        <v>0</v>
      </c>
      <c r="BF100" s="217">
        <f t="shared" si="5"/>
        <v>0</v>
      </c>
      <c r="BG100" s="217">
        <f t="shared" si="6"/>
        <v>0</v>
      </c>
      <c r="BH100" s="217">
        <f t="shared" si="7"/>
        <v>0</v>
      </c>
      <c r="BI100" s="217">
        <f t="shared" si="8"/>
        <v>0</v>
      </c>
      <c r="BJ100" s="25" t="s">
        <v>42</v>
      </c>
      <c r="BK100" s="217">
        <f t="shared" si="9"/>
        <v>0</v>
      </c>
      <c r="BL100" s="25" t="s">
        <v>608</v>
      </c>
      <c r="BM100" s="25" t="s">
        <v>3892</v>
      </c>
    </row>
    <row r="101" spans="2:65" s="1" customFormat="1" ht="16.5" customHeight="1">
      <c r="B101" s="43"/>
      <c r="C101" s="206" t="s">
        <v>233</v>
      </c>
      <c r="D101" s="206" t="s">
        <v>203</v>
      </c>
      <c r="E101" s="207" t="s">
        <v>3893</v>
      </c>
      <c r="F101" s="208" t="s">
        <v>3894</v>
      </c>
      <c r="G101" s="209" t="s">
        <v>3891</v>
      </c>
      <c r="H101" s="210">
        <v>43</v>
      </c>
      <c r="I101" s="211"/>
      <c r="J101" s="212">
        <f t="shared" si="0"/>
        <v>0</v>
      </c>
      <c r="K101" s="208" t="s">
        <v>34</v>
      </c>
      <c r="L101" s="63"/>
      <c r="M101" s="213" t="s">
        <v>34</v>
      </c>
      <c r="N101" s="214" t="s">
        <v>51</v>
      </c>
      <c r="O101" s="44"/>
      <c r="P101" s="215">
        <f t="shared" si="1"/>
        <v>0</v>
      </c>
      <c r="Q101" s="215">
        <v>0</v>
      </c>
      <c r="R101" s="215">
        <f t="shared" si="2"/>
        <v>0</v>
      </c>
      <c r="S101" s="215">
        <v>0</v>
      </c>
      <c r="T101" s="216">
        <f t="shared" si="3"/>
        <v>0</v>
      </c>
      <c r="AR101" s="25" t="s">
        <v>608</v>
      </c>
      <c r="AT101" s="25" t="s">
        <v>203</v>
      </c>
      <c r="AU101" s="25" t="s">
        <v>108</v>
      </c>
      <c r="AY101" s="25" t="s">
        <v>201</v>
      </c>
      <c r="BE101" s="217">
        <f t="shared" si="4"/>
        <v>0</v>
      </c>
      <c r="BF101" s="217">
        <f t="shared" si="5"/>
        <v>0</v>
      </c>
      <c r="BG101" s="217">
        <f t="shared" si="6"/>
        <v>0</v>
      </c>
      <c r="BH101" s="217">
        <f t="shared" si="7"/>
        <v>0</v>
      </c>
      <c r="BI101" s="217">
        <f t="shared" si="8"/>
        <v>0</v>
      </c>
      <c r="BJ101" s="25" t="s">
        <v>42</v>
      </c>
      <c r="BK101" s="217">
        <f t="shared" si="9"/>
        <v>0</v>
      </c>
      <c r="BL101" s="25" t="s">
        <v>608</v>
      </c>
      <c r="BM101" s="25" t="s">
        <v>3895</v>
      </c>
    </row>
    <row r="102" spans="2:65" s="1" customFormat="1" ht="16.5" customHeight="1">
      <c r="B102" s="43"/>
      <c r="C102" s="206" t="s">
        <v>238</v>
      </c>
      <c r="D102" s="206" t="s">
        <v>203</v>
      </c>
      <c r="E102" s="207" t="s">
        <v>3896</v>
      </c>
      <c r="F102" s="208" t="s">
        <v>3897</v>
      </c>
      <c r="G102" s="209" t="s">
        <v>540</v>
      </c>
      <c r="H102" s="210">
        <v>150</v>
      </c>
      <c r="I102" s="211"/>
      <c r="J102" s="212">
        <f t="shared" si="0"/>
        <v>0</v>
      </c>
      <c r="K102" s="208" t="s">
        <v>34</v>
      </c>
      <c r="L102" s="63"/>
      <c r="M102" s="213" t="s">
        <v>34</v>
      </c>
      <c r="N102" s="214" t="s">
        <v>51</v>
      </c>
      <c r="O102" s="44"/>
      <c r="P102" s="215">
        <f t="shared" si="1"/>
        <v>0</v>
      </c>
      <c r="Q102" s="215">
        <v>0</v>
      </c>
      <c r="R102" s="215">
        <f t="shared" si="2"/>
        <v>0</v>
      </c>
      <c r="S102" s="215">
        <v>0</v>
      </c>
      <c r="T102" s="216">
        <f t="shared" si="3"/>
        <v>0</v>
      </c>
      <c r="AR102" s="25" t="s">
        <v>608</v>
      </c>
      <c r="AT102" s="25" t="s">
        <v>203</v>
      </c>
      <c r="AU102" s="25" t="s">
        <v>108</v>
      </c>
      <c r="AY102" s="25" t="s">
        <v>201</v>
      </c>
      <c r="BE102" s="217">
        <f t="shared" si="4"/>
        <v>0</v>
      </c>
      <c r="BF102" s="217">
        <f t="shared" si="5"/>
        <v>0</v>
      </c>
      <c r="BG102" s="217">
        <f t="shared" si="6"/>
        <v>0</v>
      </c>
      <c r="BH102" s="217">
        <f t="shared" si="7"/>
        <v>0</v>
      </c>
      <c r="BI102" s="217">
        <f t="shared" si="8"/>
        <v>0</v>
      </c>
      <c r="BJ102" s="25" t="s">
        <v>42</v>
      </c>
      <c r="BK102" s="217">
        <f t="shared" si="9"/>
        <v>0</v>
      </c>
      <c r="BL102" s="25" t="s">
        <v>608</v>
      </c>
      <c r="BM102" s="25" t="s">
        <v>3898</v>
      </c>
    </row>
    <row r="103" spans="2:65" s="1" customFormat="1" ht="16.5" customHeight="1">
      <c r="B103" s="43"/>
      <c r="C103" s="206" t="s">
        <v>244</v>
      </c>
      <c r="D103" s="206" t="s">
        <v>203</v>
      </c>
      <c r="E103" s="207" t="s">
        <v>3899</v>
      </c>
      <c r="F103" s="208" t="s">
        <v>3900</v>
      </c>
      <c r="G103" s="209" t="s">
        <v>540</v>
      </c>
      <c r="H103" s="210">
        <v>60</v>
      </c>
      <c r="I103" s="211"/>
      <c r="J103" s="212">
        <f t="shared" si="0"/>
        <v>0</v>
      </c>
      <c r="K103" s="208" t="s">
        <v>34</v>
      </c>
      <c r="L103" s="63"/>
      <c r="M103" s="213" t="s">
        <v>34</v>
      </c>
      <c r="N103" s="214" t="s">
        <v>51</v>
      </c>
      <c r="O103" s="44"/>
      <c r="P103" s="215">
        <f t="shared" si="1"/>
        <v>0</v>
      </c>
      <c r="Q103" s="215">
        <v>0</v>
      </c>
      <c r="R103" s="215">
        <f t="shared" si="2"/>
        <v>0</v>
      </c>
      <c r="S103" s="215">
        <v>0</v>
      </c>
      <c r="T103" s="216">
        <f t="shared" si="3"/>
        <v>0</v>
      </c>
      <c r="AR103" s="25" t="s">
        <v>608</v>
      </c>
      <c r="AT103" s="25" t="s">
        <v>203</v>
      </c>
      <c r="AU103" s="25" t="s">
        <v>108</v>
      </c>
      <c r="AY103" s="25" t="s">
        <v>201</v>
      </c>
      <c r="BE103" s="217">
        <f t="shared" si="4"/>
        <v>0</v>
      </c>
      <c r="BF103" s="217">
        <f t="shared" si="5"/>
        <v>0</v>
      </c>
      <c r="BG103" s="217">
        <f t="shared" si="6"/>
        <v>0</v>
      </c>
      <c r="BH103" s="217">
        <f t="shared" si="7"/>
        <v>0</v>
      </c>
      <c r="BI103" s="217">
        <f t="shared" si="8"/>
        <v>0</v>
      </c>
      <c r="BJ103" s="25" t="s">
        <v>42</v>
      </c>
      <c r="BK103" s="217">
        <f t="shared" si="9"/>
        <v>0</v>
      </c>
      <c r="BL103" s="25" t="s">
        <v>608</v>
      </c>
      <c r="BM103" s="25" t="s">
        <v>3901</v>
      </c>
    </row>
    <row r="104" spans="2:65" s="1" customFormat="1" ht="16.5" customHeight="1">
      <c r="B104" s="43"/>
      <c r="C104" s="206" t="s">
        <v>249</v>
      </c>
      <c r="D104" s="206" t="s">
        <v>203</v>
      </c>
      <c r="E104" s="207" t="s">
        <v>3902</v>
      </c>
      <c r="F104" s="208" t="s">
        <v>3903</v>
      </c>
      <c r="G104" s="209" t="s">
        <v>540</v>
      </c>
      <c r="H104" s="210">
        <v>60</v>
      </c>
      <c r="I104" s="211"/>
      <c r="J104" s="212">
        <f t="shared" si="0"/>
        <v>0</v>
      </c>
      <c r="K104" s="208" t="s">
        <v>34</v>
      </c>
      <c r="L104" s="63"/>
      <c r="M104" s="213" t="s">
        <v>34</v>
      </c>
      <c r="N104" s="214" t="s">
        <v>51</v>
      </c>
      <c r="O104" s="44"/>
      <c r="P104" s="215">
        <f t="shared" si="1"/>
        <v>0</v>
      </c>
      <c r="Q104" s="215">
        <v>0</v>
      </c>
      <c r="R104" s="215">
        <f t="shared" si="2"/>
        <v>0</v>
      </c>
      <c r="S104" s="215">
        <v>0</v>
      </c>
      <c r="T104" s="216">
        <f t="shared" si="3"/>
        <v>0</v>
      </c>
      <c r="AR104" s="25" t="s">
        <v>608</v>
      </c>
      <c r="AT104" s="25" t="s">
        <v>203</v>
      </c>
      <c r="AU104" s="25" t="s">
        <v>108</v>
      </c>
      <c r="AY104" s="25" t="s">
        <v>201</v>
      </c>
      <c r="BE104" s="217">
        <f t="shared" si="4"/>
        <v>0</v>
      </c>
      <c r="BF104" s="217">
        <f t="shared" si="5"/>
        <v>0</v>
      </c>
      <c r="BG104" s="217">
        <f t="shared" si="6"/>
        <v>0</v>
      </c>
      <c r="BH104" s="217">
        <f t="shared" si="7"/>
        <v>0</v>
      </c>
      <c r="BI104" s="217">
        <f t="shared" si="8"/>
        <v>0</v>
      </c>
      <c r="BJ104" s="25" t="s">
        <v>42</v>
      </c>
      <c r="BK104" s="217">
        <f t="shared" si="9"/>
        <v>0</v>
      </c>
      <c r="BL104" s="25" t="s">
        <v>608</v>
      </c>
      <c r="BM104" s="25" t="s">
        <v>3904</v>
      </c>
    </row>
    <row r="105" spans="2:65" s="1" customFormat="1" ht="16.5" customHeight="1">
      <c r="B105" s="43"/>
      <c r="C105" s="206" t="s">
        <v>253</v>
      </c>
      <c r="D105" s="206" t="s">
        <v>203</v>
      </c>
      <c r="E105" s="207" t="s">
        <v>3905</v>
      </c>
      <c r="F105" s="208" t="s">
        <v>3906</v>
      </c>
      <c r="G105" s="209" t="s">
        <v>3891</v>
      </c>
      <c r="H105" s="210">
        <v>4</v>
      </c>
      <c r="I105" s="211"/>
      <c r="J105" s="212">
        <f t="shared" si="0"/>
        <v>0</v>
      </c>
      <c r="K105" s="208" t="s">
        <v>34</v>
      </c>
      <c r="L105" s="63"/>
      <c r="M105" s="213" t="s">
        <v>34</v>
      </c>
      <c r="N105" s="214" t="s">
        <v>51</v>
      </c>
      <c r="O105" s="44"/>
      <c r="P105" s="215">
        <f t="shared" si="1"/>
        <v>0</v>
      </c>
      <c r="Q105" s="215">
        <v>0</v>
      </c>
      <c r="R105" s="215">
        <f t="shared" si="2"/>
        <v>0</v>
      </c>
      <c r="S105" s="215">
        <v>0</v>
      </c>
      <c r="T105" s="216">
        <f t="shared" si="3"/>
        <v>0</v>
      </c>
      <c r="AR105" s="25" t="s">
        <v>608</v>
      </c>
      <c r="AT105" s="25" t="s">
        <v>203</v>
      </c>
      <c r="AU105" s="25" t="s">
        <v>108</v>
      </c>
      <c r="AY105" s="25" t="s">
        <v>201</v>
      </c>
      <c r="BE105" s="217">
        <f t="shared" si="4"/>
        <v>0</v>
      </c>
      <c r="BF105" s="217">
        <f t="shared" si="5"/>
        <v>0</v>
      </c>
      <c r="BG105" s="217">
        <f t="shared" si="6"/>
        <v>0</v>
      </c>
      <c r="BH105" s="217">
        <f t="shared" si="7"/>
        <v>0</v>
      </c>
      <c r="BI105" s="217">
        <f t="shared" si="8"/>
        <v>0</v>
      </c>
      <c r="BJ105" s="25" t="s">
        <v>42</v>
      </c>
      <c r="BK105" s="217">
        <f t="shared" si="9"/>
        <v>0</v>
      </c>
      <c r="BL105" s="25" t="s">
        <v>608</v>
      </c>
      <c r="BM105" s="25" t="s">
        <v>3907</v>
      </c>
    </row>
    <row r="106" spans="2:65" s="1" customFormat="1" ht="16.5" customHeight="1">
      <c r="B106" s="43"/>
      <c r="C106" s="206" t="s">
        <v>257</v>
      </c>
      <c r="D106" s="206" t="s">
        <v>203</v>
      </c>
      <c r="E106" s="207" t="s">
        <v>3908</v>
      </c>
      <c r="F106" s="208" t="s">
        <v>3909</v>
      </c>
      <c r="G106" s="209" t="s">
        <v>3891</v>
      </c>
      <c r="H106" s="210">
        <v>4</v>
      </c>
      <c r="I106" s="211"/>
      <c r="J106" s="212">
        <f t="shared" si="0"/>
        <v>0</v>
      </c>
      <c r="K106" s="208" t="s">
        <v>34</v>
      </c>
      <c r="L106" s="63"/>
      <c r="M106" s="213" t="s">
        <v>34</v>
      </c>
      <c r="N106" s="214" t="s">
        <v>51</v>
      </c>
      <c r="O106" s="44"/>
      <c r="P106" s="215">
        <f t="shared" si="1"/>
        <v>0</v>
      </c>
      <c r="Q106" s="215">
        <v>0</v>
      </c>
      <c r="R106" s="215">
        <f t="shared" si="2"/>
        <v>0</v>
      </c>
      <c r="S106" s="215">
        <v>0</v>
      </c>
      <c r="T106" s="216">
        <f t="shared" si="3"/>
        <v>0</v>
      </c>
      <c r="AR106" s="25" t="s">
        <v>608</v>
      </c>
      <c r="AT106" s="25" t="s">
        <v>203</v>
      </c>
      <c r="AU106" s="25" t="s">
        <v>108</v>
      </c>
      <c r="AY106" s="25" t="s">
        <v>201</v>
      </c>
      <c r="BE106" s="217">
        <f t="shared" si="4"/>
        <v>0</v>
      </c>
      <c r="BF106" s="217">
        <f t="shared" si="5"/>
        <v>0</v>
      </c>
      <c r="BG106" s="217">
        <f t="shared" si="6"/>
        <v>0</v>
      </c>
      <c r="BH106" s="217">
        <f t="shared" si="7"/>
        <v>0</v>
      </c>
      <c r="BI106" s="217">
        <f t="shared" si="8"/>
        <v>0</v>
      </c>
      <c r="BJ106" s="25" t="s">
        <v>42</v>
      </c>
      <c r="BK106" s="217">
        <f t="shared" si="9"/>
        <v>0</v>
      </c>
      <c r="BL106" s="25" t="s">
        <v>608</v>
      </c>
      <c r="BM106" s="25" t="s">
        <v>3910</v>
      </c>
    </row>
    <row r="107" spans="2:65" s="1" customFormat="1" ht="27">
      <c r="B107" s="43"/>
      <c r="C107" s="65"/>
      <c r="D107" s="218" t="s">
        <v>710</v>
      </c>
      <c r="E107" s="65"/>
      <c r="F107" s="219" t="s">
        <v>3911</v>
      </c>
      <c r="G107" s="65"/>
      <c r="H107" s="65"/>
      <c r="I107" s="175"/>
      <c r="J107" s="65"/>
      <c r="K107" s="65"/>
      <c r="L107" s="63"/>
      <c r="M107" s="220"/>
      <c r="N107" s="44"/>
      <c r="O107" s="44"/>
      <c r="P107" s="44"/>
      <c r="Q107" s="44"/>
      <c r="R107" s="44"/>
      <c r="S107" s="44"/>
      <c r="T107" s="80"/>
      <c r="AT107" s="25" t="s">
        <v>710</v>
      </c>
      <c r="AU107" s="25" t="s">
        <v>108</v>
      </c>
    </row>
    <row r="108" spans="2:65" s="1" customFormat="1" ht="16.5" customHeight="1">
      <c r="B108" s="43"/>
      <c r="C108" s="206" t="s">
        <v>261</v>
      </c>
      <c r="D108" s="206" t="s">
        <v>203</v>
      </c>
      <c r="E108" s="207" t="s">
        <v>3912</v>
      </c>
      <c r="F108" s="208" t="s">
        <v>3913</v>
      </c>
      <c r="G108" s="209" t="s">
        <v>3891</v>
      </c>
      <c r="H108" s="210">
        <v>235</v>
      </c>
      <c r="I108" s="211"/>
      <c r="J108" s="212">
        <f t="shared" ref="J108:J129" si="10">ROUND(I108*H108,2)</f>
        <v>0</v>
      </c>
      <c r="K108" s="208" t="s">
        <v>34</v>
      </c>
      <c r="L108" s="63"/>
      <c r="M108" s="213" t="s">
        <v>34</v>
      </c>
      <c r="N108" s="214" t="s">
        <v>51</v>
      </c>
      <c r="O108" s="44"/>
      <c r="P108" s="215">
        <f t="shared" ref="P108:P129" si="11">O108*H108</f>
        <v>0</v>
      </c>
      <c r="Q108" s="215">
        <v>0</v>
      </c>
      <c r="R108" s="215">
        <f t="shared" ref="R108:R129" si="12">Q108*H108</f>
        <v>0</v>
      </c>
      <c r="S108" s="215">
        <v>0</v>
      </c>
      <c r="T108" s="216">
        <f t="shared" ref="T108:T129" si="13">S108*H108</f>
        <v>0</v>
      </c>
      <c r="AR108" s="25" t="s">
        <v>608</v>
      </c>
      <c r="AT108" s="25" t="s">
        <v>203</v>
      </c>
      <c r="AU108" s="25" t="s">
        <v>108</v>
      </c>
      <c r="AY108" s="25" t="s">
        <v>201</v>
      </c>
      <c r="BE108" s="217">
        <f t="shared" ref="BE108:BE129" si="14">IF(N108="základní",J108,0)</f>
        <v>0</v>
      </c>
      <c r="BF108" s="217">
        <f t="shared" ref="BF108:BF129" si="15">IF(N108="snížená",J108,0)</f>
        <v>0</v>
      </c>
      <c r="BG108" s="217">
        <f t="shared" ref="BG108:BG129" si="16">IF(N108="zákl. přenesená",J108,0)</f>
        <v>0</v>
      </c>
      <c r="BH108" s="217">
        <f t="shared" ref="BH108:BH129" si="17">IF(N108="sníž. přenesená",J108,0)</f>
        <v>0</v>
      </c>
      <c r="BI108" s="217">
        <f t="shared" ref="BI108:BI129" si="18">IF(N108="nulová",J108,0)</f>
        <v>0</v>
      </c>
      <c r="BJ108" s="25" t="s">
        <v>42</v>
      </c>
      <c r="BK108" s="217">
        <f t="shared" ref="BK108:BK129" si="19">ROUND(I108*H108,2)</f>
        <v>0</v>
      </c>
      <c r="BL108" s="25" t="s">
        <v>608</v>
      </c>
      <c r="BM108" s="25" t="s">
        <v>3914</v>
      </c>
    </row>
    <row r="109" spans="2:65" s="1" customFormat="1" ht="16.5" customHeight="1">
      <c r="B109" s="43"/>
      <c r="C109" s="206" t="s">
        <v>265</v>
      </c>
      <c r="D109" s="206" t="s">
        <v>203</v>
      </c>
      <c r="E109" s="207" t="s">
        <v>3915</v>
      </c>
      <c r="F109" s="208" t="s">
        <v>3916</v>
      </c>
      <c r="G109" s="209" t="s">
        <v>3891</v>
      </c>
      <c r="H109" s="210">
        <v>45</v>
      </c>
      <c r="I109" s="211"/>
      <c r="J109" s="212">
        <f t="shared" si="10"/>
        <v>0</v>
      </c>
      <c r="K109" s="208" t="s">
        <v>34</v>
      </c>
      <c r="L109" s="63"/>
      <c r="M109" s="213" t="s">
        <v>34</v>
      </c>
      <c r="N109" s="214" t="s">
        <v>51</v>
      </c>
      <c r="O109" s="44"/>
      <c r="P109" s="215">
        <f t="shared" si="11"/>
        <v>0</v>
      </c>
      <c r="Q109" s="215">
        <v>0</v>
      </c>
      <c r="R109" s="215">
        <f t="shared" si="12"/>
        <v>0</v>
      </c>
      <c r="S109" s="215">
        <v>0</v>
      </c>
      <c r="T109" s="216">
        <f t="shared" si="13"/>
        <v>0</v>
      </c>
      <c r="AR109" s="25" t="s">
        <v>608</v>
      </c>
      <c r="AT109" s="25" t="s">
        <v>203</v>
      </c>
      <c r="AU109" s="25" t="s">
        <v>108</v>
      </c>
      <c r="AY109" s="25" t="s">
        <v>201</v>
      </c>
      <c r="BE109" s="217">
        <f t="shared" si="14"/>
        <v>0</v>
      </c>
      <c r="BF109" s="217">
        <f t="shared" si="15"/>
        <v>0</v>
      </c>
      <c r="BG109" s="217">
        <f t="shared" si="16"/>
        <v>0</v>
      </c>
      <c r="BH109" s="217">
        <f t="shared" si="17"/>
        <v>0</v>
      </c>
      <c r="BI109" s="217">
        <f t="shared" si="18"/>
        <v>0</v>
      </c>
      <c r="BJ109" s="25" t="s">
        <v>42</v>
      </c>
      <c r="BK109" s="217">
        <f t="shared" si="19"/>
        <v>0</v>
      </c>
      <c r="BL109" s="25" t="s">
        <v>608</v>
      </c>
      <c r="BM109" s="25" t="s">
        <v>3917</v>
      </c>
    </row>
    <row r="110" spans="2:65" s="1" customFormat="1" ht="16.5" customHeight="1">
      <c r="B110" s="43"/>
      <c r="C110" s="206" t="s">
        <v>272</v>
      </c>
      <c r="D110" s="206" t="s">
        <v>203</v>
      </c>
      <c r="E110" s="207" t="s">
        <v>3918</v>
      </c>
      <c r="F110" s="208" t="s">
        <v>3919</v>
      </c>
      <c r="G110" s="209" t="s">
        <v>3891</v>
      </c>
      <c r="H110" s="210">
        <v>15</v>
      </c>
      <c r="I110" s="211"/>
      <c r="J110" s="212">
        <f t="shared" si="10"/>
        <v>0</v>
      </c>
      <c r="K110" s="208" t="s">
        <v>34</v>
      </c>
      <c r="L110" s="63"/>
      <c r="M110" s="213" t="s">
        <v>34</v>
      </c>
      <c r="N110" s="214" t="s">
        <v>51</v>
      </c>
      <c r="O110" s="44"/>
      <c r="P110" s="215">
        <f t="shared" si="11"/>
        <v>0</v>
      </c>
      <c r="Q110" s="215">
        <v>0</v>
      </c>
      <c r="R110" s="215">
        <f t="shared" si="12"/>
        <v>0</v>
      </c>
      <c r="S110" s="215">
        <v>0</v>
      </c>
      <c r="T110" s="216">
        <f t="shared" si="13"/>
        <v>0</v>
      </c>
      <c r="AR110" s="25" t="s">
        <v>608</v>
      </c>
      <c r="AT110" s="25" t="s">
        <v>203</v>
      </c>
      <c r="AU110" s="25" t="s">
        <v>108</v>
      </c>
      <c r="AY110" s="25" t="s">
        <v>201</v>
      </c>
      <c r="BE110" s="217">
        <f t="shared" si="14"/>
        <v>0</v>
      </c>
      <c r="BF110" s="217">
        <f t="shared" si="15"/>
        <v>0</v>
      </c>
      <c r="BG110" s="217">
        <f t="shared" si="16"/>
        <v>0</v>
      </c>
      <c r="BH110" s="217">
        <f t="shared" si="17"/>
        <v>0</v>
      </c>
      <c r="BI110" s="217">
        <f t="shared" si="18"/>
        <v>0</v>
      </c>
      <c r="BJ110" s="25" t="s">
        <v>42</v>
      </c>
      <c r="BK110" s="217">
        <f t="shared" si="19"/>
        <v>0</v>
      </c>
      <c r="BL110" s="25" t="s">
        <v>608</v>
      </c>
      <c r="BM110" s="25" t="s">
        <v>3920</v>
      </c>
    </row>
    <row r="111" spans="2:65" s="1" customFormat="1" ht="16.5" customHeight="1">
      <c r="B111" s="43"/>
      <c r="C111" s="206" t="s">
        <v>10</v>
      </c>
      <c r="D111" s="206" t="s">
        <v>203</v>
      </c>
      <c r="E111" s="207" t="s">
        <v>3921</v>
      </c>
      <c r="F111" s="208" t="s">
        <v>3922</v>
      </c>
      <c r="G111" s="209" t="s">
        <v>3891</v>
      </c>
      <c r="H111" s="210">
        <v>6</v>
      </c>
      <c r="I111" s="211"/>
      <c r="J111" s="212">
        <f t="shared" si="10"/>
        <v>0</v>
      </c>
      <c r="K111" s="208" t="s">
        <v>34</v>
      </c>
      <c r="L111" s="63"/>
      <c r="M111" s="213" t="s">
        <v>34</v>
      </c>
      <c r="N111" s="214" t="s">
        <v>51</v>
      </c>
      <c r="O111" s="44"/>
      <c r="P111" s="215">
        <f t="shared" si="11"/>
        <v>0</v>
      </c>
      <c r="Q111" s="215">
        <v>0</v>
      </c>
      <c r="R111" s="215">
        <f t="shared" si="12"/>
        <v>0</v>
      </c>
      <c r="S111" s="215">
        <v>0</v>
      </c>
      <c r="T111" s="216">
        <f t="shared" si="13"/>
        <v>0</v>
      </c>
      <c r="AR111" s="25" t="s">
        <v>608</v>
      </c>
      <c r="AT111" s="25" t="s">
        <v>203</v>
      </c>
      <c r="AU111" s="25" t="s">
        <v>108</v>
      </c>
      <c r="AY111" s="25" t="s">
        <v>201</v>
      </c>
      <c r="BE111" s="217">
        <f t="shared" si="14"/>
        <v>0</v>
      </c>
      <c r="BF111" s="217">
        <f t="shared" si="15"/>
        <v>0</v>
      </c>
      <c r="BG111" s="217">
        <f t="shared" si="16"/>
        <v>0</v>
      </c>
      <c r="BH111" s="217">
        <f t="shared" si="17"/>
        <v>0</v>
      </c>
      <c r="BI111" s="217">
        <f t="shared" si="18"/>
        <v>0</v>
      </c>
      <c r="BJ111" s="25" t="s">
        <v>42</v>
      </c>
      <c r="BK111" s="217">
        <f t="shared" si="19"/>
        <v>0</v>
      </c>
      <c r="BL111" s="25" t="s">
        <v>608</v>
      </c>
      <c r="BM111" s="25" t="s">
        <v>3923</v>
      </c>
    </row>
    <row r="112" spans="2:65" s="1" customFormat="1" ht="16.5" customHeight="1">
      <c r="B112" s="43"/>
      <c r="C112" s="206" t="s">
        <v>286</v>
      </c>
      <c r="D112" s="206" t="s">
        <v>203</v>
      </c>
      <c r="E112" s="207" t="s">
        <v>3924</v>
      </c>
      <c r="F112" s="208" t="s">
        <v>3925</v>
      </c>
      <c r="G112" s="209" t="s">
        <v>3891</v>
      </c>
      <c r="H112" s="210">
        <v>1</v>
      </c>
      <c r="I112" s="211"/>
      <c r="J112" s="212">
        <f t="shared" si="10"/>
        <v>0</v>
      </c>
      <c r="K112" s="208" t="s">
        <v>34</v>
      </c>
      <c r="L112" s="63"/>
      <c r="M112" s="213" t="s">
        <v>34</v>
      </c>
      <c r="N112" s="214" t="s">
        <v>51</v>
      </c>
      <c r="O112" s="44"/>
      <c r="P112" s="215">
        <f t="shared" si="11"/>
        <v>0</v>
      </c>
      <c r="Q112" s="215">
        <v>0</v>
      </c>
      <c r="R112" s="215">
        <f t="shared" si="12"/>
        <v>0</v>
      </c>
      <c r="S112" s="215">
        <v>0</v>
      </c>
      <c r="T112" s="216">
        <f t="shared" si="13"/>
        <v>0</v>
      </c>
      <c r="AR112" s="25" t="s">
        <v>608</v>
      </c>
      <c r="AT112" s="25" t="s">
        <v>203</v>
      </c>
      <c r="AU112" s="25" t="s">
        <v>108</v>
      </c>
      <c r="AY112" s="25" t="s">
        <v>201</v>
      </c>
      <c r="BE112" s="217">
        <f t="shared" si="14"/>
        <v>0</v>
      </c>
      <c r="BF112" s="217">
        <f t="shared" si="15"/>
        <v>0</v>
      </c>
      <c r="BG112" s="217">
        <f t="shared" si="16"/>
        <v>0</v>
      </c>
      <c r="BH112" s="217">
        <f t="shared" si="17"/>
        <v>0</v>
      </c>
      <c r="BI112" s="217">
        <f t="shared" si="18"/>
        <v>0</v>
      </c>
      <c r="BJ112" s="25" t="s">
        <v>42</v>
      </c>
      <c r="BK112" s="217">
        <f t="shared" si="19"/>
        <v>0</v>
      </c>
      <c r="BL112" s="25" t="s">
        <v>608</v>
      </c>
      <c r="BM112" s="25" t="s">
        <v>3926</v>
      </c>
    </row>
    <row r="113" spans="2:65" s="1" customFormat="1" ht="16.5" customHeight="1">
      <c r="B113" s="43"/>
      <c r="C113" s="206" t="s">
        <v>293</v>
      </c>
      <c r="D113" s="206" t="s">
        <v>203</v>
      </c>
      <c r="E113" s="207" t="s">
        <v>3927</v>
      </c>
      <c r="F113" s="208" t="s">
        <v>3928</v>
      </c>
      <c r="G113" s="209" t="s">
        <v>3891</v>
      </c>
      <c r="H113" s="210">
        <v>6</v>
      </c>
      <c r="I113" s="211"/>
      <c r="J113" s="212">
        <f t="shared" si="10"/>
        <v>0</v>
      </c>
      <c r="K113" s="208" t="s">
        <v>34</v>
      </c>
      <c r="L113" s="63"/>
      <c r="M113" s="213" t="s">
        <v>34</v>
      </c>
      <c r="N113" s="214" t="s">
        <v>51</v>
      </c>
      <c r="O113" s="44"/>
      <c r="P113" s="215">
        <f t="shared" si="11"/>
        <v>0</v>
      </c>
      <c r="Q113" s="215">
        <v>0</v>
      </c>
      <c r="R113" s="215">
        <f t="shared" si="12"/>
        <v>0</v>
      </c>
      <c r="S113" s="215">
        <v>0</v>
      </c>
      <c r="T113" s="216">
        <f t="shared" si="13"/>
        <v>0</v>
      </c>
      <c r="AR113" s="25" t="s">
        <v>608</v>
      </c>
      <c r="AT113" s="25" t="s">
        <v>203</v>
      </c>
      <c r="AU113" s="25" t="s">
        <v>108</v>
      </c>
      <c r="AY113" s="25" t="s">
        <v>201</v>
      </c>
      <c r="BE113" s="217">
        <f t="shared" si="14"/>
        <v>0</v>
      </c>
      <c r="BF113" s="217">
        <f t="shared" si="15"/>
        <v>0</v>
      </c>
      <c r="BG113" s="217">
        <f t="shared" si="16"/>
        <v>0</v>
      </c>
      <c r="BH113" s="217">
        <f t="shared" si="17"/>
        <v>0</v>
      </c>
      <c r="BI113" s="217">
        <f t="shared" si="18"/>
        <v>0</v>
      </c>
      <c r="BJ113" s="25" t="s">
        <v>42</v>
      </c>
      <c r="BK113" s="217">
        <f t="shared" si="19"/>
        <v>0</v>
      </c>
      <c r="BL113" s="25" t="s">
        <v>608</v>
      </c>
      <c r="BM113" s="25" t="s">
        <v>3929</v>
      </c>
    </row>
    <row r="114" spans="2:65" s="1" customFormat="1" ht="16.5" customHeight="1">
      <c r="B114" s="43"/>
      <c r="C114" s="206" t="s">
        <v>299</v>
      </c>
      <c r="D114" s="206" t="s">
        <v>203</v>
      </c>
      <c r="E114" s="207" t="s">
        <v>3930</v>
      </c>
      <c r="F114" s="208" t="s">
        <v>3931</v>
      </c>
      <c r="G114" s="209" t="s">
        <v>3891</v>
      </c>
      <c r="H114" s="210">
        <v>2</v>
      </c>
      <c r="I114" s="211"/>
      <c r="J114" s="212">
        <f t="shared" si="10"/>
        <v>0</v>
      </c>
      <c r="K114" s="208" t="s">
        <v>34</v>
      </c>
      <c r="L114" s="63"/>
      <c r="M114" s="213" t="s">
        <v>34</v>
      </c>
      <c r="N114" s="214" t="s">
        <v>51</v>
      </c>
      <c r="O114" s="44"/>
      <c r="P114" s="215">
        <f t="shared" si="11"/>
        <v>0</v>
      </c>
      <c r="Q114" s="215">
        <v>0</v>
      </c>
      <c r="R114" s="215">
        <f t="shared" si="12"/>
        <v>0</v>
      </c>
      <c r="S114" s="215">
        <v>0</v>
      </c>
      <c r="T114" s="216">
        <f t="shared" si="13"/>
        <v>0</v>
      </c>
      <c r="AR114" s="25" t="s">
        <v>608</v>
      </c>
      <c r="AT114" s="25" t="s">
        <v>203</v>
      </c>
      <c r="AU114" s="25" t="s">
        <v>108</v>
      </c>
      <c r="AY114" s="25" t="s">
        <v>201</v>
      </c>
      <c r="BE114" s="217">
        <f t="shared" si="14"/>
        <v>0</v>
      </c>
      <c r="BF114" s="217">
        <f t="shared" si="15"/>
        <v>0</v>
      </c>
      <c r="BG114" s="217">
        <f t="shared" si="16"/>
        <v>0</v>
      </c>
      <c r="BH114" s="217">
        <f t="shared" si="17"/>
        <v>0</v>
      </c>
      <c r="BI114" s="217">
        <f t="shared" si="18"/>
        <v>0</v>
      </c>
      <c r="BJ114" s="25" t="s">
        <v>42</v>
      </c>
      <c r="BK114" s="217">
        <f t="shared" si="19"/>
        <v>0</v>
      </c>
      <c r="BL114" s="25" t="s">
        <v>608</v>
      </c>
      <c r="BM114" s="25" t="s">
        <v>3932</v>
      </c>
    </row>
    <row r="115" spans="2:65" s="1" customFormat="1" ht="16.5" customHeight="1">
      <c r="B115" s="43"/>
      <c r="C115" s="206" t="s">
        <v>305</v>
      </c>
      <c r="D115" s="206" t="s">
        <v>203</v>
      </c>
      <c r="E115" s="207" t="s">
        <v>3933</v>
      </c>
      <c r="F115" s="208" t="s">
        <v>3934</v>
      </c>
      <c r="G115" s="209" t="s">
        <v>3891</v>
      </c>
      <c r="H115" s="210">
        <v>6</v>
      </c>
      <c r="I115" s="211"/>
      <c r="J115" s="212">
        <f t="shared" si="10"/>
        <v>0</v>
      </c>
      <c r="K115" s="208" t="s">
        <v>34</v>
      </c>
      <c r="L115" s="63"/>
      <c r="M115" s="213" t="s">
        <v>34</v>
      </c>
      <c r="N115" s="214" t="s">
        <v>51</v>
      </c>
      <c r="O115" s="44"/>
      <c r="P115" s="215">
        <f t="shared" si="11"/>
        <v>0</v>
      </c>
      <c r="Q115" s="215">
        <v>0</v>
      </c>
      <c r="R115" s="215">
        <f t="shared" si="12"/>
        <v>0</v>
      </c>
      <c r="S115" s="215">
        <v>0</v>
      </c>
      <c r="T115" s="216">
        <f t="shared" si="13"/>
        <v>0</v>
      </c>
      <c r="AR115" s="25" t="s">
        <v>608</v>
      </c>
      <c r="AT115" s="25" t="s">
        <v>203</v>
      </c>
      <c r="AU115" s="25" t="s">
        <v>108</v>
      </c>
      <c r="AY115" s="25" t="s">
        <v>201</v>
      </c>
      <c r="BE115" s="217">
        <f t="shared" si="14"/>
        <v>0</v>
      </c>
      <c r="BF115" s="217">
        <f t="shared" si="15"/>
        <v>0</v>
      </c>
      <c r="BG115" s="217">
        <f t="shared" si="16"/>
        <v>0</v>
      </c>
      <c r="BH115" s="217">
        <f t="shared" si="17"/>
        <v>0</v>
      </c>
      <c r="BI115" s="217">
        <f t="shared" si="18"/>
        <v>0</v>
      </c>
      <c r="BJ115" s="25" t="s">
        <v>42</v>
      </c>
      <c r="BK115" s="217">
        <f t="shared" si="19"/>
        <v>0</v>
      </c>
      <c r="BL115" s="25" t="s">
        <v>608</v>
      </c>
      <c r="BM115" s="25" t="s">
        <v>3935</v>
      </c>
    </row>
    <row r="116" spans="2:65" s="1" customFormat="1" ht="16.5" customHeight="1">
      <c r="B116" s="43"/>
      <c r="C116" s="206" t="s">
        <v>311</v>
      </c>
      <c r="D116" s="206" t="s">
        <v>203</v>
      </c>
      <c r="E116" s="207" t="s">
        <v>3936</v>
      </c>
      <c r="F116" s="208" t="s">
        <v>3937</v>
      </c>
      <c r="G116" s="209" t="s">
        <v>3891</v>
      </c>
      <c r="H116" s="210">
        <v>6</v>
      </c>
      <c r="I116" s="211"/>
      <c r="J116" s="212">
        <f t="shared" si="10"/>
        <v>0</v>
      </c>
      <c r="K116" s="208" t="s">
        <v>34</v>
      </c>
      <c r="L116" s="63"/>
      <c r="M116" s="213" t="s">
        <v>34</v>
      </c>
      <c r="N116" s="214" t="s">
        <v>51</v>
      </c>
      <c r="O116" s="44"/>
      <c r="P116" s="215">
        <f t="shared" si="11"/>
        <v>0</v>
      </c>
      <c r="Q116" s="215">
        <v>0</v>
      </c>
      <c r="R116" s="215">
        <f t="shared" si="12"/>
        <v>0</v>
      </c>
      <c r="S116" s="215">
        <v>0</v>
      </c>
      <c r="T116" s="216">
        <f t="shared" si="13"/>
        <v>0</v>
      </c>
      <c r="AR116" s="25" t="s">
        <v>608</v>
      </c>
      <c r="AT116" s="25" t="s">
        <v>203</v>
      </c>
      <c r="AU116" s="25" t="s">
        <v>108</v>
      </c>
      <c r="AY116" s="25" t="s">
        <v>201</v>
      </c>
      <c r="BE116" s="217">
        <f t="shared" si="14"/>
        <v>0</v>
      </c>
      <c r="BF116" s="217">
        <f t="shared" si="15"/>
        <v>0</v>
      </c>
      <c r="BG116" s="217">
        <f t="shared" si="16"/>
        <v>0</v>
      </c>
      <c r="BH116" s="217">
        <f t="shared" si="17"/>
        <v>0</v>
      </c>
      <c r="BI116" s="217">
        <f t="shared" si="18"/>
        <v>0</v>
      </c>
      <c r="BJ116" s="25" t="s">
        <v>42</v>
      </c>
      <c r="BK116" s="217">
        <f t="shared" si="19"/>
        <v>0</v>
      </c>
      <c r="BL116" s="25" t="s">
        <v>608</v>
      </c>
      <c r="BM116" s="25" t="s">
        <v>3938</v>
      </c>
    </row>
    <row r="117" spans="2:65" s="1" customFormat="1" ht="16.5" customHeight="1">
      <c r="B117" s="43"/>
      <c r="C117" s="206" t="s">
        <v>9</v>
      </c>
      <c r="D117" s="206" t="s">
        <v>203</v>
      </c>
      <c r="E117" s="207" t="s">
        <v>3939</v>
      </c>
      <c r="F117" s="208" t="s">
        <v>3940</v>
      </c>
      <c r="G117" s="209" t="s">
        <v>3891</v>
      </c>
      <c r="H117" s="210">
        <v>6</v>
      </c>
      <c r="I117" s="211"/>
      <c r="J117" s="212">
        <f t="shared" si="10"/>
        <v>0</v>
      </c>
      <c r="K117" s="208" t="s">
        <v>34</v>
      </c>
      <c r="L117" s="63"/>
      <c r="M117" s="213" t="s">
        <v>34</v>
      </c>
      <c r="N117" s="214" t="s">
        <v>51</v>
      </c>
      <c r="O117" s="44"/>
      <c r="P117" s="215">
        <f t="shared" si="11"/>
        <v>0</v>
      </c>
      <c r="Q117" s="215">
        <v>0</v>
      </c>
      <c r="R117" s="215">
        <f t="shared" si="12"/>
        <v>0</v>
      </c>
      <c r="S117" s="215">
        <v>0</v>
      </c>
      <c r="T117" s="216">
        <f t="shared" si="13"/>
        <v>0</v>
      </c>
      <c r="AR117" s="25" t="s">
        <v>608</v>
      </c>
      <c r="AT117" s="25" t="s">
        <v>203</v>
      </c>
      <c r="AU117" s="25" t="s">
        <v>108</v>
      </c>
      <c r="AY117" s="25" t="s">
        <v>201</v>
      </c>
      <c r="BE117" s="217">
        <f t="shared" si="14"/>
        <v>0</v>
      </c>
      <c r="BF117" s="217">
        <f t="shared" si="15"/>
        <v>0</v>
      </c>
      <c r="BG117" s="217">
        <f t="shared" si="16"/>
        <v>0</v>
      </c>
      <c r="BH117" s="217">
        <f t="shared" si="17"/>
        <v>0</v>
      </c>
      <c r="BI117" s="217">
        <f t="shared" si="18"/>
        <v>0</v>
      </c>
      <c r="BJ117" s="25" t="s">
        <v>42</v>
      </c>
      <c r="BK117" s="217">
        <f t="shared" si="19"/>
        <v>0</v>
      </c>
      <c r="BL117" s="25" t="s">
        <v>608</v>
      </c>
      <c r="BM117" s="25" t="s">
        <v>3941</v>
      </c>
    </row>
    <row r="118" spans="2:65" s="1" customFormat="1" ht="16.5" customHeight="1">
      <c r="B118" s="43"/>
      <c r="C118" s="206" t="s">
        <v>330</v>
      </c>
      <c r="D118" s="206" t="s">
        <v>203</v>
      </c>
      <c r="E118" s="207" t="s">
        <v>3942</v>
      </c>
      <c r="F118" s="208" t="s">
        <v>3943</v>
      </c>
      <c r="G118" s="209" t="s">
        <v>3891</v>
      </c>
      <c r="H118" s="210">
        <v>5</v>
      </c>
      <c r="I118" s="211"/>
      <c r="J118" s="212">
        <f t="shared" si="10"/>
        <v>0</v>
      </c>
      <c r="K118" s="208" t="s">
        <v>34</v>
      </c>
      <c r="L118" s="63"/>
      <c r="M118" s="213" t="s">
        <v>34</v>
      </c>
      <c r="N118" s="214" t="s">
        <v>51</v>
      </c>
      <c r="O118" s="44"/>
      <c r="P118" s="215">
        <f t="shared" si="11"/>
        <v>0</v>
      </c>
      <c r="Q118" s="215">
        <v>0</v>
      </c>
      <c r="R118" s="215">
        <f t="shared" si="12"/>
        <v>0</v>
      </c>
      <c r="S118" s="215">
        <v>0</v>
      </c>
      <c r="T118" s="216">
        <f t="shared" si="13"/>
        <v>0</v>
      </c>
      <c r="AR118" s="25" t="s">
        <v>608</v>
      </c>
      <c r="AT118" s="25" t="s">
        <v>203</v>
      </c>
      <c r="AU118" s="25" t="s">
        <v>108</v>
      </c>
      <c r="AY118" s="25" t="s">
        <v>201</v>
      </c>
      <c r="BE118" s="217">
        <f t="shared" si="14"/>
        <v>0</v>
      </c>
      <c r="BF118" s="217">
        <f t="shared" si="15"/>
        <v>0</v>
      </c>
      <c r="BG118" s="217">
        <f t="shared" si="16"/>
        <v>0</v>
      </c>
      <c r="BH118" s="217">
        <f t="shared" si="17"/>
        <v>0</v>
      </c>
      <c r="BI118" s="217">
        <f t="shared" si="18"/>
        <v>0</v>
      </c>
      <c r="BJ118" s="25" t="s">
        <v>42</v>
      </c>
      <c r="BK118" s="217">
        <f t="shared" si="19"/>
        <v>0</v>
      </c>
      <c r="BL118" s="25" t="s">
        <v>608</v>
      </c>
      <c r="BM118" s="25" t="s">
        <v>3944</v>
      </c>
    </row>
    <row r="119" spans="2:65" s="1" customFormat="1" ht="16.5" customHeight="1">
      <c r="B119" s="43"/>
      <c r="C119" s="206" t="s">
        <v>336</v>
      </c>
      <c r="D119" s="206" t="s">
        <v>203</v>
      </c>
      <c r="E119" s="207" t="s">
        <v>3945</v>
      </c>
      <c r="F119" s="208" t="s">
        <v>3946</v>
      </c>
      <c r="G119" s="209" t="s">
        <v>3891</v>
      </c>
      <c r="H119" s="210">
        <v>5</v>
      </c>
      <c r="I119" s="211"/>
      <c r="J119" s="212">
        <f t="shared" si="10"/>
        <v>0</v>
      </c>
      <c r="K119" s="208" t="s">
        <v>34</v>
      </c>
      <c r="L119" s="63"/>
      <c r="M119" s="213" t="s">
        <v>34</v>
      </c>
      <c r="N119" s="214" t="s">
        <v>51</v>
      </c>
      <c r="O119" s="44"/>
      <c r="P119" s="215">
        <f t="shared" si="11"/>
        <v>0</v>
      </c>
      <c r="Q119" s="215">
        <v>0</v>
      </c>
      <c r="R119" s="215">
        <f t="shared" si="12"/>
        <v>0</v>
      </c>
      <c r="S119" s="215">
        <v>0</v>
      </c>
      <c r="T119" s="216">
        <f t="shared" si="13"/>
        <v>0</v>
      </c>
      <c r="AR119" s="25" t="s">
        <v>608</v>
      </c>
      <c r="AT119" s="25" t="s">
        <v>203</v>
      </c>
      <c r="AU119" s="25" t="s">
        <v>108</v>
      </c>
      <c r="AY119" s="25" t="s">
        <v>201</v>
      </c>
      <c r="BE119" s="217">
        <f t="shared" si="14"/>
        <v>0</v>
      </c>
      <c r="BF119" s="217">
        <f t="shared" si="15"/>
        <v>0</v>
      </c>
      <c r="BG119" s="217">
        <f t="shared" si="16"/>
        <v>0</v>
      </c>
      <c r="BH119" s="217">
        <f t="shared" si="17"/>
        <v>0</v>
      </c>
      <c r="BI119" s="217">
        <f t="shared" si="18"/>
        <v>0</v>
      </c>
      <c r="BJ119" s="25" t="s">
        <v>42</v>
      </c>
      <c r="BK119" s="217">
        <f t="shared" si="19"/>
        <v>0</v>
      </c>
      <c r="BL119" s="25" t="s">
        <v>608</v>
      </c>
      <c r="BM119" s="25" t="s">
        <v>3947</v>
      </c>
    </row>
    <row r="120" spans="2:65" s="1" customFormat="1" ht="16.5" customHeight="1">
      <c r="B120" s="43"/>
      <c r="C120" s="206" t="s">
        <v>342</v>
      </c>
      <c r="D120" s="206" t="s">
        <v>203</v>
      </c>
      <c r="E120" s="207" t="s">
        <v>3948</v>
      </c>
      <c r="F120" s="208" t="s">
        <v>3940</v>
      </c>
      <c r="G120" s="209" t="s">
        <v>3891</v>
      </c>
      <c r="H120" s="210">
        <v>5</v>
      </c>
      <c r="I120" s="211"/>
      <c r="J120" s="212">
        <f t="shared" si="10"/>
        <v>0</v>
      </c>
      <c r="K120" s="208" t="s">
        <v>34</v>
      </c>
      <c r="L120" s="63"/>
      <c r="M120" s="213" t="s">
        <v>34</v>
      </c>
      <c r="N120" s="214" t="s">
        <v>51</v>
      </c>
      <c r="O120" s="44"/>
      <c r="P120" s="215">
        <f t="shared" si="11"/>
        <v>0</v>
      </c>
      <c r="Q120" s="215">
        <v>0</v>
      </c>
      <c r="R120" s="215">
        <f t="shared" si="12"/>
        <v>0</v>
      </c>
      <c r="S120" s="215">
        <v>0</v>
      </c>
      <c r="T120" s="216">
        <f t="shared" si="13"/>
        <v>0</v>
      </c>
      <c r="AR120" s="25" t="s">
        <v>608</v>
      </c>
      <c r="AT120" s="25" t="s">
        <v>203</v>
      </c>
      <c r="AU120" s="25" t="s">
        <v>108</v>
      </c>
      <c r="AY120" s="25" t="s">
        <v>201</v>
      </c>
      <c r="BE120" s="217">
        <f t="shared" si="14"/>
        <v>0</v>
      </c>
      <c r="BF120" s="217">
        <f t="shared" si="15"/>
        <v>0</v>
      </c>
      <c r="BG120" s="217">
        <f t="shared" si="16"/>
        <v>0</v>
      </c>
      <c r="BH120" s="217">
        <f t="shared" si="17"/>
        <v>0</v>
      </c>
      <c r="BI120" s="217">
        <f t="shared" si="18"/>
        <v>0</v>
      </c>
      <c r="BJ120" s="25" t="s">
        <v>42</v>
      </c>
      <c r="BK120" s="217">
        <f t="shared" si="19"/>
        <v>0</v>
      </c>
      <c r="BL120" s="25" t="s">
        <v>608</v>
      </c>
      <c r="BM120" s="25" t="s">
        <v>3949</v>
      </c>
    </row>
    <row r="121" spans="2:65" s="1" customFormat="1" ht="16.5" customHeight="1">
      <c r="B121" s="43"/>
      <c r="C121" s="206" t="s">
        <v>348</v>
      </c>
      <c r="D121" s="206" t="s">
        <v>203</v>
      </c>
      <c r="E121" s="207" t="s">
        <v>3950</v>
      </c>
      <c r="F121" s="208" t="s">
        <v>3951</v>
      </c>
      <c r="G121" s="209" t="s">
        <v>3891</v>
      </c>
      <c r="H121" s="210">
        <v>8</v>
      </c>
      <c r="I121" s="211"/>
      <c r="J121" s="212">
        <f t="shared" si="10"/>
        <v>0</v>
      </c>
      <c r="K121" s="208" t="s">
        <v>34</v>
      </c>
      <c r="L121" s="63"/>
      <c r="M121" s="213" t="s">
        <v>34</v>
      </c>
      <c r="N121" s="214" t="s">
        <v>51</v>
      </c>
      <c r="O121" s="44"/>
      <c r="P121" s="215">
        <f t="shared" si="11"/>
        <v>0</v>
      </c>
      <c r="Q121" s="215">
        <v>0</v>
      </c>
      <c r="R121" s="215">
        <f t="shared" si="12"/>
        <v>0</v>
      </c>
      <c r="S121" s="215">
        <v>0</v>
      </c>
      <c r="T121" s="216">
        <f t="shared" si="13"/>
        <v>0</v>
      </c>
      <c r="AR121" s="25" t="s">
        <v>608</v>
      </c>
      <c r="AT121" s="25" t="s">
        <v>203</v>
      </c>
      <c r="AU121" s="25" t="s">
        <v>108</v>
      </c>
      <c r="AY121" s="25" t="s">
        <v>201</v>
      </c>
      <c r="BE121" s="217">
        <f t="shared" si="14"/>
        <v>0</v>
      </c>
      <c r="BF121" s="217">
        <f t="shared" si="15"/>
        <v>0</v>
      </c>
      <c r="BG121" s="217">
        <f t="shared" si="16"/>
        <v>0</v>
      </c>
      <c r="BH121" s="217">
        <f t="shared" si="17"/>
        <v>0</v>
      </c>
      <c r="BI121" s="217">
        <f t="shared" si="18"/>
        <v>0</v>
      </c>
      <c r="BJ121" s="25" t="s">
        <v>42</v>
      </c>
      <c r="BK121" s="217">
        <f t="shared" si="19"/>
        <v>0</v>
      </c>
      <c r="BL121" s="25" t="s">
        <v>608</v>
      </c>
      <c r="BM121" s="25" t="s">
        <v>3952</v>
      </c>
    </row>
    <row r="122" spans="2:65" s="1" customFormat="1" ht="16.5" customHeight="1">
      <c r="B122" s="43"/>
      <c r="C122" s="206" t="s">
        <v>352</v>
      </c>
      <c r="D122" s="206" t="s">
        <v>203</v>
      </c>
      <c r="E122" s="207" t="s">
        <v>3953</v>
      </c>
      <c r="F122" s="208" t="s">
        <v>3954</v>
      </c>
      <c r="G122" s="209" t="s">
        <v>3891</v>
      </c>
      <c r="H122" s="210">
        <v>9</v>
      </c>
      <c r="I122" s="211"/>
      <c r="J122" s="212">
        <f t="shared" si="10"/>
        <v>0</v>
      </c>
      <c r="K122" s="208" t="s">
        <v>34</v>
      </c>
      <c r="L122" s="63"/>
      <c r="M122" s="213" t="s">
        <v>34</v>
      </c>
      <c r="N122" s="214" t="s">
        <v>51</v>
      </c>
      <c r="O122" s="44"/>
      <c r="P122" s="215">
        <f t="shared" si="11"/>
        <v>0</v>
      </c>
      <c r="Q122" s="215">
        <v>0</v>
      </c>
      <c r="R122" s="215">
        <f t="shared" si="12"/>
        <v>0</v>
      </c>
      <c r="S122" s="215">
        <v>0</v>
      </c>
      <c r="T122" s="216">
        <f t="shared" si="13"/>
        <v>0</v>
      </c>
      <c r="AR122" s="25" t="s">
        <v>608</v>
      </c>
      <c r="AT122" s="25" t="s">
        <v>203</v>
      </c>
      <c r="AU122" s="25" t="s">
        <v>108</v>
      </c>
      <c r="AY122" s="25" t="s">
        <v>201</v>
      </c>
      <c r="BE122" s="217">
        <f t="shared" si="14"/>
        <v>0</v>
      </c>
      <c r="BF122" s="217">
        <f t="shared" si="15"/>
        <v>0</v>
      </c>
      <c r="BG122" s="217">
        <f t="shared" si="16"/>
        <v>0</v>
      </c>
      <c r="BH122" s="217">
        <f t="shared" si="17"/>
        <v>0</v>
      </c>
      <c r="BI122" s="217">
        <f t="shared" si="18"/>
        <v>0</v>
      </c>
      <c r="BJ122" s="25" t="s">
        <v>42</v>
      </c>
      <c r="BK122" s="217">
        <f t="shared" si="19"/>
        <v>0</v>
      </c>
      <c r="BL122" s="25" t="s">
        <v>608</v>
      </c>
      <c r="BM122" s="25" t="s">
        <v>3955</v>
      </c>
    </row>
    <row r="123" spans="2:65" s="1" customFormat="1" ht="16.5" customHeight="1">
      <c r="B123" s="43"/>
      <c r="C123" s="206" t="s">
        <v>360</v>
      </c>
      <c r="D123" s="206" t="s">
        <v>203</v>
      </c>
      <c r="E123" s="207" t="s">
        <v>3956</v>
      </c>
      <c r="F123" s="208" t="s">
        <v>3946</v>
      </c>
      <c r="G123" s="209" t="s">
        <v>3891</v>
      </c>
      <c r="H123" s="210">
        <v>8</v>
      </c>
      <c r="I123" s="211"/>
      <c r="J123" s="212">
        <f t="shared" si="10"/>
        <v>0</v>
      </c>
      <c r="K123" s="208" t="s">
        <v>34</v>
      </c>
      <c r="L123" s="63"/>
      <c r="M123" s="213" t="s">
        <v>34</v>
      </c>
      <c r="N123" s="214" t="s">
        <v>51</v>
      </c>
      <c r="O123" s="44"/>
      <c r="P123" s="215">
        <f t="shared" si="11"/>
        <v>0</v>
      </c>
      <c r="Q123" s="215">
        <v>0</v>
      </c>
      <c r="R123" s="215">
        <f t="shared" si="12"/>
        <v>0</v>
      </c>
      <c r="S123" s="215">
        <v>0</v>
      </c>
      <c r="T123" s="216">
        <f t="shared" si="13"/>
        <v>0</v>
      </c>
      <c r="AR123" s="25" t="s">
        <v>608</v>
      </c>
      <c r="AT123" s="25" t="s">
        <v>203</v>
      </c>
      <c r="AU123" s="25" t="s">
        <v>108</v>
      </c>
      <c r="AY123" s="25" t="s">
        <v>201</v>
      </c>
      <c r="BE123" s="217">
        <f t="shared" si="14"/>
        <v>0</v>
      </c>
      <c r="BF123" s="217">
        <f t="shared" si="15"/>
        <v>0</v>
      </c>
      <c r="BG123" s="217">
        <f t="shared" si="16"/>
        <v>0</v>
      </c>
      <c r="BH123" s="217">
        <f t="shared" si="17"/>
        <v>0</v>
      </c>
      <c r="BI123" s="217">
        <f t="shared" si="18"/>
        <v>0</v>
      </c>
      <c r="BJ123" s="25" t="s">
        <v>42</v>
      </c>
      <c r="BK123" s="217">
        <f t="shared" si="19"/>
        <v>0</v>
      </c>
      <c r="BL123" s="25" t="s">
        <v>608</v>
      </c>
      <c r="BM123" s="25" t="s">
        <v>3957</v>
      </c>
    </row>
    <row r="124" spans="2:65" s="1" customFormat="1" ht="16.5" customHeight="1">
      <c r="B124" s="43"/>
      <c r="C124" s="206" t="s">
        <v>367</v>
      </c>
      <c r="D124" s="206" t="s">
        <v>203</v>
      </c>
      <c r="E124" s="207" t="s">
        <v>3958</v>
      </c>
      <c r="F124" s="208" t="s">
        <v>3940</v>
      </c>
      <c r="G124" s="209" t="s">
        <v>3891</v>
      </c>
      <c r="H124" s="210">
        <v>8</v>
      </c>
      <c r="I124" s="211"/>
      <c r="J124" s="212">
        <f t="shared" si="10"/>
        <v>0</v>
      </c>
      <c r="K124" s="208" t="s">
        <v>34</v>
      </c>
      <c r="L124" s="63"/>
      <c r="M124" s="213" t="s">
        <v>34</v>
      </c>
      <c r="N124" s="214" t="s">
        <v>51</v>
      </c>
      <c r="O124" s="44"/>
      <c r="P124" s="215">
        <f t="shared" si="11"/>
        <v>0</v>
      </c>
      <c r="Q124" s="215">
        <v>0</v>
      </c>
      <c r="R124" s="215">
        <f t="shared" si="12"/>
        <v>0</v>
      </c>
      <c r="S124" s="215">
        <v>0</v>
      </c>
      <c r="T124" s="216">
        <f t="shared" si="13"/>
        <v>0</v>
      </c>
      <c r="AR124" s="25" t="s">
        <v>608</v>
      </c>
      <c r="AT124" s="25" t="s">
        <v>203</v>
      </c>
      <c r="AU124" s="25" t="s">
        <v>108</v>
      </c>
      <c r="AY124" s="25" t="s">
        <v>201</v>
      </c>
      <c r="BE124" s="217">
        <f t="shared" si="14"/>
        <v>0</v>
      </c>
      <c r="BF124" s="217">
        <f t="shared" si="15"/>
        <v>0</v>
      </c>
      <c r="BG124" s="217">
        <f t="shared" si="16"/>
        <v>0</v>
      </c>
      <c r="BH124" s="217">
        <f t="shared" si="17"/>
        <v>0</v>
      </c>
      <c r="BI124" s="217">
        <f t="shared" si="18"/>
        <v>0</v>
      </c>
      <c r="BJ124" s="25" t="s">
        <v>42</v>
      </c>
      <c r="BK124" s="217">
        <f t="shared" si="19"/>
        <v>0</v>
      </c>
      <c r="BL124" s="25" t="s">
        <v>608</v>
      </c>
      <c r="BM124" s="25" t="s">
        <v>3959</v>
      </c>
    </row>
    <row r="125" spans="2:65" s="1" customFormat="1" ht="16.5" customHeight="1">
      <c r="B125" s="43"/>
      <c r="C125" s="206" t="s">
        <v>374</v>
      </c>
      <c r="D125" s="206" t="s">
        <v>203</v>
      </c>
      <c r="E125" s="207" t="s">
        <v>3960</v>
      </c>
      <c r="F125" s="208" t="s">
        <v>3937</v>
      </c>
      <c r="G125" s="209" t="s">
        <v>3891</v>
      </c>
      <c r="H125" s="210">
        <v>9</v>
      </c>
      <c r="I125" s="211"/>
      <c r="J125" s="212">
        <f t="shared" si="10"/>
        <v>0</v>
      </c>
      <c r="K125" s="208" t="s">
        <v>34</v>
      </c>
      <c r="L125" s="63"/>
      <c r="M125" s="213" t="s">
        <v>34</v>
      </c>
      <c r="N125" s="214" t="s">
        <v>51</v>
      </c>
      <c r="O125" s="44"/>
      <c r="P125" s="215">
        <f t="shared" si="11"/>
        <v>0</v>
      </c>
      <c r="Q125" s="215">
        <v>0</v>
      </c>
      <c r="R125" s="215">
        <f t="shared" si="12"/>
        <v>0</v>
      </c>
      <c r="S125" s="215">
        <v>0</v>
      </c>
      <c r="T125" s="216">
        <f t="shared" si="13"/>
        <v>0</v>
      </c>
      <c r="AR125" s="25" t="s">
        <v>608</v>
      </c>
      <c r="AT125" s="25" t="s">
        <v>203</v>
      </c>
      <c r="AU125" s="25" t="s">
        <v>108</v>
      </c>
      <c r="AY125" s="25" t="s">
        <v>201</v>
      </c>
      <c r="BE125" s="217">
        <f t="shared" si="14"/>
        <v>0</v>
      </c>
      <c r="BF125" s="217">
        <f t="shared" si="15"/>
        <v>0</v>
      </c>
      <c r="BG125" s="217">
        <f t="shared" si="16"/>
        <v>0</v>
      </c>
      <c r="BH125" s="217">
        <f t="shared" si="17"/>
        <v>0</v>
      </c>
      <c r="BI125" s="217">
        <f t="shared" si="18"/>
        <v>0</v>
      </c>
      <c r="BJ125" s="25" t="s">
        <v>42</v>
      </c>
      <c r="BK125" s="217">
        <f t="shared" si="19"/>
        <v>0</v>
      </c>
      <c r="BL125" s="25" t="s">
        <v>608</v>
      </c>
      <c r="BM125" s="25" t="s">
        <v>3961</v>
      </c>
    </row>
    <row r="126" spans="2:65" s="1" customFormat="1" ht="16.5" customHeight="1">
      <c r="B126" s="43"/>
      <c r="C126" s="206" t="s">
        <v>378</v>
      </c>
      <c r="D126" s="206" t="s">
        <v>203</v>
      </c>
      <c r="E126" s="207" t="s">
        <v>3962</v>
      </c>
      <c r="F126" s="208" t="s">
        <v>3940</v>
      </c>
      <c r="G126" s="209" t="s">
        <v>3891</v>
      </c>
      <c r="H126" s="210">
        <v>9</v>
      </c>
      <c r="I126" s="211"/>
      <c r="J126" s="212">
        <f t="shared" si="10"/>
        <v>0</v>
      </c>
      <c r="K126" s="208" t="s">
        <v>34</v>
      </c>
      <c r="L126" s="63"/>
      <c r="M126" s="213" t="s">
        <v>34</v>
      </c>
      <c r="N126" s="214" t="s">
        <v>51</v>
      </c>
      <c r="O126" s="44"/>
      <c r="P126" s="215">
        <f t="shared" si="11"/>
        <v>0</v>
      </c>
      <c r="Q126" s="215">
        <v>0</v>
      </c>
      <c r="R126" s="215">
        <f t="shared" si="12"/>
        <v>0</v>
      </c>
      <c r="S126" s="215">
        <v>0</v>
      </c>
      <c r="T126" s="216">
        <f t="shared" si="13"/>
        <v>0</v>
      </c>
      <c r="AR126" s="25" t="s">
        <v>608</v>
      </c>
      <c r="AT126" s="25" t="s">
        <v>203</v>
      </c>
      <c r="AU126" s="25" t="s">
        <v>108</v>
      </c>
      <c r="AY126" s="25" t="s">
        <v>201</v>
      </c>
      <c r="BE126" s="217">
        <f t="shared" si="14"/>
        <v>0</v>
      </c>
      <c r="BF126" s="217">
        <f t="shared" si="15"/>
        <v>0</v>
      </c>
      <c r="BG126" s="217">
        <f t="shared" si="16"/>
        <v>0</v>
      </c>
      <c r="BH126" s="217">
        <f t="shared" si="17"/>
        <v>0</v>
      </c>
      <c r="BI126" s="217">
        <f t="shared" si="18"/>
        <v>0</v>
      </c>
      <c r="BJ126" s="25" t="s">
        <v>42</v>
      </c>
      <c r="BK126" s="217">
        <f t="shared" si="19"/>
        <v>0</v>
      </c>
      <c r="BL126" s="25" t="s">
        <v>608</v>
      </c>
      <c r="BM126" s="25" t="s">
        <v>3963</v>
      </c>
    </row>
    <row r="127" spans="2:65" s="1" customFormat="1" ht="16.5" customHeight="1">
      <c r="B127" s="43"/>
      <c r="C127" s="206" t="s">
        <v>385</v>
      </c>
      <c r="D127" s="206" t="s">
        <v>203</v>
      </c>
      <c r="E127" s="207" t="s">
        <v>3964</v>
      </c>
      <c r="F127" s="208" t="s">
        <v>3965</v>
      </c>
      <c r="G127" s="209" t="s">
        <v>3891</v>
      </c>
      <c r="H127" s="210">
        <v>4</v>
      </c>
      <c r="I127" s="211"/>
      <c r="J127" s="212">
        <f t="shared" si="10"/>
        <v>0</v>
      </c>
      <c r="K127" s="208" t="s">
        <v>34</v>
      </c>
      <c r="L127" s="63"/>
      <c r="M127" s="213" t="s">
        <v>34</v>
      </c>
      <c r="N127" s="214" t="s">
        <v>51</v>
      </c>
      <c r="O127" s="44"/>
      <c r="P127" s="215">
        <f t="shared" si="11"/>
        <v>0</v>
      </c>
      <c r="Q127" s="215">
        <v>0</v>
      </c>
      <c r="R127" s="215">
        <f t="shared" si="12"/>
        <v>0</v>
      </c>
      <c r="S127" s="215">
        <v>0</v>
      </c>
      <c r="T127" s="216">
        <f t="shared" si="13"/>
        <v>0</v>
      </c>
      <c r="AR127" s="25" t="s">
        <v>608</v>
      </c>
      <c r="AT127" s="25" t="s">
        <v>203</v>
      </c>
      <c r="AU127" s="25" t="s">
        <v>108</v>
      </c>
      <c r="AY127" s="25" t="s">
        <v>201</v>
      </c>
      <c r="BE127" s="217">
        <f t="shared" si="14"/>
        <v>0</v>
      </c>
      <c r="BF127" s="217">
        <f t="shared" si="15"/>
        <v>0</v>
      </c>
      <c r="BG127" s="217">
        <f t="shared" si="16"/>
        <v>0</v>
      </c>
      <c r="BH127" s="217">
        <f t="shared" si="17"/>
        <v>0</v>
      </c>
      <c r="BI127" s="217">
        <f t="shared" si="18"/>
        <v>0</v>
      </c>
      <c r="BJ127" s="25" t="s">
        <v>42</v>
      </c>
      <c r="BK127" s="217">
        <f t="shared" si="19"/>
        <v>0</v>
      </c>
      <c r="BL127" s="25" t="s">
        <v>608</v>
      </c>
      <c r="BM127" s="25" t="s">
        <v>3966</v>
      </c>
    </row>
    <row r="128" spans="2:65" s="1" customFormat="1" ht="16.5" customHeight="1">
      <c r="B128" s="43"/>
      <c r="C128" s="206" t="s">
        <v>390</v>
      </c>
      <c r="D128" s="206" t="s">
        <v>203</v>
      </c>
      <c r="E128" s="207" t="s">
        <v>3967</v>
      </c>
      <c r="F128" s="208" t="s">
        <v>3968</v>
      </c>
      <c r="G128" s="209" t="s">
        <v>3891</v>
      </c>
      <c r="H128" s="210">
        <v>3</v>
      </c>
      <c r="I128" s="211"/>
      <c r="J128" s="212">
        <f t="shared" si="10"/>
        <v>0</v>
      </c>
      <c r="K128" s="208" t="s">
        <v>34</v>
      </c>
      <c r="L128" s="63"/>
      <c r="M128" s="213" t="s">
        <v>34</v>
      </c>
      <c r="N128" s="214" t="s">
        <v>51</v>
      </c>
      <c r="O128" s="44"/>
      <c r="P128" s="215">
        <f t="shared" si="11"/>
        <v>0</v>
      </c>
      <c r="Q128" s="215">
        <v>0</v>
      </c>
      <c r="R128" s="215">
        <f t="shared" si="12"/>
        <v>0</v>
      </c>
      <c r="S128" s="215">
        <v>0</v>
      </c>
      <c r="T128" s="216">
        <f t="shared" si="13"/>
        <v>0</v>
      </c>
      <c r="AR128" s="25" t="s">
        <v>608</v>
      </c>
      <c r="AT128" s="25" t="s">
        <v>203</v>
      </c>
      <c r="AU128" s="25" t="s">
        <v>108</v>
      </c>
      <c r="AY128" s="25" t="s">
        <v>201</v>
      </c>
      <c r="BE128" s="217">
        <f t="shared" si="14"/>
        <v>0</v>
      </c>
      <c r="BF128" s="217">
        <f t="shared" si="15"/>
        <v>0</v>
      </c>
      <c r="BG128" s="217">
        <f t="shared" si="16"/>
        <v>0</v>
      </c>
      <c r="BH128" s="217">
        <f t="shared" si="17"/>
        <v>0</v>
      </c>
      <c r="BI128" s="217">
        <f t="shared" si="18"/>
        <v>0</v>
      </c>
      <c r="BJ128" s="25" t="s">
        <v>42</v>
      </c>
      <c r="BK128" s="217">
        <f t="shared" si="19"/>
        <v>0</v>
      </c>
      <c r="BL128" s="25" t="s">
        <v>608</v>
      </c>
      <c r="BM128" s="25" t="s">
        <v>3969</v>
      </c>
    </row>
    <row r="129" spans="2:65" s="1" customFormat="1" ht="16.5" customHeight="1">
      <c r="B129" s="43"/>
      <c r="C129" s="206" t="s">
        <v>395</v>
      </c>
      <c r="D129" s="206" t="s">
        <v>203</v>
      </c>
      <c r="E129" s="207" t="s">
        <v>3970</v>
      </c>
      <c r="F129" s="208" t="s">
        <v>3971</v>
      </c>
      <c r="G129" s="209" t="s">
        <v>3891</v>
      </c>
      <c r="H129" s="210">
        <v>4</v>
      </c>
      <c r="I129" s="211"/>
      <c r="J129" s="212">
        <f t="shared" si="10"/>
        <v>0</v>
      </c>
      <c r="K129" s="208" t="s">
        <v>34</v>
      </c>
      <c r="L129" s="63"/>
      <c r="M129" s="213" t="s">
        <v>34</v>
      </c>
      <c r="N129" s="214" t="s">
        <v>51</v>
      </c>
      <c r="O129" s="44"/>
      <c r="P129" s="215">
        <f t="shared" si="11"/>
        <v>0</v>
      </c>
      <c r="Q129" s="215">
        <v>0</v>
      </c>
      <c r="R129" s="215">
        <f t="shared" si="12"/>
        <v>0</v>
      </c>
      <c r="S129" s="215">
        <v>0</v>
      </c>
      <c r="T129" s="216">
        <f t="shared" si="13"/>
        <v>0</v>
      </c>
      <c r="AR129" s="25" t="s">
        <v>608</v>
      </c>
      <c r="AT129" s="25" t="s">
        <v>203</v>
      </c>
      <c r="AU129" s="25" t="s">
        <v>108</v>
      </c>
      <c r="AY129" s="25" t="s">
        <v>201</v>
      </c>
      <c r="BE129" s="217">
        <f t="shared" si="14"/>
        <v>0</v>
      </c>
      <c r="BF129" s="217">
        <f t="shared" si="15"/>
        <v>0</v>
      </c>
      <c r="BG129" s="217">
        <f t="shared" si="16"/>
        <v>0</v>
      </c>
      <c r="BH129" s="217">
        <f t="shared" si="17"/>
        <v>0</v>
      </c>
      <c r="BI129" s="217">
        <f t="shared" si="18"/>
        <v>0</v>
      </c>
      <c r="BJ129" s="25" t="s">
        <v>42</v>
      </c>
      <c r="BK129" s="217">
        <f t="shared" si="19"/>
        <v>0</v>
      </c>
      <c r="BL129" s="25" t="s">
        <v>608</v>
      </c>
      <c r="BM129" s="25" t="s">
        <v>3972</v>
      </c>
    </row>
    <row r="130" spans="2:65" s="1" customFormat="1" ht="27">
      <c r="B130" s="43"/>
      <c r="C130" s="65"/>
      <c r="D130" s="218" t="s">
        <v>710</v>
      </c>
      <c r="E130" s="65"/>
      <c r="F130" s="219" t="s">
        <v>3911</v>
      </c>
      <c r="G130" s="65"/>
      <c r="H130" s="65"/>
      <c r="I130" s="175"/>
      <c r="J130" s="65"/>
      <c r="K130" s="65"/>
      <c r="L130" s="63"/>
      <c r="M130" s="220"/>
      <c r="N130" s="44"/>
      <c r="O130" s="44"/>
      <c r="P130" s="44"/>
      <c r="Q130" s="44"/>
      <c r="R130" s="44"/>
      <c r="S130" s="44"/>
      <c r="T130" s="80"/>
      <c r="AT130" s="25" t="s">
        <v>710</v>
      </c>
      <c r="AU130" s="25" t="s">
        <v>108</v>
      </c>
    </row>
    <row r="131" spans="2:65" s="1" customFormat="1" ht="16.5" customHeight="1">
      <c r="B131" s="43"/>
      <c r="C131" s="206" t="s">
        <v>399</v>
      </c>
      <c r="D131" s="206" t="s">
        <v>203</v>
      </c>
      <c r="E131" s="207" t="s">
        <v>3973</v>
      </c>
      <c r="F131" s="208" t="s">
        <v>3974</v>
      </c>
      <c r="G131" s="209" t="s">
        <v>3891</v>
      </c>
      <c r="H131" s="210">
        <v>2</v>
      </c>
      <c r="I131" s="211"/>
      <c r="J131" s="212">
        <f t="shared" ref="J131:J145" si="20">ROUND(I131*H131,2)</f>
        <v>0</v>
      </c>
      <c r="K131" s="208" t="s">
        <v>34</v>
      </c>
      <c r="L131" s="63"/>
      <c r="M131" s="213" t="s">
        <v>34</v>
      </c>
      <c r="N131" s="214" t="s">
        <v>51</v>
      </c>
      <c r="O131" s="44"/>
      <c r="P131" s="215">
        <f t="shared" ref="P131:P145" si="21">O131*H131</f>
        <v>0</v>
      </c>
      <c r="Q131" s="215">
        <v>0</v>
      </c>
      <c r="R131" s="215">
        <f t="shared" ref="R131:R145" si="22">Q131*H131</f>
        <v>0</v>
      </c>
      <c r="S131" s="215">
        <v>0</v>
      </c>
      <c r="T131" s="216">
        <f t="shared" ref="T131:T145" si="23">S131*H131</f>
        <v>0</v>
      </c>
      <c r="AR131" s="25" t="s">
        <v>608</v>
      </c>
      <c r="AT131" s="25" t="s">
        <v>203</v>
      </c>
      <c r="AU131" s="25" t="s">
        <v>108</v>
      </c>
      <c r="AY131" s="25" t="s">
        <v>201</v>
      </c>
      <c r="BE131" s="217">
        <f t="shared" ref="BE131:BE145" si="24">IF(N131="základní",J131,0)</f>
        <v>0</v>
      </c>
      <c r="BF131" s="217">
        <f t="shared" ref="BF131:BF145" si="25">IF(N131="snížená",J131,0)</f>
        <v>0</v>
      </c>
      <c r="BG131" s="217">
        <f t="shared" ref="BG131:BG145" si="26">IF(N131="zákl. přenesená",J131,0)</f>
        <v>0</v>
      </c>
      <c r="BH131" s="217">
        <f t="shared" ref="BH131:BH145" si="27">IF(N131="sníž. přenesená",J131,0)</f>
        <v>0</v>
      </c>
      <c r="BI131" s="217">
        <f t="shared" ref="BI131:BI145" si="28">IF(N131="nulová",J131,0)</f>
        <v>0</v>
      </c>
      <c r="BJ131" s="25" t="s">
        <v>42</v>
      </c>
      <c r="BK131" s="217">
        <f t="shared" ref="BK131:BK145" si="29">ROUND(I131*H131,2)</f>
        <v>0</v>
      </c>
      <c r="BL131" s="25" t="s">
        <v>608</v>
      </c>
      <c r="BM131" s="25" t="s">
        <v>3975</v>
      </c>
    </row>
    <row r="132" spans="2:65" s="1" customFormat="1" ht="16.5" customHeight="1">
      <c r="B132" s="43"/>
      <c r="C132" s="206" t="s">
        <v>405</v>
      </c>
      <c r="D132" s="206" t="s">
        <v>203</v>
      </c>
      <c r="E132" s="207" t="s">
        <v>3976</v>
      </c>
      <c r="F132" s="208" t="s">
        <v>3946</v>
      </c>
      <c r="G132" s="209" t="s">
        <v>3891</v>
      </c>
      <c r="H132" s="210">
        <v>2</v>
      </c>
      <c r="I132" s="211"/>
      <c r="J132" s="212">
        <f t="shared" si="20"/>
        <v>0</v>
      </c>
      <c r="K132" s="208" t="s">
        <v>34</v>
      </c>
      <c r="L132" s="63"/>
      <c r="M132" s="213" t="s">
        <v>34</v>
      </c>
      <c r="N132" s="214" t="s">
        <v>51</v>
      </c>
      <c r="O132" s="44"/>
      <c r="P132" s="215">
        <f t="shared" si="21"/>
        <v>0</v>
      </c>
      <c r="Q132" s="215">
        <v>0</v>
      </c>
      <c r="R132" s="215">
        <f t="shared" si="22"/>
        <v>0</v>
      </c>
      <c r="S132" s="215">
        <v>0</v>
      </c>
      <c r="T132" s="216">
        <f t="shared" si="23"/>
        <v>0</v>
      </c>
      <c r="AR132" s="25" t="s">
        <v>608</v>
      </c>
      <c r="AT132" s="25" t="s">
        <v>203</v>
      </c>
      <c r="AU132" s="25" t="s">
        <v>108</v>
      </c>
      <c r="AY132" s="25" t="s">
        <v>201</v>
      </c>
      <c r="BE132" s="217">
        <f t="shared" si="24"/>
        <v>0</v>
      </c>
      <c r="BF132" s="217">
        <f t="shared" si="25"/>
        <v>0</v>
      </c>
      <c r="BG132" s="217">
        <f t="shared" si="26"/>
        <v>0</v>
      </c>
      <c r="BH132" s="217">
        <f t="shared" si="27"/>
        <v>0</v>
      </c>
      <c r="BI132" s="217">
        <f t="shared" si="28"/>
        <v>0</v>
      </c>
      <c r="BJ132" s="25" t="s">
        <v>42</v>
      </c>
      <c r="BK132" s="217">
        <f t="shared" si="29"/>
        <v>0</v>
      </c>
      <c r="BL132" s="25" t="s">
        <v>608</v>
      </c>
      <c r="BM132" s="25" t="s">
        <v>3977</v>
      </c>
    </row>
    <row r="133" spans="2:65" s="1" customFormat="1" ht="16.5" customHeight="1">
      <c r="B133" s="43"/>
      <c r="C133" s="206" t="s">
        <v>413</v>
      </c>
      <c r="D133" s="206" t="s">
        <v>203</v>
      </c>
      <c r="E133" s="207" t="s">
        <v>3978</v>
      </c>
      <c r="F133" s="208" t="s">
        <v>3940</v>
      </c>
      <c r="G133" s="209" t="s">
        <v>3891</v>
      </c>
      <c r="H133" s="210">
        <v>2</v>
      </c>
      <c r="I133" s="211"/>
      <c r="J133" s="212">
        <f t="shared" si="20"/>
        <v>0</v>
      </c>
      <c r="K133" s="208" t="s">
        <v>34</v>
      </c>
      <c r="L133" s="63"/>
      <c r="M133" s="213" t="s">
        <v>34</v>
      </c>
      <c r="N133" s="214" t="s">
        <v>51</v>
      </c>
      <c r="O133" s="44"/>
      <c r="P133" s="215">
        <f t="shared" si="21"/>
        <v>0</v>
      </c>
      <c r="Q133" s="215">
        <v>0</v>
      </c>
      <c r="R133" s="215">
        <f t="shared" si="22"/>
        <v>0</v>
      </c>
      <c r="S133" s="215">
        <v>0</v>
      </c>
      <c r="T133" s="216">
        <f t="shared" si="23"/>
        <v>0</v>
      </c>
      <c r="AR133" s="25" t="s">
        <v>608</v>
      </c>
      <c r="AT133" s="25" t="s">
        <v>203</v>
      </c>
      <c r="AU133" s="25" t="s">
        <v>108</v>
      </c>
      <c r="AY133" s="25" t="s">
        <v>201</v>
      </c>
      <c r="BE133" s="217">
        <f t="shared" si="24"/>
        <v>0</v>
      </c>
      <c r="BF133" s="217">
        <f t="shared" si="25"/>
        <v>0</v>
      </c>
      <c r="BG133" s="217">
        <f t="shared" si="26"/>
        <v>0</v>
      </c>
      <c r="BH133" s="217">
        <f t="shared" si="27"/>
        <v>0</v>
      </c>
      <c r="BI133" s="217">
        <f t="shared" si="28"/>
        <v>0</v>
      </c>
      <c r="BJ133" s="25" t="s">
        <v>42</v>
      </c>
      <c r="BK133" s="217">
        <f t="shared" si="29"/>
        <v>0</v>
      </c>
      <c r="BL133" s="25" t="s">
        <v>608</v>
      </c>
      <c r="BM133" s="25" t="s">
        <v>3979</v>
      </c>
    </row>
    <row r="134" spans="2:65" s="1" customFormat="1" ht="16.5" customHeight="1">
      <c r="B134" s="43"/>
      <c r="C134" s="206" t="s">
        <v>433</v>
      </c>
      <c r="D134" s="206" t="s">
        <v>203</v>
      </c>
      <c r="E134" s="207" t="s">
        <v>3980</v>
      </c>
      <c r="F134" s="208" t="s">
        <v>3981</v>
      </c>
      <c r="G134" s="209" t="s">
        <v>3891</v>
      </c>
      <c r="H134" s="210">
        <v>6</v>
      </c>
      <c r="I134" s="211"/>
      <c r="J134" s="212">
        <f t="shared" si="20"/>
        <v>0</v>
      </c>
      <c r="K134" s="208" t="s">
        <v>34</v>
      </c>
      <c r="L134" s="63"/>
      <c r="M134" s="213" t="s">
        <v>34</v>
      </c>
      <c r="N134" s="214" t="s">
        <v>51</v>
      </c>
      <c r="O134" s="44"/>
      <c r="P134" s="215">
        <f t="shared" si="21"/>
        <v>0</v>
      </c>
      <c r="Q134" s="215">
        <v>0</v>
      </c>
      <c r="R134" s="215">
        <f t="shared" si="22"/>
        <v>0</v>
      </c>
      <c r="S134" s="215">
        <v>0</v>
      </c>
      <c r="T134" s="216">
        <f t="shared" si="23"/>
        <v>0</v>
      </c>
      <c r="AR134" s="25" t="s">
        <v>608</v>
      </c>
      <c r="AT134" s="25" t="s">
        <v>203</v>
      </c>
      <c r="AU134" s="25" t="s">
        <v>108</v>
      </c>
      <c r="AY134" s="25" t="s">
        <v>201</v>
      </c>
      <c r="BE134" s="217">
        <f t="shared" si="24"/>
        <v>0</v>
      </c>
      <c r="BF134" s="217">
        <f t="shared" si="25"/>
        <v>0</v>
      </c>
      <c r="BG134" s="217">
        <f t="shared" si="26"/>
        <v>0</v>
      </c>
      <c r="BH134" s="217">
        <f t="shared" si="27"/>
        <v>0</v>
      </c>
      <c r="BI134" s="217">
        <f t="shared" si="28"/>
        <v>0</v>
      </c>
      <c r="BJ134" s="25" t="s">
        <v>42</v>
      </c>
      <c r="BK134" s="217">
        <f t="shared" si="29"/>
        <v>0</v>
      </c>
      <c r="BL134" s="25" t="s">
        <v>608</v>
      </c>
      <c r="BM134" s="25" t="s">
        <v>3982</v>
      </c>
    </row>
    <row r="135" spans="2:65" s="1" customFormat="1" ht="16.5" customHeight="1">
      <c r="B135" s="43"/>
      <c r="C135" s="206" t="s">
        <v>445</v>
      </c>
      <c r="D135" s="206" t="s">
        <v>203</v>
      </c>
      <c r="E135" s="207" t="s">
        <v>3983</v>
      </c>
      <c r="F135" s="208" t="s">
        <v>3937</v>
      </c>
      <c r="G135" s="209" t="s">
        <v>3891</v>
      </c>
      <c r="H135" s="210">
        <v>6</v>
      </c>
      <c r="I135" s="211"/>
      <c r="J135" s="212">
        <f t="shared" si="20"/>
        <v>0</v>
      </c>
      <c r="K135" s="208" t="s">
        <v>34</v>
      </c>
      <c r="L135" s="63"/>
      <c r="M135" s="213" t="s">
        <v>34</v>
      </c>
      <c r="N135" s="214" t="s">
        <v>51</v>
      </c>
      <c r="O135" s="44"/>
      <c r="P135" s="215">
        <f t="shared" si="21"/>
        <v>0</v>
      </c>
      <c r="Q135" s="215">
        <v>0</v>
      </c>
      <c r="R135" s="215">
        <f t="shared" si="22"/>
        <v>0</v>
      </c>
      <c r="S135" s="215">
        <v>0</v>
      </c>
      <c r="T135" s="216">
        <f t="shared" si="23"/>
        <v>0</v>
      </c>
      <c r="AR135" s="25" t="s">
        <v>608</v>
      </c>
      <c r="AT135" s="25" t="s">
        <v>203</v>
      </c>
      <c r="AU135" s="25" t="s">
        <v>108</v>
      </c>
      <c r="AY135" s="25" t="s">
        <v>201</v>
      </c>
      <c r="BE135" s="217">
        <f t="shared" si="24"/>
        <v>0</v>
      </c>
      <c r="BF135" s="217">
        <f t="shared" si="25"/>
        <v>0</v>
      </c>
      <c r="BG135" s="217">
        <f t="shared" si="26"/>
        <v>0</v>
      </c>
      <c r="BH135" s="217">
        <f t="shared" si="27"/>
        <v>0</v>
      </c>
      <c r="BI135" s="217">
        <f t="shared" si="28"/>
        <v>0</v>
      </c>
      <c r="BJ135" s="25" t="s">
        <v>42</v>
      </c>
      <c r="BK135" s="217">
        <f t="shared" si="29"/>
        <v>0</v>
      </c>
      <c r="BL135" s="25" t="s">
        <v>608</v>
      </c>
      <c r="BM135" s="25" t="s">
        <v>3984</v>
      </c>
    </row>
    <row r="136" spans="2:65" s="1" customFormat="1" ht="16.5" customHeight="1">
      <c r="B136" s="43"/>
      <c r="C136" s="206" t="s">
        <v>466</v>
      </c>
      <c r="D136" s="206" t="s">
        <v>203</v>
      </c>
      <c r="E136" s="207" t="s">
        <v>3985</v>
      </c>
      <c r="F136" s="208" t="s">
        <v>3940</v>
      </c>
      <c r="G136" s="209" t="s">
        <v>3891</v>
      </c>
      <c r="H136" s="210">
        <v>6</v>
      </c>
      <c r="I136" s="211"/>
      <c r="J136" s="212">
        <f t="shared" si="20"/>
        <v>0</v>
      </c>
      <c r="K136" s="208" t="s">
        <v>34</v>
      </c>
      <c r="L136" s="63"/>
      <c r="M136" s="213" t="s">
        <v>34</v>
      </c>
      <c r="N136" s="214" t="s">
        <v>51</v>
      </c>
      <c r="O136" s="44"/>
      <c r="P136" s="215">
        <f t="shared" si="21"/>
        <v>0</v>
      </c>
      <c r="Q136" s="215">
        <v>0</v>
      </c>
      <c r="R136" s="215">
        <f t="shared" si="22"/>
        <v>0</v>
      </c>
      <c r="S136" s="215">
        <v>0</v>
      </c>
      <c r="T136" s="216">
        <f t="shared" si="23"/>
        <v>0</v>
      </c>
      <c r="AR136" s="25" t="s">
        <v>608</v>
      </c>
      <c r="AT136" s="25" t="s">
        <v>203</v>
      </c>
      <c r="AU136" s="25" t="s">
        <v>108</v>
      </c>
      <c r="AY136" s="25" t="s">
        <v>201</v>
      </c>
      <c r="BE136" s="217">
        <f t="shared" si="24"/>
        <v>0</v>
      </c>
      <c r="BF136" s="217">
        <f t="shared" si="25"/>
        <v>0</v>
      </c>
      <c r="BG136" s="217">
        <f t="shared" si="26"/>
        <v>0</v>
      </c>
      <c r="BH136" s="217">
        <f t="shared" si="27"/>
        <v>0</v>
      </c>
      <c r="BI136" s="217">
        <f t="shared" si="28"/>
        <v>0</v>
      </c>
      <c r="BJ136" s="25" t="s">
        <v>42</v>
      </c>
      <c r="BK136" s="217">
        <f t="shared" si="29"/>
        <v>0</v>
      </c>
      <c r="BL136" s="25" t="s">
        <v>608</v>
      </c>
      <c r="BM136" s="25" t="s">
        <v>3986</v>
      </c>
    </row>
    <row r="137" spans="2:65" s="1" customFormat="1" ht="16.5" customHeight="1">
      <c r="B137" s="43"/>
      <c r="C137" s="206" t="s">
        <v>472</v>
      </c>
      <c r="D137" s="206" t="s">
        <v>203</v>
      </c>
      <c r="E137" s="207" t="s">
        <v>3987</v>
      </c>
      <c r="F137" s="208" t="s">
        <v>3988</v>
      </c>
      <c r="G137" s="209" t="s">
        <v>3891</v>
      </c>
      <c r="H137" s="210">
        <v>32</v>
      </c>
      <c r="I137" s="211"/>
      <c r="J137" s="212">
        <f t="shared" si="20"/>
        <v>0</v>
      </c>
      <c r="K137" s="208" t="s">
        <v>34</v>
      </c>
      <c r="L137" s="63"/>
      <c r="M137" s="213" t="s">
        <v>34</v>
      </c>
      <c r="N137" s="214" t="s">
        <v>51</v>
      </c>
      <c r="O137" s="44"/>
      <c r="P137" s="215">
        <f t="shared" si="21"/>
        <v>0</v>
      </c>
      <c r="Q137" s="215">
        <v>0</v>
      </c>
      <c r="R137" s="215">
        <f t="shared" si="22"/>
        <v>0</v>
      </c>
      <c r="S137" s="215">
        <v>0</v>
      </c>
      <c r="T137" s="216">
        <f t="shared" si="23"/>
        <v>0</v>
      </c>
      <c r="AR137" s="25" t="s">
        <v>608</v>
      </c>
      <c r="AT137" s="25" t="s">
        <v>203</v>
      </c>
      <c r="AU137" s="25" t="s">
        <v>108</v>
      </c>
      <c r="AY137" s="25" t="s">
        <v>201</v>
      </c>
      <c r="BE137" s="217">
        <f t="shared" si="24"/>
        <v>0</v>
      </c>
      <c r="BF137" s="217">
        <f t="shared" si="25"/>
        <v>0</v>
      </c>
      <c r="BG137" s="217">
        <f t="shared" si="26"/>
        <v>0</v>
      </c>
      <c r="BH137" s="217">
        <f t="shared" si="27"/>
        <v>0</v>
      </c>
      <c r="BI137" s="217">
        <f t="shared" si="28"/>
        <v>0</v>
      </c>
      <c r="BJ137" s="25" t="s">
        <v>42</v>
      </c>
      <c r="BK137" s="217">
        <f t="shared" si="29"/>
        <v>0</v>
      </c>
      <c r="BL137" s="25" t="s">
        <v>608</v>
      </c>
      <c r="BM137" s="25" t="s">
        <v>3989</v>
      </c>
    </row>
    <row r="138" spans="2:65" s="1" customFormat="1" ht="16.5" customHeight="1">
      <c r="B138" s="43"/>
      <c r="C138" s="206" t="s">
        <v>476</v>
      </c>
      <c r="D138" s="206" t="s">
        <v>203</v>
      </c>
      <c r="E138" s="207" t="s">
        <v>3990</v>
      </c>
      <c r="F138" s="208" t="s">
        <v>3940</v>
      </c>
      <c r="G138" s="209" t="s">
        <v>3891</v>
      </c>
      <c r="H138" s="210">
        <v>12</v>
      </c>
      <c r="I138" s="211"/>
      <c r="J138" s="212">
        <f t="shared" si="20"/>
        <v>0</v>
      </c>
      <c r="K138" s="208" t="s">
        <v>34</v>
      </c>
      <c r="L138" s="63"/>
      <c r="M138" s="213" t="s">
        <v>34</v>
      </c>
      <c r="N138" s="214" t="s">
        <v>51</v>
      </c>
      <c r="O138" s="44"/>
      <c r="P138" s="215">
        <f t="shared" si="21"/>
        <v>0</v>
      </c>
      <c r="Q138" s="215">
        <v>0</v>
      </c>
      <c r="R138" s="215">
        <f t="shared" si="22"/>
        <v>0</v>
      </c>
      <c r="S138" s="215">
        <v>0</v>
      </c>
      <c r="T138" s="216">
        <f t="shared" si="23"/>
        <v>0</v>
      </c>
      <c r="AR138" s="25" t="s">
        <v>608</v>
      </c>
      <c r="AT138" s="25" t="s">
        <v>203</v>
      </c>
      <c r="AU138" s="25" t="s">
        <v>108</v>
      </c>
      <c r="AY138" s="25" t="s">
        <v>201</v>
      </c>
      <c r="BE138" s="217">
        <f t="shared" si="24"/>
        <v>0</v>
      </c>
      <c r="BF138" s="217">
        <f t="shared" si="25"/>
        <v>0</v>
      </c>
      <c r="BG138" s="217">
        <f t="shared" si="26"/>
        <v>0</v>
      </c>
      <c r="BH138" s="217">
        <f t="shared" si="27"/>
        <v>0</v>
      </c>
      <c r="BI138" s="217">
        <f t="shared" si="28"/>
        <v>0</v>
      </c>
      <c r="BJ138" s="25" t="s">
        <v>42</v>
      </c>
      <c r="BK138" s="217">
        <f t="shared" si="29"/>
        <v>0</v>
      </c>
      <c r="BL138" s="25" t="s">
        <v>608</v>
      </c>
      <c r="BM138" s="25" t="s">
        <v>3991</v>
      </c>
    </row>
    <row r="139" spans="2:65" s="1" customFormat="1" ht="16.5" customHeight="1">
      <c r="B139" s="43"/>
      <c r="C139" s="206" t="s">
        <v>481</v>
      </c>
      <c r="D139" s="206" t="s">
        <v>203</v>
      </c>
      <c r="E139" s="207" t="s">
        <v>3992</v>
      </c>
      <c r="F139" s="208" t="s">
        <v>3993</v>
      </c>
      <c r="G139" s="209" t="s">
        <v>3891</v>
      </c>
      <c r="H139" s="210">
        <v>1</v>
      </c>
      <c r="I139" s="211"/>
      <c r="J139" s="212">
        <f t="shared" si="20"/>
        <v>0</v>
      </c>
      <c r="K139" s="208" t="s">
        <v>34</v>
      </c>
      <c r="L139" s="63"/>
      <c r="M139" s="213" t="s">
        <v>34</v>
      </c>
      <c r="N139" s="214" t="s">
        <v>51</v>
      </c>
      <c r="O139" s="44"/>
      <c r="P139" s="215">
        <f t="shared" si="21"/>
        <v>0</v>
      </c>
      <c r="Q139" s="215">
        <v>0</v>
      </c>
      <c r="R139" s="215">
        <f t="shared" si="22"/>
        <v>0</v>
      </c>
      <c r="S139" s="215">
        <v>0</v>
      </c>
      <c r="T139" s="216">
        <f t="shared" si="23"/>
        <v>0</v>
      </c>
      <c r="AR139" s="25" t="s">
        <v>608</v>
      </c>
      <c r="AT139" s="25" t="s">
        <v>203</v>
      </c>
      <c r="AU139" s="25" t="s">
        <v>108</v>
      </c>
      <c r="AY139" s="25" t="s">
        <v>201</v>
      </c>
      <c r="BE139" s="217">
        <f t="shared" si="24"/>
        <v>0</v>
      </c>
      <c r="BF139" s="217">
        <f t="shared" si="25"/>
        <v>0</v>
      </c>
      <c r="BG139" s="217">
        <f t="shared" si="26"/>
        <v>0</v>
      </c>
      <c r="BH139" s="217">
        <f t="shared" si="27"/>
        <v>0</v>
      </c>
      <c r="BI139" s="217">
        <f t="shared" si="28"/>
        <v>0</v>
      </c>
      <c r="BJ139" s="25" t="s">
        <v>42</v>
      </c>
      <c r="BK139" s="217">
        <f t="shared" si="29"/>
        <v>0</v>
      </c>
      <c r="BL139" s="25" t="s">
        <v>608</v>
      </c>
      <c r="BM139" s="25" t="s">
        <v>3994</v>
      </c>
    </row>
    <row r="140" spans="2:65" s="1" customFormat="1" ht="16.5" customHeight="1">
      <c r="B140" s="43"/>
      <c r="C140" s="206" t="s">
        <v>485</v>
      </c>
      <c r="D140" s="206" t="s">
        <v>203</v>
      </c>
      <c r="E140" s="207" t="s">
        <v>3995</v>
      </c>
      <c r="F140" s="208" t="s">
        <v>3996</v>
      </c>
      <c r="G140" s="209" t="s">
        <v>3891</v>
      </c>
      <c r="H140" s="210">
        <v>12</v>
      </c>
      <c r="I140" s="211"/>
      <c r="J140" s="212">
        <f t="shared" si="20"/>
        <v>0</v>
      </c>
      <c r="K140" s="208" t="s">
        <v>34</v>
      </c>
      <c r="L140" s="63"/>
      <c r="M140" s="213" t="s">
        <v>34</v>
      </c>
      <c r="N140" s="214" t="s">
        <v>51</v>
      </c>
      <c r="O140" s="44"/>
      <c r="P140" s="215">
        <f t="shared" si="21"/>
        <v>0</v>
      </c>
      <c r="Q140" s="215">
        <v>0</v>
      </c>
      <c r="R140" s="215">
        <f t="shared" si="22"/>
        <v>0</v>
      </c>
      <c r="S140" s="215">
        <v>0</v>
      </c>
      <c r="T140" s="216">
        <f t="shared" si="23"/>
        <v>0</v>
      </c>
      <c r="AR140" s="25" t="s">
        <v>608</v>
      </c>
      <c r="AT140" s="25" t="s">
        <v>203</v>
      </c>
      <c r="AU140" s="25" t="s">
        <v>108</v>
      </c>
      <c r="AY140" s="25" t="s">
        <v>201</v>
      </c>
      <c r="BE140" s="217">
        <f t="shared" si="24"/>
        <v>0</v>
      </c>
      <c r="BF140" s="217">
        <f t="shared" si="25"/>
        <v>0</v>
      </c>
      <c r="BG140" s="217">
        <f t="shared" si="26"/>
        <v>0</v>
      </c>
      <c r="BH140" s="217">
        <f t="shared" si="27"/>
        <v>0</v>
      </c>
      <c r="BI140" s="217">
        <f t="shared" si="28"/>
        <v>0</v>
      </c>
      <c r="BJ140" s="25" t="s">
        <v>42</v>
      </c>
      <c r="BK140" s="217">
        <f t="shared" si="29"/>
        <v>0</v>
      </c>
      <c r="BL140" s="25" t="s">
        <v>608</v>
      </c>
      <c r="BM140" s="25" t="s">
        <v>3997</v>
      </c>
    </row>
    <row r="141" spans="2:65" s="1" customFormat="1" ht="16.5" customHeight="1">
      <c r="B141" s="43"/>
      <c r="C141" s="206" t="s">
        <v>490</v>
      </c>
      <c r="D141" s="206" t="s">
        <v>203</v>
      </c>
      <c r="E141" s="207" t="s">
        <v>3998</v>
      </c>
      <c r="F141" s="208" t="s">
        <v>3999</v>
      </c>
      <c r="G141" s="209" t="s">
        <v>3891</v>
      </c>
      <c r="H141" s="210">
        <v>2</v>
      </c>
      <c r="I141" s="211"/>
      <c r="J141" s="212">
        <f t="shared" si="20"/>
        <v>0</v>
      </c>
      <c r="K141" s="208" t="s">
        <v>34</v>
      </c>
      <c r="L141" s="63"/>
      <c r="M141" s="213" t="s">
        <v>34</v>
      </c>
      <c r="N141" s="214" t="s">
        <v>51</v>
      </c>
      <c r="O141" s="44"/>
      <c r="P141" s="215">
        <f t="shared" si="21"/>
        <v>0</v>
      </c>
      <c r="Q141" s="215">
        <v>0</v>
      </c>
      <c r="R141" s="215">
        <f t="shared" si="22"/>
        <v>0</v>
      </c>
      <c r="S141" s="215">
        <v>0</v>
      </c>
      <c r="T141" s="216">
        <f t="shared" si="23"/>
        <v>0</v>
      </c>
      <c r="AR141" s="25" t="s">
        <v>608</v>
      </c>
      <c r="AT141" s="25" t="s">
        <v>203</v>
      </c>
      <c r="AU141" s="25" t="s">
        <v>108</v>
      </c>
      <c r="AY141" s="25" t="s">
        <v>201</v>
      </c>
      <c r="BE141" s="217">
        <f t="shared" si="24"/>
        <v>0</v>
      </c>
      <c r="BF141" s="217">
        <f t="shared" si="25"/>
        <v>0</v>
      </c>
      <c r="BG141" s="217">
        <f t="shared" si="26"/>
        <v>0</v>
      </c>
      <c r="BH141" s="217">
        <f t="shared" si="27"/>
        <v>0</v>
      </c>
      <c r="BI141" s="217">
        <f t="shared" si="28"/>
        <v>0</v>
      </c>
      <c r="BJ141" s="25" t="s">
        <v>42</v>
      </c>
      <c r="BK141" s="217">
        <f t="shared" si="29"/>
        <v>0</v>
      </c>
      <c r="BL141" s="25" t="s">
        <v>608</v>
      </c>
      <c r="BM141" s="25" t="s">
        <v>4000</v>
      </c>
    </row>
    <row r="142" spans="2:65" s="1" customFormat="1" ht="25.5" customHeight="1">
      <c r="B142" s="43"/>
      <c r="C142" s="206" t="s">
        <v>494</v>
      </c>
      <c r="D142" s="206" t="s">
        <v>203</v>
      </c>
      <c r="E142" s="207" t="s">
        <v>4001</v>
      </c>
      <c r="F142" s="208" t="s">
        <v>4002</v>
      </c>
      <c r="G142" s="209" t="s">
        <v>3891</v>
      </c>
      <c r="H142" s="210">
        <v>1</v>
      </c>
      <c r="I142" s="211"/>
      <c r="J142" s="212">
        <f t="shared" si="20"/>
        <v>0</v>
      </c>
      <c r="K142" s="208" t="s">
        <v>34</v>
      </c>
      <c r="L142" s="63"/>
      <c r="M142" s="213" t="s">
        <v>34</v>
      </c>
      <c r="N142" s="214" t="s">
        <v>51</v>
      </c>
      <c r="O142" s="44"/>
      <c r="P142" s="215">
        <f t="shared" si="21"/>
        <v>0</v>
      </c>
      <c r="Q142" s="215">
        <v>0</v>
      </c>
      <c r="R142" s="215">
        <f t="shared" si="22"/>
        <v>0</v>
      </c>
      <c r="S142" s="215">
        <v>0</v>
      </c>
      <c r="T142" s="216">
        <f t="shared" si="23"/>
        <v>0</v>
      </c>
      <c r="AR142" s="25" t="s">
        <v>608</v>
      </c>
      <c r="AT142" s="25" t="s">
        <v>203</v>
      </c>
      <c r="AU142" s="25" t="s">
        <v>108</v>
      </c>
      <c r="AY142" s="25" t="s">
        <v>201</v>
      </c>
      <c r="BE142" s="217">
        <f t="shared" si="24"/>
        <v>0</v>
      </c>
      <c r="BF142" s="217">
        <f t="shared" si="25"/>
        <v>0</v>
      </c>
      <c r="BG142" s="217">
        <f t="shared" si="26"/>
        <v>0</v>
      </c>
      <c r="BH142" s="217">
        <f t="shared" si="27"/>
        <v>0</v>
      </c>
      <c r="BI142" s="217">
        <f t="shared" si="28"/>
        <v>0</v>
      </c>
      <c r="BJ142" s="25" t="s">
        <v>42</v>
      </c>
      <c r="BK142" s="217">
        <f t="shared" si="29"/>
        <v>0</v>
      </c>
      <c r="BL142" s="25" t="s">
        <v>608</v>
      </c>
      <c r="BM142" s="25" t="s">
        <v>4003</v>
      </c>
    </row>
    <row r="143" spans="2:65" s="1" customFormat="1" ht="16.5" customHeight="1">
      <c r="B143" s="43"/>
      <c r="C143" s="206" t="s">
        <v>499</v>
      </c>
      <c r="D143" s="206" t="s">
        <v>203</v>
      </c>
      <c r="E143" s="207" t="s">
        <v>4004</v>
      </c>
      <c r="F143" s="208" t="s">
        <v>4005</v>
      </c>
      <c r="G143" s="209" t="s">
        <v>3891</v>
      </c>
      <c r="H143" s="210">
        <v>2</v>
      </c>
      <c r="I143" s="211"/>
      <c r="J143" s="212">
        <f t="shared" si="20"/>
        <v>0</v>
      </c>
      <c r="K143" s="208" t="s">
        <v>34</v>
      </c>
      <c r="L143" s="63"/>
      <c r="M143" s="213" t="s">
        <v>34</v>
      </c>
      <c r="N143" s="214" t="s">
        <v>51</v>
      </c>
      <c r="O143" s="44"/>
      <c r="P143" s="215">
        <f t="shared" si="21"/>
        <v>0</v>
      </c>
      <c r="Q143" s="215">
        <v>0</v>
      </c>
      <c r="R143" s="215">
        <f t="shared" si="22"/>
        <v>0</v>
      </c>
      <c r="S143" s="215">
        <v>0</v>
      </c>
      <c r="T143" s="216">
        <f t="shared" si="23"/>
        <v>0</v>
      </c>
      <c r="AR143" s="25" t="s">
        <v>608</v>
      </c>
      <c r="AT143" s="25" t="s">
        <v>203</v>
      </c>
      <c r="AU143" s="25" t="s">
        <v>108</v>
      </c>
      <c r="AY143" s="25" t="s">
        <v>201</v>
      </c>
      <c r="BE143" s="217">
        <f t="shared" si="24"/>
        <v>0</v>
      </c>
      <c r="BF143" s="217">
        <f t="shared" si="25"/>
        <v>0</v>
      </c>
      <c r="BG143" s="217">
        <f t="shared" si="26"/>
        <v>0</v>
      </c>
      <c r="BH143" s="217">
        <f t="shared" si="27"/>
        <v>0</v>
      </c>
      <c r="BI143" s="217">
        <f t="shared" si="28"/>
        <v>0</v>
      </c>
      <c r="BJ143" s="25" t="s">
        <v>42</v>
      </c>
      <c r="BK143" s="217">
        <f t="shared" si="29"/>
        <v>0</v>
      </c>
      <c r="BL143" s="25" t="s">
        <v>608</v>
      </c>
      <c r="BM143" s="25" t="s">
        <v>4006</v>
      </c>
    </row>
    <row r="144" spans="2:65" s="1" customFormat="1" ht="16.5" customHeight="1">
      <c r="B144" s="43"/>
      <c r="C144" s="206" t="s">
        <v>504</v>
      </c>
      <c r="D144" s="206" t="s">
        <v>203</v>
      </c>
      <c r="E144" s="207" t="s">
        <v>4007</v>
      </c>
      <c r="F144" s="208" t="s">
        <v>4008</v>
      </c>
      <c r="G144" s="209" t="s">
        <v>3891</v>
      </c>
      <c r="H144" s="210">
        <v>2</v>
      </c>
      <c r="I144" s="211"/>
      <c r="J144" s="212">
        <f t="shared" si="20"/>
        <v>0</v>
      </c>
      <c r="K144" s="208" t="s">
        <v>34</v>
      </c>
      <c r="L144" s="63"/>
      <c r="M144" s="213" t="s">
        <v>34</v>
      </c>
      <c r="N144" s="214" t="s">
        <v>51</v>
      </c>
      <c r="O144" s="44"/>
      <c r="P144" s="215">
        <f t="shared" si="21"/>
        <v>0</v>
      </c>
      <c r="Q144" s="215">
        <v>0</v>
      </c>
      <c r="R144" s="215">
        <f t="shared" si="22"/>
        <v>0</v>
      </c>
      <c r="S144" s="215">
        <v>0</v>
      </c>
      <c r="T144" s="216">
        <f t="shared" si="23"/>
        <v>0</v>
      </c>
      <c r="AR144" s="25" t="s">
        <v>608</v>
      </c>
      <c r="AT144" s="25" t="s">
        <v>203</v>
      </c>
      <c r="AU144" s="25" t="s">
        <v>108</v>
      </c>
      <c r="AY144" s="25" t="s">
        <v>201</v>
      </c>
      <c r="BE144" s="217">
        <f t="shared" si="24"/>
        <v>0</v>
      </c>
      <c r="BF144" s="217">
        <f t="shared" si="25"/>
        <v>0</v>
      </c>
      <c r="BG144" s="217">
        <f t="shared" si="26"/>
        <v>0</v>
      </c>
      <c r="BH144" s="217">
        <f t="shared" si="27"/>
        <v>0</v>
      </c>
      <c r="BI144" s="217">
        <f t="shared" si="28"/>
        <v>0</v>
      </c>
      <c r="BJ144" s="25" t="s">
        <v>42</v>
      </c>
      <c r="BK144" s="217">
        <f t="shared" si="29"/>
        <v>0</v>
      </c>
      <c r="BL144" s="25" t="s">
        <v>608</v>
      </c>
      <c r="BM144" s="25" t="s">
        <v>4009</v>
      </c>
    </row>
    <row r="145" spans="2:65" s="1" customFormat="1" ht="16.5" customHeight="1">
      <c r="B145" s="43"/>
      <c r="C145" s="206" t="s">
        <v>509</v>
      </c>
      <c r="D145" s="206" t="s">
        <v>203</v>
      </c>
      <c r="E145" s="207" t="s">
        <v>4010</v>
      </c>
      <c r="F145" s="208" t="s">
        <v>4011</v>
      </c>
      <c r="G145" s="209" t="s">
        <v>3891</v>
      </c>
      <c r="H145" s="210">
        <v>1</v>
      </c>
      <c r="I145" s="211"/>
      <c r="J145" s="212">
        <f t="shared" si="20"/>
        <v>0</v>
      </c>
      <c r="K145" s="208" t="s">
        <v>34</v>
      </c>
      <c r="L145" s="63"/>
      <c r="M145" s="213" t="s">
        <v>34</v>
      </c>
      <c r="N145" s="214" t="s">
        <v>51</v>
      </c>
      <c r="O145" s="44"/>
      <c r="P145" s="215">
        <f t="shared" si="21"/>
        <v>0</v>
      </c>
      <c r="Q145" s="215">
        <v>0</v>
      </c>
      <c r="R145" s="215">
        <f t="shared" si="22"/>
        <v>0</v>
      </c>
      <c r="S145" s="215">
        <v>0</v>
      </c>
      <c r="T145" s="216">
        <f t="shared" si="23"/>
        <v>0</v>
      </c>
      <c r="AR145" s="25" t="s">
        <v>608</v>
      </c>
      <c r="AT145" s="25" t="s">
        <v>203</v>
      </c>
      <c r="AU145" s="25" t="s">
        <v>108</v>
      </c>
      <c r="AY145" s="25" t="s">
        <v>201</v>
      </c>
      <c r="BE145" s="217">
        <f t="shared" si="24"/>
        <v>0</v>
      </c>
      <c r="BF145" s="217">
        <f t="shared" si="25"/>
        <v>0</v>
      </c>
      <c r="BG145" s="217">
        <f t="shared" si="26"/>
        <v>0</v>
      </c>
      <c r="BH145" s="217">
        <f t="shared" si="27"/>
        <v>0</v>
      </c>
      <c r="BI145" s="217">
        <f t="shared" si="28"/>
        <v>0</v>
      </c>
      <c r="BJ145" s="25" t="s">
        <v>42</v>
      </c>
      <c r="BK145" s="217">
        <f t="shared" si="29"/>
        <v>0</v>
      </c>
      <c r="BL145" s="25" t="s">
        <v>608</v>
      </c>
      <c r="BM145" s="25" t="s">
        <v>4012</v>
      </c>
    </row>
    <row r="146" spans="2:65" s="1" customFormat="1" ht="27">
      <c r="B146" s="43"/>
      <c r="C146" s="65"/>
      <c r="D146" s="218" t="s">
        <v>710</v>
      </c>
      <c r="E146" s="65"/>
      <c r="F146" s="219" t="s">
        <v>3911</v>
      </c>
      <c r="G146" s="65"/>
      <c r="H146" s="65"/>
      <c r="I146" s="175"/>
      <c r="J146" s="65"/>
      <c r="K146" s="65"/>
      <c r="L146" s="63"/>
      <c r="M146" s="220"/>
      <c r="N146" s="44"/>
      <c r="O146" s="44"/>
      <c r="P146" s="44"/>
      <c r="Q146" s="44"/>
      <c r="R146" s="44"/>
      <c r="S146" s="44"/>
      <c r="T146" s="80"/>
      <c r="AT146" s="25" t="s">
        <v>710</v>
      </c>
      <c r="AU146" s="25" t="s">
        <v>108</v>
      </c>
    </row>
    <row r="147" spans="2:65" s="1" customFormat="1" ht="16.5" customHeight="1">
      <c r="B147" s="43"/>
      <c r="C147" s="206" t="s">
        <v>514</v>
      </c>
      <c r="D147" s="206" t="s">
        <v>203</v>
      </c>
      <c r="E147" s="207" t="s">
        <v>4013</v>
      </c>
      <c r="F147" s="208" t="s">
        <v>4014</v>
      </c>
      <c r="G147" s="209" t="s">
        <v>3891</v>
      </c>
      <c r="H147" s="210">
        <v>2</v>
      </c>
      <c r="I147" s="211"/>
      <c r="J147" s="212">
        <f t="shared" ref="J147:J152" si="30">ROUND(I147*H147,2)</f>
        <v>0</v>
      </c>
      <c r="K147" s="208" t="s">
        <v>34</v>
      </c>
      <c r="L147" s="63"/>
      <c r="M147" s="213" t="s">
        <v>34</v>
      </c>
      <c r="N147" s="214" t="s">
        <v>51</v>
      </c>
      <c r="O147" s="44"/>
      <c r="P147" s="215">
        <f t="shared" ref="P147:P152" si="31">O147*H147</f>
        <v>0</v>
      </c>
      <c r="Q147" s="215">
        <v>0</v>
      </c>
      <c r="R147" s="215">
        <f t="shared" ref="R147:R152" si="32">Q147*H147</f>
        <v>0</v>
      </c>
      <c r="S147" s="215">
        <v>0</v>
      </c>
      <c r="T147" s="216">
        <f t="shared" ref="T147:T152" si="33">S147*H147</f>
        <v>0</v>
      </c>
      <c r="AR147" s="25" t="s">
        <v>608</v>
      </c>
      <c r="AT147" s="25" t="s">
        <v>203</v>
      </c>
      <c r="AU147" s="25" t="s">
        <v>108</v>
      </c>
      <c r="AY147" s="25" t="s">
        <v>201</v>
      </c>
      <c r="BE147" s="217">
        <f t="shared" ref="BE147:BE152" si="34">IF(N147="základní",J147,0)</f>
        <v>0</v>
      </c>
      <c r="BF147" s="217">
        <f t="shared" ref="BF147:BF152" si="35">IF(N147="snížená",J147,0)</f>
        <v>0</v>
      </c>
      <c r="BG147" s="217">
        <f t="shared" ref="BG147:BG152" si="36">IF(N147="zákl. přenesená",J147,0)</f>
        <v>0</v>
      </c>
      <c r="BH147" s="217">
        <f t="shared" ref="BH147:BH152" si="37">IF(N147="sníž. přenesená",J147,0)</f>
        <v>0</v>
      </c>
      <c r="BI147" s="217">
        <f t="shared" ref="BI147:BI152" si="38">IF(N147="nulová",J147,0)</f>
        <v>0</v>
      </c>
      <c r="BJ147" s="25" t="s">
        <v>42</v>
      </c>
      <c r="BK147" s="217">
        <f t="shared" ref="BK147:BK152" si="39">ROUND(I147*H147,2)</f>
        <v>0</v>
      </c>
      <c r="BL147" s="25" t="s">
        <v>608</v>
      </c>
      <c r="BM147" s="25" t="s">
        <v>4015</v>
      </c>
    </row>
    <row r="148" spans="2:65" s="1" customFormat="1" ht="16.5" customHeight="1">
      <c r="B148" s="43"/>
      <c r="C148" s="206" t="s">
        <v>519</v>
      </c>
      <c r="D148" s="206" t="s">
        <v>203</v>
      </c>
      <c r="E148" s="207" t="s">
        <v>4013</v>
      </c>
      <c r="F148" s="208" t="s">
        <v>4014</v>
      </c>
      <c r="G148" s="209" t="s">
        <v>3891</v>
      </c>
      <c r="H148" s="210">
        <v>2</v>
      </c>
      <c r="I148" s="211"/>
      <c r="J148" s="212">
        <f t="shared" si="30"/>
        <v>0</v>
      </c>
      <c r="K148" s="208" t="s">
        <v>34</v>
      </c>
      <c r="L148" s="63"/>
      <c r="M148" s="213" t="s">
        <v>34</v>
      </c>
      <c r="N148" s="214" t="s">
        <v>51</v>
      </c>
      <c r="O148" s="44"/>
      <c r="P148" s="215">
        <f t="shared" si="31"/>
        <v>0</v>
      </c>
      <c r="Q148" s="215">
        <v>0</v>
      </c>
      <c r="R148" s="215">
        <f t="shared" si="32"/>
        <v>0</v>
      </c>
      <c r="S148" s="215">
        <v>0</v>
      </c>
      <c r="T148" s="216">
        <f t="shared" si="33"/>
        <v>0</v>
      </c>
      <c r="AR148" s="25" t="s">
        <v>608</v>
      </c>
      <c r="AT148" s="25" t="s">
        <v>203</v>
      </c>
      <c r="AU148" s="25" t="s">
        <v>108</v>
      </c>
      <c r="AY148" s="25" t="s">
        <v>201</v>
      </c>
      <c r="BE148" s="217">
        <f t="shared" si="34"/>
        <v>0</v>
      </c>
      <c r="BF148" s="217">
        <f t="shared" si="35"/>
        <v>0</v>
      </c>
      <c r="BG148" s="217">
        <f t="shared" si="36"/>
        <v>0</v>
      </c>
      <c r="BH148" s="217">
        <f t="shared" si="37"/>
        <v>0</v>
      </c>
      <c r="BI148" s="217">
        <f t="shared" si="38"/>
        <v>0</v>
      </c>
      <c r="BJ148" s="25" t="s">
        <v>42</v>
      </c>
      <c r="BK148" s="217">
        <f t="shared" si="39"/>
        <v>0</v>
      </c>
      <c r="BL148" s="25" t="s">
        <v>608</v>
      </c>
      <c r="BM148" s="25" t="s">
        <v>4016</v>
      </c>
    </row>
    <row r="149" spans="2:65" s="1" customFormat="1" ht="16.5" customHeight="1">
      <c r="B149" s="43"/>
      <c r="C149" s="206" t="s">
        <v>524</v>
      </c>
      <c r="D149" s="206" t="s">
        <v>203</v>
      </c>
      <c r="E149" s="207" t="s">
        <v>4017</v>
      </c>
      <c r="F149" s="208" t="s">
        <v>4018</v>
      </c>
      <c r="G149" s="209" t="s">
        <v>3891</v>
      </c>
      <c r="H149" s="210">
        <v>1</v>
      </c>
      <c r="I149" s="211"/>
      <c r="J149" s="212">
        <f t="shared" si="30"/>
        <v>0</v>
      </c>
      <c r="K149" s="208" t="s">
        <v>34</v>
      </c>
      <c r="L149" s="63"/>
      <c r="M149" s="213" t="s">
        <v>34</v>
      </c>
      <c r="N149" s="214" t="s">
        <v>51</v>
      </c>
      <c r="O149" s="44"/>
      <c r="P149" s="215">
        <f t="shared" si="31"/>
        <v>0</v>
      </c>
      <c r="Q149" s="215">
        <v>0</v>
      </c>
      <c r="R149" s="215">
        <f t="shared" si="32"/>
        <v>0</v>
      </c>
      <c r="S149" s="215">
        <v>0</v>
      </c>
      <c r="T149" s="216">
        <f t="shared" si="33"/>
        <v>0</v>
      </c>
      <c r="AR149" s="25" t="s">
        <v>608</v>
      </c>
      <c r="AT149" s="25" t="s">
        <v>203</v>
      </c>
      <c r="AU149" s="25" t="s">
        <v>108</v>
      </c>
      <c r="AY149" s="25" t="s">
        <v>201</v>
      </c>
      <c r="BE149" s="217">
        <f t="shared" si="34"/>
        <v>0</v>
      </c>
      <c r="BF149" s="217">
        <f t="shared" si="35"/>
        <v>0</v>
      </c>
      <c r="BG149" s="217">
        <f t="shared" si="36"/>
        <v>0</v>
      </c>
      <c r="BH149" s="217">
        <f t="shared" si="37"/>
        <v>0</v>
      </c>
      <c r="BI149" s="217">
        <f t="shared" si="38"/>
        <v>0</v>
      </c>
      <c r="BJ149" s="25" t="s">
        <v>42</v>
      </c>
      <c r="BK149" s="217">
        <f t="shared" si="39"/>
        <v>0</v>
      </c>
      <c r="BL149" s="25" t="s">
        <v>608</v>
      </c>
      <c r="BM149" s="25" t="s">
        <v>4019</v>
      </c>
    </row>
    <row r="150" spans="2:65" s="1" customFormat="1" ht="16.5" customHeight="1">
      <c r="B150" s="43"/>
      <c r="C150" s="206" t="s">
        <v>528</v>
      </c>
      <c r="D150" s="206" t="s">
        <v>203</v>
      </c>
      <c r="E150" s="207" t="s">
        <v>4020</v>
      </c>
      <c r="F150" s="208" t="s">
        <v>4021</v>
      </c>
      <c r="G150" s="209" t="s">
        <v>3891</v>
      </c>
      <c r="H150" s="210">
        <v>1</v>
      </c>
      <c r="I150" s="211"/>
      <c r="J150" s="212">
        <f t="shared" si="30"/>
        <v>0</v>
      </c>
      <c r="K150" s="208" t="s">
        <v>34</v>
      </c>
      <c r="L150" s="63"/>
      <c r="M150" s="213" t="s">
        <v>34</v>
      </c>
      <c r="N150" s="214" t="s">
        <v>51</v>
      </c>
      <c r="O150" s="44"/>
      <c r="P150" s="215">
        <f t="shared" si="31"/>
        <v>0</v>
      </c>
      <c r="Q150" s="215">
        <v>0</v>
      </c>
      <c r="R150" s="215">
        <f t="shared" si="32"/>
        <v>0</v>
      </c>
      <c r="S150" s="215">
        <v>0</v>
      </c>
      <c r="T150" s="216">
        <f t="shared" si="33"/>
        <v>0</v>
      </c>
      <c r="AR150" s="25" t="s">
        <v>608</v>
      </c>
      <c r="AT150" s="25" t="s">
        <v>203</v>
      </c>
      <c r="AU150" s="25" t="s">
        <v>108</v>
      </c>
      <c r="AY150" s="25" t="s">
        <v>201</v>
      </c>
      <c r="BE150" s="217">
        <f t="shared" si="34"/>
        <v>0</v>
      </c>
      <c r="BF150" s="217">
        <f t="shared" si="35"/>
        <v>0</v>
      </c>
      <c r="BG150" s="217">
        <f t="shared" si="36"/>
        <v>0</v>
      </c>
      <c r="BH150" s="217">
        <f t="shared" si="37"/>
        <v>0</v>
      </c>
      <c r="BI150" s="217">
        <f t="shared" si="38"/>
        <v>0</v>
      </c>
      <c r="BJ150" s="25" t="s">
        <v>42</v>
      </c>
      <c r="BK150" s="217">
        <f t="shared" si="39"/>
        <v>0</v>
      </c>
      <c r="BL150" s="25" t="s">
        <v>608</v>
      </c>
      <c r="BM150" s="25" t="s">
        <v>4022</v>
      </c>
    </row>
    <row r="151" spans="2:65" s="1" customFormat="1" ht="16.5" customHeight="1">
      <c r="B151" s="43"/>
      <c r="C151" s="206" t="s">
        <v>533</v>
      </c>
      <c r="D151" s="206" t="s">
        <v>203</v>
      </c>
      <c r="E151" s="207" t="s">
        <v>4023</v>
      </c>
      <c r="F151" s="208" t="s">
        <v>4024</v>
      </c>
      <c r="G151" s="209" t="s">
        <v>3891</v>
      </c>
      <c r="H151" s="210">
        <v>2</v>
      </c>
      <c r="I151" s="211"/>
      <c r="J151" s="212">
        <f t="shared" si="30"/>
        <v>0</v>
      </c>
      <c r="K151" s="208" t="s">
        <v>34</v>
      </c>
      <c r="L151" s="63"/>
      <c r="M151" s="213" t="s">
        <v>34</v>
      </c>
      <c r="N151" s="214" t="s">
        <v>51</v>
      </c>
      <c r="O151" s="44"/>
      <c r="P151" s="215">
        <f t="shared" si="31"/>
        <v>0</v>
      </c>
      <c r="Q151" s="215">
        <v>0</v>
      </c>
      <c r="R151" s="215">
        <f t="shared" si="32"/>
        <v>0</v>
      </c>
      <c r="S151" s="215">
        <v>0</v>
      </c>
      <c r="T151" s="216">
        <f t="shared" si="33"/>
        <v>0</v>
      </c>
      <c r="AR151" s="25" t="s">
        <v>608</v>
      </c>
      <c r="AT151" s="25" t="s">
        <v>203</v>
      </c>
      <c r="AU151" s="25" t="s">
        <v>108</v>
      </c>
      <c r="AY151" s="25" t="s">
        <v>201</v>
      </c>
      <c r="BE151" s="217">
        <f t="shared" si="34"/>
        <v>0</v>
      </c>
      <c r="BF151" s="217">
        <f t="shared" si="35"/>
        <v>0</v>
      </c>
      <c r="BG151" s="217">
        <f t="shared" si="36"/>
        <v>0</v>
      </c>
      <c r="BH151" s="217">
        <f t="shared" si="37"/>
        <v>0</v>
      </c>
      <c r="BI151" s="217">
        <f t="shared" si="38"/>
        <v>0</v>
      </c>
      <c r="BJ151" s="25" t="s">
        <v>42</v>
      </c>
      <c r="BK151" s="217">
        <f t="shared" si="39"/>
        <v>0</v>
      </c>
      <c r="BL151" s="25" t="s">
        <v>608</v>
      </c>
      <c r="BM151" s="25" t="s">
        <v>4025</v>
      </c>
    </row>
    <row r="152" spans="2:65" s="1" customFormat="1" ht="16.5" customHeight="1">
      <c r="B152" s="43"/>
      <c r="C152" s="206" t="s">
        <v>537</v>
      </c>
      <c r="D152" s="206" t="s">
        <v>203</v>
      </c>
      <c r="E152" s="207" t="s">
        <v>4026</v>
      </c>
      <c r="F152" s="208" t="s">
        <v>4027</v>
      </c>
      <c r="G152" s="209" t="s">
        <v>3891</v>
      </c>
      <c r="H152" s="210">
        <v>1</v>
      </c>
      <c r="I152" s="211"/>
      <c r="J152" s="212">
        <f t="shared" si="30"/>
        <v>0</v>
      </c>
      <c r="K152" s="208" t="s">
        <v>34</v>
      </c>
      <c r="L152" s="63"/>
      <c r="M152" s="213" t="s">
        <v>34</v>
      </c>
      <c r="N152" s="214" t="s">
        <v>51</v>
      </c>
      <c r="O152" s="44"/>
      <c r="P152" s="215">
        <f t="shared" si="31"/>
        <v>0</v>
      </c>
      <c r="Q152" s="215">
        <v>0</v>
      </c>
      <c r="R152" s="215">
        <f t="shared" si="32"/>
        <v>0</v>
      </c>
      <c r="S152" s="215">
        <v>0</v>
      </c>
      <c r="T152" s="216">
        <f t="shared" si="33"/>
        <v>0</v>
      </c>
      <c r="AR152" s="25" t="s">
        <v>608</v>
      </c>
      <c r="AT152" s="25" t="s">
        <v>203</v>
      </c>
      <c r="AU152" s="25" t="s">
        <v>108</v>
      </c>
      <c r="AY152" s="25" t="s">
        <v>201</v>
      </c>
      <c r="BE152" s="217">
        <f t="shared" si="34"/>
        <v>0</v>
      </c>
      <c r="BF152" s="217">
        <f t="shared" si="35"/>
        <v>0</v>
      </c>
      <c r="BG152" s="217">
        <f t="shared" si="36"/>
        <v>0</v>
      </c>
      <c r="BH152" s="217">
        <f t="shared" si="37"/>
        <v>0</v>
      </c>
      <c r="BI152" s="217">
        <f t="shared" si="38"/>
        <v>0</v>
      </c>
      <c r="BJ152" s="25" t="s">
        <v>42</v>
      </c>
      <c r="BK152" s="217">
        <f t="shared" si="39"/>
        <v>0</v>
      </c>
      <c r="BL152" s="25" t="s">
        <v>608</v>
      </c>
      <c r="BM152" s="25" t="s">
        <v>4028</v>
      </c>
    </row>
    <row r="153" spans="2:65" s="1" customFormat="1" ht="27">
      <c r="B153" s="43"/>
      <c r="C153" s="65"/>
      <c r="D153" s="218" t="s">
        <v>710</v>
      </c>
      <c r="E153" s="65"/>
      <c r="F153" s="219" t="s">
        <v>3911</v>
      </c>
      <c r="G153" s="65"/>
      <c r="H153" s="65"/>
      <c r="I153" s="175"/>
      <c r="J153" s="65"/>
      <c r="K153" s="65"/>
      <c r="L153" s="63"/>
      <c r="M153" s="220"/>
      <c r="N153" s="44"/>
      <c r="O153" s="44"/>
      <c r="P153" s="44"/>
      <c r="Q153" s="44"/>
      <c r="R153" s="44"/>
      <c r="S153" s="44"/>
      <c r="T153" s="80"/>
      <c r="AT153" s="25" t="s">
        <v>710</v>
      </c>
      <c r="AU153" s="25" t="s">
        <v>108</v>
      </c>
    </row>
    <row r="154" spans="2:65" s="1" customFormat="1" ht="16.5" customHeight="1">
      <c r="B154" s="43"/>
      <c r="C154" s="206" t="s">
        <v>543</v>
      </c>
      <c r="D154" s="206" t="s">
        <v>203</v>
      </c>
      <c r="E154" s="207" t="s">
        <v>4029</v>
      </c>
      <c r="F154" s="208" t="s">
        <v>4030</v>
      </c>
      <c r="G154" s="209" t="s">
        <v>3891</v>
      </c>
      <c r="H154" s="210">
        <v>5</v>
      </c>
      <c r="I154" s="211"/>
      <c r="J154" s="212">
        <f t="shared" ref="J154:J185" si="40">ROUND(I154*H154,2)</f>
        <v>0</v>
      </c>
      <c r="K154" s="208" t="s">
        <v>34</v>
      </c>
      <c r="L154" s="63"/>
      <c r="M154" s="213" t="s">
        <v>34</v>
      </c>
      <c r="N154" s="214" t="s">
        <v>51</v>
      </c>
      <c r="O154" s="44"/>
      <c r="P154" s="215">
        <f t="shared" ref="P154:P185" si="41">O154*H154</f>
        <v>0</v>
      </c>
      <c r="Q154" s="215">
        <v>0</v>
      </c>
      <c r="R154" s="215">
        <f t="shared" ref="R154:R185" si="42">Q154*H154</f>
        <v>0</v>
      </c>
      <c r="S154" s="215">
        <v>0</v>
      </c>
      <c r="T154" s="216">
        <f t="shared" ref="T154:T185" si="43">S154*H154</f>
        <v>0</v>
      </c>
      <c r="AR154" s="25" t="s">
        <v>608</v>
      </c>
      <c r="AT154" s="25" t="s">
        <v>203</v>
      </c>
      <c r="AU154" s="25" t="s">
        <v>108</v>
      </c>
      <c r="AY154" s="25" t="s">
        <v>201</v>
      </c>
      <c r="BE154" s="217">
        <f t="shared" ref="BE154:BE185" si="44">IF(N154="základní",J154,0)</f>
        <v>0</v>
      </c>
      <c r="BF154" s="217">
        <f t="shared" ref="BF154:BF185" si="45">IF(N154="snížená",J154,0)</f>
        <v>0</v>
      </c>
      <c r="BG154" s="217">
        <f t="shared" ref="BG154:BG185" si="46">IF(N154="zákl. přenesená",J154,0)</f>
        <v>0</v>
      </c>
      <c r="BH154" s="217">
        <f t="shared" ref="BH154:BH185" si="47">IF(N154="sníž. přenesená",J154,0)</f>
        <v>0</v>
      </c>
      <c r="BI154" s="217">
        <f t="shared" ref="BI154:BI185" si="48">IF(N154="nulová",J154,0)</f>
        <v>0</v>
      </c>
      <c r="BJ154" s="25" t="s">
        <v>42</v>
      </c>
      <c r="BK154" s="217">
        <f t="shared" ref="BK154:BK185" si="49">ROUND(I154*H154,2)</f>
        <v>0</v>
      </c>
      <c r="BL154" s="25" t="s">
        <v>608</v>
      </c>
      <c r="BM154" s="25" t="s">
        <v>4031</v>
      </c>
    </row>
    <row r="155" spans="2:65" s="1" customFormat="1" ht="16.5" customHeight="1">
      <c r="B155" s="43"/>
      <c r="C155" s="206" t="s">
        <v>548</v>
      </c>
      <c r="D155" s="206" t="s">
        <v>203</v>
      </c>
      <c r="E155" s="207" t="s">
        <v>4029</v>
      </c>
      <c r="F155" s="208" t="s">
        <v>4030</v>
      </c>
      <c r="G155" s="209" t="s">
        <v>3891</v>
      </c>
      <c r="H155" s="210">
        <v>17</v>
      </c>
      <c r="I155" s="211"/>
      <c r="J155" s="212">
        <f t="shared" si="40"/>
        <v>0</v>
      </c>
      <c r="K155" s="208" t="s">
        <v>34</v>
      </c>
      <c r="L155" s="63"/>
      <c r="M155" s="213" t="s">
        <v>34</v>
      </c>
      <c r="N155" s="214" t="s">
        <v>51</v>
      </c>
      <c r="O155" s="44"/>
      <c r="P155" s="215">
        <f t="shared" si="41"/>
        <v>0</v>
      </c>
      <c r="Q155" s="215">
        <v>0</v>
      </c>
      <c r="R155" s="215">
        <f t="shared" si="42"/>
        <v>0</v>
      </c>
      <c r="S155" s="215">
        <v>0</v>
      </c>
      <c r="T155" s="216">
        <f t="shared" si="43"/>
        <v>0</v>
      </c>
      <c r="AR155" s="25" t="s">
        <v>608</v>
      </c>
      <c r="AT155" s="25" t="s">
        <v>203</v>
      </c>
      <c r="AU155" s="25" t="s">
        <v>108</v>
      </c>
      <c r="AY155" s="25" t="s">
        <v>201</v>
      </c>
      <c r="BE155" s="217">
        <f t="shared" si="44"/>
        <v>0</v>
      </c>
      <c r="BF155" s="217">
        <f t="shared" si="45"/>
        <v>0</v>
      </c>
      <c r="BG155" s="217">
        <f t="shared" si="46"/>
        <v>0</v>
      </c>
      <c r="BH155" s="217">
        <f t="shared" si="47"/>
        <v>0</v>
      </c>
      <c r="BI155" s="217">
        <f t="shared" si="48"/>
        <v>0</v>
      </c>
      <c r="BJ155" s="25" t="s">
        <v>42</v>
      </c>
      <c r="BK155" s="217">
        <f t="shared" si="49"/>
        <v>0</v>
      </c>
      <c r="BL155" s="25" t="s">
        <v>608</v>
      </c>
      <c r="BM155" s="25" t="s">
        <v>4032</v>
      </c>
    </row>
    <row r="156" spans="2:65" s="1" customFormat="1" ht="16.5" customHeight="1">
      <c r="B156" s="43"/>
      <c r="C156" s="206" t="s">
        <v>556</v>
      </c>
      <c r="D156" s="206" t="s">
        <v>203</v>
      </c>
      <c r="E156" s="207" t="s">
        <v>4033</v>
      </c>
      <c r="F156" s="208" t="s">
        <v>4034</v>
      </c>
      <c r="G156" s="209" t="s">
        <v>3891</v>
      </c>
      <c r="H156" s="210">
        <v>1</v>
      </c>
      <c r="I156" s="211"/>
      <c r="J156" s="212">
        <f t="shared" si="40"/>
        <v>0</v>
      </c>
      <c r="K156" s="208" t="s">
        <v>34</v>
      </c>
      <c r="L156" s="63"/>
      <c r="M156" s="213" t="s">
        <v>34</v>
      </c>
      <c r="N156" s="214" t="s">
        <v>51</v>
      </c>
      <c r="O156" s="44"/>
      <c r="P156" s="215">
        <f t="shared" si="41"/>
        <v>0</v>
      </c>
      <c r="Q156" s="215">
        <v>0</v>
      </c>
      <c r="R156" s="215">
        <f t="shared" si="42"/>
        <v>0</v>
      </c>
      <c r="S156" s="215">
        <v>0</v>
      </c>
      <c r="T156" s="216">
        <f t="shared" si="43"/>
        <v>0</v>
      </c>
      <c r="AR156" s="25" t="s">
        <v>608</v>
      </c>
      <c r="AT156" s="25" t="s">
        <v>203</v>
      </c>
      <c r="AU156" s="25" t="s">
        <v>108</v>
      </c>
      <c r="AY156" s="25" t="s">
        <v>201</v>
      </c>
      <c r="BE156" s="217">
        <f t="shared" si="44"/>
        <v>0</v>
      </c>
      <c r="BF156" s="217">
        <f t="shared" si="45"/>
        <v>0</v>
      </c>
      <c r="BG156" s="217">
        <f t="shared" si="46"/>
        <v>0</v>
      </c>
      <c r="BH156" s="217">
        <f t="shared" si="47"/>
        <v>0</v>
      </c>
      <c r="BI156" s="217">
        <f t="shared" si="48"/>
        <v>0</v>
      </c>
      <c r="BJ156" s="25" t="s">
        <v>42</v>
      </c>
      <c r="BK156" s="217">
        <f t="shared" si="49"/>
        <v>0</v>
      </c>
      <c r="BL156" s="25" t="s">
        <v>608</v>
      </c>
      <c r="BM156" s="25" t="s">
        <v>4035</v>
      </c>
    </row>
    <row r="157" spans="2:65" s="1" customFormat="1" ht="16.5" customHeight="1">
      <c r="B157" s="43"/>
      <c r="C157" s="206" t="s">
        <v>563</v>
      </c>
      <c r="D157" s="206" t="s">
        <v>203</v>
      </c>
      <c r="E157" s="207" t="s">
        <v>4033</v>
      </c>
      <c r="F157" s="208" t="s">
        <v>4034</v>
      </c>
      <c r="G157" s="209" t="s">
        <v>3891</v>
      </c>
      <c r="H157" s="210">
        <v>5</v>
      </c>
      <c r="I157" s="211"/>
      <c r="J157" s="212">
        <f t="shared" si="40"/>
        <v>0</v>
      </c>
      <c r="K157" s="208" t="s">
        <v>34</v>
      </c>
      <c r="L157" s="63"/>
      <c r="M157" s="213" t="s">
        <v>34</v>
      </c>
      <c r="N157" s="214" t="s">
        <v>51</v>
      </c>
      <c r="O157" s="44"/>
      <c r="P157" s="215">
        <f t="shared" si="41"/>
        <v>0</v>
      </c>
      <c r="Q157" s="215">
        <v>0</v>
      </c>
      <c r="R157" s="215">
        <f t="shared" si="42"/>
        <v>0</v>
      </c>
      <c r="S157" s="215">
        <v>0</v>
      </c>
      <c r="T157" s="216">
        <f t="shared" si="43"/>
        <v>0</v>
      </c>
      <c r="AR157" s="25" t="s">
        <v>608</v>
      </c>
      <c r="AT157" s="25" t="s">
        <v>203</v>
      </c>
      <c r="AU157" s="25" t="s">
        <v>108</v>
      </c>
      <c r="AY157" s="25" t="s">
        <v>201</v>
      </c>
      <c r="BE157" s="217">
        <f t="shared" si="44"/>
        <v>0</v>
      </c>
      <c r="BF157" s="217">
        <f t="shared" si="45"/>
        <v>0</v>
      </c>
      <c r="BG157" s="217">
        <f t="shared" si="46"/>
        <v>0</v>
      </c>
      <c r="BH157" s="217">
        <f t="shared" si="47"/>
        <v>0</v>
      </c>
      <c r="BI157" s="217">
        <f t="shared" si="48"/>
        <v>0</v>
      </c>
      <c r="BJ157" s="25" t="s">
        <v>42</v>
      </c>
      <c r="BK157" s="217">
        <f t="shared" si="49"/>
        <v>0</v>
      </c>
      <c r="BL157" s="25" t="s">
        <v>608</v>
      </c>
      <c r="BM157" s="25" t="s">
        <v>4036</v>
      </c>
    </row>
    <row r="158" spans="2:65" s="1" customFormat="1" ht="16.5" customHeight="1">
      <c r="B158" s="43"/>
      <c r="C158" s="206" t="s">
        <v>567</v>
      </c>
      <c r="D158" s="206" t="s">
        <v>203</v>
      </c>
      <c r="E158" s="207" t="s">
        <v>4037</v>
      </c>
      <c r="F158" s="208" t="s">
        <v>4038</v>
      </c>
      <c r="G158" s="209" t="s">
        <v>3891</v>
      </c>
      <c r="H158" s="210">
        <v>2</v>
      </c>
      <c r="I158" s="211"/>
      <c r="J158" s="212">
        <f t="shared" si="40"/>
        <v>0</v>
      </c>
      <c r="K158" s="208" t="s">
        <v>34</v>
      </c>
      <c r="L158" s="63"/>
      <c r="M158" s="213" t="s">
        <v>34</v>
      </c>
      <c r="N158" s="214" t="s">
        <v>51</v>
      </c>
      <c r="O158" s="44"/>
      <c r="P158" s="215">
        <f t="shared" si="41"/>
        <v>0</v>
      </c>
      <c r="Q158" s="215">
        <v>0</v>
      </c>
      <c r="R158" s="215">
        <f t="shared" si="42"/>
        <v>0</v>
      </c>
      <c r="S158" s="215">
        <v>0</v>
      </c>
      <c r="T158" s="216">
        <f t="shared" si="43"/>
        <v>0</v>
      </c>
      <c r="AR158" s="25" t="s">
        <v>608</v>
      </c>
      <c r="AT158" s="25" t="s">
        <v>203</v>
      </c>
      <c r="AU158" s="25" t="s">
        <v>108</v>
      </c>
      <c r="AY158" s="25" t="s">
        <v>201</v>
      </c>
      <c r="BE158" s="217">
        <f t="shared" si="44"/>
        <v>0</v>
      </c>
      <c r="BF158" s="217">
        <f t="shared" si="45"/>
        <v>0</v>
      </c>
      <c r="BG158" s="217">
        <f t="shared" si="46"/>
        <v>0</v>
      </c>
      <c r="BH158" s="217">
        <f t="shared" si="47"/>
        <v>0</v>
      </c>
      <c r="BI158" s="217">
        <f t="shared" si="48"/>
        <v>0</v>
      </c>
      <c r="BJ158" s="25" t="s">
        <v>42</v>
      </c>
      <c r="BK158" s="217">
        <f t="shared" si="49"/>
        <v>0</v>
      </c>
      <c r="BL158" s="25" t="s">
        <v>608</v>
      </c>
      <c r="BM158" s="25" t="s">
        <v>4039</v>
      </c>
    </row>
    <row r="159" spans="2:65" s="1" customFormat="1" ht="16.5" customHeight="1">
      <c r="B159" s="43"/>
      <c r="C159" s="206" t="s">
        <v>583</v>
      </c>
      <c r="D159" s="206" t="s">
        <v>203</v>
      </c>
      <c r="E159" s="207" t="s">
        <v>4040</v>
      </c>
      <c r="F159" s="208" t="s">
        <v>4041</v>
      </c>
      <c r="G159" s="209" t="s">
        <v>3891</v>
      </c>
      <c r="H159" s="210">
        <v>1</v>
      </c>
      <c r="I159" s="211"/>
      <c r="J159" s="212">
        <f t="shared" si="40"/>
        <v>0</v>
      </c>
      <c r="K159" s="208" t="s">
        <v>34</v>
      </c>
      <c r="L159" s="63"/>
      <c r="M159" s="213" t="s">
        <v>34</v>
      </c>
      <c r="N159" s="214" t="s">
        <v>51</v>
      </c>
      <c r="O159" s="44"/>
      <c r="P159" s="215">
        <f t="shared" si="41"/>
        <v>0</v>
      </c>
      <c r="Q159" s="215">
        <v>0</v>
      </c>
      <c r="R159" s="215">
        <f t="shared" si="42"/>
        <v>0</v>
      </c>
      <c r="S159" s="215">
        <v>0</v>
      </c>
      <c r="T159" s="216">
        <f t="shared" si="43"/>
        <v>0</v>
      </c>
      <c r="AR159" s="25" t="s">
        <v>608</v>
      </c>
      <c r="AT159" s="25" t="s">
        <v>203</v>
      </c>
      <c r="AU159" s="25" t="s">
        <v>108</v>
      </c>
      <c r="AY159" s="25" t="s">
        <v>201</v>
      </c>
      <c r="BE159" s="217">
        <f t="shared" si="44"/>
        <v>0</v>
      </c>
      <c r="BF159" s="217">
        <f t="shared" si="45"/>
        <v>0</v>
      </c>
      <c r="BG159" s="217">
        <f t="shared" si="46"/>
        <v>0</v>
      </c>
      <c r="BH159" s="217">
        <f t="shared" si="47"/>
        <v>0</v>
      </c>
      <c r="BI159" s="217">
        <f t="shared" si="48"/>
        <v>0</v>
      </c>
      <c r="BJ159" s="25" t="s">
        <v>42</v>
      </c>
      <c r="BK159" s="217">
        <f t="shared" si="49"/>
        <v>0</v>
      </c>
      <c r="BL159" s="25" t="s">
        <v>608</v>
      </c>
      <c r="BM159" s="25" t="s">
        <v>4042</v>
      </c>
    </row>
    <row r="160" spans="2:65" s="1" customFormat="1" ht="16.5" customHeight="1">
      <c r="B160" s="43"/>
      <c r="C160" s="206" t="s">
        <v>589</v>
      </c>
      <c r="D160" s="206" t="s">
        <v>203</v>
      </c>
      <c r="E160" s="207" t="s">
        <v>4043</v>
      </c>
      <c r="F160" s="208" t="s">
        <v>4044</v>
      </c>
      <c r="G160" s="209" t="s">
        <v>3891</v>
      </c>
      <c r="H160" s="210">
        <v>2</v>
      </c>
      <c r="I160" s="211"/>
      <c r="J160" s="212">
        <f t="shared" si="40"/>
        <v>0</v>
      </c>
      <c r="K160" s="208" t="s">
        <v>34</v>
      </c>
      <c r="L160" s="63"/>
      <c r="M160" s="213" t="s">
        <v>34</v>
      </c>
      <c r="N160" s="214" t="s">
        <v>51</v>
      </c>
      <c r="O160" s="44"/>
      <c r="P160" s="215">
        <f t="shared" si="41"/>
        <v>0</v>
      </c>
      <c r="Q160" s="215">
        <v>0</v>
      </c>
      <c r="R160" s="215">
        <f t="shared" si="42"/>
        <v>0</v>
      </c>
      <c r="S160" s="215">
        <v>0</v>
      </c>
      <c r="T160" s="216">
        <f t="shared" si="43"/>
        <v>0</v>
      </c>
      <c r="AR160" s="25" t="s">
        <v>608</v>
      </c>
      <c r="AT160" s="25" t="s">
        <v>203</v>
      </c>
      <c r="AU160" s="25" t="s">
        <v>108</v>
      </c>
      <c r="AY160" s="25" t="s">
        <v>201</v>
      </c>
      <c r="BE160" s="217">
        <f t="shared" si="44"/>
        <v>0</v>
      </c>
      <c r="BF160" s="217">
        <f t="shared" si="45"/>
        <v>0</v>
      </c>
      <c r="BG160" s="217">
        <f t="shared" si="46"/>
        <v>0</v>
      </c>
      <c r="BH160" s="217">
        <f t="shared" si="47"/>
        <v>0</v>
      </c>
      <c r="BI160" s="217">
        <f t="shared" si="48"/>
        <v>0</v>
      </c>
      <c r="BJ160" s="25" t="s">
        <v>42</v>
      </c>
      <c r="BK160" s="217">
        <f t="shared" si="49"/>
        <v>0</v>
      </c>
      <c r="BL160" s="25" t="s">
        <v>608</v>
      </c>
      <c r="BM160" s="25" t="s">
        <v>4045</v>
      </c>
    </row>
    <row r="161" spans="2:65" s="1" customFormat="1" ht="16.5" customHeight="1">
      <c r="B161" s="43"/>
      <c r="C161" s="206" t="s">
        <v>595</v>
      </c>
      <c r="D161" s="206" t="s">
        <v>203</v>
      </c>
      <c r="E161" s="207" t="s">
        <v>4046</v>
      </c>
      <c r="F161" s="208" t="s">
        <v>4047</v>
      </c>
      <c r="G161" s="209" t="s">
        <v>3891</v>
      </c>
      <c r="H161" s="210">
        <v>2</v>
      </c>
      <c r="I161" s="211"/>
      <c r="J161" s="212">
        <f t="shared" si="40"/>
        <v>0</v>
      </c>
      <c r="K161" s="208" t="s">
        <v>34</v>
      </c>
      <c r="L161" s="63"/>
      <c r="M161" s="213" t="s">
        <v>34</v>
      </c>
      <c r="N161" s="214" t="s">
        <v>51</v>
      </c>
      <c r="O161" s="44"/>
      <c r="P161" s="215">
        <f t="shared" si="41"/>
        <v>0</v>
      </c>
      <c r="Q161" s="215">
        <v>0</v>
      </c>
      <c r="R161" s="215">
        <f t="shared" si="42"/>
        <v>0</v>
      </c>
      <c r="S161" s="215">
        <v>0</v>
      </c>
      <c r="T161" s="216">
        <f t="shared" si="43"/>
        <v>0</v>
      </c>
      <c r="AR161" s="25" t="s">
        <v>608</v>
      </c>
      <c r="AT161" s="25" t="s">
        <v>203</v>
      </c>
      <c r="AU161" s="25" t="s">
        <v>108</v>
      </c>
      <c r="AY161" s="25" t="s">
        <v>201</v>
      </c>
      <c r="BE161" s="217">
        <f t="shared" si="44"/>
        <v>0</v>
      </c>
      <c r="BF161" s="217">
        <f t="shared" si="45"/>
        <v>0</v>
      </c>
      <c r="BG161" s="217">
        <f t="shared" si="46"/>
        <v>0</v>
      </c>
      <c r="BH161" s="217">
        <f t="shared" si="47"/>
        <v>0</v>
      </c>
      <c r="BI161" s="217">
        <f t="shared" si="48"/>
        <v>0</v>
      </c>
      <c r="BJ161" s="25" t="s">
        <v>42</v>
      </c>
      <c r="BK161" s="217">
        <f t="shared" si="49"/>
        <v>0</v>
      </c>
      <c r="BL161" s="25" t="s">
        <v>608</v>
      </c>
      <c r="BM161" s="25" t="s">
        <v>4048</v>
      </c>
    </row>
    <row r="162" spans="2:65" s="1" customFormat="1" ht="16.5" customHeight="1">
      <c r="B162" s="43"/>
      <c r="C162" s="206" t="s">
        <v>602</v>
      </c>
      <c r="D162" s="206" t="s">
        <v>203</v>
      </c>
      <c r="E162" s="207" t="s">
        <v>4049</v>
      </c>
      <c r="F162" s="208" t="s">
        <v>4050</v>
      </c>
      <c r="G162" s="209" t="s">
        <v>3891</v>
      </c>
      <c r="H162" s="210">
        <v>29</v>
      </c>
      <c r="I162" s="211"/>
      <c r="J162" s="212">
        <f t="shared" si="40"/>
        <v>0</v>
      </c>
      <c r="K162" s="208" t="s">
        <v>34</v>
      </c>
      <c r="L162" s="63"/>
      <c r="M162" s="213" t="s">
        <v>34</v>
      </c>
      <c r="N162" s="214" t="s">
        <v>51</v>
      </c>
      <c r="O162" s="44"/>
      <c r="P162" s="215">
        <f t="shared" si="41"/>
        <v>0</v>
      </c>
      <c r="Q162" s="215">
        <v>0</v>
      </c>
      <c r="R162" s="215">
        <f t="shared" si="42"/>
        <v>0</v>
      </c>
      <c r="S162" s="215">
        <v>0</v>
      </c>
      <c r="T162" s="216">
        <f t="shared" si="43"/>
        <v>0</v>
      </c>
      <c r="AR162" s="25" t="s">
        <v>608</v>
      </c>
      <c r="AT162" s="25" t="s">
        <v>203</v>
      </c>
      <c r="AU162" s="25" t="s">
        <v>108</v>
      </c>
      <c r="AY162" s="25" t="s">
        <v>201</v>
      </c>
      <c r="BE162" s="217">
        <f t="shared" si="44"/>
        <v>0</v>
      </c>
      <c r="BF162" s="217">
        <f t="shared" si="45"/>
        <v>0</v>
      </c>
      <c r="BG162" s="217">
        <f t="shared" si="46"/>
        <v>0</v>
      </c>
      <c r="BH162" s="217">
        <f t="shared" si="47"/>
        <v>0</v>
      </c>
      <c r="BI162" s="217">
        <f t="shared" si="48"/>
        <v>0</v>
      </c>
      <c r="BJ162" s="25" t="s">
        <v>42</v>
      </c>
      <c r="BK162" s="217">
        <f t="shared" si="49"/>
        <v>0</v>
      </c>
      <c r="BL162" s="25" t="s">
        <v>608</v>
      </c>
      <c r="BM162" s="25" t="s">
        <v>4051</v>
      </c>
    </row>
    <row r="163" spans="2:65" s="1" customFormat="1" ht="16.5" customHeight="1">
      <c r="B163" s="43"/>
      <c r="C163" s="206" t="s">
        <v>608</v>
      </c>
      <c r="D163" s="206" t="s">
        <v>203</v>
      </c>
      <c r="E163" s="207" t="s">
        <v>4049</v>
      </c>
      <c r="F163" s="208" t="s">
        <v>4050</v>
      </c>
      <c r="G163" s="209" t="s">
        <v>3891</v>
      </c>
      <c r="H163" s="210">
        <v>12</v>
      </c>
      <c r="I163" s="211"/>
      <c r="J163" s="212">
        <f t="shared" si="40"/>
        <v>0</v>
      </c>
      <c r="K163" s="208" t="s">
        <v>34</v>
      </c>
      <c r="L163" s="63"/>
      <c r="M163" s="213" t="s">
        <v>34</v>
      </c>
      <c r="N163" s="214" t="s">
        <v>51</v>
      </c>
      <c r="O163" s="44"/>
      <c r="P163" s="215">
        <f t="shared" si="41"/>
        <v>0</v>
      </c>
      <c r="Q163" s="215">
        <v>0</v>
      </c>
      <c r="R163" s="215">
        <f t="shared" si="42"/>
        <v>0</v>
      </c>
      <c r="S163" s="215">
        <v>0</v>
      </c>
      <c r="T163" s="216">
        <f t="shared" si="43"/>
        <v>0</v>
      </c>
      <c r="AR163" s="25" t="s">
        <v>608</v>
      </c>
      <c r="AT163" s="25" t="s">
        <v>203</v>
      </c>
      <c r="AU163" s="25" t="s">
        <v>108</v>
      </c>
      <c r="AY163" s="25" t="s">
        <v>201</v>
      </c>
      <c r="BE163" s="217">
        <f t="shared" si="44"/>
        <v>0</v>
      </c>
      <c r="BF163" s="217">
        <f t="shared" si="45"/>
        <v>0</v>
      </c>
      <c r="BG163" s="217">
        <f t="shared" si="46"/>
        <v>0</v>
      </c>
      <c r="BH163" s="217">
        <f t="shared" si="47"/>
        <v>0</v>
      </c>
      <c r="BI163" s="217">
        <f t="shared" si="48"/>
        <v>0</v>
      </c>
      <c r="BJ163" s="25" t="s">
        <v>42</v>
      </c>
      <c r="BK163" s="217">
        <f t="shared" si="49"/>
        <v>0</v>
      </c>
      <c r="BL163" s="25" t="s">
        <v>608</v>
      </c>
      <c r="BM163" s="25" t="s">
        <v>4052</v>
      </c>
    </row>
    <row r="164" spans="2:65" s="1" customFormat="1" ht="16.5" customHeight="1">
      <c r="B164" s="43"/>
      <c r="C164" s="206" t="s">
        <v>615</v>
      </c>
      <c r="D164" s="206" t="s">
        <v>203</v>
      </c>
      <c r="E164" s="207" t="s">
        <v>4053</v>
      </c>
      <c r="F164" s="208" t="s">
        <v>4054</v>
      </c>
      <c r="G164" s="209" t="s">
        <v>3891</v>
      </c>
      <c r="H164" s="210">
        <v>1</v>
      </c>
      <c r="I164" s="211"/>
      <c r="J164" s="212">
        <f t="shared" si="40"/>
        <v>0</v>
      </c>
      <c r="K164" s="208" t="s">
        <v>34</v>
      </c>
      <c r="L164" s="63"/>
      <c r="M164" s="213" t="s">
        <v>34</v>
      </c>
      <c r="N164" s="214" t="s">
        <v>51</v>
      </c>
      <c r="O164" s="44"/>
      <c r="P164" s="215">
        <f t="shared" si="41"/>
        <v>0</v>
      </c>
      <c r="Q164" s="215">
        <v>0</v>
      </c>
      <c r="R164" s="215">
        <f t="shared" si="42"/>
        <v>0</v>
      </c>
      <c r="S164" s="215">
        <v>0</v>
      </c>
      <c r="T164" s="216">
        <f t="shared" si="43"/>
        <v>0</v>
      </c>
      <c r="AR164" s="25" t="s">
        <v>608</v>
      </c>
      <c r="AT164" s="25" t="s">
        <v>203</v>
      </c>
      <c r="AU164" s="25" t="s">
        <v>108</v>
      </c>
      <c r="AY164" s="25" t="s">
        <v>201</v>
      </c>
      <c r="BE164" s="217">
        <f t="shared" si="44"/>
        <v>0</v>
      </c>
      <c r="BF164" s="217">
        <f t="shared" si="45"/>
        <v>0</v>
      </c>
      <c r="BG164" s="217">
        <f t="shared" si="46"/>
        <v>0</v>
      </c>
      <c r="BH164" s="217">
        <f t="shared" si="47"/>
        <v>0</v>
      </c>
      <c r="BI164" s="217">
        <f t="shared" si="48"/>
        <v>0</v>
      </c>
      <c r="BJ164" s="25" t="s">
        <v>42</v>
      </c>
      <c r="BK164" s="217">
        <f t="shared" si="49"/>
        <v>0</v>
      </c>
      <c r="BL164" s="25" t="s">
        <v>608</v>
      </c>
      <c r="BM164" s="25" t="s">
        <v>4055</v>
      </c>
    </row>
    <row r="165" spans="2:65" s="1" customFormat="1" ht="16.5" customHeight="1">
      <c r="B165" s="43"/>
      <c r="C165" s="206" t="s">
        <v>621</v>
      </c>
      <c r="D165" s="206" t="s">
        <v>203</v>
      </c>
      <c r="E165" s="207" t="s">
        <v>4056</v>
      </c>
      <c r="F165" s="208" t="s">
        <v>4057</v>
      </c>
      <c r="G165" s="209" t="s">
        <v>3891</v>
      </c>
      <c r="H165" s="210">
        <v>4</v>
      </c>
      <c r="I165" s="211"/>
      <c r="J165" s="212">
        <f t="shared" si="40"/>
        <v>0</v>
      </c>
      <c r="K165" s="208" t="s">
        <v>34</v>
      </c>
      <c r="L165" s="63"/>
      <c r="M165" s="213" t="s">
        <v>34</v>
      </c>
      <c r="N165" s="214" t="s">
        <v>51</v>
      </c>
      <c r="O165" s="44"/>
      <c r="P165" s="215">
        <f t="shared" si="41"/>
        <v>0</v>
      </c>
      <c r="Q165" s="215">
        <v>0</v>
      </c>
      <c r="R165" s="215">
        <f t="shared" si="42"/>
        <v>0</v>
      </c>
      <c r="S165" s="215">
        <v>0</v>
      </c>
      <c r="T165" s="216">
        <f t="shared" si="43"/>
        <v>0</v>
      </c>
      <c r="AR165" s="25" t="s">
        <v>608</v>
      </c>
      <c r="AT165" s="25" t="s">
        <v>203</v>
      </c>
      <c r="AU165" s="25" t="s">
        <v>108</v>
      </c>
      <c r="AY165" s="25" t="s">
        <v>201</v>
      </c>
      <c r="BE165" s="217">
        <f t="shared" si="44"/>
        <v>0</v>
      </c>
      <c r="BF165" s="217">
        <f t="shared" si="45"/>
        <v>0</v>
      </c>
      <c r="BG165" s="217">
        <f t="shared" si="46"/>
        <v>0</v>
      </c>
      <c r="BH165" s="217">
        <f t="shared" si="47"/>
        <v>0</v>
      </c>
      <c r="BI165" s="217">
        <f t="shared" si="48"/>
        <v>0</v>
      </c>
      <c r="BJ165" s="25" t="s">
        <v>42</v>
      </c>
      <c r="BK165" s="217">
        <f t="shared" si="49"/>
        <v>0</v>
      </c>
      <c r="BL165" s="25" t="s">
        <v>608</v>
      </c>
      <c r="BM165" s="25" t="s">
        <v>4058</v>
      </c>
    </row>
    <row r="166" spans="2:65" s="1" customFormat="1" ht="16.5" customHeight="1">
      <c r="B166" s="43"/>
      <c r="C166" s="206" t="s">
        <v>627</v>
      </c>
      <c r="D166" s="206" t="s">
        <v>203</v>
      </c>
      <c r="E166" s="207" t="s">
        <v>4059</v>
      </c>
      <c r="F166" s="208" t="s">
        <v>4060</v>
      </c>
      <c r="G166" s="209" t="s">
        <v>3891</v>
      </c>
      <c r="H166" s="210">
        <v>2</v>
      </c>
      <c r="I166" s="211"/>
      <c r="J166" s="212">
        <f t="shared" si="40"/>
        <v>0</v>
      </c>
      <c r="K166" s="208" t="s">
        <v>34</v>
      </c>
      <c r="L166" s="63"/>
      <c r="M166" s="213" t="s">
        <v>34</v>
      </c>
      <c r="N166" s="214" t="s">
        <v>51</v>
      </c>
      <c r="O166" s="44"/>
      <c r="P166" s="215">
        <f t="shared" si="41"/>
        <v>0</v>
      </c>
      <c r="Q166" s="215">
        <v>0</v>
      </c>
      <c r="R166" s="215">
        <f t="shared" si="42"/>
        <v>0</v>
      </c>
      <c r="S166" s="215">
        <v>0</v>
      </c>
      <c r="T166" s="216">
        <f t="shared" si="43"/>
        <v>0</v>
      </c>
      <c r="AR166" s="25" t="s">
        <v>608</v>
      </c>
      <c r="AT166" s="25" t="s">
        <v>203</v>
      </c>
      <c r="AU166" s="25" t="s">
        <v>108</v>
      </c>
      <c r="AY166" s="25" t="s">
        <v>201</v>
      </c>
      <c r="BE166" s="217">
        <f t="shared" si="44"/>
        <v>0</v>
      </c>
      <c r="BF166" s="217">
        <f t="shared" si="45"/>
        <v>0</v>
      </c>
      <c r="BG166" s="217">
        <f t="shared" si="46"/>
        <v>0</v>
      </c>
      <c r="BH166" s="217">
        <f t="shared" si="47"/>
        <v>0</v>
      </c>
      <c r="BI166" s="217">
        <f t="shared" si="48"/>
        <v>0</v>
      </c>
      <c r="BJ166" s="25" t="s">
        <v>42</v>
      </c>
      <c r="BK166" s="217">
        <f t="shared" si="49"/>
        <v>0</v>
      </c>
      <c r="BL166" s="25" t="s">
        <v>608</v>
      </c>
      <c r="BM166" s="25" t="s">
        <v>4061</v>
      </c>
    </row>
    <row r="167" spans="2:65" s="1" customFormat="1" ht="16.5" customHeight="1">
      <c r="B167" s="43"/>
      <c r="C167" s="206" t="s">
        <v>635</v>
      </c>
      <c r="D167" s="206" t="s">
        <v>203</v>
      </c>
      <c r="E167" s="207" t="s">
        <v>4062</v>
      </c>
      <c r="F167" s="208" t="s">
        <v>4063</v>
      </c>
      <c r="G167" s="209" t="s">
        <v>3891</v>
      </c>
      <c r="H167" s="210">
        <v>2</v>
      </c>
      <c r="I167" s="211"/>
      <c r="J167" s="212">
        <f t="shared" si="40"/>
        <v>0</v>
      </c>
      <c r="K167" s="208" t="s">
        <v>34</v>
      </c>
      <c r="L167" s="63"/>
      <c r="M167" s="213" t="s">
        <v>34</v>
      </c>
      <c r="N167" s="214" t="s">
        <v>51</v>
      </c>
      <c r="O167" s="44"/>
      <c r="P167" s="215">
        <f t="shared" si="41"/>
        <v>0</v>
      </c>
      <c r="Q167" s="215">
        <v>0</v>
      </c>
      <c r="R167" s="215">
        <f t="shared" si="42"/>
        <v>0</v>
      </c>
      <c r="S167" s="215">
        <v>0</v>
      </c>
      <c r="T167" s="216">
        <f t="shared" si="43"/>
        <v>0</v>
      </c>
      <c r="AR167" s="25" t="s">
        <v>608</v>
      </c>
      <c r="AT167" s="25" t="s">
        <v>203</v>
      </c>
      <c r="AU167" s="25" t="s">
        <v>108</v>
      </c>
      <c r="AY167" s="25" t="s">
        <v>201</v>
      </c>
      <c r="BE167" s="217">
        <f t="shared" si="44"/>
        <v>0</v>
      </c>
      <c r="BF167" s="217">
        <f t="shared" si="45"/>
        <v>0</v>
      </c>
      <c r="BG167" s="217">
        <f t="shared" si="46"/>
        <v>0</v>
      </c>
      <c r="BH167" s="217">
        <f t="shared" si="47"/>
        <v>0</v>
      </c>
      <c r="BI167" s="217">
        <f t="shared" si="48"/>
        <v>0</v>
      </c>
      <c r="BJ167" s="25" t="s">
        <v>42</v>
      </c>
      <c r="BK167" s="217">
        <f t="shared" si="49"/>
        <v>0</v>
      </c>
      <c r="BL167" s="25" t="s">
        <v>608</v>
      </c>
      <c r="BM167" s="25" t="s">
        <v>4064</v>
      </c>
    </row>
    <row r="168" spans="2:65" s="1" customFormat="1" ht="16.5" customHeight="1">
      <c r="B168" s="43"/>
      <c r="C168" s="206" t="s">
        <v>642</v>
      </c>
      <c r="D168" s="206" t="s">
        <v>203</v>
      </c>
      <c r="E168" s="207" t="s">
        <v>4065</v>
      </c>
      <c r="F168" s="208" t="s">
        <v>4066</v>
      </c>
      <c r="G168" s="209" t="s">
        <v>3891</v>
      </c>
      <c r="H168" s="210">
        <v>4</v>
      </c>
      <c r="I168" s="211"/>
      <c r="J168" s="212">
        <f t="shared" si="40"/>
        <v>0</v>
      </c>
      <c r="K168" s="208" t="s">
        <v>34</v>
      </c>
      <c r="L168" s="63"/>
      <c r="M168" s="213" t="s">
        <v>34</v>
      </c>
      <c r="N168" s="214" t="s">
        <v>51</v>
      </c>
      <c r="O168" s="44"/>
      <c r="P168" s="215">
        <f t="shared" si="41"/>
        <v>0</v>
      </c>
      <c r="Q168" s="215">
        <v>0</v>
      </c>
      <c r="R168" s="215">
        <f t="shared" si="42"/>
        <v>0</v>
      </c>
      <c r="S168" s="215">
        <v>0</v>
      </c>
      <c r="T168" s="216">
        <f t="shared" si="43"/>
        <v>0</v>
      </c>
      <c r="AR168" s="25" t="s">
        <v>608</v>
      </c>
      <c r="AT168" s="25" t="s">
        <v>203</v>
      </c>
      <c r="AU168" s="25" t="s">
        <v>108</v>
      </c>
      <c r="AY168" s="25" t="s">
        <v>201</v>
      </c>
      <c r="BE168" s="217">
        <f t="shared" si="44"/>
        <v>0</v>
      </c>
      <c r="BF168" s="217">
        <f t="shared" si="45"/>
        <v>0</v>
      </c>
      <c r="BG168" s="217">
        <f t="shared" si="46"/>
        <v>0</v>
      </c>
      <c r="BH168" s="217">
        <f t="shared" si="47"/>
        <v>0</v>
      </c>
      <c r="BI168" s="217">
        <f t="shared" si="48"/>
        <v>0</v>
      </c>
      <c r="BJ168" s="25" t="s">
        <v>42</v>
      </c>
      <c r="BK168" s="217">
        <f t="shared" si="49"/>
        <v>0</v>
      </c>
      <c r="BL168" s="25" t="s">
        <v>608</v>
      </c>
      <c r="BM168" s="25" t="s">
        <v>4067</v>
      </c>
    </row>
    <row r="169" spans="2:65" s="1" customFormat="1" ht="16.5" customHeight="1">
      <c r="B169" s="43"/>
      <c r="C169" s="206" t="s">
        <v>649</v>
      </c>
      <c r="D169" s="206" t="s">
        <v>203</v>
      </c>
      <c r="E169" s="207" t="s">
        <v>4068</v>
      </c>
      <c r="F169" s="208" t="s">
        <v>4069</v>
      </c>
      <c r="G169" s="209" t="s">
        <v>3891</v>
      </c>
      <c r="H169" s="210">
        <v>1</v>
      </c>
      <c r="I169" s="211"/>
      <c r="J169" s="212">
        <f t="shared" si="40"/>
        <v>0</v>
      </c>
      <c r="K169" s="208" t="s">
        <v>34</v>
      </c>
      <c r="L169" s="63"/>
      <c r="M169" s="213" t="s">
        <v>34</v>
      </c>
      <c r="N169" s="214" t="s">
        <v>51</v>
      </c>
      <c r="O169" s="44"/>
      <c r="P169" s="215">
        <f t="shared" si="41"/>
        <v>0</v>
      </c>
      <c r="Q169" s="215">
        <v>0</v>
      </c>
      <c r="R169" s="215">
        <f t="shared" si="42"/>
        <v>0</v>
      </c>
      <c r="S169" s="215">
        <v>0</v>
      </c>
      <c r="T169" s="216">
        <f t="shared" si="43"/>
        <v>0</v>
      </c>
      <c r="AR169" s="25" t="s">
        <v>608</v>
      </c>
      <c r="AT169" s="25" t="s">
        <v>203</v>
      </c>
      <c r="AU169" s="25" t="s">
        <v>108</v>
      </c>
      <c r="AY169" s="25" t="s">
        <v>201</v>
      </c>
      <c r="BE169" s="217">
        <f t="shared" si="44"/>
        <v>0</v>
      </c>
      <c r="BF169" s="217">
        <f t="shared" si="45"/>
        <v>0</v>
      </c>
      <c r="BG169" s="217">
        <f t="shared" si="46"/>
        <v>0</v>
      </c>
      <c r="BH169" s="217">
        <f t="shared" si="47"/>
        <v>0</v>
      </c>
      <c r="BI169" s="217">
        <f t="shared" si="48"/>
        <v>0</v>
      </c>
      <c r="BJ169" s="25" t="s">
        <v>42</v>
      </c>
      <c r="BK169" s="217">
        <f t="shared" si="49"/>
        <v>0</v>
      </c>
      <c r="BL169" s="25" t="s">
        <v>608</v>
      </c>
      <c r="BM169" s="25" t="s">
        <v>4070</v>
      </c>
    </row>
    <row r="170" spans="2:65" s="1" customFormat="1" ht="16.5" customHeight="1">
      <c r="B170" s="43"/>
      <c r="C170" s="206" t="s">
        <v>653</v>
      </c>
      <c r="D170" s="206" t="s">
        <v>203</v>
      </c>
      <c r="E170" s="207" t="s">
        <v>4071</v>
      </c>
      <c r="F170" s="208" t="s">
        <v>4072</v>
      </c>
      <c r="G170" s="209" t="s">
        <v>3891</v>
      </c>
      <c r="H170" s="210">
        <v>4</v>
      </c>
      <c r="I170" s="211"/>
      <c r="J170" s="212">
        <f t="shared" si="40"/>
        <v>0</v>
      </c>
      <c r="K170" s="208" t="s">
        <v>34</v>
      </c>
      <c r="L170" s="63"/>
      <c r="M170" s="213" t="s">
        <v>34</v>
      </c>
      <c r="N170" s="214" t="s">
        <v>51</v>
      </c>
      <c r="O170" s="44"/>
      <c r="P170" s="215">
        <f t="shared" si="41"/>
        <v>0</v>
      </c>
      <c r="Q170" s="215">
        <v>0</v>
      </c>
      <c r="R170" s="215">
        <f t="shared" si="42"/>
        <v>0</v>
      </c>
      <c r="S170" s="215">
        <v>0</v>
      </c>
      <c r="T170" s="216">
        <f t="shared" si="43"/>
        <v>0</v>
      </c>
      <c r="AR170" s="25" t="s">
        <v>608</v>
      </c>
      <c r="AT170" s="25" t="s">
        <v>203</v>
      </c>
      <c r="AU170" s="25" t="s">
        <v>108</v>
      </c>
      <c r="AY170" s="25" t="s">
        <v>201</v>
      </c>
      <c r="BE170" s="217">
        <f t="shared" si="44"/>
        <v>0</v>
      </c>
      <c r="BF170" s="217">
        <f t="shared" si="45"/>
        <v>0</v>
      </c>
      <c r="BG170" s="217">
        <f t="shared" si="46"/>
        <v>0</v>
      </c>
      <c r="BH170" s="217">
        <f t="shared" si="47"/>
        <v>0</v>
      </c>
      <c r="BI170" s="217">
        <f t="shared" si="48"/>
        <v>0</v>
      </c>
      <c r="BJ170" s="25" t="s">
        <v>42</v>
      </c>
      <c r="BK170" s="217">
        <f t="shared" si="49"/>
        <v>0</v>
      </c>
      <c r="BL170" s="25" t="s">
        <v>608</v>
      </c>
      <c r="BM170" s="25" t="s">
        <v>4073</v>
      </c>
    </row>
    <row r="171" spans="2:65" s="1" customFormat="1" ht="16.5" customHeight="1">
      <c r="B171" s="43"/>
      <c r="C171" s="206" t="s">
        <v>658</v>
      </c>
      <c r="D171" s="206" t="s">
        <v>203</v>
      </c>
      <c r="E171" s="207" t="s">
        <v>4071</v>
      </c>
      <c r="F171" s="208" t="s">
        <v>4072</v>
      </c>
      <c r="G171" s="209" t="s">
        <v>3891</v>
      </c>
      <c r="H171" s="210">
        <v>7</v>
      </c>
      <c r="I171" s="211"/>
      <c r="J171" s="212">
        <f t="shared" si="40"/>
        <v>0</v>
      </c>
      <c r="K171" s="208" t="s">
        <v>34</v>
      </c>
      <c r="L171" s="63"/>
      <c r="M171" s="213" t="s">
        <v>34</v>
      </c>
      <c r="N171" s="214" t="s">
        <v>51</v>
      </c>
      <c r="O171" s="44"/>
      <c r="P171" s="215">
        <f t="shared" si="41"/>
        <v>0</v>
      </c>
      <c r="Q171" s="215">
        <v>0</v>
      </c>
      <c r="R171" s="215">
        <f t="shared" si="42"/>
        <v>0</v>
      </c>
      <c r="S171" s="215">
        <v>0</v>
      </c>
      <c r="T171" s="216">
        <f t="shared" si="43"/>
        <v>0</v>
      </c>
      <c r="AR171" s="25" t="s">
        <v>608</v>
      </c>
      <c r="AT171" s="25" t="s">
        <v>203</v>
      </c>
      <c r="AU171" s="25" t="s">
        <v>108</v>
      </c>
      <c r="AY171" s="25" t="s">
        <v>201</v>
      </c>
      <c r="BE171" s="217">
        <f t="shared" si="44"/>
        <v>0</v>
      </c>
      <c r="BF171" s="217">
        <f t="shared" si="45"/>
        <v>0</v>
      </c>
      <c r="BG171" s="217">
        <f t="shared" si="46"/>
        <v>0</v>
      </c>
      <c r="BH171" s="217">
        <f t="shared" si="47"/>
        <v>0</v>
      </c>
      <c r="BI171" s="217">
        <f t="shared" si="48"/>
        <v>0</v>
      </c>
      <c r="BJ171" s="25" t="s">
        <v>42</v>
      </c>
      <c r="BK171" s="217">
        <f t="shared" si="49"/>
        <v>0</v>
      </c>
      <c r="BL171" s="25" t="s">
        <v>608</v>
      </c>
      <c r="BM171" s="25" t="s">
        <v>4074</v>
      </c>
    </row>
    <row r="172" spans="2:65" s="1" customFormat="1" ht="16.5" customHeight="1">
      <c r="B172" s="43"/>
      <c r="C172" s="206" t="s">
        <v>664</v>
      </c>
      <c r="D172" s="206" t="s">
        <v>203</v>
      </c>
      <c r="E172" s="207" t="s">
        <v>4075</v>
      </c>
      <c r="F172" s="208" t="s">
        <v>4076</v>
      </c>
      <c r="G172" s="209" t="s">
        <v>3891</v>
      </c>
      <c r="H172" s="210">
        <v>7</v>
      </c>
      <c r="I172" s="211"/>
      <c r="J172" s="212">
        <f t="shared" si="40"/>
        <v>0</v>
      </c>
      <c r="K172" s="208" t="s">
        <v>34</v>
      </c>
      <c r="L172" s="63"/>
      <c r="M172" s="213" t="s">
        <v>34</v>
      </c>
      <c r="N172" s="214" t="s">
        <v>51</v>
      </c>
      <c r="O172" s="44"/>
      <c r="P172" s="215">
        <f t="shared" si="41"/>
        <v>0</v>
      </c>
      <c r="Q172" s="215">
        <v>0</v>
      </c>
      <c r="R172" s="215">
        <f t="shared" si="42"/>
        <v>0</v>
      </c>
      <c r="S172" s="215">
        <v>0</v>
      </c>
      <c r="T172" s="216">
        <f t="shared" si="43"/>
        <v>0</v>
      </c>
      <c r="AR172" s="25" t="s">
        <v>608</v>
      </c>
      <c r="AT172" s="25" t="s">
        <v>203</v>
      </c>
      <c r="AU172" s="25" t="s">
        <v>108</v>
      </c>
      <c r="AY172" s="25" t="s">
        <v>201</v>
      </c>
      <c r="BE172" s="217">
        <f t="shared" si="44"/>
        <v>0</v>
      </c>
      <c r="BF172" s="217">
        <f t="shared" si="45"/>
        <v>0</v>
      </c>
      <c r="BG172" s="217">
        <f t="shared" si="46"/>
        <v>0</v>
      </c>
      <c r="BH172" s="217">
        <f t="shared" si="47"/>
        <v>0</v>
      </c>
      <c r="BI172" s="217">
        <f t="shared" si="48"/>
        <v>0</v>
      </c>
      <c r="BJ172" s="25" t="s">
        <v>42</v>
      </c>
      <c r="BK172" s="217">
        <f t="shared" si="49"/>
        <v>0</v>
      </c>
      <c r="BL172" s="25" t="s">
        <v>608</v>
      </c>
      <c r="BM172" s="25" t="s">
        <v>4077</v>
      </c>
    </row>
    <row r="173" spans="2:65" s="1" customFormat="1" ht="16.5" customHeight="1">
      <c r="B173" s="43"/>
      <c r="C173" s="206" t="s">
        <v>672</v>
      </c>
      <c r="D173" s="206" t="s">
        <v>203</v>
      </c>
      <c r="E173" s="207" t="s">
        <v>4075</v>
      </c>
      <c r="F173" s="208" t="s">
        <v>4076</v>
      </c>
      <c r="G173" s="209" t="s">
        <v>3891</v>
      </c>
      <c r="H173" s="210">
        <v>2</v>
      </c>
      <c r="I173" s="211"/>
      <c r="J173" s="212">
        <f t="shared" si="40"/>
        <v>0</v>
      </c>
      <c r="K173" s="208" t="s">
        <v>34</v>
      </c>
      <c r="L173" s="63"/>
      <c r="M173" s="213" t="s">
        <v>34</v>
      </c>
      <c r="N173" s="214" t="s">
        <v>51</v>
      </c>
      <c r="O173" s="44"/>
      <c r="P173" s="215">
        <f t="shared" si="41"/>
        <v>0</v>
      </c>
      <c r="Q173" s="215">
        <v>0</v>
      </c>
      <c r="R173" s="215">
        <f t="shared" si="42"/>
        <v>0</v>
      </c>
      <c r="S173" s="215">
        <v>0</v>
      </c>
      <c r="T173" s="216">
        <f t="shared" si="43"/>
        <v>0</v>
      </c>
      <c r="AR173" s="25" t="s">
        <v>608</v>
      </c>
      <c r="AT173" s="25" t="s">
        <v>203</v>
      </c>
      <c r="AU173" s="25" t="s">
        <v>108</v>
      </c>
      <c r="AY173" s="25" t="s">
        <v>201</v>
      </c>
      <c r="BE173" s="217">
        <f t="shared" si="44"/>
        <v>0</v>
      </c>
      <c r="BF173" s="217">
        <f t="shared" si="45"/>
        <v>0</v>
      </c>
      <c r="BG173" s="217">
        <f t="shared" si="46"/>
        <v>0</v>
      </c>
      <c r="BH173" s="217">
        <f t="shared" si="47"/>
        <v>0</v>
      </c>
      <c r="BI173" s="217">
        <f t="shared" si="48"/>
        <v>0</v>
      </c>
      <c r="BJ173" s="25" t="s">
        <v>42</v>
      </c>
      <c r="BK173" s="217">
        <f t="shared" si="49"/>
        <v>0</v>
      </c>
      <c r="BL173" s="25" t="s">
        <v>608</v>
      </c>
      <c r="BM173" s="25" t="s">
        <v>4078</v>
      </c>
    </row>
    <row r="174" spans="2:65" s="1" customFormat="1" ht="16.5" customHeight="1">
      <c r="B174" s="43"/>
      <c r="C174" s="206" t="s">
        <v>679</v>
      </c>
      <c r="D174" s="206" t="s">
        <v>203</v>
      </c>
      <c r="E174" s="207" t="s">
        <v>4079</v>
      </c>
      <c r="F174" s="208" t="s">
        <v>4080</v>
      </c>
      <c r="G174" s="209" t="s">
        <v>3891</v>
      </c>
      <c r="H174" s="210">
        <v>6</v>
      </c>
      <c r="I174" s="211"/>
      <c r="J174" s="212">
        <f t="shared" si="40"/>
        <v>0</v>
      </c>
      <c r="K174" s="208" t="s">
        <v>34</v>
      </c>
      <c r="L174" s="63"/>
      <c r="M174" s="213" t="s">
        <v>34</v>
      </c>
      <c r="N174" s="214" t="s">
        <v>51</v>
      </c>
      <c r="O174" s="44"/>
      <c r="P174" s="215">
        <f t="shared" si="41"/>
        <v>0</v>
      </c>
      <c r="Q174" s="215">
        <v>0</v>
      </c>
      <c r="R174" s="215">
        <f t="shared" si="42"/>
        <v>0</v>
      </c>
      <c r="S174" s="215">
        <v>0</v>
      </c>
      <c r="T174" s="216">
        <f t="shared" si="43"/>
        <v>0</v>
      </c>
      <c r="AR174" s="25" t="s">
        <v>608</v>
      </c>
      <c r="AT174" s="25" t="s">
        <v>203</v>
      </c>
      <c r="AU174" s="25" t="s">
        <v>108</v>
      </c>
      <c r="AY174" s="25" t="s">
        <v>201</v>
      </c>
      <c r="BE174" s="217">
        <f t="shared" si="44"/>
        <v>0</v>
      </c>
      <c r="BF174" s="217">
        <f t="shared" si="45"/>
        <v>0</v>
      </c>
      <c r="BG174" s="217">
        <f t="shared" si="46"/>
        <v>0</v>
      </c>
      <c r="BH174" s="217">
        <f t="shared" si="47"/>
        <v>0</v>
      </c>
      <c r="BI174" s="217">
        <f t="shared" si="48"/>
        <v>0</v>
      </c>
      <c r="BJ174" s="25" t="s">
        <v>42</v>
      </c>
      <c r="BK174" s="217">
        <f t="shared" si="49"/>
        <v>0</v>
      </c>
      <c r="BL174" s="25" t="s">
        <v>608</v>
      </c>
      <c r="BM174" s="25" t="s">
        <v>4081</v>
      </c>
    </row>
    <row r="175" spans="2:65" s="1" customFormat="1" ht="16.5" customHeight="1">
      <c r="B175" s="43"/>
      <c r="C175" s="206" t="s">
        <v>683</v>
      </c>
      <c r="D175" s="206" t="s">
        <v>203</v>
      </c>
      <c r="E175" s="207" t="s">
        <v>4082</v>
      </c>
      <c r="F175" s="208" t="s">
        <v>4083</v>
      </c>
      <c r="G175" s="209" t="s">
        <v>3891</v>
      </c>
      <c r="H175" s="210">
        <v>1</v>
      </c>
      <c r="I175" s="211"/>
      <c r="J175" s="212">
        <f t="shared" si="40"/>
        <v>0</v>
      </c>
      <c r="K175" s="208" t="s">
        <v>34</v>
      </c>
      <c r="L175" s="63"/>
      <c r="M175" s="213" t="s">
        <v>34</v>
      </c>
      <c r="N175" s="214" t="s">
        <v>51</v>
      </c>
      <c r="O175" s="44"/>
      <c r="P175" s="215">
        <f t="shared" si="41"/>
        <v>0</v>
      </c>
      <c r="Q175" s="215">
        <v>0</v>
      </c>
      <c r="R175" s="215">
        <f t="shared" si="42"/>
        <v>0</v>
      </c>
      <c r="S175" s="215">
        <v>0</v>
      </c>
      <c r="T175" s="216">
        <f t="shared" si="43"/>
        <v>0</v>
      </c>
      <c r="AR175" s="25" t="s">
        <v>608</v>
      </c>
      <c r="AT175" s="25" t="s">
        <v>203</v>
      </c>
      <c r="AU175" s="25" t="s">
        <v>108</v>
      </c>
      <c r="AY175" s="25" t="s">
        <v>201</v>
      </c>
      <c r="BE175" s="217">
        <f t="shared" si="44"/>
        <v>0</v>
      </c>
      <c r="BF175" s="217">
        <f t="shared" si="45"/>
        <v>0</v>
      </c>
      <c r="BG175" s="217">
        <f t="shared" si="46"/>
        <v>0</v>
      </c>
      <c r="BH175" s="217">
        <f t="shared" si="47"/>
        <v>0</v>
      </c>
      <c r="BI175" s="217">
        <f t="shared" si="48"/>
        <v>0</v>
      </c>
      <c r="BJ175" s="25" t="s">
        <v>42</v>
      </c>
      <c r="BK175" s="217">
        <f t="shared" si="49"/>
        <v>0</v>
      </c>
      <c r="BL175" s="25" t="s">
        <v>608</v>
      </c>
      <c r="BM175" s="25" t="s">
        <v>4084</v>
      </c>
    </row>
    <row r="176" spans="2:65" s="1" customFormat="1" ht="16.5" customHeight="1">
      <c r="B176" s="43"/>
      <c r="C176" s="206" t="s">
        <v>689</v>
      </c>
      <c r="D176" s="206" t="s">
        <v>203</v>
      </c>
      <c r="E176" s="207" t="s">
        <v>4085</v>
      </c>
      <c r="F176" s="208" t="s">
        <v>4086</v>
      </c>
      <c r="G176" s="209" t="s">
        <v>3891</v>
      </c>
      <c r="H176" s="210">
        <v>2</v>
      </c>
      <c r="I176" s="211"/>
      <c r="J176" s="212">
        <f t="shared" si="40"/>
        <v>0</v>
      </c>
      <c r="K176" s="208" t="s">
        <v>34</v>
      </c>
      <c r="L176" s="63"/>
      <c r="M176" s="213" t="s">
        <v>34</v>
      </c>
      <c r="N176" s="214" t="s">
        <v>51</v>
      </c>
      <c r="O176" s="44"/>
      <c r="P176" s="215">
        <f t="shared" si="41"/>
        <v>0</v>
      </c>
      <c r="Q176" s="215">
        <v>0</v>
      </c>
      <c r="R176" s="215">
        <f t="shared" si="42"/>
        <v>0</v>
      </c>
      <c r="S176" s="215">
        <v>0</v>
      </c>
      <c r="T176" s="216">
        <f t="shared" si="43"/>
        <v>0</v>
      </c>
      <c r="AR176" s="25" t="s">
        <v>608</v>
      </c>
      <c r="AT176" s="25" t="s">
        <v>203</v>
      </c>
      <c r="AU176" s="25" t="s">
        <v>108</v>
      </c>
      <c r="AY176" s="25" t="s">
        <v>201</v>
      </c>
      <c r="BE176" s="217">
        <f t="shared" si="44"/>
        <v>0</v>
      </c>
      <c r="BF176" s="217">
        <f t="shared" si="45"/>
        <v>0</v>
      </c>
      <c r="BG176" s="217">
        <f t="shared" si="46"/>
        <v>0</v>
      </c>
      <c r="BH176" s="217">
        <f t="shared" si="47"/>
        <v>0</v>
      </c>
      <c r="BI176" s="217">
        <f t="shared" si="48"/>
        <v>0</v>
      </c>
      <c r="BJ176" s="25" t="s">
        <v>42</v>
      </c>
      <c r="BK176" s="217">
        <f t="shared" si="49"/>
        <v>0</v>
      </c>
      <c r="BL176" s="25" t="s">
        <v>608</v>
      </c>
      <c r="BM176" s="25" t="s">
        <v>4087</v>
      </c>
    </row>
    <row r="177" spans="2:65" s="1" customFormat="1" ht="16.5" customHeight="1">
      <c r="B177" s="43"/>
      <c r="C177" s="206" t="s">
        <v>693</v>
      </c>
      <c r="D177" s="206" t="s">
        <v>203</v>
      </c>
      <c r="E177" s="207" t="s">
        <v>4088</v>
      </c>
      <c r="F177" s="208" t="s">
        <v>4089</v>
      </c>
      <c r="G177" s="209" t="s">
        <v>3891</v>
      </c>
      <c r="H177" s="210">
        <v>2</v>
      </c>
      <c r="I177" s="211"/>
      <c r="J177" s="212">
        <f t="shared" si="40"/>
        <v>0</v>
      </c>
      <c r="K177" s="208" t="s">
        <v>34</v>
      </c>
      <c r="L177" s="63"/>
      <c r="M177" s="213" t="s">
        <v>34</v>
      </c>
      <c r="N177" s="214" t="s">
        <v>51</v>
      </c>
      <c r="O177" s="44"/>
      <c r="P177" s="215">
        <f t="shared" si="41"/>
        <v>0</v>
      </c>
      <c r="Q177" s="215">
        <v>0</v>
      </c>
      <c r="R177" s="215">
        <f t="shared" si="42"/>
        <v>0</v>
      </c>
      <c r="S177" s="215">
        <v>0</v>
      </c>
      <c r="T177" s="216">
        <f t="shared" si="43"/>
        <v>0</v>
      </c>
      <c r="AR177" s="25" t="s">
        <v>608</v>
      </c>
      <c r="AT177" s="25" t="s">
        <v>203</v>
      </c>
      <c r="AU177" s="25" t="s">
        <v>108</v>
      </c>
      <c r="AY177" s="25" t="s">
        <v>201</v>
      </c>
      <c r="BE177" s="217">
        <f t="shared" si="44"/>
        <v>0</v>
      </c>
      <c r="BF177" s="217">
        <f t="shared" si="45"/>
        <v>0</v>
      </c>
      <c r="BG177" s="217">
        <f t="shared" si="46"/>
        <v>0</v>
      </c>
      <c r="BH177" s="217">
        <f t="shared" si="47"/>
        <v>0</v>
      </c>
      <c r="BI177" s="217">
        <f t="shared" si="48"/>
        <v>0</v>
      </c>
      <c r="BJ177" s="25" t="s">
        <v>42</v>
      </c>
      <c r="BK177" s="217">
        <f t="shared" si="49"/>
        <v>0</v>
      </c>
      <c r="BL177" s="25" t="s">
        <v>608</v>
      </c>
      <c r="BM177" s="25" t="s">
        <v>4090</v>
      </c>
    </row>
    <row r="178" spans="2:65" s="1" customFormat="1" ht="16.5" customHeight="1">
      <c r="B178" s="43"/>
      <c r="C178" s="206" t="s">
        <v>697</v>
      </c>
      <c r="D178" s="206" t="s">
        <v>203</v>
      </c>
      <c r="E178" s="207" t="s">
        <v>4091</v>
      </c>
      <c r="F178" s="208" t="s">
        <v>4092</v>
      </c>
      <c r="G178" s="209" t="s">
        <v>3891</v>
      </c>
      <c r="H178" s="210">
        <v>1</v>
      </c>
      <c r="I178" s="211"/>
      <c r="J178" s="212">
        <f t="shared" si="40"/>
        <v>0</v>
      </c>
      <c r="K178" s="208" t="s">
        <v>34</v>
      </c>
      <c r="L178" s="63"/>
      <c r="M178" s="213" t="s">
        <v>34</v>
      </c>
      <c r="N178" s="214" t="s">
        <v>51</v>
      </c>
      <c r="O178" s="44"/>
      <c r="P178" s="215">
        <f t="shared" si="41"/>
        <v>0</v>
      </c>
      <c r="Q178" s="215">
        <v>0</v>
      </c>
      <c r="R178" s="215">
        <f t="shared" si="42"/>
        <v>0</v>
      </c>
      <c r="S178" s="215">
        <v>0</v>
      </c>
      <c r="T178" s="216">
        <f t="shared" si="43"/>
        <v>0</v>
      </c>
      <c r="AR178" s="25" t="s">
        <v>608</v>
      </c>
      <c r="AT178" s="25" t="s">
        <v>203</v>
      </c>
      <c r="AU178" s="25" t="s">
        <v>108</v>
      </c>
      <c r="AY178" s="25" t="s">
        <v>201</v>
      </c>
      <c r="BE178" s="217">
        <f t="shared" si="44"/>
        <v>0</v>
      </c>
      <c r="BF178" s="217">
        <f t="shared" si="45"/>
        <v>0</v>
      </c>
      <c r="BG178" s="217">
        <f t="shared" si="46"/>
        <v>0</v>
      </c>
      <c r="BH178" s="217">
        <f t="shared" si="47"/>
        <v>0</v>
      </c>
      <c r="BI178" s="217">
        <f t="shared" si="48"/>
        <v>0</v>
      </c>
      <c r="BJ178" s="25" t="s">
        <v>42</v>
      </c>
      <c r="BK178" s="217">
        <f t="shared" si="49"/>
        <v>0</v>
      </c>
      <c r="BL178" s="25" t="s">
        <v>608</v>
      </c>
      <c r="BM178" s="25" t="s">
        <v>4093</v>
      </c>
    </row>
    <row r="179" spans="2:65" s="1" customFormat="1" ht="16.5" customHeight="1">
      <c r="B179" s="43"/>
      <c r="C179" s="206" t="s">
        <v>705</v>
      </c>
      <c r="D179" s="206" t="s">
        <v>203</v>
      </c>
      <c r="E179" s="207" t="s">
        <v>4094</v>
      </c>
      <c r="F179" s="208" t="s">
        <v>4095</v>
      </c>
      <c r="G179" s="209" t="s">
        <v>3891</v>
      </c>
      <c r="H179" s="210">
        <v>4</v>
      </c>
      <c r="I179" s="211"/>
      <c r="J179" s="212">
        <f t="shared" si="40"/>
        <v>0</v>
      </c>
      <c r="K179" s="208" t="s">
        <v>34</v>
      </c>
      <c r="L179" s="63"/>
      <c r="M179" s="213" t="s">
        <v>34</v>
      </c>
      <c r="N179" s="214" t="s">
        <v>51</v>
      </c>
      <c r="O179" s="44"/>
      <c r="P179" s="215">
        <f t="shared" si="41"/>
        <v>0</v>
      </c>
      <c r="Q179" s="215">
        <v>0</v>
      </c>
      <c r="R179" s="215">
        <f t="shared" si="42"/>
        <v>0</v>
      </c>
      <c r="S179" s="215">
        <v>0</v>
      </c>
      <c r="T179" s="216">
        <f t="shared" si="43"/>
        <v>0</v>
      </c>
      <c r="AR179" s="25" t="s">
        <v>608</v>
      </c>
      <c r="AT179" s="25" t="s">
        <v>203</v>
      </c>
      <c r="AU179" s="25" t="s">
        <v>108</v>
      </c>
      <c r="AY179" s="25" t="s">
        <v>201</v>
      </c>
      <c r="BE179" s="217">
        <f t="shared" si="44"/>
        <v>0</v>
      </c>
      <c r="BF179" s="217">
        <f t="shared" si="45"/>
        <v>0</v>
      </c>
      <c r="BG179" s="217">
        <f t="shared" si="46"/>
        <v>0</v>
      </c>
      <c r="BH179" s="217">
        <f t="shared" si="47"/>
        <v>0</v>
      </c>
      <c r="BI179" s="217">
        <f t="shared" si="48"/>
        <v>0</v>
      </c>
      <c r="BJ179" s="25" t="s">
        <v>42</v>
      </c>
      <c r="BK179" s="217">
        <f t="shared" si="49"/>
        <v>0</v>
      </c>
      <c r="BL179" s="25" t="s">
        <v>608</v>
      </c>
      <c r="BM179" s="25" t="s">
        <v>4096</v>
      </c>
    </row>
    <row r="180" spans="2:65" s="1" customFormat="1" ht="16.5" customHeight="1">
      <c r="B180" s="43"/>
      <c r="C180" s="206" t="s">
        <v>713</v>
      </c>
      <c r="D180" s="206" t="s">
        <v>203</v>
      </c>
      <c r="E180" s="207" t="s">
        <v>4097</v>
      </c>
      <c r="F180" s="208" t="s">
        <v>4098</v>
      </c>
      <c r="G180" s="209" t="s">
        <v>3891</v>
      </c>
      <c r="H180" s="210">
        <v>9</v>
      </c>
      <c r="I180" s="211"/>
      <c r="J180" s="212">
        <f t="shared" si="40"/>
        <v>0</v>
      </c>
      <c r="K180" s="208" t="s">
        <v>34</v>
      </c>
      <c r="L180" s="63"/>
      <c r="M180" s="213" t="s">
        <v>34</v>
      </c>
      <c r="N180" s="214" t="s">
        <v>51</v>
      </c>
      <c r="O180" s="44"/>
      <c r="P180" s="215">
        <f t="shared" si="41"/>
        <v>0</v>
      </c>
      <c r="Q180" s="215">
        <v>0</v>
      </c>
      <c r="R180" s="215">
        <f t="shared" si="42"/>
        <v>0</v>
      </c>
      <c r="S180" s="215">
        <v>0</v>
      </c>
      <c r="T180" s="216">
        <f t="shared" si="43"/>
        <v>0</v>
      </c>
      <c r="AR180" s="25" t="s">
        <v>608</v>
      </c>
      <c r="AT180" s="25" t="s">
        <v>203</v>
      </c>
      <c r="AU180" s="25" t="s">
        <v>108</v>
      </c>
      <c r="AY180" s="25" t="s">
        <v>201</v>
      </c>
      <c r="BE180" s="217">
        <f t="shared" si="44"/>
        <v>0</v>
      </c>
      <c r="BF180" s="217">
        <f t="shared" si="45"/>
        <v>0</v>
      </c>
      <c r="BG180" s="217">
        <f t="shared" si="46"/>
        <v>0</v>
      </c>
      <c r="BH180" s="217">
        <f t="shared" si="47"/>
        <v>0</v>
      </c>
      <c r="BI180" s="217">
        <f t="shared" si="48"/>
        <v>0</v>
      </c>
      <c r="BJ180" s="25" t="s">
        <v>42</v>
      </c>
      <c r="BK180" s="217">
        <f t="shared" si="49"/>
        <v>0</v>
      </c>
      <c r="BL180" s="25" t="s">
        <v>608</v>
      </c>
      <c r="BM180" s="25" t="s">
        <v>4099</v>
      </c>
    </row>
    <row r="181" spans="2:65" s="1" customFormat="1" ht="16.5" customHeight="1">
      <c r="B181" s="43"/>
      <c r="C181" s="206" t="s">
        <v>721</v>
      </c>
      <c r="D181" s="206" t="s">
        <v>203</v>
      </c>
      <c r="E181" s="207" t="s">
        <v>4100</v>
      </c>
      <c r="F181" s="208" t="s">
        <v>4101</v>
      </c>
      <c r="G181" s="209" t="s">
        <v>4102</v>
      </c>
      <c r="H181" s="210">
        <v>1</v>
      </c>
      <c r="I181" s="211"/>
      <c r="J181" s="212">
        <f t="shared" si="40"/>
        <v>0</v>
      </c>
      <c r="K181" s="208" t="s">
        <v>34</v>
      </c>
      <c r="L181" s="63"/>
      <c r="M181" s="213" t="s">
        <v>34</v>
      </c>
      <c r="N181" s="214" t="s">
        <v>51</v>
      </c>
      <c r="O181" s="44"/>
      <c r="P181" s="215">
        <f t="shared" si="41"/>
        <v>0</v>
      </c>
      <c r="Q181" s="215">
        <v>0</v>
      </c>
      <c r="R181" s="215">
        <f t="shared" si="42"/>
        <v>0</v>
      </c>
      <c r="S181" s="215">
        <v>0</v>
      </c>
      <c r="T181" s="216">
        <f t="shared" si="43"/>
        <v>0</v>
      </c>
      <c r="AR181" s="25" t="s">
        <v>608</v>
      </c>
      <c r="AT181" s="25" t="s">
        <v>203</v>
      </c>
      <c r="AU181" s="25" t="s">
        <v>108</v>
      </c>
      <c r="AY181" s="25" t="s">
        <v>201</v>
      </c>
      <c r="BE181" s="217">
        <f t="shared" si="44"/>
        <v>0</v>
      </c>
      <c r="BF181" s="217">
        <f t="shared" si="45"/>
        <v>0</v>
      </c>
      <c r="BG181" s="217">
        <f t="shared" si="46"/>
        <v>0</v>
      </c>
      <c r="BH181" s="217">
        <f t="shared" si="47"/>
        <v>0</v>
      </c>
      <c r="BI181" s="217">
        <f t="shared" si="48"/>
        <v>0</v>
      </c>
      <c r="BJ181" s="25" t="s">
        <v>42</v>
      </c>
      <c r="BK181" s="217">
        <f t="shared" si="49"/>
        <v>0</v>
      </c>
      <c r="BL181" s="25" t="s">
        <v>608</v>
      </c>
      <c r="BM181" s="25" t="s">
        <v>4103</v>
      </c>
    </row>
    <row r="182" spans="2:65" s="1" customFormat="1" ht="16.5" customHeight="1">
      <c r="B182" s="43"/>
      <c r="C182" s="206" t="s">
        <v>727</v>
      </c>
      <c r="D182" s="206" t="s">
        <v>203</v>
      </c>
      <c r="E182" s="207" t="s">
        <v>4104</v>
      </c>
      <c r="F182" s="208" t="s">
        <v>4105</v>
      </c>
      <c r="G182" s="209" t="s">
        <v>3891</v>
      </c>
      <c r="H182" s="210">
        <v>1</v>
      </c>
      <c r="I182" s="211"/>
      <c r="J182" s="212">
        <f t="shared" si="40"/>
        <v>0</v>
      </c>
      <c r="K182" s="208" t="s">
        <v>34</v>
      </c>
      <c r="L182" s="63"/>
      <c r="M182" s="213" t="s">
        <v>34</v>
      </c>
      <c r="N182" s="214" t="s">
        <v>51</v>
      </c>
      <c r="O182" s="44"/>
      <c r="P182" s="215">
        <f t="shared" si="41"/>
        <v>0</v>
      </c>
      <c r="Q182" s="215">
        <v>0</v>
      </c>
      <c r="R182" s="215">
        <f t="shared" si="42"/>
        <v>0</v>
      </c>
      <c r="S182" s="215">
        <v>0</v>
      </c>
      <c r="T182" s="216">
        <f t="shared" si="43"/>
        <v>0</v>
      </c>
      <c r="AR182" s="25" t="s">
        <v>608</v>
      </c>
      <c r="AT182" s="25" t="s">
        <v>203</v>
      </c>
      <c r="AU182" s="25" t="s">
        <v>108</v>
      </c>
      <c r="AY182" s="25" t="s">
        <v>201</v>
      </c>
      <c r="BE182" s="217">
        <f t="shared" si="44"/>
        <v>0</v>
      </c>
      <c r="BF182" s="217">
        <f t="shared" si="45"/>
        <v>0</v>
      </c>
      <c r="BG182" s="217">
        <f t="shared" si="46"/>
        <v>0</v>
      </c>
      <c r="BH182" s="217">
        <f t="shared" si="47"/>
        <v>0</v>
      </c>
      <c r="BI182" s="217">
        <f t="shared" si="48"/>
        <v>0</v>
      </c>
      <c r="BJ182" s="25" t="s">
        <v>42</v>
      </c>
      <c r="BK182" s="217">
        <f t="shared" si="49"/>
        <v>0</v>
      </c>
      <c r="BL182" s="25" t="s">
        <v>608</v>
      </c>
      <c r="BM182" s="25" t="s">
        <v>4106</v>
      </c>
    </row>
    <row r="183" spans="2:65" s="1" customFormat="1" ht="16.5" customHeight="1">
      <c r="B183" s="43"/>
      <c r="C183" s="206" t="s">
        <v>731</v>
      </c>
      <c r="D183" s="206" t="s">
        <v>203</v>
      </c>
      <c r="E183" s="207" t="s">
        <v>4107</v>
      </c>
      <c r="F183" s="208" t="s">
        <v>4108</v>
      </c>
      <c r="G183" s="209" t="s">
        <v>3891</v>
      </c>
      <c r="H183" s="210">
        <v>3</v>
      </c>
      <c r="I183" s="211"/>
      <c r="J183" s="212">
        <f t="shared" si="40"/>
        <v>0</v>
      </c>
      <c r="K183" s="208" t="s">
        <v>34</v>
      </c>
      <c r="L183" s="63"/>
      <c r="M183" s="213" t="s">
        <v>34</v>
      </c>
      <c r="N183" s="214" t="s">
        <v>51</v>
      </c>
      <c r="O183" s="44"/>
      <c r="P183" s="215">
        <f t="shared" si="41"/>
        <v>0</v>
      </c>
      <c r="Q183" s="215">
        <v>0</v>
      </c>
      <c r="R183" s="215">
        <f t="shared" si="42"/>
        <v>0</v>
      </c>
      <c r="S183" s="215">
        <v>0</v>
      </c>
      <c r="T183" s="216">
        <f t="shared" si="43"/>
        <v>0</v>
      </c>
      <c r="AR183" s="25" t="s">
        <v>608</v>
      </c>
      <c r="AT183" s="25" t="s">
        <v>203</v>
      </c>
      <c r="AU183" s="25" t="s">
        <v>108</v>
      </c>
      <c r="AY183" s="25" t="s">
        <v>201</v>
      </c>
      <c r="BE183" s="217">
        <f t="shared" si="44"/>
        <v>0</v>
      </c>
      <c r="BF183" s="217">
        <f t="shared" si="45"/>
        <v>0</v>
      </c>
      <c r="BG183" s="217">
        <f t="shared" si="46"/>
        <v>0</v>
      </c>
      <c r="BH183" s="217">
        <f t="shared" si="47"/>
        <v>0</v>
      </c>
      <c r="BI183" s="217">
        <f t="shared" si="48"/>
        <v>0</v>
      </c>
      <c r="BJ183" s="25" t="s">
        <v>42</v>
      </c>
      <c r="BK183" s="217">
        <f t="shared" si="49"/>
        <v>0</v>
      </c>
      <c r="BL183" s="25" t="s">
        <v>608</v>
      </c>
      <c r="BM183" s="25" t="s">
        <v>4109</v>
      </c>
    </row>
    <row r="184" spans="2:65" s="1" customFormat="1" ht="16.5" customHeight="1">
      <c r="B184" s="43"/>
      <c r="C184" s="206" t="s">
        <v>743</v>
      </c>
      <c r="D184" s="206" t="s">
        <v>203</v>
      </c>
      <c r="E184" s="207" t="s">
        <v>4110</v>
      </c>
      <c r="F184" s="208" t="s">
        <v>4111</v>
      </c>
      <c r="G184" s="209" t="s">
        <v>3891</v>
      </c>
      <c r="H184" s="210">
        <v>1</v>
      </c>
      <c r="I184" s="211"/>
      <c r="J184" s="212">
        <f t="shared" si="40"/>
        <v>0</v>
      </c>
      <c r="K184" s="208" t="s">
        <v>34</v>
      </c>
      <c r="L184" s="63"/>
      <c r="M184" s="213" t="s">
        <v>34</v>
      </c>
      <c r="N184" s="214" t="s">
        <v>51</v>
      </c>
      <c r="O184" s="44"/>
      <c r="P184" s="215">
        <f t="shared" si="41"/>
        <v>0</v>
      </c>
      <c r="Q184" s="215">
        <v>0</v>
      </c>
      <c r="R184" s="215">
        <f t="shared" si="42"/>
        <v>0</v>
      </c>
      <c r="S184" s="215">
        <v>0</v>
      </c>
      <c r="T184" s="216">
        <f t="shared" si="43"/>
        <v>0</v>
      </c>
      <c r="AR184" s="25" t="s">
        <v>608</v>
      </c>
      <c r="AT184" s="25" t="s">
        <v>203</v>
      </c>
      <c r="AU184" s="25" t="s">
        <v>108</v>
      </c>
      <c r="AY184" s="25" t="s">
        <v>201</v>
      </c>
      <c r="BE184" s="217">
        <f t="shared" si="44"/>
        <v>0</v>
      </c>
      <c r="BF184" s="217">
        <f t="shared" si="45"/>
        <v>0</v>
      </c>
      <c r="BG184" s="217">
        <f t="shared" si="46"/>
        <v>0</v>
      </c>
      <c r="BH184" s="217">
        <f t="shared" si="47"/>
        <v>0</v>
      </c>
      <c r="BI184" s="217">
        <f t="shared" si="48"/>
        <v>0</v>
      </c>
      <c r="BJ184" s="25" t="s">
        <v>42</v>
      </c>
      <c r="BK184" s="217">
        <f t="shared" si="49"/>
        <v>0</v>
      </c>
      <c r="BL184" s="25" t="s">
        <v>608</v>
      </c>
      <c r="BM184" s="25" t="s">
        <v>4112</v>
      </c>
    </row>
    <row r="185" spans="2:65" s="1" customFormat="1" ht="16.5" customHeight="1">
      <c r="B185" s="43"/>
      <c r="C185" s="206" t="s">
        <v>749</v>
      </c>
      <c r="D185" s="206" t="s">
        <v>203</v>
      </c>
      <c r="E185" s="207" t="s">
        <v>4113</v>
      </c>
      <c r="F185" s="208" t="s">
        <v>4114</v>
      </c>
      <c r="G185" s="209" t="s">
        <v>3891</v>
      </c>
      <c r="H185" s="210">
        <v>2</v>
      </c>
      <c r="I185" s="211"/>
      <c r="J185" s="212">
        <f t="shared" si="40"/>
        <v>0</v>
      </c>
      <c r="K185" s="208" t="s">
        <v>34</v>
      </c>
      <c r="L185" s="63"/>
      <c r="M185" s="213" t="s">
        <v>34</v>
      </c>
      <c r="N185" s="214" t="s">
        <v>51</v>
      </c>
      <c r="O185" s="44"/>
      <c r="P185" s="215">
        <f t="shared" si="41"/>
        <v>0</v>
      </c>
      <c r="Q185" s="215">
        <v>0</v>
      </c>
      <c r="R185" s="215">
        <f t="shared" si="42"/>
        <v>0</v>
      </c>
      <c r="S185" s="215">
        <v>0</v>
      </c>
      <c r="T185" s="216">
        <f t="shared" si="43"/>
        <v>0</v>
      </c>
      <c r="AR185" s="25" t="s">
        <v>608</v>
      </c>
      <c r="AT185" s="25" t="s">
        <v>203</v>
      </c>
      <c r="AU185" s="25" t="s">
        <v>108</v>
      </c>
      <c r="AY185" s="25" t="s">
        <v>201</v>
      </c>
      <c r="BE185" s="217">
        <f t="shared" si="44"/>
        <v>0</v>
      </c>
      <c r="BF185" s="217">
        <f t="shared" si="45"/>
        <v>0</v>
      </c>
      <c r="BG185" s="217">
        <f t="shared" si="46"/>
        <v>0</v>
      </c>
      <c r="BH185" s="217">
        <f t="shared" si="47"/>
        <v>0</v>
      </c>
      <c r="BI185" s="217">
        <f t="shared" si="48"/>
        <v>0</v>
      </c>
      <c r="BJ185" s="25" t="s">
        <v>42</v>
      </c>
      <c r="BK185" s="217">
        <f t="shared" si="49"/>
        <v>0</v>
      </c>
      <c r="BL185" s="25" t="s">
        <v>608</v>
      </c>
      <c r="BM185" s="25" t="s">
        <v>4115</v>
      </c>
    </row>
    <row r="186" spans="2:65" s="1" customFormat="1" ht="16.5" customHeight="1">
      <c r="B186" s="43"/>
      <c r="C186" s="206" t="s">
        <v>755</v>
      </c>
      <c r="D186" s="206" t="s">
        <v>203</v>
      </c>
      <c r="E186" s="207" t="s">
        <v>4116</v>
      </c>
      <c r="F186" s="208" t="s">
        <v>4117</v>
      </c>
      <c r="G186" s="209" t="s">
        <v>3891</v>
      </c>
      <c r="H186" s="210">
        <v>1</v>
      </c>
      <c r="I186" s="211"/>
      <c r="J186" s="212">
        <f t="shared" ref="J186:J207" si="50">ROUND(I186*H186,2)</f>
        <v>0</v>
      </c>
      <c r="K186" s="208" t="s">
        <v>34</v>
      </c>
      <c r="L186" s="63"/>
      <c r="M186" s="213" t="s">
        <v>34</v>
      </c>
      <c r="N186" s="214" t="s">
        <v>51</v>
      </c>
      <c r="O186" s="44"/>
      <c r="P186" s="215">
        <f t="shared" ref="P186:P207" si="51">O186*H186</f>
        <v>0</v>
      </c>
      <c r="Q186" s="215">
        <v>0</v>
      </c>
      <c r="R186" s="215">
        <f t="shared" ref="R186:R207" si="52">Q186*H186</f>
        <v>0</v>
      </c>
      <c r="S186" s="215">
        <v>0</v>
      </c>
      <c r="T186" s="216">
        <f t="shared" ref="T186:T207" si="53">S186*H186</f>
        <v>0</v>
      </c>
      <c r="AR186" s="25" t="s">
        <v>608</v>
      </c>
      <c r="AT186" s="25" t="s">
        <v>203</v>
      </c>
      <c r="AU186" s="25" t="s">
        <v>108</v>
      </c>
      <c r="AY186" s="25" t="s">
        <v>201</v>
      </c>
      <c r="BE186" s="217">
        <f t="shared" ref="BE186:BE207" si="54">IF(N186="základní",J186,0)</f>
        <v>0</v>
      </c>
      <c r="BF186" s="217">
        <f t="shared" ref="BF186:BF207" si="55">IF(N186="snížená",J186,0)</f>
        <v>0</v>
      </c>
      <c r="BG186" s="217">
        <f t="shared" ref="BG186:BG207" si="56">IF(N186="zákl. přenesená",J186,0)</f>
        <v>0</v>
      </c>
      <c r="BH186" s="217">
        <f t="shared" ref="BH186:BH207" si="57">IF(N186="sníž. přenesená",J186,0)</f>
        <v>0</v>
      </c>
      <c r="BI186" s="217">
        <f t="shared" ref="BI186:BI207" si="58">IF(N186="nulová",J186,0)</f>
        <v>0</v>
      </c>
      <c r="BJ186" s="25" t="s">
        <v>42</v>
      </c>
      <c r="BK186" s="217">
        <f t="shared" ref="BK186:BK207" si="59">ROUND(I186*H186,2)</f>
        <v>0</v>
      </c>
      <c r="BL186" s="25" t="s">
        <v>608</v>
      </c>
      <c r="BM186" s="25" t="s">
        <v>4118</v>
      </c>
    </row>
    <row r="187" spans="2:65" s="1" customFormat="1" ht="16.5" customHeight="1">
      <c r="B187" s="43"/>
      <c r="C187" s="206" t="s">
        <v>762</v>
      </c>
      <c r="D187" s="206" t="s">
        <v>203</v>
      </c>
      <c r="E187" s="207" t="s">
        <v>4119</v>
      </c>
      <c r="F187" s="208" t="s">
        <v>4120</v>
      </c>
      <c r="G187" s="209" t="s">
        <v>540</v>
      </c>
      <c r="H187" s="210">
        <v>150</v>
      </c>
      <c r="I187" s="211"/>
      <c r="J187" s="212">
        <f t="shared" si="50"/>
        <v>0</v>
      </c>
      <c r="K187" s="208" t="s">
        <v>34</v>
      </c>
      <c r="L187" s="63"/>
      <c r="M187" s="213" t="s">
        <v>34</v>
      </c>
      <c r="N187" s="214" t="s">
        <v>51</v>
      </c>
      <c r="O187" s="44"/>
      <c r="P187" s="215">
        <f t="shared" si="51"/>
        <v>0</v>
      </c>
      <c r="Q187" s="215">
        <v>0</v>
      </c>
      <c r="R187" s="215">
        <f t="shared" si="52"/>
        <v>0</v>
      </c>
      <c r="S187" s="215">
        <v>0</v>
      </c>
      <c r="T187" s="216">
        <f t="shared" si="53"/>
        <v>0</v>
      </c>
      <c r="AR187" s="25" t="s">
        <v>608</v>
      </c>
      <c r="AT187" s="25" t="s">
        <v>203</v>
      </c>
      <c r="AU187" s="25" t="s">
        <v>108</v>
      </c>
      <c r="AY187" s="25" t="s">
        <v>201</v>
      </c>
      <c r="BE187" s="217">
        <f t="shared" si="54"/>
        <v>0</v>
      </c>
      <c r="BF187" s="217">
        <f t="shared" si="55"/>
        <v>0</v>
      </c>
      <c r="BG187" s="217">
        <f t="shared" si="56"/>
        <v>0</v>
      </c>
      <c r="BH187" s="217">
        <f t="shared" si="57"/>
        <v>0</v>
      </c>
      <c r="BI187" s="217">
        <f t="shared" si="58"/>
        <v>0</v>
      </c>
      <c r="BJ187" s="25" t="s">
        <v>42</v>
      </c>
      <c r="BK187" s="217">
        <f t="shared" si="59"/>
        <v>0</v>
      </c>
      <c r="BL187" s="25" t="s">
        <v>608</v>
      </c>
      <c r="BM187" s="25" t="s">
        <v>4121</v>
      </c>
    </row>
    <row r="188" spans="2:65" s="1" customFormat="1" ht="16.5" customHeight="1">
      <c r="B188" s="43"/>
      <c r="C188" s="206" t="s">
        <v>767</v>
      </c>
      <c r="D188" s="206" t="s">
        <v>203</v>
      </c>
      <c r="E188" s="207" t="s">
        <v>4122</v>
      </c>
      <c r="F188" s="208" t="s">
        <v>4123</v>
      </c>
      <c r="G188" s="209" t="s">
        <v>540</v>
      </c>
      <c r="H188" s="210">
        <v>650</v>
      </c>
      <c r="I188" s="211"/>
      <c r="J188" s="212">
        <f t="shared" si="50"/>
        <v>0</v>
      </c>
      <c r="K188" s="208" t="s">
        <v>34</v>
      </c>
      <c r="L188" s="63"/>
      <c r="M188" s="213" t="s">
        <v>34</v>
      </c>
      <c r="N188" s="214" t="s">
        <v>51</v>
      </c>
      <c r="O188" s="44"/>
      <c r="P188" s="215">
        <f t="shared" si="51"/>
        <v>0</v>
      </c>
      <c r="Q188" s="215">
        <v>0</v>
      </c>
      <c r="R188" s="215">
        <f t="shared" si="52"/>
        <v>0</v>
      </c>
      <c r="S188" s="215">
        <v>0</v>
      </c>
      <c r="T188" s="216">
        <f t="shared" si="53"/>
        <v>0</v>
      </c>
      <c r="AR188" s="25" t="s">
        <v>608</v>
      </c>
      <c r="AT188" s="25" t="s">
        <v>203</v>
      </c>
      <c r="AU188" s="25" t="s">
        <v>108</v>
      </c>
      <c r="AY188" s="25" t="s">
        <v>201</v>
      </c>
      <c r="BE188" s="217">
        <f t="shared" si="54"/>
        <v>0</v>
      </c>
      <c r="BF188" s="217">
        <f t="shared" si="55"/>
        <v>0</v>
      </c>
      <c r="BG188" s="217">
        <f t="shared" si="56"/>
        <v>0</v>
      </c>
      <c r="BH188" s="217">
        <f t="shared" si="57"/>
        <v>0</v>
      </c>
      <c r="BI188" s="217">
        <f t="shared" si="58"/>
        <v>0</v>
      </c>
      <c r="BJ188" s="25" t="s">
        <v>42</v>
      </c>
      <c r="BK188" s="217">
        <f t="shared" si="59"/>
        <v>0</v>
      </c>
      <c r="BL188" s="25" t="s">
        <v>608</v>
      </c>
      <c r="BM188" s="25" t="s">
        <v>4124</v>
      </c>
    </row>
    <row r="189" spans="2:65" s="1" customFormat="1" ht="16.5" customHeight="1">
      <c r="B189" s="43"/>
      <c r="C189" s="206" t="s">
        <v>771</v>
      </c>
      <c r="D189" s="206" t="s">
        <v>203</v>
      </c>
      <c r="E189" s="207" t="s">
        <v>4125</v>
      </c>
      <c r="F189" s="208" t="s">
        <v>4126</v>
      </c>
      <c r="G189" s="209" t="s">
        <v>540</v>
      </c>
      <c r="H189" s="210">
        <v>150</v>
      </c>
      <c r="I189" s="211"/>
      <c r="J189" s="212">
        <f t="shared" si="50"/>
        <v>0</v>
      </c>
      <c r="K189" s="208" t="s">
        <v>34</v>
      </c>
      <c r="L189" s="63"/>
      <c r="M189" s="213" t="s">
        <v>34</v>
      </c>
      <c r="N189" s="214" t="s">
        <v>51</v>
      </c>
      <c r="O189" s="44"/>
      <c r="P189" s="215">
        <f t="shared" si="51"/>
        <v>0</v>
      </c>
      <c r="Q189" s="215">
        <v>0</v>
      </c>
      <c r="R189" s="215">
        <f t="shared" si="52"/>
        <v>0</v>
      </c>
      <c r="S189" s="215">
        <v>0</v>
      </c>
      <c r="T189" s="216">
        <f t="shared" si="53"/>
        <v>0</v>
      </c>
      <c r="AR189" s="25" t="s">
        <v>608</v>
      </c>
      <c r="AT189" s="25" t="s">
        <v>203</v>
      </c>
      <c r="AU189" s="25" t="s">
        <v>108</v>
      </c>
      <c r="AY189" s="25" t="s">
        <v>201</v>
      </c>
      <c r="BE189" s="217">
        <f t="shared" si="54"/>
        <v>0</v>
      </c>
      <c r="BF189" s="217">
        <f t="shared" si="55"/>
        <v>0</v>
      </c>
      <c r="BG189" s="217">
        <f t="shared" si="56"/>
        <v>0</v>
      </c>
      <c r="BH189" s="217">
        <f t="shared" si="57"/>
        <v>0</v>
      </c>
      <c r="BI189" s="217">
        <f t="shared" si="58"/>
        <v>0</v>
      </c>
      <c r="BJ189" s="25" t="s">
        <v>42</v>
      </c>
      <c r="BK189" s="217">
        <f t="shared" si="59"/>
        <v>0</v>
      </c>
      <c r="BL189" s="25" t="s">
        <v>608</v>
      </c>
      <c r="BM189" s="25" t="s">
        <v>4127</v>
      </c>
    </row>
    <row r="190" spans="2:65" s="1" customFormat="1" ht="16.5" customHeight="1">
      <c r="B190" s="43"/>
      <c r="C190" s="206" t="s">
        <v>775</v>
      </c>
      <c r="D190" s="206" t="s">
        <v>203</v>
      </c>
      <c r="E190" s="207" t="s">
        <v>4128</v>
      </c>
      <c r="F190" s="208" t="s">
        <v>4129</v>
      </c>
      <c r="G190" s="209" t="s">
        <v>540</v>
      </c>
      <c r="H190" s="210">
        <v>20</v>
      </c>
      <c r="I190" s="211"/>
      <c r="J190" s="212">
        <f t="shared" si="50"/>
        <v>0</v>
      </c>
      <c r="K190" s="208" t="s">
        <v>34</v>
      </c>
      <c r="L190" s="63"/>
      <c r="M190" s="213" t="s">
        <v>34</v>
      </c>
      <c r="N190" s="214" t="s">
        <v>51</v>
      </c>
      <c r="O190" s="44"/>
      <c r="P190" s="215">
        <f t="shared" si="51"/>
        <v>0</v>
      </c>
      <c r="Q190" s="215">
        <v>0</v>
      </c>
      <c r="R190" s="215">
        <f t="shared" si="52"/>
        <v>0</v>
      </c>
      <c r="S190" s="215">
        <v>0</v>
      </c>
      <c r="T190" s="216">
        <f t="shared" si="53"/>
        <v>0</v>
      </c>
      <c r="AR190" s="25" t="s">
        <v>608</v>
      </c>
      <c r="AT190" s="25" t="s">
        <v>203</v>
      </c>
      <c r="AU190" s="25" t="s">
        <v>108</v>
      </c>
      <c r="AY190" s="25" t="s">
        <v>201</v>
      </c>
      <c r="BE190" s="217">
        <f t="shared" si="54"/>
        <v>0</v>
      </c>
      <c r="BF190" s="217">
        <f t="shared" si="55"/>
        <v>0</v>
      </c>
      <c r="BG190" s="217">
        <f t="shared" si="56"/>
        <v>0</v>
      </c>
      <c r="BH190" s="217">
        <f t="shared" si="57"/>
        <v>0</v>
      </c>
      <c r="BI190" s="217">
        <f t="shared" si="58"/>
        <v>0</v>
      </c>
      <c r="BJ190" s="25" t="s">
        <v>42</v>
      </c>
      <c r="BK190" s="217">
        <f t="shared" si="59"/>
        <v>0</v>
      </c>
      <c r="BL190" s="25" t="s">
        <v>608</v>
      </c>
      <c r="BM190" s="25" t="s">
        <v>4130</v>
      </c>
    </row>
    <row r="191" spans="2:65" s="1" customFormat="1" ht="16.5" customHeight="1">
      <c r="B191" s="43"/>
      <c r="C191" s="206" t="s">
        <v>780</v>
      </c>
      <c r="D191" s="206" t="s">
        <v>203</v>
      </c>
      <c r="E191" s="207" t="s">
        <v>4131</v>
      </c>
      <c r="F191" s="208" t="s">
        <v>4132</v>
      </c>
      <c r="G191" s="209" t="s">
        <v>540</v>
      </c>
      <c r="H191" s="210">
        <v>25</v>
      </c>
      <c r="I191" s="211"/>
      <c r="J191" s="212">
        <f t="shared" si="50"/>
        <v>0</v>
      </c>
      <c r="K191" s="208" t="s">
        <v>34</v>
      </c>
      <c r="L191" s="63"/>
      <c r="M191" s="213" t="s">
        <v>34</v>
      </c>
      <c r="N191" s="214" t="s">
        <v>51</v>
      </c>
      <c r="O191" s="44"/>
      <c r="P191" s="215">
        <f t="shared" si="51"/>
        <v>0</v>
      </c>
      <c r="Q191" s="215">
        <v>0</v>
      </c>
      <c r="R191" s="215">
        <f t="shared" si="52"/>
        <v>0</v>
      </c>
      <c r="S191" s="215">
        <v>0</v>
      </c>
      <c r="T191" s="216">
        <f t="shared" si="53"/>
        <v>0</v>
      </c>
      <c r="AR191" s="25" t="s">
        <v>608</v>
      </c>
      <c r="AT191" s="25" t="s">
        <v>203</v>
      </c>
      <c r="AU191" s="25" t="s">
        <v>108</v>
      </c>
      <c r="AY191" s="25" t="s">
        <v>201</v>
      </c>
      <c r="BE191" s="217">
        <f t="shared" si="54"/>
        <v>0</v>
      </c>
      <c r="BF191" s="217">
        <f t="shared" si="55"/>
        <v>0</v>
      </c>
      <c r="BG191" s="217">
        <f t="shared" si="56"/>
        <v>0</v>
      </c>
      <c r="BH191" s="217">
        <f t="shared" si="57"/>
        <v>0</v>
      </c>
      <c r="BI191" s="217">
        <f t="shared" si="58"/>
        <v>0</v>
      </c>
      <c r="BJ191" s="25" t="s">
        <v>42</v>
      </c>
      <c r="BK191" s="217">
        <f t="shared" si="59"/>
        <v>0</v>
      </c>
      <c r="BL191" s="25" t="s">
        <v>608</v>
      </c>
      <c r="BM191" s="25" t="s">
        <v>4133</v>
      </c>
    </row>
    <row r="192" spans="2:65" s="1" customFormat="1" ht="16.5" customHeight="1">
      <c r="B192" s="43"/>
      <c r="C192" s="206" t="s">
        <v>832</v>
      </c>
      <c r="D192" s="206" t="s">
        <v>203</v>
      </c>
      <c r="E192" s="207" t="s">
        <v>4134</v>
      </c>
      <c r="F192" s="208" t="s">
        <v>4135</v>
      </c>
      <c r="G192" s="209" t="s">
        <v>540</v>
      </c>
      <c r="H192" s="210">
        <v>400</v>
      </c>
      <c r="I192" s="211"/>
      <c r="J192" s="212">
        <f t="shared" si="50"/>
        <v>0</v>
      </c>
      <c r="K192" s="208" t="s">
        <v>34</v>
      </c>
      <c r="L192" s="63"/>
      <c r="M192" s="213" t="s">
        <v>34</v>
      </c>
      <c r="N192" s="214" t="s">
        <v>51</v>
      </c>
      <c r="O192" s="44"/>
      <c r="P192" s="215">
        <f t="shared" si="51"/>
        <v>0</v>
      </c>
      <c r="Q192" s="215">
        <v>0</v>
      </c>
      <c r="R192" s="215">
        <f t="shared" si="52"/>
        <v>0</v>
      </c>
      <c r="S192" s="215">
        <v>0</v>
      </c>
      <c r="T192" s="216">
        <f t="shared" si="53"/>
        <v>0</v>
      </c>
      <c r="AR192" s="25" t="s">
        <v>608</v>
      </c>
      <c r="AT192" s="25" t="s">
        <v>203</v>
      </c>
      <c r="AU192" s="25" t="s">
        <v>108</v>
      </c>
      <c r="AY192" s="25" t="s">
        <v>201</v>
      </c>
      <c r="BE192" s="217">
        <f t="shared" si="54"/>
        <v>0</v>
      </c>
      <c r="BF192" s="217">
        <f t="shared" si="55"/>
        <v>0</v>
      </c>
      <c r="BG192" s="217">
        <f t="shared" si="56"/>
        <v>0</v>
      </c>
      <c r="BH192" s="217">
        <f t="shared" si="57"/>
        <v>0</v>
      </c>
      <c r="BI192" s="217">
        <f t="shared" si="58"/>
        <v>0</v>
      </c>
      <c r="BJ192" s="25" t="s">
        <v>42</v>
      </c>
      <c r="BK192" s="217">
        <f t="shared" si="59"/>
        <v>0</v>
      </c>
      <c r="BL192" s="25" t="s">
        <v>608</v>
      </c>
      <c r="BM192" s="25" t="s">
        <v>4136</v>
      </c>
    </row>
    <row r="193" spans="2:65" s="1" customFormat="1" ht="16.5" customHeight="1">
      <c r="B193" s="43"/>
      <c r="C193" s="206" t="s">
        <v>837</v>
      </c>
      <c r="D193" s="206" t="s">
        <v>203</v>
      </c>
      <c r="E193" s="207" t="s">
        <v>4137</v>
      </c>
      <c r="F193" s="208" t="s">
        <v>4138</v>
      </c>
      <c r="G193" s="209" t="s">
        <v>540</v>
      </c>
      <c r="H193" s="210">
        <v>250</v>
      </c>
      <c r="I193" s="211"/>
      <c r="J193" s="212">
        <f t="shared" si="50"/>
        <v>0</v>
      </c>
      <c r="K193" s="208" t="s">
        <v>34</v>
      </c>
      <c r="L193" s="63"/>
      <c r="M193" s="213" t="s">
        <v>34</v>
      </c>
      <c r="N193" s="214" t="s">
        <v>51</v>
      </c>
      <c r="O193" s="44"/>
      <c r="P193" s="215">
        <f t="shared" si="51"/>
        <v>0</v>
      </c>
      <c r="Q193" s="215">
        <v>0</v>
      </c>
      <c r="R193" s="215">
        <f t="shared" si="52"/>
        <v>0</v>
      </c>
      <c r="S193" s="215">
        <v>0</v>
      </c>
      <c r="T193" s="216">
        <f t="shared" si="53"/>
        <v>0</v>
      </c>
      <c r="AR193" s="25" t="s">
        <v>608</v>
      </c>
      <c r="AT193" s="25" t="s">
        <v>203</v>
      </c>
      <c r="AU193" s="25" t="s">
        <v>108</v>
      </c>
      <c r="AY193" s="25" t="s">
        <v>201</v>
      </c>
      <c r="BE193" s="217">
        <f t="shared" si="54"/>
        <v>0</v>
      </c>
      <c r="BF193" s="217">
        <f t="shared" si="55"/>
        <v>0</v>
      </c>
      <c r="BG193" s="217">
        <f t="shared" si="56"/>
        <v>0</v>
      </c>
      <c r="BH193" s="217">
        <f t="shared" si="57"/>
        <v>0</v>
      </c>
      <c r="BI193" s="217">
        <f t="shared" si="58"/>
        <v>0</v>
      </c>
      <c r="BJ193" s="25" t="s">
        <v>42</v>
      </c>
      <c r="BK193" s="217">
        <f t="shared" si="59"/>
        <v>0</v>
      </c>
      <c r="BL193" s="25" t="s">
        <v>608</v>
      </c>
      <c r="BM193" s="25" t="s">
        <v>4139</v>
      </c>
    </row>
    <row r="194" spans="2:65" s="1" customFormat="1" ht="16.5" customHeight="1">
      <c r="B194" s="43"/>
      <c r="C194" s="206" t="s">
        <v>842</v>
      </c>
      <c r="D194" s="206" t="s">
        <v>203</v>
      </c>
      <c r="E194" s="207" t="s">
        <v>4140</v>
      </c>
      <c r="F194" s="208" t="s">
        <v>4141</v>
      </c>
      <c r="G194" s="209" t="s">
        <v>540</v>
      </c>
      <c r="H194" s="210">
        <v>2650</v>
      </c>
      <c r="I194" s="211"/>
      <c r="J194" s="212">
        <f t="shared" si="50"/>
        <v>0</v>
      </c>
      <c r="K194" s="208" t="s">
        <v>34</v>
      </c>
      <c r="L194" s="63"/>
      <c r="M194" s="213" t="s">
        <v>34</v>
      </c>
      <c r="N194" s="214" t="s">
        <v>51</v>
      </c>
      <c r="O194" s="44"/>
      <c r="P194" s="215">
        <f t="shared" si="51"/>
        <v>0</v>
      </c>
      <c r="Q194" s="215">
        <v>0</v>
      </c>
      <c r="R194" s="215">
        <f t="shared" si="52"/>
        <v>0</v>
      </c>
      <c r="S194" s="215">
        <v>0</v>
      </c>
      <c r="T194" s="216">
        <f t="shared" si="53"/>
        <v>0</v>
      </c>
      <c r="AR194" s="25" t="s">
        <v>608</v>
      </c>
      <c r="AT194" s="25" t="s">
        <v>203</v>
      </c>
      <c r="AU194" s="25" t="s">
        <v>108</v>
      </c>
      <c r="AY194" s="25" t="s">
        <v>201</v>
      </c>
      <c r="BE194" s="217">
        <f t="shared" si="54"/>
        <v>0</v>
      </c>
      <c r="BF194" s="217">
        <f t="shared" si="55"/>
        <v>0</v>
      </c>
      <c r="BG194" s="217">
        <f t="shared" si="56"/>
        <v>0</v>
      </c>
      <c r="BH194" s="217">
        <f t="shared" si="57"/>
        <v>0</v>
      </c>
      <c r="BI194" s="217">
        <f t="shared" si="58"/>
        <v>0</v>
      </c>
      <c r="BJ194" s="25" t="s">
        <v>42</v>
      </c>
      <c r="BK194" s="217">
        <f t="shared" si="59"/>
        <v>0</v>
      </c>
      <c r="BL194" s="25" t="s">
        <v>608</v>
      </c>
      <c r="BM194" s="25" t="s">
        <v>4142</v>
      </c>
    </row>
    <row r="195" spans="2:65" s="1" customFormat="1" ht="16.5" customHeight="1">
      <c r="B195" s="43"/>
      <c r="C195" s="206" t="s">
        <v>848</v>
      </c>
      <c r="D195" s="206" t="s">
        <v>203</v>
      </c>
      <c r="E195" s="207" t="s">
        <v>4143</v>
      </c>
      <c r="F195" s="208" t="s">
        <v>4144</v>
      </c>
      <c r="G195" s="209" t="s">
        <v>540</v>
      </c>
      <c r="H195" s="210">
        <v>1850</v>
      </c>
      <c r="I195" s="211"/>
      <c r="J195" s="212">
        <f t="shared" si="50"/>
        <v>0</v>
      </c>
      <c r="K195" s="208" t="s">
        <v>34</v>
      </c>
      <c r="L195" s="63"/>
      <c r="M195" s="213" t="s">
        <v>34</v>
      </c>
      <c r="N195" s="214" t="s">
        <v>51</v>
      </c>
      <c r="O195" s="44"/>
      <c r="P195" s="215">
        <f t="shared" si="51"/>
        <v>0</v>
      </c>
      <c r="Q195" s="215">
        <v>0</v>
      </c>
      <c r="R195" s="215">
        <f t="shared" si="52"/>
        <v>0</v>
      </c>
      <c r="S195" s="215">
        <v>0</v>
      </c>
      <c r="T195" s="216">
        <f t="shared" si="53"/>
        <v>0</v>
      </c>
      <c r="AR195" s="25" t="s">
        <v>608</v>
      </c>
      <c r="AT195" s="25" t="s">
        <v>203</v>
      </c>
      <c r="AU195" s="25" t="s">
        <v>108</v>
      </c>
      <c r="AY195" s="25" t="s">
        <v>201</v>
      </c>
      <c r="BE195" s="217">
        <f t="shared" si="54"/>
        <v>0</v>
      </c>
      <c r="BF195" s="217">
        <f t="shared" si="55"/>
        <v>0</v>
      </c>
      <c r="BG195" s="217">
        <f t="shared" si="56"/>
        <v>0</v>
      </c>
      <c r="BH195" s="217">
        <f t="shared" si="57"/>
        <v>0</v>
      </c>
      <c r="BI195" s="217">
        <f t="shared" si="58"/>
        <v>0</v>
      </c>
      <c r="BJ195" s="25" t="s">
        <v>42</v>
      </c>
      <c r="BK195" s="217">
        <f t="shared" si="59"/>
        <v>0</v>
      </c>
      <c r="BL195" s="25" t="s">
        <v>608</v>
      </c>
      <c r="BM195" s="25" t="s">
        <v>4145</v>
      </c>
    </row>
    <row r="196" spans="2:65" s="1" customFormat="1" ht="16.5" customHeight="1">
      <c r="B196" s="43"/>
      <c r="C196" s="206" t="s">
        <v>853</v>
      </c>
      <c r="D196" s="206" t="s">
        <v>203</v>
      </c>
      <c r="E196" s="207" t="s">
        <v>4146</v>
      </c>
      <c r="F196" s="208" t="s">
        <v>4147</v>
      </c>
      <c r="G196" s="209" t="s">
        <v>540</v>
      </c>
      <c r="H196" s="210">
        <v>450</v>
      </c>
      <c r="I196" s="211"/>
      <c r="J196" s="212">
        <f t="shared" si="50"/>
        <v>0</v>
      </c>
      <c r="K196" s="208" t="s">
        <v>34</v>
      </c>
      <c r="L196" s="63"/>
      <c r="M196" s="213" t="s">
        <v>34</v>
      </c>
      <c r="N196" s="214" t="s">
        <v>51</v>
      </c>
      <c r="O196" s="44"/>
      <c r="P196" s="215">
        <f t="shared" si="51"/>
        <v>0</v>
      </c>
      <c r="Q196" s="215">
        <v>0</v>
      </c>
      <c r="R196" s="215">
        <f t="shared" si="52"/>
        <v>0</v>
      </c>
      <c r="S196" s="215">
        <v>0</v>
      </c>
      <c r="T196" s="216">
        <f t="shared" si="53"/>
        <v>0</v>
      </c>
      <c r="AR196" s="25" t="s">
        <v>608</v>
      </c>
      <c r="AT196" s="25" t="s">
        <v>203</v>
      </c>
      <c r="AU196" s="25" t="s">
        <v>108</v>
      </c>
      <c r="AY196" s="25" t="s">
        <v>201</v>
      </c>
      <c r="BE196" s="217">
        <f t="shared" si="54"/>
        <v>0</v>
      </c>
      <c r="BF196" s="217">
        <f t="shared" si="55"/>
        <v>0</v>
      </c>
      <c r="BG196" s="217">
        <f t="shared" si="56"/>
        <v>0</v>
      </c>
      <c r="BH196" s="217">
        <f t="shared" si="57"/>
        <v>0</v>
      </c>
      <c r="BI196" s="217">
        <f t="shared" si="58"/>
        <v>0</v>
      </c>
      <c r="BJ196" s="25" t="s">
        <v>42</v>
      </c>
      <c r="BK196" s="217">
        <f t="shared" si="59"/>
        <v>0</v>
      </c>
      <c r="BL196" s="25" t="s">
        <v>608</v>
      </c>
      <c r="BM196" s="25" t="s">
        <v>4148</v>
      </c>
    </row>
    <row r="197" spans="2:65" s="1" customFormat="1" ht="16.5" customHeight="1">
      <c r="B197" s="43"/>
      <c r="C197" s="206" t="s">
        <v>858</v>
      </c>
      <c r="D197" s="206" t="s">
        <v>203</v>
      </c>
      <c r="E197" s="207" t="s">
        <v>4149</v>
      </c>
      <c r="F197" s="208" t="s">
        <v>4150</v>
      </c>
      <c r="G197" s="209" t="s">
        <v>540</v>
      </c>
      <c r="H197" s="210">
        <v>45</v>
      </c>
      <c r="I197" s="211"/>
      <c r="J197" s="212">
        <f t="shared" si="50"/>
        <v>0</v>
      </c>
      <c r="K197" s="208" t="s">
        <v>34</v>
      </c>
      <c r="L197" s="63"/>
      <c r="M197" s="213" t="s">
        <v>34</v>
      </c>
      <c r="N197" s="214" t="s">
        <v>51</v>
      </c>
      <c r="O197" s="44"/>
      <c r="P197" s="215">
        <f t="shared" si="51"/>
        <v>0</v>
      </c>
      <c r="Q197" s="215">
        <v>0</v>
      </c>
      <c r="R197" s="215">
        <f t="shared" si="52"/>
        <v>0</v>
      </c>
      <c r="S197" s="215">
        <v>0</v>
      </c>
      <c r="T197" s="216">
        <f t="shared" si="53"/>
        <v>0</v>
      </c>
      <c r="AR197" s="25" t="s">
        <v>608</v>
      </c>
      <c r="AT197" s="25" t="s">
        <v>203</v>
      </c>
      <c r="AU197" s="25" t="s">
        <v>108</v>
      </c>
      <c r="AY197" s="25" t="s">
        <v>201</v>
      </c>
      <c r="BE197" s="217">
        <f t="shared" si="54"/>
        <v>0</v>
      </c>
      <c r="BF197" s="217">
        <f t="shared" si="55"/>
        <v>0</v>
      </c>
      <c r="BG197" s="217">
        <f t="shared" si="56"/>
        <v>0</v>
      </c>
      <c r="BH197" s="217">
        <f t="shared" si="57"/>
        <v>0</v>
      </c>
      <c r="BI197" s="217">
        <f t="shared" si="58"/>
        <v>0</v>
      </c>
      <c r="BJ197" s="25" t="s">
        <v>42</v>
      </c>
      <c r="BK197" s="217">
        <f t="shared" si="59"/>
        <v>0</v>
      </c>
      <c r="BL197" s="25" t="s">
        <v>608</v>
      </c>
      <c r="BM197" s="25" t="s">
        <v>4151</v>
      </c>
    </row>
    <row r="198" spans="2:65" s="1" customFormat="1" ht="16.5" customHeight="1">
      <c r="B198" s="43"/>
      <c r="C198" s="206" t="s">
        <v>862</v>
      </c>
      <c r="D198" s="206" t="s">
        <v>203</v>
      </c>
      <c r="E198" s="207" t="s">
        <v>4152</v>
      </c>
      <c r="F198" s="208" t="s">
        <v>4153</v>
      </c>
      <c r="G198" s="209" t="s">
        <v>540</v>
      </c>
      <c r="H198" s="210">
        <v>120</v>
      </c>
      <c r="I198" s="211"/>
      <c r="J198" s="212">
        <f t="shared" si="50"/>
        <v>0</v>
      </c>
      <c r="K198" s="208" t="s">
        <v>34</v>
      </c>
      <c r="L198" s="63"/>
      <c r="M198" s="213" t="s">
        <v>34</v>
      </c>
      <c r="N198" s="214" t="s">
        <v>51</v>
      </c>
      <c r="O198" s="44"/>
      <c r="P198" s="215">
        <f t="shared" si="51"/>
        <v>0</v>
      </c>
      <c r="Q198" s="215">
        <v>0</v>
      </c>
      <c r="R198" s="215">
        <f t="shared" si="52"/>
        <v>0</v>
      </c>
      <c r="S198" s="215">
        <v>0</v>
      </c>
      <c r="T198" s="216">
        <f t="shared" si="53"/>
        <v>0</v>
      </c>
      <c r="AR198" s="25" t="s">
        <v>608</v>
      </c>
      <c r="AT198" s="25" t="s">
        <v>203</v>
      </c>
      <c r="AU198" s="25" t="s">
        <v>108</v>
      </c>
      <c r="AY198" s="25" t="s">
        <v>201</v>
      </c>
      <c r="BE198" s="217">
        <f t="shared" si="54"/>
        <v>0</v>
      </c>
      <c r="BF198" s="217">
        <f t="shared" si="55"/>
        <v>0</v>
      </c>
      <c r="BG198" s="217">
        <f t="shared" si="56"/>
        <v>0</v>
      </c>
      <c r="BH198" s="217">
        <f t="shared" si="57"/>
        <v>0</v>
      </c>
      <c r="BI198" s="217">
        <f t="shared" si="58"/>
        <v>0</v>
      </c>
      <c r="BJ198" s="25" t="s">
        <v>42</v>
      </c>
      <c r="BK198" s="217">
        <f t="shared" si="59"/>
        <v>0</v>
      </c>
      <c r="BL198" s="25" t="s">
        <v>608</v>
      </c>
      <c r="BM198" s="25" t="s">
        <v>4154</v>
      </c>
    </row>
    <row r="199" spans="2:65" s="1" customFormat="1" ht="16.5" customHeight="1">
      <c r="B199" s="43"/>
      <c r="C199" s="206" t="s">
        <v>868</v>
      </c>
      <c r="D199" s="206" t="s">
        <v>203</v>
      </c>
      <c r="E199" s="207" t="s">
        <v>4155</v>
      </c>
      <c r="F199" s="208" t="s">
        <v>4156</v>
      </c>
      <c r="G199" s="209" t="s">
        <v>540</v>
      </c>
      <c r="H199" s="210">
        <v>120</v>
      </c>
      <c r="I199" s="211"/>
      <c r="J199" s="212">
        <f t="shared" si="50"/>
        <v>0</v>
      </c>
      <c r="K199" s="208" t="s">
        <v>34</v>
      </c>
      <c r="L199" s="63"/>
      <c r="M199" s="213" t="s">
        <v>34</v>
      </c>
      <c r="N199" s="214" t="s">
        <v>51</v>
      </c>
      <c r="O199" s="44"/>
      <c r="P199" s="215">
        <f t="shared" si="51"/>
        <v>0</v>
      </c>
      <c r="Q199" s="215">
        <v>0</v>
      </c>
      <c r="R199" s="215">
        <f t="shared" si="52"/>
        <v>0</v>
      </c>
      <c r="S199" s="215">
        <v>0</v>
      </c>
      <c r="T199" s="216">
        <f t="shared" si="53"/>
        <v>0</v>
      </c>
      <c r="AR199" s="25" t="s">
        <v>608</v>
      </c>
      <c r="AT199" s="25" t="s">
        <v>203</v>
      </c>
      <c r="AU199" s="25" t="s">
        <v>108</v>
      </c>
      <c r="AY199" s="25" t="s">
        <v>201</v>
      </c>
      <c r="BE199" s="217">
        <f t="shared" si="54"/>
        <v>0</v>
      </c>
      <c r="BF199" s="217">
        <f t="shared" si="55"/>
        <v>0</v>
      </c>
      <c r="BG199" s="217">
        <f t="shared" si="56"/>
        <v>0</v>
      </c>
      <c r="BH199" s="217">
        <f t="shared" si="57"/>
        <v>0</v>
      </c>
      <c r="BI199" s="217">
        <f t="shared" si="58"/>
        <v>0</v>
      </c>
      <c r="BJ199" s="25" t="s">
        <v>42</v>
      </c>
      <c r="BK199" s="217">
        <f t="shared" si="59"/>
        <v>0</v>
      </c>
      <c r="BL199" s="25" t="s">
        <v>608</v>
      </c>
      <c r="BM199" s="25" t="s">
        <v>4157</v>
      </c>
    </row>
    <row r="200" spans="2:65" s="1" customFormat="1" ht="16.5" customHeight="1">
      <c r="B200" s="43"/>
      <c r="C200" s="206" t="s">
        <v>892</v>
      </c>
      <c r="D200" s="206" t="s">
        <v>203</v>
      </c>
      <c r="E200" s="207" t="s">
        <v>4158</v>
      </c>
      <c r="F200" s="208" t="s">
        <v>4159</v>
      </c>
      <c r="G200" s="209" t="s">
        <v>540</v>
      </c>
      <c r="H200" s="210">
        <v>120</v>
      </c>
      <c r="I200" s="211"/>
      <c r="J200" s="212">
        <f t="shared" si="50"/>
        <v>0</v>
      </c>
      <c r="K200" s="208" t="s">
        <v>34</v>
      </c>
      <c r="L200" s="63"/>
      <c r="M200" s="213" t="s">
        <v>34</v>
      </c>
      <c r="N200" s="214" t="s">
        <v>51</v>
      </c>
      <c r="O200" s="44"/>
      <c r="P200" s="215">
        <f t="shared" si="51"/>
        <v>0</v>
      </c>
      <c r="Q200" s="215">
        <v>0</v>
      </c>
      <c r="R200" s="215">
        <f t="shared" si="52"/>
        <v>0</v>
      </c>
      <c r="S200" s="215">
        <v>0</v>
      </c>
      <c r="T200" s="216">
        <f t="shared" si="53"/>
        <v>0</v>
      </c>
      <c r="AR200" s="25" t="s">
        <v>608</v>
      </c>
      <c r="AT200" s="25" t="s">
        <v>203</v>
      </c>
      <c r="AU200" s="25" t="s">
        <v>108</v>
      </c>
      <c r="AY200" s="25" t="s">
        <v>201</v>
      </c>
      <c r="BE200" s="217">
        <f t="shared" si="54"/>
        <v>0</v>
      </c>
      <c r="BF200" s="217">
        <f t="shared" si="55"/>
        <v>0</v>
      </c>
      <c r="BG200" s="217">
        <f t="shared" si="56"/>
        <v>0</v>
      </c>
      <c r="BH200" s="217">
        <f t="shared" si="57"/>
        <v>0</v>
      </c>
      <c r="BI200" s="217">
        <f t="shared" si="58"/>
        <v>0</v>
      </c>
      <c r="BJ200" s="25" t="s">
        <v>42</v>
      </c>
      <c r="BK200" s="217">
        <f t="shared" si="59"/>
        <v>0</v>
      </c>
      <c r="BL200" s="25" t="s">
        <v>608</v>
      </c>
      <c r="BM200" s="25" t="s">
        <v>4160</v>
      </c>
    </row>
    <row r="201" spans="2:65" s="1" customFormat="1" ht="16.5" customHeight="1">
      <c r="B201" s="43"/>
      <c r="C201" s="206" t="s">
        <v>896</v>
      </c>
      <c r="D201" s="206" t="s">
        <v>203</v>
      </c>
      <c r="E201" s="207" t="s">
        <v>4161</v>
      </c>
      <c r="F201" s="208" t="s">
        <v>4162</v>
      </c>
      <c r="G201" s="209" t="s">
        <v>540</v>
      </c>
      <c r="H201" s="210">
        <v>45</v>
      </c>
      <c r="I201" s="211"/>
      <c r="J201" s="212">
        <f t="shared" si="50"/>
        <v>0</v>
      </c>
      <c r="K201" s="208" t="s">
        <v>34</v>
      </c>
      <c r="L201" s="63"/>
      <c r="M201" s="213" t="s">
        <v>34</v>
      </c>
      <c r="N201" s="214" t="s">
        <v>51</v>
      </c>
      <c r="O201" s="44"/>
      <c r="P201" s="215">
        <f t="shared" si="51"/>
        <v>0</v>
      </c>
      <c r="Q201" s="215">
        <v>0</v>
      </c>
      <c r="R201" s="215">
        <f t="shared" si="52"/>
        <v>0</v>
      </c>
      <c r="S201" s="215">
        <v>0</v>
      </c>
      <c r="T201" s="216">
        <f t="shared" si="53"/>
        <v>0</v>
      </c>
      <c r="AR201" s="25" t="s">
        <v>608</v>
      </c>
      <c r="AT201" s="25" t="s">
        <v>203</v>
      </c>
      <c r="AU201" s="25" t="s">
        <v>108</v>
      </c>
      <c r="AY201" s="25" t="s">
        <v>201</v>
      </c>
      <c r="BE201" s="217">
        <f t="shared" si="54"/>
        <v>0</v>
      </c>
      <c r="BF201" s="217">
        <f t="shared" si="55"/>
        <v>0</v>
      </c>
      <c r="BG201" s="217">
        <f t="shared" si="56"/>
        <v>0</v>
      </c>
      <c r="BH201" s="217">
        <f t="shared" si="57"/>
        <v>0</v>
      </c>
      <c r="BI201" s="217">
        <f t="shared" si="58"/>
        <v>0</v>
      </c>
      <c r="BJ201" s="25" t="s">
        <v>42</v>
      </c>
      <c r="BK201" s="217">
        <f t="shared" si="59"/>
        <v>0</v>
      </c>
      <c r="BL201" s="25" t="s">
        <v>608</v>
      </c>
      <c r="BM201" s="25" t="s">
        <v>4163</v>
      </c>
    </row>
    <row r="202" spans="2:65" s="1" customFormat="1" ht="16.5" customHeight="1">
      <c r="B202" s="43"/>
      <c r="C202" s="206" t="s">
        <v>903</v>
      </c>
      <c r="D202" s="206" t="s">
        <v>203</v>
      </c>
      <c r="E202" s="207" t="s">
        <v>4164</v>
      </c>
      <c r="F202" s="208" t="s">
        <v>4165</v>
      </c>
      <c r="G202" s="209" t="s">
        <v>540</v>
      </c>
      <c r="H202" s="210">
        <v>35</v>
      </c>
      <c r="I202" s="211"/>
      <c r="J202" s="212">
        <f t="shared" si="50"/>
        <v>0</v>
      </c>
      <c r="K202" s="208" t="s">
        <v>34</v>
      </c>
      <c r="L202" s="63"/>
      <c r="M202" s="213" t="s">
        <v>34</v>
      </c>
      <c r="N202" s="214" t="s">
        <v>51</v>
      </c>
      <c r="O202" s="44"/>
      <c r="P202" s="215">
        <f t="shared" si="51"/>
        <v>0</v>
      </c>
      <c r="Q202" s="215">
        <v>0</v>
      </c>
      <c r="R202" s="215">
        <f t="shared" si="52"/>
        <v>0</v>
      </c>
      <c r="S202" s="215">
        <v>0</v>
      </c>
      <c r="T202" s="216">
        <f t="shared" si="53"/>
        <v>0</v>
      </c>
      <c r="AR202" s="25" t="s">
        <v>608</v>
      </c>
      <c r="AT202" s="25" t="s">
        <v>203</v>
      </c>
      <c r="AU202" s="25" t="s">
        <v>108</v>
      </c>
      <c r="AY202" s="25" t="s">
        <v>201</v>
      </c>
      <c r="BE202" s="217">
        <f t="shared" si="54"/>
        <v>0</v>
      </c>
      <c r="BF202" s="217">
        <f t="shared" si="55"/>
        <v>0</v>
      </c>
      <c r="BG202" s="217">
        <f t="shared" si="56"/>
        <v>0</v>
      </c>
      <c r="BH202" s="217">
        <f t="shared" si="57"/>
        <v>0</v>
      </c>
      <c r="BI202" s="217">
        <f t="shared" si="58"/>
        <v>0</v>
      </c>
      <c r="BJ202" s="25" t="s">
        <v>42</v>
      </c>
      <c r="BK202" s="217">
        <f t="shared" si="59"/>
        <v>0</v>
      </c>
      <c r="BL202" s="25" t="s">
        <v>608</v>
      </c>
      <c r="BM202" s="25" t="s">
        <v>4166</v>
      </c>
    </row>
    <row r="203" spans="2:65" s="1" customFormat="1" ht="16.5" customHeight="1">
      <c r="B203" s="43"/>
      <c r="C203" s="206" t="s">
        <v>918</v>
      </c>
      <c r="D203" s="206" t="s">
        <v>203</v>
      </c>
      <c r="E203" s="207" t="s">
        <v>4167</v>
      </c>
      <c r="F203" s="208" t="s">
        <v>4168</v>
      </c>
      <c r="G203" s="209" t="s">
        <v>540</v>
      </c>
      <c r="H203" s="210">
        <v>25</v>
      </c>
      <c r="I203" s="211"/>
      <c r="J203" s="212">
        <f t="shared" si="50"/>
        <v>0</v>
      </c>
      <c r="K203" s="208" t="s">
        <v>34</v>
      </c>
      <c r="L203" s="63"/>
      <c r="M203" s="213" t="s">
        <v>34</v>
      </c>
      <c r="N203" s="214" t="s">
        <v>51</v>
      </c>
      <c r="O203" s="44"/>
      <c r="P203" s="215">
        <f t="shared" si="51"/>
        <v>0</v>
      </c>
      <c r="Q203" s="215">
        <v>0</v>
      </c>
      <c r="R203" s="215">
        <f t="shared" si="52"/>
        <v>0</v>
      </c>
      <c r="S203" s="215">
        <v>0</v>
      </c>
      <c r="T203" s="216">
        <f t="shared" si="53"/>
        <v>0</v>
      </c>
      <c r="AR203" s="25" t="s">
        <v>608</v>
      </c>
      <c r="AT203" s="25" t="s">
        <v>203</v>
      </c>
      <c r="AU203" s="25" t="s">
        <v>108</v>
      </c>
      <c r="AY203" s="25" t="s">
        <v>201</v>
      </c>
      <c r="BE203" s="217">
        <f t="shared" si="54"/>
        <v>0</v>
      </c>
      <c r="BF203" s="217">
        <f t="shared" si="55"/>
        <v>0</v>
      </c>
      <c r="BG203" s="217">
        <f t="shared" si="56"/>
        <v>0</v>
      </c>
      <c r="BH203" s="217">
        <f t="shared" si="57"/>
        <v>0</v>
      </c>
      <c r="BI203" s="217">
        <f t="shared" si="58"/>
        <v>0</v>
      </c>
      <c r="BJ203" s="25" t="s">
        <v>42</v>
      </c>
      <c r="BK203" s="217">
        <f t="shared" si="59"/>
        <v>0</v>
      </c>
      <c r="BL203" s="25" t="s">
        <v>608</v>
      </c>
      <c r="BM203" s="25" t="s">
        <v>4169</v>
      </c>
    </row>
    <row r="204" spans="2:65" s="1" customFormat="1" ht="16.5" customHeight="1">
      <c r="B204" s="43"/>
      <c r="C204" s="206" t="s">
        <v>923</v>
      </c>
      <c r="D204" s="206" t="s">
        <v>203</v>
      </c>
      <c r="E204" s="207" t="s">
        <v>4170</v>
      </c>
      <c r="F204" s="208" t="s">
        <v>4171</v>
      </c>
      <c r="G204" s="209" t="s">
        <v>540</v>
      </c>
      <c r="H204" s="210">
        <v>20</v>
      </c>
      <c r="I204" s="211"/>
      <c r="J204" s="212">
        <f t="shared" si="50"/>
        <v>0</v>
      </c>
      <c r="K204" s="208" t="s">
        <v>34</v>
      </c>
      <c r="L204" s="63"/>
      <c r="M204" s="213" t="s">
        <v>34</v>
      </c>
      <c r="N204" s="214" t="s">
        <v>51</v>
      </c>
      <c r="O204" s="44"/>
      <c r="P204" s="215">
        <f t="shared" si="51"/>
        <v>0</v>
      </c>
      <c r="Q204" s="215">
        <v>0</v>
      </c>
      <c r="R204" s="215">
        <f t="shared" si="52"/>
        <v>0</v>
      </c>
      <c r="S204" s="215">
        <v>0</v>
      </c>
      <c r="T204" s="216">
        <f t="shared" si="53"/>
        <v>0</v>
      </c>
      <c r="AR204" s="25" t="s">
        <v>608</v>
      </c>
      <c r="AT204" s="25" t="s">
        <v>203</v>
      </c>
      <c r="AU204" s="25" t="s">
        <v>108</v>
      </c>
      <c r="AY204" s="25" t="s">
        <v>201</v>
      </c>
      <c r="BE204" s="217">
        <f t="shared" si="54"/>
        <v>0</v>
      </c>
      <c r="BF204" s="217">
        <f t="shared" si="55"/>
        <v>0</v>
      </c>
      <c r="BG204" s="217">
        <f t="shared" si="56"/>
        <v>0</v>
      </c>
      <c r="BH204" s="217">
        <f t="shared" si="57"/>
        <v>0</v>
      </c>
      <c r="BI204" s="217">
        <f t="shared" si="58"/>
        <v>0</v>
      </c>
      <c r="BJ204" s="25" t="s">
        <v>42</v>
      </c>
      <c r="BK204" s="217">
        <f t="shared" si="59"/>
        <v>0</v>
      </c>
      <c r="BL204" s="25" t="s">
        <v>608</v>
      </c>
      <c r="BM204" s="25" t="s">
        <v>4172</v>
      </c>
    </row>
    <row r="205" spans="2:65" s="1" customFormat="1" ht="16.5" customHeight="1">
      <c r="B205" s="43"/>
      <c r="C205" s="206" t="s">
        <v>929</v>
      </c>
      <c r="D205" s="206" t="s">
        <v>203</v>
      </c>
      <c r="E205" s="207" t="s">
        <v>4173</v>
      </c>
      <c r="F205" s="208" t="s">
        <v>4174</v>
      </c>
      <c r="G205" s="209" t="s">
        <v>540</v>
      </c>
      <c r="H205" s="210">
        <v>20</v>
      </c>
      <c r="I205" s="211"/>
      <c r="J205" s="212">
        <f t="shared" si="50"/>
        <v>0</v>
      </c>
      <c r="K205" s="208" t="s">
        <v>34</v>
      </c>
      <c r="L205" s="63"/>
      <c r="M205" s="213" t="s">
        <v>34</v>
      </c>
      <c r="N205" s="214" t="s">
        <v>51</v>
      </c>
      <c r="O205" s="44"/>
      <c r="P205" s="215">
        <f t="shared" si="51"/>
        <v>0</v>
      </c>
      <c r="Q205" s="215">
        <v>0</v>
      </c>
      <c r="R205" s="215">
        <f t="shared" si="52"/>
        <v>0</v>
      </c>
      <c r="S205" s="215">
        <v>0</v>
      </c>
      <c r="T205" s="216">
        <f t="shared" si="53"/>
        <v>0</v>
      </c>
      <c r="AR205" s="25" t="s">
        <v>608</v>
      </c>
      <c r="AT205" s="25" t="s">
        <v>203</v>
      </c>
      <c r="AU205" s="25" t="s">
        <v>108</v>
      </c>
      <c r="AY205" s="25" t="s">
        <v>201</v>
      </c>
      <c r="BE205" s="217">
        <f t="shared" si="54"/>
        <v>0</v>
      </c>
      <c r="BF205" s="217">
        <f t="shared" si="55"/>
        <v>0</v>
      </c>
      <c r="BG205" s="217">
        <f t="shared" si="56"/>
        <v>0</v>
      </c>
      <c r="BH205" s="217">
        <f t="shared" si="57"/>
        <v>0</v>
      </c>
      <c r="BI205" s="217">
        <f t="shared" si="58"/>
        <v>0</v>
      </c>
      <c r="BJ205" s="25" t="s">
        <v>42</v>
      </c>
      <c r="BK205" s="217">
        <f t="shared" si="59"/>
        <v>0</v>
      </c>
      <c r="BL205" s="25" t="s">
        <v>608</v>
      </c>
      <c r="BM205" s="25" t="s">
        <v>4175</v>
      </c>
    </row>
    <row r="206" spans="2:65" s="1" customFormat="1" ht="16.5" customHeight="1">
      <c r="B206" s="43"/>
      <c r="C206" s="206" t="s">
        <v>934</v>
      </c>
      <c r="D206" s="206" t="s">
        <v>203</v>
      </c>
      <c r="E206" s="207" t="s">
        <v>4176</v>
      </c>
      <c r="F206" s="208" t="s">
        <v>4177</v>
      </c>
      <c r="G206" s="209" t="s">
        <v>540</v>
      </c>
      <c r="H206" s="210">
        <v>35</v>
      </c>
      <c r="I206" s="211"/>
      <c r="J206" s="212">
        <f t="shared" si="50"/>
        <v>0</v>
      </c>
      <c r="K206" s="208" t="s">
        <v>34</v>
      </c>
      <c r="L206" s="63"/>
      <c r="M206" s="213" t="s">
        <v>34</v>
      </c>
      <c r="N206" s="214" t="s">
        <v>51</v>
      </c>
      <c r="O206" s="44"/>
      <c r="P206" s="215">
        <f t="shared" si="51"/>
        <v>0</v>
      </c>
      <c r="Q206" s="215">
        <v>0</v>
      </c>
      <c r="R206" s="215">
        <f t="shared" si="52"/>
        <v>0</v>
      </c>
      <c r="S206" s="215">
        <v>0</v>
      </c>
      <c r="T206" s="216">
        <f t="shared" si="53"/>
        <v>0</v>
      </c>
      <c r="AR206" s="25" t="s">
        <v>608</v>
      </c>
      <c r="AT206" s="25" t="s">
        <v>203</v>
      </c>
      <c r="AU206" s="25" t="s">
        <v>108</v>
      </c>
      <c r="AY206" s="25" t="s">
        <v>201</v>
      </c>
      <c r="BE206" s="217">
        <f t="shared" si="54"/>
        <v>0</v>
      </c>
      <c r="BF206" s="217">
        <f t="shared" si="55"/>
        <v>0</v>
      </c>
      <c r="BG206" s="217">
        <f t="shared" si="56"/>
        <v>0</v>
      </c>
      <c r="BH206" s="217">
        <f t="shared" si="57"/>
        <v>0</v>
      </c>
      <c r="BI206" s="217">
        <f t="shared" si="58"/>
        <v>0</v>
      </c>
      <c r="BJ206" s="25" t="s">
        <v>42</v>
      </c>
      <c r="BK206" s="217">
        <f t="shared" si="59"/>
        <v>0</v>
      </c>
      <c r="BL206" s="25" t="s">
        <v>608</v>
      </c>
      <c r="BM206" s="25" t="s">
        <v>4178</v>
      </c>
    </row>
    <row r="207" spans="2:65" s="1" customFormat="1" ht="16.5" customHeight="1">
      <c r="B207" s="43"/>
      <c r="C207" s="206" t="s">
        <v>963</v>
      </c>
      <c r="D207" s="206" t="s">
        <v>203</v>
      </c>
      <c r="E207" s="207" t="s">
        <v>4179</v>
      </c>
      <c r="F207" s="208" t="s">
        <v>4180</v>
      </c>
      <c r="G207" s="209" t="s">
        <v>3891</v>
      </c>
      <c r="H207" s="210">
        <v>95</v>
      </c>
      <c r="I207" s="211"/>
      <c r="J207" s="212">
        <f t="shared" si="50"/>
        <v>0</v>
      </c>
      <c r="K207" s="208" t="s">
        <v>34</v>
      </c>
      <c r="L207" s="63"/>
      <c r="M207" s="213" t="s">
        <v>34</v>
      </c>
      <c r="N207" s="214" t="s">
        <v>51</v>
      </c>
      <c r="O207" s="44"/>
      <c r="P207" s="215">
        <f t="shared" si="51"/>
        <v>0</v>
      </c>
      <c r="Q207" s="215">
        <v>0</v>
      </c>
      <c r="R207" s="215">
        <f t="shared" si="52"/>
        <v>0</v>
      </c>
      <c r="S207" s="215">
        <v>0</v>
      </c>
      <c r="T207" s="216">
        <f t="shared" si="53"/>
        <v>0</v>
      </c>
      <c r="AR207" s="25" t="s">
        <v>608</v>
      </c>
      <c r="AT207" s="25" t="s">
        <v>203</v>
      </c>
      <c r="AU207" s="25" t="s">
        <v>108</v>
      </c>
      <c r="AY207" s="25" t="s">
        <v>201</v>
      </c>
      <c r="BE207" s="217">
        <f t="shared" si="54"/>
        <v>0</v>
      </c>
      <c r="BF207" s="217">
        <f t="shared" si="55"/>
        <v>0</v>
      </c>
      <c r="BG207" s="217">
        <f t="shared" si="56"/>
        <v>0</v>
      </c>
      <c r="BH207" s="217">
        <f t="shared" si="57"/>
        <v>0</v>
      </c>
      <c r="BI207" s="217">
        <f t="shared" si="58"/>
        <v>0</v>
      </c>
      <c r="BJ207" s="25" t="s">
        <v>42</v>
      </c>
      <c r="BK207" s="217">
        <f t="shared" si="59"/>
        <v>0</v>
      </c>
      <c r="BL207" s="25" t="s">
        <v>608</v>
      </c>
      <c r="BM207" s="25" t="s">
        <v>4181</v>
      </c>
    </row>
    <row r="208" spans="2:65" s="1" customFormat="1" ht="27">
      <c r="B208" s="43"/>
      <c r="C208" s="65"/>
      <c r="D208" s="218" t="s">
        <v>710</v>
      </c>
      <c r="E208" s="65"/>
      <c r="F208" s="219" t="s">
        <v>3911</v>
      </c>
      <c r="G208" s="65"/>
      <c r="H208" s="65"/>
      <c r="I208" s="175"/>
      <c r="J208" s="65"/>
      <c r="K208" s="65"/>
      <c r="L208" s="63"/>
      <c r="M208" s="220"/>
      <c r="N208" s="44"/>
      <c r="O208" s="44"/>
      <c r="P208" s="44"/>
      <c r="Q208" s="44"/>
      <c r="R208" s="44"/>
      <c r="S208" s="44"/>
      <c r="T208" s="80"/>
      <c r="AT208" s="25" t="s">
        <v>710</v>
      </c>
      <c r="AU208" s="25" t="s">
        <v>108</v>
      </c>
    </row>
    <row r="209" spans="2:65" s="1" customFormat="1" ht="16.5" customHeight="1">
      <c r="B209" s="43"/>
      <c r="C209" s="206" t="s">
        <v>971</v>
      </c>
      <c r="D209" s="206" t="s">
        <v>203</v>
      </c>
      <c r="E209" s="207" t="s">
        <v>4182</v>
      </c>
      <c r="F209" s="208" t="s">
        <v>4183</v>
      </c>
      <c r="G209" s="209" t="s">
        <v>540</v>
      </c>
      <c r="H209" s="210">
        <v>200</v>
      </c>
      <c r="I209" s="211"/>
      <c r="J209" s="212">
        <f t="shared" ref="J209:J248" si="60">ROUND(I209*H209,2)</f>
        <v>0</v>
      </c>
      <c r="K209" s="208" t="s">
        <v>34</v>
      </c>
      <c r="L209" s="63"/>
      <c r="M209" s="213" t="s">
        <v>34</v>
      </c>
      <c r="N209" s="214" t="s">
        <v>51</v>
      </c>
      <c r="O209" s="44"/>
      <c r="P209" s="215">
        <f t="shared" ref="P209:P248" si="61">O209*H209</f>
        <v>0</v>
      </c>
      <c r="Q209" s="215">
        <v>0</v>
      </c>
      <c r="R209" s="215">
        <f t="shared" ref="R209:R248" si="62">Q209*H209</f>
        <v>0</v>
      </c>
      <c r="S209" s="215">
        <v>0</v>
      </c>
      <c r="T209" s="216">
        <f t="shared" ref="T209:T248" si="63">S209*H209</f>
        <v>0</v>
      </c>
      <c r="AR209" s="25" t="s">
        <v>608</v>
      </c>
      <c r="AT209" s="25" t="s">
        <v>203</v>
      </c>
      <c r="AU209" s="25" t="s">
        <v>108</v>
      </c>
      <c r="AY209" s="25" t="s">
        <v>201</v>
      </c>
      <c r="BE209" s="217">
        <f t="shared" ref="BE209:BE248" si="64">IF(N209="základní",J209,0)</f>
        <v>0</v>
      </c>
      <c r="BF209" s="217">
        <f t="shared" ref="BF209:BF248" si="65">IF(N209="snížená",J209,0)</f>
        <v>0</v>
      </c>
      <c r="BG209" s="217">
        <f t="shared" ref="BG209:BG248" si="66">IF(N209="zákl. přenesená",J209,0)</f>
        <v>0</v>
      </c>
      <c r="BH209" s="217">
        <f t="shared" ref="BH209:BH248" si="67">IF(N209="sníž. přenesená",J209,0)</f>
        <v>0</v>
      </c>
      <c r="BI209" s="217">
        <f t="shared" ref="BI209:BI248" si="68">IF(N209="nulová",J209,0)</f>
        <v>0</v>
      </c>
      <c r="BJ209" s="25" t="s">
        <v>42</v>
      </c>
      <c r="BK209" s="217">
        <f t="shared" ref="BK209:BK248" si="69">ROUND(I209*H209,2)</f>
        <v>0</v>
      </c>
      <c r="BL209" s="25" t="s">
        <v>608</v>
      </c>
      <c r="BM209" s="25" t="s">
        <v>4184</v>
      </c>
    </row>
    <row r="210" spans="2:65" s="1" customFormat="1" ht="16.5" customHeight="1">
      <c r="B210" s="43"/>
      <c r="C210" s="206" t="s">
        <v>981</v>
      </c>
      <c r="D210" s="206" t="s">
        <v>203</v>
      </c>
      <c r="E210" s="207" t="s">
        <v>4185</v>
      </c>
      <c r="F210" s="208" t="s">
        <v>4186</v>
      </c>
      <c r="G210" s="209" t="s">
        <v>3891</v>
      </c>
      <c r="H210" s="210">
        <v>31</v>
      </c>
      <c r="I210" s="211"/>
      <c r="J210" s="212">
        <f t="shared" si="60"/>
        <v>0</v>
      </c>
      <c r="K210" s="208" t="s">
        <v>34</v>
      </c>
      <c r="L210" s="63"/>
      <c r="M210" s="213" t="s">
        <v>34</v>
      </c>
      <c r="N210" s="214" t="s">
        <v>51</v>
      </c>
      <c r="O210" s="44"/>
      <c r="P210" s="215">
        <f t="shared" si="61"/>
        <v>0</v>
      </c>
      <c r="Q210" s="215">
        <v>0</v>
      </c>
      <c r="R210" s="215">
        <f t="shared" si="62"/>
        <v>0</v>
      </c>
      <c r="S210" s="215">
        <v>0</v>
      </c>
      <c r="T210" s="216">
        <f t="shared" si="63"/>
        <v>0</v>
      </c>
      <c r="AR210" s="25" t="s">
        <v>608</v>
      </c>
      <c r="AT210" s="25" t="s">
        <v>203</v>
      </c>
      <c r="AU210" s="25" t="s">
        <v>108</v>
      </c>
      <c r="AY210" s="25" t="s">
        <v>201</v>
      </c>
      <c r="BE210" s="217">
        <f t="shared" si="64"/>
        <v>0</v>
      </c>
      <c r="BF210" s="217">
        <f t="shared" si="65"/>
        <v>0</v>
      </c>
      <c r="BG210" s="217">
        <f t="shared" si="66"/>
        <v>0</v>
      </c>
      <c r="BH210" s="217">
        <f t="shared" si="67"/>
        <v>0</v>
      </c>
      <c r="BI210" s="217">
        <f t="shared" si="68"/>
        <v>0</v>
      </c>
      <c r="BJ210" s="25" t="s">
        <v>42</v>
      </c>
      <c r="BK210" s="217">
        <f t="shared" si="69"/>
        <v>0</v>
      </c>
      <c r="BL210" s="25" t="s">
        <v>608</v>
      </c>
      <c r="BM210" s="25" t="s">
        <v>4187</v>
      </c>
    </row>
    <row r="211" spans="2:65" s="1" customFormat="1" ht="16.5" customHeight="1">
      <c r="B211" s="43"/>
      <c r="C211" s="206" t="s">
        <v>987</v>
      </c>
      <c r="D211" s="206" t="s">
        <v>203</v>
      </c>
      <c r="E211" s="207" t="s">
        <v>4188</v>
      </c>
      <c r="F211" s="208" t="s">
        <v>4189</v>
      </c>
      <c r="G211" s="209" t="s">
        <v>3891</v>
      </c>
      <c r="H211" s="210">
        <v>7</v>
      </c>
      <c r="I211" s="211"/>
      <c r="J211" s="212">
        <f t="shared" si="60"/>
        <v>0</v>
      </c>
      <c r="K211" s="208" t="s">
        <v>34</v>
      </c>
      <c r="L211" s="63"/>
      <c r="M211" s="213" t="s">
        <v>34</v>
      </c>
      <c r="N211" s="214" t="s">
        <v>51</v>
      </c>
      <c r="O211" s="44"/>
      <c r="P211" s="215">
        <f t="shared" si="61"/>
        <v>0</v>
      </c>
      <c r="Q211" s="215">
        <v>0</v>
      </c>
      <c r="R211" s="215">
        <f t="shared" si="62"/>
        <v>0</v>
      </c>
      <c r="S211" s="215">
        <v>0</v>
      </c>
      <c r="T211" s="216">
        <f t="shared" si="63"/>
        <v>0</v>
      </c>
      <c r="AR211" s="25" t="s">
        <v>608</v>
      </c>
      <c r="AT211" s="25" t="s">
        <v>203</v>
      </c>
      <c r="AU211" s="25" t="s">
        <v>108</v>
      </c>
      <c r="AY211" s="25" t="s">
        <v>201</v>
      </c>
      <c r="BE211" s="217">
        <f t="shared" si="64"/>
        <v>0</v>
      </c>
      <c r="BF211" s="217">
        <f t="shared" si="65"/>
        <v>0</v>
      </c>
      <c r="BG211" s="217">
        <f t="shared" si="66"/>
        <v>0</v>
      </c>
      <c r="BH211" s="217">
        <f t="shared" si="67"/>
        <v>0</v>
      </c>
      <c r="BI211" s="217">
        <f t="shared" si="68"/>
        <v>0</v>
      </c>
      <c r="BJ211" s="25" t="s">
        <v>42</v>
      </c>
      <c r="BK211" s="217">
        <f t="shared" si="69"/>
        <v>0</v>
      </c>
      <c r="BL211" s="25" t="s">
        <v>608</v>
      </c>
      <c r="BM211" s="25" t="s">
        <v>4190</v>
      </c>
    </row>
    <row r="212" spans="2:65" s="1" customFormat="1" ht="16.5" customHeight="1">
      <c r="B212" s="43"/>
      <c r="C212" s="206" t="s">
        <v>992</v>
      </c>
      <c r="D212" s="206" t="s">
        <v>203</v>
      </c>
      <c r="E212" s="207" t="s">
        <v>4191</v>
      </c>
      <c r="F212" s="208" t="s">
        <v>4192</v>
      </c>
      <c r="G212" s="209" t="s">
        <v>3891</v>
      </c>
      <c r="H212" s="210">
        <v>65</v>
      </c>
      <c r="I212" s="211"/>
      <c r="J212" s="212">
        <f t="shared" si="60"/>
        <v>0</v>
      </c>
      <c r="K212" s="208" t="s">
        <v>34</v>
      </c>
      <c r="L212" s="63"/>
      <c r="M212" s="213" t="s">
        <v>34</v>
      </c>
      <c r="N212" s="214" t="s">
        <v>51</v>
      </c>
      <c r="O212" s="44"/>
      <c r="P212" s="215">
        <f t="shared" si="61"/>
        <v>0</v>
      </c>
      <c r="Q212" s="215">
        <v>0</v>
      </c>
      <c r="R212" s="215">
        <f t="shared" si="62"/>
        <v>0</v>
      </c>
      <c r="S212" s="215">
        <v>0</v>
      </c>
      <c r="T212" s="216">
        <f t="shared" si="63"/>
        <v>0</v>
      </c>
      <c r="AR212" s="25" t="s">
        <v>608</v>
      </c>
      <c r="AT212" s="25" t="s">
        <v>203</v>
      </c>
      <c r="AU212" s="25" t="s">
        <v>108</v>
      </c>
      <c r="AY212" s="25" t="s">
        <v>201</v>
      </c>
      <c r="BE212" s="217">
        <f t="shared" si="64"/>
        <v>0</v>
      </c>
      <c r="BF212" s="217">
        <f t="shared" si="65"/>
        <v>0</v>
      </c>
      <c r="BG212" s="217">
        <f t="shared" si="66"/>
        <v>0</v>
      </c>
      <c r="BH212" s="217">
        <f t="shared" si="67"/>
        <v>0</v>
      </c>
      <c r="BI212" s="217">
        <f t="shared" si="68"/>
        <v>0</v>
      </c>
      <c r="BJ212" s="25" t="s">
        <v>42</v>
      </c>
      <c r="BK212" s="217">
        <f t="shared" si="69"/>
        <v>0</v>
      </c>
      <c r="BL212" s="25" t="s">
        <v>608</v>
      </c>
      <c r="BM212" s="25" t="s">
        <v>4193</v>
      </c>
    </row>
    <row r="213" spans="2:65" s="1" customFormat="1" ht="16.5" customHeight="1">
      <c r="B213" s="43"/>
      <c r="C213" s="206" t="s">
        <v>997</v>
      </c>
      <c r="D213" s="206" t="s">
        <v>203</v>
      </c>
      <c r="E213" s="207" t="s">
        <v>4194</v>
      </c>
      <c r="F213" s="208" t="s">
        <v>4195</v>
      </c>
      <c r="G213" s="209" t="s">
        <v>3891</v>
      </c>
      <c r="H213" s="210">
        <v>53</v>
      </c>
      <c r="I213" s="211"/>
      <c r="J213" s="212">
        <f t="shared" si="60"/>
        <v>0</v>
      </c>
      <c r="K213" s="208" t="s">
        <v>34</v>
      </c>
      <c r="L213" s="63"/>
      <c r="M213" s="213" t="s">
        <v>34</v>
      </c>
      <c r="N213" s="214" t="s">
        <v>51</v>
      </c>
      <c r="O213" s="44"/>
      <c r="P213" s="215">
        <f t="shared" si="61"/>
        <v>0</v>
      </c>
      <c r="Q213" s="215">
        <v>0</v>
      </c>
      <c r="R213" s="215">
        <f t="shared" si="62"/>
        <v>0</v>
      </c>
      <c r="S213" s="215">
        <v>0</v>
      </c>
      <c r="T213" s="216">
        <f t="shared" si="63"/>
        <v>0</v>
      </c>
      <c r="AR213" s="25" t="s">
        <v>608</v>
      </c>
      <c r="AT213" s="25" t="s">
        <v>203</v>
      </c>
      <c r="AU213" s="25" t="s">
        <v>108</v>
      </c>
      <c r="AY213" s="25" t="s">
        <v>201</v>
      </c>
      <c r="BE213" s="217">
        <f t="shared" si="64"/>
        <v>0</v>
      </c>
      <c r="BF213" s="217">
        <f t="shared" si="65"/>
        <v>0</v>
      </c>
      <c r="BG213" s="217">
        <f t="shared" si="66"/>
        <v>0</v>
      </c>
      <c r="BH213" s="217">
        <f t="shared" si="67"/>
        <v>0</v>
      </c>
      <c r="BI213" s="217">
        <f t="shared" si="68"/>
        <v>0</v>
      </c>
      <c r="BJ213" s="25" t="s">
        <v>42</v>
      </c>
      <c r="BK213" s="217">
        <f t="shared" si="69"/>
        <v>0</v>
      </c>
      <c r="BL213" s="25" t="s">
        <v>608</v>
      </c>
      <c r="BM213" s="25" t="s">
        <v>4196</v>
      </c>
    </row>
    <row r="214" spans="2:65" s="1" customFormat="1" ht="16.5" customHeight="1">
      <c r="B214" s="43"/>
      <c r="C214" s="206" t="s">
        <v>1002</v>
      </c>
      <c r="D214" s="206" t="s">
        <v>203</v>
      </c>
      <c r="E214" s="207" t="s">
        <v>4197</v>
      </c>
      <c r="F214" s="208" t="s">
        <v>4198</v>
      </c>
      <c r="G214" s="209" t="s">
        <v>3891</v>
      </c>
      <c r="H214" s="210">
        <v>12</v>
      </c>
      <c r="I214" s="211"/>
      <c r="J214" s="212">
        <f t="shared" si="60"/>
        <v>0</v>
      </c>
      <c r="K214" s="208" t="s">
        <v>34</v>
      </c>
      <c r="L214" s="63"/>
      <c r="M214" s="213" t="s">
        <v>34</v>
      </c>
      <c r="N214" s="214" t="s">
        <v>51</v>
      </c>
      <c r="O214" s="44"/>
      <c r="P214" s="215">
        <f t="shared" si="61"/>
        <v>0</v>
      </c>
      <c r="Q214" s="215">
        <v>0</v>
      </c>
      <c r="R214" s="215">
        <f t="shared" si="62"/>
        <v>0</v>
      </c>
      <c r="S214" s="215">
        <v>0</v>
      </c>
      <c r="T214" s="216">
        <f t="shared" si="63"/>
        <v>0</v>
      </c>
      <c r="AR214" s="25" t="s">
        <v>608</v>
      </c>
      <c r="AT214" s="25" t="s">
        <v>203</v>
      </c>
      <c r="AU214" s="25" t="s">
        <v>108</v>
      </c>
      <c r="AY214" s="25" t="s">
        <v>201</v>
      </c>
      <c r="BE214" s="217">
        <f t="shared" si="64"/>
        <v>0</v>
      </c>
      <c r="BF214" s="217">
        <f t="shared" si="65"/>
        <v>0</v>
      </c>
      <c r="BG214" s="217">
        <f t="shared" si="66"/>
        <v>0</v>
      </c>
      <c r="BH214" s="217">
        <f t="shared" si="67"/>
        <v>0</v>
      </c>
      <c r="BI214" s="217">
        <f t="shared" si="68"/>
        <v>0</v>
      </c>
      <c r="BJ214" s="25" t="s">
        <v>42</v>
      </c>
      <c r="BK214" s="217">
        <f t="shared" si="69"/>
        <v>0</v>
      </c>
      <c r="BL214" s="25" t="s">
        <v>608</v>
      </c>
      <c r="BM214" s="25" t="s">
        <v>4199</v>
      </c>
    </row>
    <row r="215" spans="2:65" s="1" customFormat="1" ht="16.5" customHeight="1">
      <c r="B215" s="43"/>
      <c r="C215" s="206" t="s">
        <v>1021</v>
      </c>
      <c r="D215" s="206" t="s">
        <v>203</v>
      </c>
      <c r="E215" s="207" t="s">
        <v>4200</v>
      </c>
      <c r="F215" s="208" t="s">
        <v>4201</v>
      </c>
      <c r="G215" s="209" t="s">
        <v>3891</v>
      </c>
      <c r="H215" s="210">
        <v>6</v>
      </c>
      <c r="I215" s="211"/>
      <c r="J215" s="212">
        <f t="shared" si="60"/>
        <v>0</v>
      </c>
      <c r="K215" s="208" t="s">
        <v>34</v>
      </c>
      <c r="L215" s="63"/>
      <c r="M215" s="213" t="s">
        <v>34</v>
      </c>
      <c r="N215" s="214" t="s">
        <v>51</v>
      </c>
      <c r="O215" s="44"/>
      <c r="P215" s="215">
        <f t="shared" si="61"/>
        <v>0</v>
      </c>
      <c r="Q215" s="215">
        <v>0</v>
      </c>
      <c r="R215" s="215">
        <f t="shared" si="62"/>
        <v>0</v>
      </c>
      <c r="S215" s="215">
        <v>0</v>
      </c>
      <c r="T215" s="216">
        <f t="shared" si="63"/>
        <v>0</v>
      </c>
      <c r="AR215" s="25" t="s">
        <v>608</v>
      </c>
      <c r="AT215" s="25" t="s">
        <v>203</v>
      </c>
      <c r="AU215" s="25" t="s">
        <v>108</v>
      </c>
      <c r="AY215" s="25" t="s">
        <v>201</v>
      </c>
      <c r="BE215" s="217">
        <f t="shared" si="64"/>
        <v>0</v>
      </c>
      <c r="BF215" s="217">
        <f t="shared" si="65"/>
        <v>0</v>
      </c>
      <c r="BG215" s="217">
        <f t="shared" si="66"/>
        <v>0</v>
      </c>
      <c r="BH215" s="217">
        <f t="shared" si="67"/>
        <v>0</v>
      </c>
      <c r="BI215" s="217">
        <f t="shared" si="68"/>
        <v>0</v>
      </c>
      <c r="BJ215" s="25" t="s">
        <v>42</v>
      </c>
      <c r="BK215" s="217">
        <f t="shared" si="69"/>
        <v>0</v>
      </c>
      <c r="BL215" s="25" t="s">
        <v>608</v>
      </c>
      <c r="BM215" s="25" t="s">
        <v>4202</v>
      </c>
    </row>
    <row r="216" spans="2:65" s="1" customFormat="1" ht="16.5" customHeight="1">
      <c r="B216" s="43"/>
      <c r="C216" s="206" t="s">
        <v>1026</v>
      </c>
      <c r="D216" s="206" t="s">
        <v>203</v>
      </c>
      <c r="E216" s="207" t="s">
        <v>4203</v>
      </c>
      <c r="F216" s="208" t="s">
        <v>4204</v>
      </c>
      <c r="G216" s="209" t="s">
        <v>3891</v>
      </c>
      <c r="H216" s="210">
        <v>35</v>
      </c>
      <c r="I216" s="211"/>
      <c r="J216" s="212">
        <f t="shared" si="60"/>
        <v>0</v>
      </c>
      <c r="K216" s="208" t="s">
        <v>34</v>
      </c>
      <c r="L216" s="63"/>
      <c r="M216" s="213" t="s">
        <v>34</v>
      </c>
      <c r="N216" s="214" t="s">
        <v>51</v>
      </c>
      <c r="O216" s="44"/>
      <c r="P216" s="215">
        <f t="shared" si="61"/>
        <v>0</v>
      </c>
      <c r="Q216" s="215">
        <v>0</v>
      </c>
      <c r="R216" s="215">
        <f t="shared" si="62"/>
        <v>0</v>
      </c>
      <c r="S216" s="215">
        <v>0</v>
      </c>
      <c r="T216" s="216">
        <f t="shared" si="63"/>
        <v>0</v>
      </c>
      <c r="AR216" s="25" t="s">
        <v>608</v>
      </c>
      <c r="AT216" s="25" t="s">
        <v>203</v>
      </c>
      <c r="AU216" s="25" t="s">
        <v>108</v>
      </c>
      <c r="AY216" s="25" t="s">
        <v>201</v>
      </c>
      <c r="BE216" s="217">
        <f t="shared" si="64"/>
        <v>0</v>
      </c>
      <c r="BF216" s="217">
        <f t="shared" si="65"/>
        <v>0</v>
      </c>
      <c r="BG216" s="217">
        <f t="shared" si="66"/>
        <v>0</v>
      </c>
      <c r="BH216" s="217">
        <f t="shared" si="67"/>
        <v>0</v>
      </c>
      <c r="BI216" s="217">
        <f t="shared" si="68"/>
        <v>0</v>
      </c>
      <c r="BJ216" s="25" t="s">
        <v>42</v>
      </c>
      <c r="BK216" s="217">
        <f t="shared" si="69"/>
        <v>0</v>
      </c>
      <c r="BL216" s="25" t="s">
        <v>608</v>
      </c>
      <c r="BM216" s="25" t="s">
        <v>4205</v>
      </c>
    </row>
    <row r="217" spans="2:65" s="1" customFormat="1" ht="16.5" customHeight="1">
      <c r="B217" s="43"/>
      <c r="C217" s="206" t="s">
        <v>1041</v>
      </c>
      <c r="D217" s="206" t="s">
        <v>203</v>
      </c>
      <c r="E217" s="207" t="s">
        <v>4206</v>
      </c>
      <c r="F217" s="208" t="s">
        <v>4207</v>
      </c>
      <c r="G217" s="209" t="s">
        <v>3891</v>
      </c>
      <c r="H217" s="210">
        <v>6</v>
      </c>
      <c r="I217" s="211"/>
      <c r="J217" s="212">
        <f t="shared" si="60"/>
        <v>0</v>
      </c>
      <c r="K217" s="208" t="s">
        <v>34</v>
      </c>
      <c r="L217" s="63"/>
      <c r="M217" s="213" t="s">
        <v>34</v>
      </c>
      <c r="N217" s="214" t="s">
        <v>51</v>
      </c>
      <c r="O217" s="44"/>
      <c r="P217" s="215">
        <f t="shared" si="61"/>
        <v>0</v>
      </c>
      <c r="Q217" s="215">
        <v>0</v>
      </c>
      <c r="R217" s="215">
        <f t="shared" si="62"/>
        <v>0</v>
      </c>
      <c r="S217" s="215">
        <v>0</v>
      </c>
      <c r="T217" s="216">
        <f t="shared" si="63"/>
        <v>0</v>
      </c>
      <c r="AR217" s="25" t="s">
        <v>608</v>
      </c>
      <c r="AT217" s="25" t="s">
        <v>203</v>
      </c>
      <c r="AU217" s="25" t="s">
        <v>108</v>
      </c>
      <c r="AY217" s="25" t="s">
        <v>201</v>
      </c>
      <c r="BE217" s="217">
        <f t="shared" si="64"/>
        <v>0</v>
      </c>
      <c r="BF217" s="217">
        <f t="shared" si="65"/>
        <v>0</v>
      </c>
      <c r="BG217" s="217">
        <f t="shared" si="66"/>
        <v>0</v>
      </c>
      <c r="BH217" s="217">
        <f t="shared" si="67"/>
        <v>0</v>
      </c>
      <c r="BI217" s="217">
        <f t="shared" si="68"/>
        <v>0</v>
      </c>
      <c r="BJ217" s="25" t="s">
        <v>42</v>
      </c>
      <c r="BK217" s="217">
        <f t="shared" si="69"/>
        <v>0</v>
      </c>
      <c r="BL217" s="25" t="s">
        <v>608</v>
      </c>
      <c r="BM217" s="25" t="s">
        <v>4208</v>
      </c>
    </row>
    <row r="218" spans="2:65" s="1" customFormat="1" ht="16.5" customHeight="1">
      <c r="B218" s="43"/>
      <c r="C218" s="206" t="s">
        <v>1046</v>
      </c>
      <c r="D218" s="206" t="s">
        <v>203</v>
      </c>
      <c r="E218" s="207" t="s">
        <v>4209</v>
      </c>
      <c r="F218" s="208" t="s">
        <v>4210</v>
      </c>
      <c r="G218" s="209" t="s">
        <v>3891</v>
      </c>
      <c r="H218" s="210">
        <v>25</v>
      </c>
      <c r="I218" s="211"/>
      <c r="J218" s="212">
        <f t="shared" si="60"/>
        <v>0</v>
      </c>
      <c r="K218" s="208" t="s">
        <v>34</v>
      </c>
      <c r="L218" s="63"/>
      <c r="M218" s="213" t="s">
        <v>34</v>
      </c>
      <c r="N218" s="214" t="s">
        <v>51</v>
      </c>
      <c r="O218" s="44"/>
      <c r="P218" s="215">
        <f t="shared" si="61"/>
        <v>0</v>
      </c>
      <c r="Q218" s="215">
        <v>0</v>
      </c>
      <c r="R218" s="215">
        <f t="shared" si="62"/>
        <v>0</v>
      </c>
      <c r="S218" s="215">
        <v>0</v>
      </c>
      <c r="T218" s="216">
        <f t="shared" si="63"/>
        <v>0</v>
      </c>
      <c r="AR218" s="25" t="s">
        <v>608</v>
      </c>
      <c r="AT218" s="25" t="s">
        <v>203</v>
      </c>
      <c r="AU218" s="25" t="s">
        <v>108</v>
      </c>
      <c r="AY218" s="25" t="s">
        <v>201</v>
      </c>
      <c r="BE218" s="217">
        <f t="shared" si="64"/>
        <v>0</v>
      </c>
      <c r="BF218" s="217">
        <f t="shared" si="65"/>
        <v>0</v>
      </c>
      <c r="BG218" s="217">
        <f t="shared" si="66"/>
        <v>0</v>
      </c>
      <c r="BH218" s="217">
        <f t="shared" si="67"/>
        <v>0</v>
      </c>
      <c r="BI218" s="217">
        <f t="shared" si="68"/>
        <v>0</v>
      </c>
      <c r="BJ218" s="25" t="s">
        <v>42</v>
      </c>
      <c r="BK218" s="217">
        <f t="shared" si="69"/>
        <v>0</v>
      </c>
      <c r="BL218" s="25" t="s">
        <v>608</v>
      </c>
      <c r="BM218" s="25" t="s">
        <v>4211</v>
      </c>
    </row>
    <row r="219" spans="2:65" s="1" customFormat="1" ht="16.5" customHeight="1">
      <c r="B219" s="43"/>
      <c r="C219" s="206" t="s">
        <v>1052</v>
      </c>
      <c r="D219" s="206" t="s">
        <v>203</v>
      </c>
      <c r="E219" s="207" t="s">
        <v>4212</v>
      </c>
      <c r="F219" s="208" t="s">
        <v>4213</v>
      </c>
      <c r="G219" s="209" t="s">
        <v>3891</v>
      </c>
      <c r="H219" s="210">
        <v>4</v>
      </c>
      <c r="I219" s="211"/>
      <c r="J219" s="212">
        <f t="shared" si="60"/>
        <v>0</v>
      </c>
      <c r="K219" s="208" t="s">
        <v>34</v>
      </c>
      <c r="L219" s="63"/>
      <c r="M219" s="213" t="s">
        <v>34</v>
      </c>
      <c r="N219" s="214" t="s">
        <v>51</v>
      </c>
      <c r="O219" s="44"/>
      <c r="P219" s="215">
        <f t="shared" si="61"/>
        <v>0</v>
      </c>
      <c r="Q219" s="215">
        <v>0</v>
      </c>
      <c r="R219" s="215">
        <f t="shared" si="62"/>
        <v>0</v>
      </c>
      <c r="S219" s="215">
        <v>0</v>
      </c>
      <c r="T219" s="216">
        <f t="shared" si="63"/>
        <v>0</v>
      </c>
      <c r="AR219" s="25" t="s">
        <v>608</v>
      </c>
      <c r="AT219" s="25" t="s">
        <v>203</v>
      </c>
      <c r="AU219" s="25" t="s">
        <v>108</v>
      </c>
      <c r="AY219" s="25" t="s">
        <v>201</v>
      </c>
      <c r="BE219" s="217">
        <f t="shared" si="64"/>
        <v>0</v>
      </c>
      <c r="BF219" s="217">
        <f t="shared" si="65"/>
        <v>0</v>
      </c>
      <c r="BG219" s="217">
        <f t="shared" si="66"/>
        <v>0</v>
      </c>
      <c r="BH219" s="217">
        <f t="shared" si="67"/>
        <v>0</v>
      </c>
      <c r="BI219" s="217">
        <f t="shared" si="68"/>
        <v>0</v>
      </c>
      <c r="BJ219" s="25" t="s">
        <v>42</v>
      </c>
      <c r="BK219" s="217">
        <f t="shared" si="69"/>
        <v>0</v>
      </c>
      <c r="BL219" s="25" t="s">
        <v>608</v>
      </c>
      <c r="BM219" s="25" t="s">
        <v>4214</v>
      </c>
    </row>
    <row r="220" spans="2:65" s="1" customFormat="1" ht="16.5" customHeight="1">
      <c r="B220" s="43"/>
      <c r="C220" s="206" t="s">
        <v>1058</v>
      </c>
      <c r="D220" s="206" t="s">
        <v>203</v>
      </c>
      <c r="E220" s="207" t="s">
        <v>4215</v>
      </c>
      <c r="F220" s="208" t="s">
        <v>4216</v>
      </c>
      <c r="G220" s="209" t="s">
        <v>3891</v>
      </c>
      <c r="H220" s="210">
        <v>12</v>
      </c>
      <c r="I220" s="211"/>
      <c r="J220" s="212">
        <f t="shared" si="60"/>
        <v>0</v>
      </c>
      <c r="K220" s="208" t="s">
        <v>34</v>
      </c>
      <c r="L220" s="63"/>
      <c r="M220" s="213" t="s">
        <v>34</v>
      </c>
      <c r="N220" s="214" t="s">
        <v>51</v>
      </c>
      <c r="O220" s="44"/>
      <c r="P220" s="215">
        <f t="shared" si="61"/>
        <v>0</v>
      </c>
      <c r="Q220" s="215">
        <v>0</v>
      </c>
      <c r="R220" s="215">
        <f t="shared" si="62"/>
        <v>0</v>
      </c>
      <c r="S220" s="215">
        <v>0</v>
      </c>
      <c r="T220" s="216">
        <f t="shared" si="63"/>
        <v>0</v>
      </c>
      <c r="AR220" s="25" t="s">
        <v>608</v>
      </c>
      <c r="AT220" s="25" t="s">
        <v>203</v>
      </c>
      <c r="AU220" s="25" t="s">
        <v>108</v>
      </c>
      <c r="AY220" s="25" t="s">
        <v>201</v>
      </c>
      <c r="BE220" s="217">
        <f t="shared" si="64"/>
        <v>0</v>
      </c>
      <c r="BF220" s="217">
        <f t="shared" si="65"/>
        <v>0</v>
      </c>
      <c r="BG220" s="217">
        <f t="shared" si="66"/>
        <v>0</v>
      </c>
      <c r="BH220" s="217">
        <f t="shared" si="67"/>
        <v>0</v>
      </c>
      <c r="BI220" s="217">
        <f t="shared" si="68"/>
        <v>0</v>
      </c>
      <c r="BJ220" s="25" t="s">
        <v>42</v>
      </c>
      <c r="BK220" s="217">
        <f t="shared" si="69"/>
        <v>0</v>
      </c>
      <c r="BL220" s="25" t="s">
        <v>608</v>
      </c>
      <c r="BM220" s="25" t="s">
        <v>4217</v>
      </c>
    </row>
    <row r="221" spans="2:65" s="1" customFormat="1" ht="16.5" customHeight="1">
      <c r="B221" s="43"/>
      <c r="C221" s="206" t="s">
        <v>1063</v>
      </c>
      <c r="D221" s="206" t="s">
        <v>203</v>
      </c>
      <c r="E221" s="207" t="s">
        <v>4218</v>
      </c>
      <c r="F221" s="208" t="s">
        <v>4219</v>
      </c>
      <c r="G221" s="209" t="s">
        <v>3891</v>
      </c>
      <c r="H221" s="210">
        <v>200</v>
      </c>
      <c r="I221" s="211"/>
      <c r="J221" s="212">
        <f t="shared" si="60"/>
        <v>0</v>
      </c>
      <c r="K221" s="208" t="s">
        <v>34</v>
      </c>
      <c r="L221" s="63"/>
      <c r="M221" s="213" t="s">
        <v>34</v>
      </c>
      <c r="N221" s="214" t="s">
        <v>51</v>
      </c>
      <c r="O221" s="44"/>
      <c r="P221" s="215">
        <f t="shared" si="61"/>
        <v>0</v>
      </c>
      <c r="Q221" s="215">
        <v>0</v>
      </c>
      <c r="R221" s="215">
        <f t="shared" si="62"/>
        <v>0</v>
      </c>
      <c r="S221" s="215">
        <v>0</v>
      </c>
      <c r="T221" s="216">
        <f t="shared" si="63"/>
        <v>0</v>
      </c>
      <c r="AR221" s="25" t="s">
        <v>608</v>
      </c>
      <c r="AT221" s="25" t="s">
        <v>203</v>
      </c>
      <c r="AU221" s="25" t="s">
        <v>108</v>
      </c>
      <c r="AY221" s="25" t="s">
        <v>201</v>
      </c>
      <c r="BE221" s="217">
        <f t="shared" si="64"/>
        <v>0</v>
      </c>
      <c r="BF221" s="217">
        <f t="shared" si="65"/>
        <v>0</v>
      </c>
      <c r="BG221" s="217">
        <f t="shared" si="66"/>
        <v>0</v>
      </c>
      <c r="BH221" s="217">
        <f t="shared" si="67"/>
        <v>0</v>
      </c>
      <c r="BI221" s="217">
        <f t="shared" si="68"/>
        <v>0</v>
      </c>
      <c r="BJ221" s="25" t="s">
        <v>42</v>
      </c>
      <c r="BK221" s="217">
        <f t="shared" si="69"/>
        <v>0</v>
      </c>
      <c r="BL221" s="25" t="s">
        <v>608</v>
      </c>
      <c r="BM221" s="25" t="s">
        <v>4220</v>
      </c>
    </row>
    <row r="222" spans="2:65" s="1" customFormat="1" ht="16.5" customHeight="1">
      <c r="B222" s="43"/>
      <c r="C222" s="206" t="s">
        <v>1069</v>
      </c>
      <c r="D222" s="206" t="s">
        <v>203</v>
      </c>
      <c r="E222" s="207" t="s">
        <v>4221</v>
      </c>
      <c r="F222" s="208" t="s">
        <v>4222</v>
      </c>
      <c r="G222" s="209" t="s">
        <v>3891</v>
      </c>
      <c r="H222" s="210">
        <v>6</v>
      </c>
      <c r="I222" s="211"/>
      <c r="J222" s="212">
        <f t="shared" si="60"/>
        <v>0</v>
      </c>
      <c r="K222" s="208" t="s">
        <v>34</v>
      </c>
      <c r="L222" s="63"/>
      <c r="M222" s="213" t="s">
        <v>34</v>
      </c>
      <c r="N222" s="214" t="s">
        <v>51</v>
      </c>
      <c r="O222" s="44"/>
      <c r="P222" s="215">
        <f t="shared" si="61"/>
        <v>0</v>
      </c>
      <c r="Q222" s="215">
        <v>0</v>
      </c>
      <c r="R222" s="215">
        <f t="shared" si="62"/>
        <v>0</v>
      </c>
      <c r="S222" s="215">
        <v>0</v>
      </c>
      <c r="T222" s="216">
        <f t="shared" si="63"/>
        <v>0</v>
      </c>
      <c r="AR222" s="25" t="s">
        <v>608</v>
      </c>
      <c r="AT222" s="25" t="s">
        <v>203</v>
      </c>
      <c r="AU222" s="25" t="s">
        <v>108</v>
      </c>
      <c r="AY222" s="25" t="s">
        <v>201</v>
      </c>
      <c r="BE222" s="217">
        <f t="shared" si="64"/>
        <v>0</v>
      </c>
      <c r="BF222" s="217">
        <f t="shared" si="65"/>
        <v>0</v>
      </c>
      <c r="BG222" s="217">
        <f t="shared" si="66"/>
        <v>0</v>
      </c>
      <c r="BH222" s="217">
        <f t="shared" si="67"/>
        <v>0</v>
      </c>
      <c r="BI222" s="217">
        <f t="shared" si="68"/>
        <v>0</v>
      </c>
      <c r="BJ222" s="25" t="s">
        <v>42</v>
      </c>
      <c r="BK222" s="217">
        <f t="shared" si="69"/>
        <v>0</v>
      </c>
      <c r="BL222" s="25" t="s">
        <v>608</v>
      </c>
      <c r="BM222" s="25" t="s">
        <v>4223</v>
      </c>
    </row>
    <row r="223" spans="2:65" s="1" customFormat="1" ht="16.5" customHeight="1">
      <c r="B223" s="43"/>
      <c r="C223" s="206" t="s">
        <v>1074</v>
      </c>
      <c r="D223" s="206" t="s">
        <v>203</v>
      </c>
      <c r="E223" s="207" t="s">
        <v>4224</v>
      </c>
      <c r="F223" s="208" t="s">
        <v>4225</v>
      </c>
      <c r="G223" s="209" t="s">
        <v>3891</v>
      </c>
      <c r="H223" s="210">
        <v>15</v>
      </c>
      <c r="I223" s="211"/>
      <c r="J223" s="212">
        <f t="shared" si="60"/>
        <v>0</v>
      </c>
      <c r="K223" s="208" t="s">
        <v>34</v>
      </c>
      <c r="L223" s="63"/>
      <c r="M223" s="213" t="s">
        <v>34</v>
      </c>
      <c r="N223" s="214" t="s">
        <v>51</v>
      </c>
      <c r="O223" s="44"/>
      <c r="P223" s="215">
        <f t="shared" si="61"/>
        <v>0</v>
      </c>
      <c r="Q223" s="215">
        <v>0</v>
      </c>
      <c r="R223" s="215">
        <f t="shared" si="62"/>
        <v>0</v>
      </c>
      <c r="S223" s="215">
        <v>0</v>
      </c>
      <c r="T223" s="216">
        <f t="shared" si="63"/>
        <v>0</v>
      </c>
      <c r="AR223" s="25" t="s">
        <v>608</v>
      </c>
      <c r="AT223" s="25" t="s">
        <v>203</v>
      </c>
      <c r="AU223" s="25" t="s">
        <v>108</v>
      </c>
      <c r="AY223" s="25" t="s">
        <v>201</v>
      </c>
      <c r="BE223" s="217">
        <f t="shared" si="64"/>
        <v>0</v>
      </c>
      <c r="BF223" s="217">
        <f t="shared" si="65"/>
        <v>0</v>
      </c>
      <c r="BG223" s="217">
        <f t="shared" si="66"/>
        <v>0</v>
      </c>
      <c r="BH223" s="217">
        <f t="shared" si="67"/>
        <v>0</v>
      </c>
      <c r="BI223" s="217">
        <f t="shared" si="68"/>
        <v>0</v>
      </c>
      <c r="BJ223" s="25" t="s">
        <v>42</v>
      </c>
      <c r="BK223" s="217">
        <f t="shared" si="69"/>
        <v>0</v>
      </c>
      <c r="BL223" s="25" t="s">
        <v>608</v>
      </c>
      <c r="BM223" s="25" t="s">
        <v>4226</v>
      </c>
    </row>
    <row r="224" spans="2:65" s="1" customFormat="1" ht="25.5" customHeight="1">
      <c r="B224" s="43"/>
      <c r="C224" s="206" t="s">
        <v>1078</v>
      </c>
      <c r="D224" s="206" t="s">
        <v>203</v>
      </c>
      <c r="E224" s="207" t="s">
        <v>4227</v>
      </c>
      <c r="F224" s="208" t="s">
        <v>4228</v>
      </c>
      <c r="G224" s="209" t="s">
        <v>3891</v>
      </c>
      <c r="H224" s="210">
        <v>9</v>
      </c>
      <c r="I224" s="211"/>
      <c r="J224" s="212">
        <f t="shared" si="60"/>
        <v>0</v>
      </c>
      <c r="K224" s="208" t="s">
        <v>34</v>
      </c>
      <c r="L224" s="63"/>
      <c r="M224" s="213" t="s">
        <v>34</v>
      </c>
      <c r="N224" s="214" t="s">
        <v>51</v>
      </c>
      <c r="O224" s="44"/>
      <c r="P224" s="215">
        <f t="shared" si="61"/>
        <v>0</v>
      </c>
      <c r="Q224" s="215">
        <v>0</v>
      </c>
      <c r="R224" s="215">
        <f t="shared" si="62"/>
        <v>0</v>
      </c>
      <c r="S224" s="215">
        <v>0</v>
      </c>
      <c r="T224" s="216">
        <f t="shared" si="63"/>
        <v>0</v>
      </c>
      <c r="AR224" s="25" t="s">
        <v>608</v>
      </c>
      <c r="AT224" s="25" t="s">
        <v>203</v>
      </c>
      <c r="AU224" s="25" t="s">
        <v>108</v>
      </c>
      <c r="AY224" s="25" t="s">
        <v>201</v>
      </c>
      <c r="BE224" s="217">
        <f t="shared" si="64"/>
        <v>0</v>
      </c>
      <c r="BF224" s="217">
        <f t="shared" si="65"/>
        <v>0</v>
      </c>
      <c r="BG224" s="217">
        <f t="shared" si="66"/>
        <v>0</v>
      </c>
      <c r="BH224" s="217">
        <f t="shared" si="67"/>
        <v>0</v>
      </c>
      <c r="BI224" s="217">
        <f t="shared" si="68"/>
        <v>0</v>
      </c>
      <c r="BJ224" s="25" t="s">
        <v>42</v>
      </c>
      <c r="BK224" s="217">
        <f t="shared" si="69"/>
        <v>0</v>
      </c>
      <c r="BL224" s="25" t="s">
        <v>608</v>
      </c>
      <c r="BM224" s="25" t="s">
        <v>4229</v>
      </c>
    </row>
    <row r="225" spans="2:65" s="1" customFormat="1" ht="25.5" customHeight="1">
      <c r="B225" s="43"/>
      <c r="C225" s="206" t="s">
        <v>1084</v>
      </c>
      <c r="D225" s="206" t="s">
        <v>203</v>
      </c>
      <c r="E225" s="207" t="s">
        <v>4230</v>
      </c>
      <c r="F225" s="208" t="s">
        <v>4231</v>
      </c>
      <c r="G225" s="209" t="s">
        <v>3891</v>
      </c>
      <c r="H225" s="210">
        <v>2</v>
      </c>
      <c r="I225" s="211"/>
      <c r="J225" s="212">
        <f t="shared" si="60"/>
        <v>0</v>
      </c>
      <c r="K225" s="208" t="s">
        <v>34</v>
      </c>
      <c r="L225" s="63"/>
      <c r="M225" s="213" t="s">
        <v>34</v>
      </c>
      <c r="N225" s="214" t="s">
        <v>51</v>
      </c>
      <c r="O225" s="44"/>
      <c r="P225" s="215">
        <f t="shared" si="61"/>
        <v>0</v>
      </c>
      <c r="Q225" s="215">
        <v>0</v>
      </c>
      <c r="R225" s="215">
        <f t="shared" si="62"/>
        <v>0</v>
      </c>
      <c r="S225" s="215">
        <v>0</v>
      </c>
      <c r="T225" s="216">
        <f t="shared" si="63"/>
        <v>0</v>
      </c>
      <c r="AR225" s="25" t="s">
        <v>608</v>
      </c>
      <c r="AT225" s="25" t="s">
        <v>203</v>
      </c>
      <c r="AU225" s="25" t="s">
        <v>108</v>
      </c>
      <c r="AY225" s="25" t="s">
        <v>201</v>
      </c>
      <c r="BE225" s="217">
        <f t="shared" si="64"/>
        <v>0</v>
      </c>
      <c r="BF225" s="217">
        <f t="shared" si="65"/>
        <v>0</v>
      </c>
      <c r="BG225" s="217">
        <f t="shared" si="66"/>
        <v>0</v>
      </c>
      <c r="BH225" s="217">
        <f t="shared" si="67"/>
        <v>0</v>
      </c>
      <c r="BI225" s="217">
        <f t="shared" si="68"/>
        <v>0</v>
      </c>
      <c r="BJ225" s="25" t="s">
        <v>42</v>
      </c>
      <c r="BK225" s="217">
        <f t="shared" si="69"/>
        <v>0</v>
      </c>
      <c r="BL225" s="25" t="s">
        <v>608</v>
      </c>
      <c r="BM225" s="25" t="s">
        <v>4232</v>
      </c>
    </row>
    <row r="226" spans="2:65" s="1" customFormat="1" ht="25.5" customHeight="1">
      <c r="B226" s="43"/>
      <c r="C226" s="206" t="s">
        <v>1093</v>
      </c>
      <c r="D226" s="206" t="s">
        <v>203</v>
      </c>
      <c r="E226" s="207" t="s">
        <v>4233</v>
      </c>
      <c r="F226" s="208" t="s">
        <v>4234</v>
      </c>
      <c r="G226" s="209" t="s">
        <v>3891</v>
      </c>
      <c r="H226" s="210">
        <v>7</v>
      </c>
      <c r="I226" s="211"/>
      <c r="J226" s="212">
        <f t="shared" si="60"/>
        <v>0</v>
      </c>
      <c r="K226" s="208" t="s">
        <v>34</v>
      </c>
      <c r="L226" s="63"/>
      <c r="M226" s="213" t="s">
        <v>34</v>
      </c>
      <c r="N226" s="214" t="s">
        <v>51</v>
      </c>
      <c r="O226" s="44"/>
      <c r="P226" s="215">
        <f t="shared" si="61"/>
        <v>0</v>
      </c>
      <c r="Q226" s="215">
        <v>0</v>
      </c>
      <c r="R226" s="215">
        <f t="shared" si="62"/>
        <v>0</v>
      </c>
      <c r="S226" s="215">
        <v>0</v>
      </c>
      <c r="T226" s="216">
        <f t="shared" si="63"/>
        <v>0</v>
      </c>
      <c r="AR226" s="25" t="s">
        <v>608</v>
      </c>
      <c r="AT226" s="25" t="s">
        <v>203</v>
      </c>
      <c r="AU226" s="25" t="s">
        <v>108</v>
      </c>
      <c r="AY226" s="25" t="s">
        <v>201</v>
      </c>
      <c r="BE226" s="217">
        <f t="shared" si="64"/>
        <v>0</v>
      </c>
      <c r="BF226" s="217">
        <f t="shared" si="65"/>
        <v>0</v>
      </c>
      <c r="BG226" s="217">
        <f t="shared" si="66"/>
        <v>0</v>
      </c>
      <c r="BH226" s="217">
        <f t="shared" si="67"/>
        <v>0</v>
      </c>
      <c r="BI226" s="217">
        <f t="shared" si="68"/>
        <v>0</v>
      </c>
      <c r="BJ226" s="25" t="s">
        <v>42</v>
      </c>
      <c r="BK226" s="217">
        <f t="shared" si="69"/>
        <v>0</v>
      </c>
      <c r="BL226" s="25" t="s">
        <v>608</v>
      </c>
      <c r="BM226" s="25" t="s">
        <v>4235</v>
      </c>
    </row>
    <row r="227" spans="2:65" s="1" customFormat="1" ht="25.5" customHeight="1">
      <c r="B227" s="43"/>
      <c r="C227" s="206" t="s">
        <v>1098</v>
      </c>
      <c r="D227" s="206" t="s">
        <v>203</v>
      </c>
      <c r="E227" s="207" t="s">
        <v>4236</v>
      </c>
      <c r="F227" s="208" t="s">
        <v>4237</v>
      </c>
      <c r="G227" s="209" t="s">
        <v>3891</v>
      </c>
      <c r="H227" s="210">
        <v>10</v>
      </c>
      <c r="I227" s="211"/>
      <c r="J227" s="212">
        <f t="shared" si="60"/>
        <v>0</v>
      </c>
      <c r="K227" s="208" t="s">
        <v>34</v>
      </c>
      <c r="L227" s="63"/>
      <c r="M227" s="213" t="s">
        <v>34</v>
      </c>
      <c r="N227" s="214" t="s">
        <v>51</v>
      </c>
      <c r="O227" s="44"/>
      <c r="P227" s="215">
        <f t="shared" si="61"/>
        <v>0</v>
      </c>
      <c r="Q227" s="215">
        <v>0</v>
      </c>
      <c r="R227" s="215">
        <f t="shared" si="62"/>
        <v>0</v>
      </c>
      <c r="S227" s="215">
        <v>0</v>
      </c>
      <c r="T227" s="216">
        <f t="shared" si="63"/>
        <v>0</v>
      </c>
      <c r="AR227" s="25" t="s">
        <v>608</v>
      </c>
      <c r="AT227" s="25" t="s">
        <v>203</v>
      </c>
      <c r="AU227" s="25" t="s">
        <v>108</v>
      </c>
      <c r="AY227" s="25" t="s">
        <v>201</v>
      </c>
      <c r="BE227" s="217">
        <f t="shared" si="64"/>
        <v>0</v>
      </c>
      <c r="BF227" s="217">
        <f t="shared" si="65"/>
        <v>0</v>
      </c>
      <c r="BG227" s="217">
        <f t="shared" si="66"/>
        <v>0</v>
      </c>
      <c r="BH227" s="217">
        <f t="shared" si="67"/>
        <v>0</v>
      </c>
      <c r="BI227" s="217">
        <f t="shared" si="68"/>
        <v>0</v>
      </c>
      <c r="BJ227" s="25" t="s">
        <v>42</v>
      </c>
      <c r="BK227" s="217">
        <f t="shared" si="69"/>
        <v>0</v>
      </c>
      <c r="BL227" s="25" t="s">
        <v>608</v>
      </c>
      <c r="BM227" s="25" t="s">
        <v>4238</v>
      </c>
    </row>
    <row r="228" spans="2:65" s="1" customFormat="1" ht="25.5" customHeight="1">
      <c r="B228" s="43"/>
      <c r="C228" s="206" t="s">
        <v>1104</v>
      </c>
      <c r="D228" s="206" t="s">
        <v>203</v>
      </c>
      <c r="E228" s="207" t="s">
        <v>4239</v>
      </c>
      <c r="F228" s="208" t="s">
        <v>4240</v>
      </c>
      <c r="G228" s="209" t="s">
        <v>3891</v>
      </c>
      <c r="H228" s="210">
        <v>4</v>
      </c>
      <c r="I228" s="211"/>
      <c r="J228" s="212">
        <f t="shared" si="60"/>
        <v>0</v>
      </c>
      <c r="K228" s="208" t="s">
        <v>34</v>
      </c>
      <c r="L228" s="63"/>
      <c r="M228" s="213" t="s">
        <v>34</v>
      </c>
      <c r="N228" s="214" t="s">
        <v>51</v>
      </c>
      <c r="O228" s="44"/>
      <c r="P228" s="215">
        <f t="shared" si="61"/>
        <v>0</v>
      </c>
      <c r="Q228" s="215">
        <v>0</v>
      </c>
      <c r="R228" s="215">
        <f t="shared" si="62"/>
        <v>0</v>
      </c>
      <c r="S228" s="215">
        <v>0</v>
      </c>
      <c r="T228" s="216">
        <f t="shared" si="63"/>
        <v>0</v>
      </c>
      <c r="AR228" s="25" t="s">
        <v>608</v>
      </c>
      <c r="AT228" s="25" t="s">
        <v>203</v>
      </c>
      <c r="AU228" s="25" t="s">
        <v>108</v>
      </c>
      <c r="AY228" s="25" t="s">
        <v>201</v>
      </c>
      <c r="BE228" s="217">
        <f t="shared" si="64"/>
        <v>0</v>
      </c>
      <c r="BF228" s="217">
        <f t="shared" si="65"/>
        <v>0</v>
      </c>
      <c r="BG228" s="217">
        <f t="shared" si="66"/>
        <v>0</v>
      </c>
      <c r="BH228" s="217">
        <f t="shared" si="67"/>
        <v>0</v>
      </c>
      <c r="BI228" s="217">
        <f t="shared" si="68"/>
        <v>0</v>
      </c>
      <c r="BJ228" s="25" t="s">
        <v>42</v>
      </c>
      <c r="BK228" s="217">
        <f t="shared" si="69"/>
        <v>0</v>
      </c>
      <c r="BL228" s="25" t="s">
        <v>608</v>
      </c>
      <c r="BM228" s="25" t="s">
        <v>4241</v>
      </c>
    </row>
    <row r="229" spans="2:65" s="1" customFormat="1" ht="25.5" customHeight="1">
      <c r="B229" s="43"/>
      <c r="C229" s="206" t="s">
        <v>1120</v>
      </c>
      <c r="D229" s="206" t="s">
        <v>203</v>
      </c>
      <c r="E229" s="207" t="s">
        <v>4242</v>
      </c>
      <c r="F229" s="208" t="s">
        <v>4243</v>
      </c>
      <c r="G229" s="209" t="s">
        <v>3891</v>
      </c>
      <c r="H229" s="210">
        <v>2</v>
      </c>
      <c r="I229" s="211"/>
      <c r="J229" s="212">
        <f t="shared" si="60"/>
        <v>0</v>
      </c>
      <c r="K229" s="208" t="s">
        <v>34</v>
      </c>
      <c r="L229" s="63"/>
      <c r="M229" s="213" t="s">
        <v>34</v>
      </c>
      <c r="N229" s="214" t="s">
        <v>51</v>
      </c>
      <c r="O229" s="44"/>
      <c r="P229" s="215">
        <f t="shared" si="61"/>
        <v>0</v>
      </c>
      <c r="Q229" s="215">
        <v>0</v>
      </c>
      <c r="R229" s="215">
        <f t="shared" si="62"/>
        <v>0</v>
      </c>
      <c r="S229" s="215">
        <v>0</v>
      </c>
      <c r="T229" s="216">
        <f t="shared" si="63"/>
        <v>0</v>
      </c>
      <c r="AR229" s="25" t="s">
        <v>608</v>
      </c>
      <c r="AT229" s="25" t="s">
        <v>203</v>
      </c>
      <c r="AU229" s="25" t="s">
        <v>108</v>
      </c>
      <c r="AY229" s="25" t="s">
        <v>201</v>
      </c>
      <c r="BE229" s="217">
        <f t="shared" si="64"/>
        <v>0</v>
      </c>
      <c r="BF229" s="217">
        <f t="shared" si="65"/>
        <v>0</v>
      </c>
      <c r="BG229" s="217">
        <f t="shared" si="66"/>
        <v>0</v>
      </c>
      <c r="BH229" s="217">
        <f t="shared" si="67"/>
        <v>0</v>
      </c>
      <c r="BI229" s="217">
        <f t="shared" si="68"/>
        <v>0</v>
      </c>
      <c r="BJ229" s="25" t="s">
        <v>42</v>
      </c>
      <c r="BK229" s="217">
        <f t="shared" si="69"/>
        <v>0</v>
      </c>
      <c r="BL229" s="25" t="s">
        <v>608</v>
      </c>
      <c r="BM229" s="25" t="s">
        <v>4244</v>
      </c>
    </row>
    <row r="230" spans="2:65" s="1" customFormat="1" ht="25.5" customHeight="1">
      <c r="B230" s="43"/>
      <c r="C230" s="206" t="s">
        <v>1126</v>
      </c>
      <c r="D230" s="206" t="s">
        <v>203</v>
      </c>
      <c r="E230" s="207" t="s">
        <v>4245</v>
      </c>
      <c r="F230" s="208" t="s">
        <v>4246</v>
      </c>
      <c r="G230" s="209" t="s">
        <v>3891</v>
      </c>
      <c r="H230" s="210">
        <v>5</v>
      </c>
      <c r="I230" s="211"/>
      <c r="J230" s="212">
        <f t="shared" si="60"/>
        <v>0</v>
      </c>
      <c r="K230" s="208" t="s">
        <v>34</v>
      </c>
      <c r="L230" s="63"/>
      <c r="M230" s="213" t="s">
        <v>34</v>
      </c>
      <c r="N230" s="214" t="s">
        <v>51</v>
      </c>
      <c r="O230" s="44"/>
      <c r="P230" s="215">
        <f t="shared" si="61"/>
        <v>0</v>
      </c>
      <c r="Q230" s="215">
        <v>0</v>
      </c>
      <c r="R230" s="215">
        <f t="shared" si="62"/>
        <v>0</v>
      </c>
      <c r="S230" s="215">
        <v>0</v>
      </c>
      <c r="T230" s="216">
        <f t="shared" si="63"/>
        <v>0</v>
      </c>
      <c r="AR230" s="25" t="s">
        <v>608</v>
      </c>
      <c r="AT230" s="25" t="s">
        <v>203</v>
      </c>
      <c r="AU230" s="25" t="s">
        <v>108</v>
      </c>
      <c r="AY230" s="25" t="s">
        <v>201</v>
      </c>
      <c r="BE230" s="217">
        <f t="shared" si="64"/>
        <v>0</v>
      </c>
      <c r="BF230" s="217">
        <f t="shared" si="65"/>
        <v>0</v>
      </c>
      <c r="BG230" s="217">
        <f t="shared" si="66"/>
        <v>0</v>
      </c>
      <c r="BH230" s="217">
        <f t="shared" si="67"/>
        <v>0</v>
      </c>
      <c r="BI230" s="217">
        <f t="shared" si="68"/>
        <v>0</v>
      </c>
      <c r="BJ230" s="25" t="s">
        <v>42</v>
      </c>
      <c r="BK230" s="217">
        <f t="shared" si="69"/>
        <v>0</v>
      </c>
      <c r="BL230" s="25" t="s">
        <v>608</v>
      </c>
      <c r="BM230" s="25" t="s">
        <v>4247</v>
      </c>
    </row>
    <row r="231" spans="2:65" s="1" customFormat="1" ht="25.5" customHeight="1">
      <c r="B231" s="43"/>
      <c r="C231" s="206" t="s">
        <v>1130</v>
      </c>
      <c r="D231" s="206" t="s">
        <v>203</v>
      </c>
      <c r="E231" s="207" t="s">
        <v>4248</v>
      </c>
      <c r="F231" s="208" t="s">
        <v>4249</v>
      </c>
      <c r="G231" s="209" t="s">
        <v>3891</v>
      </c>
      <c r="H231" s="210">
        <v>4</v>
      </c>
      <c r="I231" s="211"/>
      <c r="J231" s="212">
        <f t="shared" si="60"/>
        <v>0</v>
      </c>
      <c r="K231" s="208" t="s">
        <v>34</v>
      </c>
      <c r="L231" s="63"/>
      <c r="M231" s="213" t="s">
        <v>34</v>
      </c>
      <c r="N231" s="214" t="s">
        <v>51</v>
      </c>
      <c r="O231" s="44"/>
      <c r="P231" s="215">
        <f t="shared" si="61"/>
        <v>0</v>
      </c>
      <c r="Q231" s="215">
        <v>0</v>
      </c>
      <c r="R231" s="215">
        <f t="shared" si="62"/>
        <v>0</v>
      </c>
      <c r="S231" s="215">
        <v>0</v>
      </c>
      <c r="T231" s="216">
        <f t="shared" si="63"/>
        <v>0</v>
      </c>
      <c r="AR231" s="25" t="s">
        <v>608</v>
      </c>
      <c r="AT231" s="25" t="s">
        <v>203</v>
      </c>
      <c r="AU231" s="25" t="s">
        <v>108</v>
      </c>
      <c r="AY231" s="25" t="s">
        <v>201</v>
      </c>
      <c r="BE231" s="217">
        <f t="shared" si="64"/>
        <v>0</v>
      </c>
      <c r="BF231" s="217">
        <f t="shared" si="65"/>
        <v>0</v>
      </c>
      <c r="BG231" s="217">
        <f t="shared" si="66"/>
        <v>0</v>
      </c>
      <c r="BH231" s="217">
        <f t="shared" si="67"/>
        <v>0</v>
      </c>
      <c r="BI231" s="217">
        <f t="shared" si="68"/>
        <v>0</v>
      </c>
      <c r="BJ231" s="25" t="s">
        <v>42</v>
      </c>
      <c r="BK231" s="217">
        <f t="shared" si="69"/>
        <v>0</v>
      </c>
      <c r="BL231" s="25" t="s">
        <v>608</v>
      </c>
      <c r="BM231" s="25" t="s">
        <v>4250</v>
      </c>
    </row>
    <row r="232" spans="2:65" s="1" customFormat="1" ht="25.5" customHeight="1">
      <c r="B232" s="43"/>
      <c r="C232" s="206" t="s">
        <v>1134</v>
      </c>
      <c r="D232" s="206" t="s">
        <v>203</v>
      </c>
      <c r="E232" s="207" t="s">
        <v>4251</v>
      </c>
      <c r="F232" s="208" t="s">
        <v>4252</v>
      </c>
      <c r="G232" s="209" t="s">
        <v>3891</v>
      </c>
      <c r="H232" s="210">
        <v>2</v>
      </c>
      <c r="I232" s="211"/>
      <c r="J232" s="212">
        <f t="shared" si="60"/>
        <v>0</v>
      </c>
      <c r="K232" s="208" t="s">
        <v>34</v>
      </c>
      <c r="L232" s="63"/>
      <c r="M232" s="213" t="s">
        <v>34</v>
      </c>
      <c r="N232" s="214" t="s">
        <v>51</v>
      </c>
      <c r="O232" s="44"/>
      <c r="P232" s="215">
        <f t="shared" si="61"/>
        <v>0</v>
      </c>
      <c r="Q232" s="215">
        <v>0</v>
      </c>
      <c r="R232" s="215">
        <f t="shared" si="62"/>
        <v>0</v>
      </c>
      <c r="S232" s="215">
        <v>0</v>
      </c>
      <c r="T232" s="216">
        <f t="shared" si="63"/>
        <v>0</v>
      </c>
      <c r="AR232" s="25" t="s">
        <v>608</v>
      </c>
      <c r="AT232" s="25" t="s">
        <v>203</v>
      </c>
      <c r="AU232" s="25" t="s">
        <v>108</v>
      </c>
      <c r="AY232" s="25" t="s">
        <v>201</v>
      </c>
      <c r="BE232" s="217">
        <f t="shared" si="64"/>
        <v>0</v>
      </c>
      <c r="BF232" s="217">
        <f t="shared" si="65"/>
        <v>0</v>
      </c>
      <c r="BG232" s="217">
        <f t="shared" si="66"/>
        <v>0</v>
      </c>
      <c r="BH232" s="217">
        <f t="shared" si="67"/>
        <v>0</v>
      </c>
      <c r="BI232" s="217">
        <f t="shared" si="68"/>
        <v>0</v>
      </c>
      <c r="BJ232" s="25" t="s">
        <v>42</v>
      </c>
      <c r="BK232" s="217">
        <f t="shared" si="69"/>
        <v>0</v>
      </c>
      <c r="BL232" s="25" t="s">
        <v>608</v>
      </c>
      <c r="BM232" s="25" t="s">
        <v>4253</v>
      </c>
    </row>
    <row r="233" spans="2:65" s="1" customFormat="1" ht="25.5" customHeight="1">
      <c r="B233" s="43"/>
      <c r="C233" s="206" t="s">
        <v>1138</v>
      </c>
      <c r="D233" s="206" t="s">
        <v>203</v>
      </c>
      <c r="E233" s="207" t="s">
        <v>4254</v>
      </c>
      <c r="F233" s="208" t="s">
        <v>4255</v>
      </c>
      <c r="G233" s="209" t="s">
        <v>3891</v>
      </c>
      <c r="H233" s="210">
        <v>8</v>
      </c>
      <c r="I233" s="211"/>
      <c r="J233" s="212">
        <f t="shared" si="60"/>
        <v>0</v>
      </c>
      <c r="K233" s="208" t="s">
        <v>34</v>
      </c>
      <c r="L233" s="63"/>
      <c r="M233" s="213" t="s">
        <v>34</v>
      </c>
      <c r="N233" s="214" t="s">
        <v>51</v>
      </c>
      <c r="O233" s="44"/>
      <c r="P233" s="215">
        <f t="shared" si="61"/>
        <v>0</v>
      </c>
      <c r="Q233" s="215">
        <v>0</v>
      </c>
      <c r="R233" s="215">
        <f t="shared" si="62"/>
        <v>0</v>
      </c>
      <c r="S233" s="215">
        <v>0</v>
      </c>
      <c r="T233" s="216">
        <f t="shared" si="63"/>
        <v>0</v>
      </c>
      <c r="AR233" s="25" t="s">
        <v>608</v>
      </c>
      <c r="AT233" s="25" t="s">
        <v>203</v>
      </c>
      <c r="AU233" s="25" t="s">
        <v>108</v>
      </c>
      <c r="AY233" s="25" t="s">
        <v>201</v>
      </c>
      <c r="BE233" s="217">
        <f t="shared" si="64"/>
        <v>0</v>
      </c>
      <c r="BF233" s="217">
        <f t="shared" si="65"/>
        <v>0</v>
      </c>
      <c r="BG233" s="217">
        <f t="shared" si="66"/>
        <v>0</v>
      </c>
      <c r="BH233" s="217">
        <f t="shared" si="67"/>
        <v>0</v>
      </c>
      <c r="BI233" s="217">
        <f t="shared" si="68"/>
        <v>0</v>
      </c>
      <c r="BJ233" s="25" t="s">
        <v>42</v>
      </c>
      <c r="BK233" s="217">
        <f t="shared" si="69"/>
        <v>0</v>
      </c>
      <c r="BL233" s="25" t="s">
        <v>608</v>
      </c>
      <c r="BM233" s="25" t="s">
        <v>4256</v>
      </c>
    </row>
    <row r="234" spans="2:65" s="1" customFormat="1" ht="25.5" customHeight="1">
      <c r="B234" s="43"/>
      <c r="C234" s="206" t="s">
        <v>1142</v>
      </c>
      <c r="D234" s="206" t="s">
        <v>203</v>
      </c>
      <c r="E234" s="207" t="s">
        <v>4257</v>
      </c>
      <c r="F234" s="208" t="s">
        <v>4258</v>
      </c>
      <c r="G234" s="209" t="s">
        <v>3891</v>
      </c>
      <c r="H234" s="210">
        <v>1</v>
      </c>
      <c r="I234" s="211"/>
      <c r="J234" s="212">
        <f t="shared" si="60"/>
        <v>0</v>
      </c>
      <c r="K234" s="208" t="s">
        <v>34</v>
      </c>
      <c r="L234" s="63"/>
      <c r="M234" s="213" t="s">
        <v>34</v>
      </c>
      <c r="N234" s="214" t="s">
        <v>51</v>
      </c>
      <c r="O234" s="44"/>
      <c r="P234" s="215">
        <f t="shared" si="61"/>
        <v>0</v>
      </c>
      <c r="Q234" s="215">
        <v>0</v>
      </c>
      <c r="R234" s="215">
        <f t="shared" si="62"/>
        <v>0</v>
      </c>
      <c r="S234" s="215">
        <v>0</v>
      </c>
      <c r="T234" s="216">
        <f t="shared" si="63"/>
        <v>0</v>
      </c>
      <c r="AR234" s="25" t="s">
        <v>608</v>
      </c>
      <c r="AT234" s="25" t="s">
        <v>203</v>
      </c>
      <c r="AU234" s="25" t="s">
        <v>108</v>
      </c>
      <c r="AY234" s="25" t="s">
        <v>201</v>
      </c>
      <c r="BE234" s="217">
        <f t="shared" si="64"/>
        <v>0</v>
      </c>
      <c r="BF234" s="217">
        <f t="shared" si="65"/>
        <v>0</v>
      </c>
      <c r="BG234" s="217">
        <f t="shared" si="66"/>
        <v>0</v>
      </c>
      <c r="BH234" s="217">
        <f t="shared" si="67"/>
        <v>0</v>
      </c>
      <c r="BI234" s="217">
        <f t="shared" si="68"/>
        <v>0</v>
      </c>
      <c r="BJ234" s="25" t="s">
        <v>42</v>
      </c>
      <c r="BK234" s="217">
        <f t="shared" si="69"/>
        <v>0</v>
      </c>
      <c r="BL234" s="25" t="s">
        <v>608</v>
      </c>
      <c r="BM234" s="25" t="s">
        <v>4259</v>
      </c>
    </row>
    <row r="235" spans="2:65" s="1" customFormat="1" ht="25.5" customHeight="1">
      <c r="B235" s="43"/>
      <c r="C235" s="206" t="s">
        <v>1167</v>
      </c>
      <c r="D235" s="206" t="s">
        <v>203</v>
      </c>
      <c r="E235" s="207" t="s">
        <v>4260</v>
      </c>
      <c r="F235" s="208" t="s">
        <v>4261</v>
      </c>
      <c r="G235" s="209" t="s">
        <v>3891</v>
      </c>
      <c r="H235" s="210">
        <v>2</v>
      </c>
      <c r="I235" s="211"/>
      <c r="J235" s="212">
        <f t="shared" si="60"/>
        <v>0</v>
      </c>
      <c r="K235" s="208" t="s">
        <v>34</v>
      </c>
      <c r="L235" s="63"/>
      <c r="M235" s="213" t="s">
        <v>34</v>
      </c>
      <c r="N235" s="214" t="s">
        <v>51</v>
      </c>
      <c r="O235" s="44"/>
      <c r="P235" s="215">
        <f t="shared" si="61"/>
        <v>0</v>
      </c>
      <c r="Q235" s="215">
        <v>0</v>
      </c>
      <c r="R235" s="215">
        <f t="shared" si="62"/>
        <v>0</v>
      </c>
      <c r="S235" s="215">
        <v>0</v>
      </c>
      <c r="T235" s="216">
        <f t="shared" si="63"/>
        <v>0</v>
      </c>
      <c r="AR235" s="25" t="s">
        <v>608</v>
      </c>
      <c r="AT235" s="25" t="s">
        <v>203</v>
      </c>
      <c r="AU235" s="25" t="s">
        <v>108</v>
      </c>
      <c r="AY235" s="25" t="s">
        <v>201</v>
      </c>
      <c r="BE235" s="217">
        <f t="shared" si="64"/>
        <v>0</v>
      </c>
      <c r="BF235" s="217">
        <f t="shared" si="65"/>
        <v>0</v>
      </c>
      <c r="BG235" s="217">
        <f t="shared" si="66"/>
        <v>0</v>
      </c>
      <c r="BH235" s="217">
        <f t="shared" si="67"/>
        <v>0</v>
      </c>
      <c r="BI235" s="217">
        <f t="shared" si="68"/>
        <v>0</v>
      </c>
      <c r="BJ235" s="25" t="s">
        <v>42</v>
      </c>
      <c r="BK235" s="217">
        <f t="shared" si="69"/>
        <v>0</v>
      </c>
      <c r="BL235" s="25" t="s">
        <v>608</v>
      </c>
      <c r="BM235" s="25" t="s">
        <v>4262</v>
      </c>
    </row>
    <row r="236" spans="2:65" s="1" customFormat="1" ht="25.5" customHeight="1">
      <c r="B236" s="43"/>
      <c r="C236" s="206" t="s">
        <v>1173</v>
      </c>
      <c r="D236" s="206" t="s">
        <v>203</v>
      </c>
      <c r="E236" s="207" t="s">
        <v>4263</v>
      </c>
      <c r="F236" s="208" t="s">
        <v>4264</v>
      </c>
      <c r="G236" s="209" t="s">
        <v>3891</v>
      </c>
      <c r="H236" s="210">
        <v>21</v>
      </c>
      <c r="I236" s="211"/>
      <c r="J236" s="212">
        <f t="shared" si="60"/>
        <v>0</v>
      </c>
      <c r="K236" s="208" t="s">
        <v>34</v>
      </c>
      <c r="L236" s="63"/>
      <c r="M236" s="213" t="s">
        <v>34</v>
      </c>
      <c r="N236" s="214" t="s">
        <v>51</v>
      </c>
      <c r="O236" s="44"/>
      <c r="P236" s="215">
        <f t="shared" si="61"/>
        <v>0</v>
      </c>
      <c r="Q236" s="215">
        <v>0</v>
      </c>
      <c r="R236" s="215">
        <f t="shared" si="62"/>
        <v>0</v>
      </c>
      <c r="S236" s="215">
        <v>0</v>
      </c>
      <c r="T236" s="216">
        <f t="shared" si="63"/>
        <v>0</v>
      </c>
      <c r="AR236" s="25" t="s">
        <v>608</v>
      </c>
      <c r="AT236" s="25" t="s">
        <v>203</v>
      </c>
      <c r="AU236" s="25" t="s">
        <v>108</v>
      </c>
      <c r="AY236" s="25" t="s">
        <v>201</v>
      </c>
      <c r="BE236" s="217">
        <f t="shared" si="64"/>
        <v>0</v>
      </c>
      <c r="BF236" s="217">
        <f t="shared" si="65"/>
        <v>0</v>
      </c>
      <c r="BG236" s="217">
        <f t="shared" si="66"/>
        <v>0</v>
      </c>
      <c r="BH236" s="217">
        <f t="shared" si="67"/>
        <v>0</v>
      </c>
      <c r="BI236" s="217">
        <f t="shared" si="68"/>
        <v>0</v>
      </c>
      <c r="BJ236" s="25" t="s">
        <v>42</v>
      </c>
      <c r="BK236" s="217">
        <f t="shared" si="69"/>
        <v>0</v>
      </c>
      <c r="BL236" s="25" t="s">
        <v>608</v>
      </c>
      <c r="BM236" s="25" t="s">
        <v>4265</v>
      </c>
    </row>
    <row r="237" spans="2:65" s="1" customFormat="1" ht="25.5" customHeight="1">
      <c r="B237" s="43"/>
      <c r="C237" s="206" t="s">
        <v>1178</v>
      </c>
      <c r="D237" s="206" t="s">
        <v>203</v>
      </c>
      <c r="E237" s="207" t="s">
        <v>4266</v>
      </c>
      <c r="F237" s="208" t="s">
        <v>4267</v>
      </c>
      <c r="G237" s="209" t="s">
        <v>3891</v>
      </c>
      <c r="H237" s="210">
        <v>6</v>
      </c>
      <c r="I237" s="211"/>
      <c r="J237" s="212">
        <f t="shared" si="60"/>
        <v>0</v>
      </c>
      <c r="K237" s="208" t="s">
        <v>34</v>
      </c>
      <c r="L237" s="63"/>
      <c r="M237" s="213" t="s">
        <v>34</v>
      </c>
      <c r="N237" s="214" t="s">
        <v>51</v>
      </c>
      <c r="O237" s="44"/>
      <c r="P237" s="215">
        <f t="shared" si="61"/>
        <v>0</v>
      </c>
      <c r="Q237" s="215">
        <v>0</v>
      </c>
      <c r="R237" s="215">
        <f t="shared" si="62"/>
        <v>0</v>
      </c>
      <c r="S237" s="215">
        <v>0</v>
      </c>
      <c r="T237" s="216">
        <f t="shared" si="63"/>
        <v>0</v>
      </c>
      <c r="AR237" s="25" t="s">
        <v>608</v>
      </c>
      <c r="AT237" s="25" t="s">
        <v>203</v>
      </c>
      <c r="AU237" s="25" t="s">
        <v>108</v>
      </c>
      <c r="AY237" s="25" t="s">
        <v>201</v>
      </c>
      <c r="BE237" s="217">
        <f t="shared" si="64"/>
        <v>0</v>
      </c>
      <c r="BF237" s="217">
        <f t="shared" si="65"/>
        <v>0</v>
      </c>
      <c r="BG237" s="217">
        <f t="shared" si="66"/>
        <v>0</v>
      </c>
      <c r="BH237" s="217">
        <f t="shared" si="67"/>
        <v>0</v>
      </c>
      <c r="BI237" s="217">
        <f t="shared" si="68"/>
        <v>0</v>
      </c>
      <c r="BJ237" s="25" t="s">
        <v>42</v>
      </c>
      <c r="BK237" s="217">
        <f t="shared" si="69"/>
        <v>0</v>
      </c>
      <c r="BL237" s="25" t="s">
        <v>608</v>
      </c>
      <c r="BM237" s="25" t="s">
        <v>4268</v>
      </c>
    </row>
    <row r="238" spans="2:65" s="1" customFormat="1" ht="25.5" customHeight="1">
      <c r="B238" s="43"/>
      <c r="C238" s="206" t="s">
        <v>1194</v>
      </c>
      <c r="D238" s="206" t="s">
        <v>203</v>
      </c>
      <c r="E238" s="207" t="s">
        <v>4269</v>
      </c>
      <c r="F238" s="208" t="s">
        <v>4270</v>
      </c>
      <c r="G238" s="209" t="s">
        <v>3891</v>
      </c>
      <c r="H238" s="210">
        <v>6</v>
      </c>
      <c r="I238" s="211"/>
      <c r="J238" s="212">
        <f t="shared" si="60"/>
        <v>0</v>
      </c>
      <c r="K238" s="208" t="s">
        <v>34</v>
      </c>
      <c r="L238" s="63"/>
      <c r="M238" s="213" t="s">
        <v>34</v>
      </c>
      <c r="N238" s="214" t="s">
        <v>51</v>
      </c>
      <c r="O238" s="44"/>
      <c r="P238" s="215">
        <f t="shared" si="61"/>
        <v>0</v>
      </c>
      <c r="Q238" s="215">
        <v>0</v>
      </c>
      <c r="R238" s="215">
        <f t="shared" si="62"/>
        <v>0</v>
      </c>
      <c r="S238" s="215">
        <v>0</v>
      </c>
      <c r="T238" s="216">
        <f t="shared" si="63"/>
        <v>0</v>
      </c>
      <c r="AR238" s="25" t="s">
        <v>608</v>
      </c>
      <c r="AT238" s="25" t="s">
        <v>203</v>
      </c>
      <c r="AU238" s="25" t="s">
        <v>108</v>
      </c>
      <c r="AY238" s="25" t="s">
        <v>201</v>
      </c>
      <c r="BE238" s="217">
        <f t="shared" si="64"/>
        <v>0</v>
      </c>
      <c r="BF238" s="217">
        <f t="shared" si="65"/>
        <v>0</v>
      </c>
      <c r="BG238" s="217">
        <f t="shared" si="66"/>
        <v>0</v>
      </c>
      <c r="BH238" s="217">
        <f t="shared" si="67"/>
        <v>0</v>
      </c>
      <c r="BI238" s="217">
        <f t="shared" si="68"/>
        <v>0</v>
      </c>
      <c r="BJ238" s="25" t="s">
        <v>42</v>
      </c>
      <c r="BK238" s="217">
        <f t="shared" si="69"/>
        <v>0</v>
      </c>
      <c r="BL238" s="25" t="s">
        <v>608</v>
      </c>
      <c r="BM238" s="25" t="s">
        <v>4271</v>
      </c>
    </row>
    <row r="239" spans="2:65" s="1" customFormat="1" ht="25.5" customHeight="1">
      <c r="B239" s="43"/>
      <c r="C239" s="206" t="s">
        <v>1198</v>
      </c>
      <c r="D239" s="206" t="s">
        <v>203</v>
      </c>
      <c r="E239" s="207" t="s">
        <v>4272</v>
      </c>
      <c r="F239" s="208" t="s">
        <v>4273</v>
      </c>
      <c r="G239" s="209" t="s">
        <v>3891</v>
      </c>
      <c r="H239" s="210">
        <v>7</v>
      </c>
      <c r="I239" s="211"/>
      <c r="J239" s="212">
        <f t="shared" si="60"/>
        <v>0</v>
      </c>
      <c r="K239" s="208" t="s">
        <v>34</v>
      </c>
      <c r="L239" s="63"/>
      <c r="M239" s="213" t="s">
        <v>34</v>
      </c>
      <c r="N239" s="214" t="s">
        <v>51</v>
      </c>
      <c r="O239" s="44"/>
      <c r="P239" s="215">
        <f t="shared" si="61"/>
        <v>0</v>
      </c>
      <c r="Q239" s="215">
        <v>0</v>
      </c>
      <c r="R239" s="215">
        <f t="shared" si="62"/>
        <v>0</v>
      </c>
      <c r="S239" s="215">
        <v>0</v>
      </c>
      <c r="T239" s="216">
        <f t="shared" si="63"/>
        <v>0</v>
      </c>
      <c r="AR239" s="25" t="s">
        <v>608</v>
      </c>
      <c r="AT239" s="25" t="s">
        <v>203</v>
      </c>
      <c r="AU239" s="25" t="s">
        <v>108</v>
      </c>
      <c r="AY239" s="25" t="s">
        <v>201</v>
      </c>
      <c r="BE239" s="217">
        <f t="shared" si="64"/>
        <v>0</v>
      </c>
      <c r="BF239" s="217">
        <f t="shared" si="65"/>
        <v>0</v>
      </c>
      <c r="BG239" s="217">
        <f t="shared" si="66"/>
        <v>0</v>
      </c>
      <c r="BH239" s="217">
        <f t="shared" si="67"/>
        <v>0</v>
      </c>
      <c r="BI239" s="217">
        <f t="shared" si="68"/>
        <v>0</v>
      </c>
      <c r="BJ239" s="25" t="s">
        <v>42</v>
      </c>
      <c r="BK239" s="217">
        <f t="shared" si="69"/>
        <v>0</v>
      </c>
      <c r="BL239" s="25" t="s">
        <v>608</v>
      </c>
      <c r="BM239" s="25" t="s">
        <v>4274</v>
      </c>
    </row>
    <row r="240" spans="2:65" s="1" customFormat="1" ht="25.5" customHeight="1">
      <c r="B240" s="43"/>
      <c r="C240" s="206" t="s">
        <v>1202</v>
      </c>
      <c r="D240" s="206" t="s">
        <v>203</v>
      </c>
      <c r="E240" s="207" t="s">
        <v>4275</v>
      </c>
      <c r="F240" s="208" t="s">
        <v>4276</v>
      </c>
      <c r="G240" s="209" t="s">
        <v>3891</v>
      </c>
      <c r="H240" s="210">
        <v>1</v>
      </c>
      <c r="I240" s="211"/>
      <c r="J240" s="212">
        <f t="shared" si="60"/>
        <v>0</v>
      </c>
      <c r="K240" s="208" t="s">
        <v>34</v>
      </c>
      <c r="L240" s="63"/>
      <c r="M240" s="213" t="s">
        <v>34</v>
      </c>
      <c r="N240" s="214" t="s">
        <v>51</v>
      </c>
      <c r="O240" s="44"/>
      <c r="P240" s="215">
        <f t="shared" si="61"/>
        <v>0</v>
      </c>
      <c r="Q240" s="215">
        <v>0</v>
      </c>
      <c r="R240" s="215">
        <f t="shared" si="62"/>
        <v>0</v>
      </c>
      <c r="S240" s="215">
        <v>0</v>
      </c>
      <c r="T240" s="216">
        <f t="shared" si="63"/>
        <v>0</v>
      </c>
      <c r="AR240" s="25" t="s">
        <v>608</v>
      </c>
      <c r="AT240" s="25" t="s">
        <v>203</v>
      </c>
      <c r="AU240" s="25" t="s">
        <v>108</v>
      </c>
      <c r="AY240" s="25" t="s">
        <v>201</v>
      </c>
      <c r="BE240" s="217">
        <f t="shared" si="64"/>
        <v>0</v>
      </c>
      <c r="BF240" s="217">
        <f t="shared" si="65"/>
        <v>0</v>
      </c>
      <c r="BG240" s="217">
        <f t="shared" si="66"/>
        <v>0</v>
      </c>
      <c r="BH240" s="217">
        <f t="shared" si="67"/>
        <v>0</v>
      </c>
      <c r="BI240" s="217">
        <f t="shared" si="68"/>
        <v>0</v>
      </c>
      <c r="BJ240" s="25" t="s">
        <v>42</v>
      </c>
      <c r="BK240" s="217">
        <f t="shared" si="69"/>
        <v>0</v>
      </c>
      <c r="BL240" s="25" t="s">
        <v>608</v>
      </c>
      <c r="BM240" s="25" t="s">
        <v>4277</v>
      </c>
    </row>
    <row r="241" spans="2:65" s="1" customFormat="1" ht="25.5" customHeight="1">
      <c r="B241" s="43"/>
      <c r="C241" s="206" t="s">
        <v>1206</v>
      </c>
      <c r="D241" s="206" t="s">
        <v>203</v>
      </c>
      <c r="E241" s="207" t="s">
        <v>4278</v>
      </c>
      <c r="F241" s="208" t="s">
        <v>4279</v>
      </c>
      <c r="G241" s="209" t="s">
        <v>3891</v>
      </c>
      <c r="H241" s="210">
        <v>3</v>
      </c>
      <c r="I241" s="211"/>
      <c r="J241" s="212">
        <f t="shared" si="60"/>
        <v>0</v>
      </c>
      <c r="K241" s="208" t="s">
        <v>34</v>
      </c>
      <c r="L241" s="63"/>
      <c r="M241" s="213" t="s">
        <v>34</v>
      </c>
      <c r="N241" s="214" t="s">
        <v>51</v>
      </c>
      <c r="O241" s="44"/>
      <c r="P241" s="215">
        <f t="shared" si="61"/>
        <v>0</v>
      </c>
      <c r="Q241" s="215">
        <v>0</v>
      </c>
      <c r="R241" s="215">
        <f t="shared" si="62"/>
        <v>0</v>
      </c>
      <c r="S241" s="215">
        <v>0</v>
      </c>
      <c r="T241" s="216">
        <f t="shared" si="63"/>
        <v>0</v>
      </c>
      <c r="AR241" s="25" t="s">
        <v>608</v>
      </c>
      <c r="AT241" s="25" t="s">
        <v>203</v>
      </c>
      <c r="AU241" s="25" t="s">
        <v>108</v>
      </c>
      <c r="AY241" s="25" t="s">
        <v>201</v>
      </c>
      <c r="BE241" s="217">
        <f t="shared" si="64"/>
        <v>0</v>
      </c>
      <c r="BF241" s="217">
        <f t="shared" si="65"/>
        <v>0</v>
      </c>
      <c r="BG241" s="217">
        <f t="shared" si="66"/>
        <v>0</v>
      </c>
      <c r="BH241" s="217">
        <f t="shared" si="67"/>
        <v>0</v>
      </c>
      <c r="BI241" s="217">
        <f t="shared" si="68"/>
        <v>0</v>
      </c>
      <c r="BJ241" s="25" t="s">
        <v>42</v>
      </c>
      <c r="BK241" s="217">
        <f t="shared" si="69"/>
        <v>0</v>
      </c>
      <c r="BL241" s="25" t="s">
        <v>608</v>
      </c>
      <c r="BM241" s="25" t="s">
        <v>4280</v>
      </c>
    </row>
    <row r="242" spans="2:65" s="1" customFormat="1" ht="16.5" customHeight="1">
      <c r="B242" s="43"/>
      <c r="C242" s="206" t="s">
        <v>1210</v>
      </c>
      <c r="D242" s="206" t="s">
        <v>203</v>
      </c>
      <c r="E242" s="207" t="s">
        <v>4281</v>
      </c>
      <c r="F242" s="208" t="s">
        <v>4282</v>
      </c>
      <c r="G242" s="209" t="s">
        <v>3891</v>
      </c>
      <c r="H242" s="210">
        <v>18</v>
      </c>
      <c r="I242" s="211"/>
      <c r="J242" s="212">
        <f t="shared" si="60"/>
        <v>0</v>
      </c>
      <c r="K242" s="208" t="s">
        <v>34</v>
      </c>
      <c r="L242" s="63"/>
      <c r="M242" s="213" t="s">
        <v>34</v>
      </c>
      <c r="N242" s="214" t="s">
        <v>51</v>
      </c>
      <c r="O242" s="44"/>
      <c r="P242" s="215">
        <f t="shared" si="61"/>
        <v>0</v>
      </c>
      <c r="Q242" s="215">
        <v>0</v>
      </c>
      <c r="R242" s="215">
        <f t="shared" si="62"/>
        <v>0</v>
      </c>
      <c r="S242" s="215">
        <v>0</v>
      </c>
      <c r="T242" s="216">
        <f t="shared" si="63"/>
        <v>0</v>
      </c>
      <c r="AR242" s="25" t="s">
        <v>608</v>
      </c>
      <c r="AT242" s="25" t="s">
        <v>203</v>
      </c>
      <c r="AU242" s="25" t="s">
        <v>108</v>
      </c>
      <c r="AY242" s="25" t="s">
        <v>201</v>
      </c>
      <c r="BE242" s="217">
        <f t="shared" si="64"/>
        <v>0</v>
      </c>
      <c r="BF242" s="217">
        <f t="shared" si="65"/>
        <v>0</v>
      </c>
      <c r="BG242" s="217">
        <f t="shared" si="66"/>
        <v>0</v>
      </c>
      <c r="BH242" s="217">
        <f t="shared" si="67"/>
        <v>0</v>
      </c>
      <c r="BI242" s="217">
        <f t="shared" si="68"/>
        <v>0</v>
      </c>
      <c r="BJ242" s="25" t="s">
        <v>42</v>
      </c>
      <c r="BK242" s="217">
        <f t="shared" si="69"/>
        <v>0</v>
      </c>
      <c r="BL242" s="25" t="s">
        <v>608</v>
      </c>
      <c r="BM242" s="25" t="s">
        <v>4283</v>
      </c>
    </row>
    <row r="243" spans="2:65" s="1" customFormat="1" ht="16.5" customHeight="1">
      <c r="B243" s="43"/>
      <c r="C243" s="206" t="s">
        <v>1214</v>
      </c>
      <c r="D243" s="206" t="s">
        <v>203</v>
      </c>
      <c r="E243" s="207" t="s">
        <v>4284</v>
      </c>
      <c r="F243" s="208" t="s">
        <v>4285</v>
      </c>
      <c r="G243" s="209" t="s">
        <v>4286</v>
      </c>
      <c r="H243" s="210">
        <v>1</v>
      </c>
      <c r="I243" s="211"/>
      <c r="J243" s="212">
        <f t="shared" si="60"/>
        <v>0</v>
      </c>
      <c r="K243" s="208" t="s">
        <v>34</v>
      </c>
      <c r="L243" s="63"/>
      <c r="M243" s="213" t="s">
        <v>34</v>
      </c>
      <c r="N243" s="214" t="s">
        <v>51</v>
      </c>
      <c r="O243" s="44"/>
      <c r="P243" s="215">
        <f t="shared" si="61"/>
        <v>0</v>
      </c>
      <c r="Q243" s="215">
        <v>0</v>
      </c>
      <c r="R243" s="215">
        <f t="shared" si="62"/>
        <v>0</v>
      </c>
      <c r="S243" s="215">
        <v>0</v>
      </c>
      <c r="T243" s="216">
        <f t="shared" si="63"/>
        <v>0</v>
      </c>
      <c r="AR243" s="25" t="s">
        <v>608</v>
      </c>
      <c r="AT243" s="25" t="s">
        <v>203</v>
      </c>
      <c r="AU243" s="25" t="s">
        <v>108</v>
      </c>
      <c r="AY243" s="25" t="s">
        <v>201</v>
      </c>
      <c r="BE243" s="217">
        <f t="shared" si="64"/>
        <v>0</v>
      </c>
      <c r="BF243" s="217">
        <f t="shared" si="65"/>
        <v>0</v>
      </c>
      <c r="BG243" s="217">
        <f t="shared" si="66"/>
        <v>0</v>
      </c>
      <c r="BH243" s="217">
        <f t="shared" si="67"/>
        <v>0</v>
      </c>
      <c r="BI243" s="217">
        <f t="shared" si="68"/>
        <v>0</v>
      </c>
      <c r="BJ243" s="25" t="s">
        <v>42</v>
      </c>
      <c r="BK243" s="217">
        <f t="shared" si="69"/>
        <v>0</v>
      </c>
      <c r="BL243" s="25" t="s">
        <v>608</v>
      </c>
      <c r="BM243" s="25" t="s">
        <v>4287</v>
      </c>
    </row>
    <row r="244" spans="2:65" s="1" customFormat="1" ht="16.5" customHeight="1">
      <c r="B244" s="43"/>
      <c r="C244" s="206" t="s">
        <v>1219</v>
      </c>
      <c r="D244" s="206" t="s">
        <v>203</v>
      </c>
      <c r="E244" s="207" t="s">
        <v>4288</v>
      </c>
      <c r="F244" s="208" t="s">
        <v>4289</v>
      </c>
      <c r="G244" s="209" t="s">
        <v>3891</v>
      </c>
      <c r="H244" s="210">
        <v>18</v>
      </c>
      <c r="I244" s="211"/>
      <c r="J244" s="212">
        <f t="shared" si="60"/>
        <v>0</v>
      </c>
      <c r="K244" s="208" t="s">
        <v>34</v>
      </c>
      <c r="L244" s="63"/>
      <c r="M244" s="213" t="s">
        <v>34</v>
      </c>
      <c r="N244" s="214" t="s">
        <v>51</v>
      </c>
      <c r="O244" s="44"/>
      <c r="P244" s="215">
        <f t="shared" si="61"/>
        <v>0</v>
      </c>
      <c r="Q244" s="215">
        <v>0</v>
      </c>
      <c r="R244" s="215">
        <f t="shared" si="62"/>
        <v>0</v>
      </c>
      <c r="S244" s="215">
        <v>0</v>
      </c>
      <c r="T244" s="216">
        <f t="shared" si="63"/>
        <v>0</v>
      </c>
      <c r="AR244" s="25" t="s">
        <v>608</v>
      </c>
      <c r="AT244" s="25" t="s">
        <v>203</v>
      </c>
      <c r="AU244" s="25" t="s">
        <v>108</v>
      </c>
      <c r="AY244" s="25" t="s">
        <v>201</v>
      </c>
      <c r="BE244" s="217">
        <f t="shared" si="64"/>
        <v>0</v>
      </c>
      <c r="BF244" s="217">
        <f t="shared" si="65"/>
        <v>0</v>
      </c>
      <c r="BG244" s="217">
        <f t="shared" si="66"/>
        <v>0</v>
      </c>
      <c r="BH244" s="217">
        <f t="shared" si="67"/>
        <v>0</v>
      </c>
      <c r="BI244" s="217">
        <f t="shared" si="68"/>
        <v>0</v>
      </c>
      <c r="BJ244" s="25" t="s">
        <v>42</v>
      </c>
      <c r="BK244" s="217">
        <f t="shared" si="69"/>
        <v>0</v>
      </c>
      <c r="BL244" s="25" t="s">
        <v>608</v>
      </c>
      <c r="BM244" s="25" t="s">
        <v>4290</v>
      </c>
    </row>
    <row r="245" spans="2:65" s="1" customFormat="1" ht="25.5" customHeight="1">
      <c r="B245" s="43"/>
      <c r="C245" s="206" t="s">
        <v>1224</v>
      </c>
      <c r="D245" s="206" t="s">
        <v>203</v>
      </c>
      <c r="E245" s="207" t="s">
        <v>4291</v>
      </c>
      <c r="F245" s="208" t="s">
        <v>4292</v>
      </c>
      <c r="G245" s="209" t="s">
        <v>3891</v>
      </c>
      <c r="H245" s="210">
        <v>5</v>
      </c>
      <c r="I245" s="211"/>
      <c r="J245" s="212">
        <f t="shared" si="60"/>
        <v>0</v>
      </c>
      <c r="K245" s="208" t="s">
        <v>34</v>
      </c>
      <c r="L245" s="63"/>
      <c r="M245" s="213" t="s">
        <v>34</v>
      </c>
      <c r="N245" s="214" t="s">
        <v>51</v>
      </c>
      <c r="O245" s="44"/>
      <c r="P245" s="215">
        <f t="shared" si="61"/>
        <v>0</v>
      </c>
      <c r="Q245" s="215">
        <v>0</v>
      </c>
      <c r="R245" s="215">
        <f t="shared" si="62"/>
        <v>0</v>
      </c>
      <c r="S245" s="215">
        <v>0</v>
      </c>
      <c r="T245" s="216">
        <f t="shared" si="63"/>
        <v>0</v>
      </c>
      <c r="AR245" s="25" t="s">
        <v>608</v>
      </c>
      <c r="AT245" s="25" t="s">
        <v>203</v>
      </c>
      <c r="AU245" s="25" t="s">
        <v>108</v>
      </c>
      <c r="AY245" s="25" t="s">
        <v>201</v>
      </c>
      <c r="BE245" s="217">
        <f t="shared" si="64"/>
        <v>0</v>
      </c>
      <c r="BF245" s="217">
        <f t="shared" si="65"/>
        <v>0</v>
      </c>
      <c r="BG245" s="217">
        <f t="shared" si="66"/>
        <v>0</v>
      </c>
      <c r="BH245" s="217">
        <f t="shared" si="67"/>
        <v>0</v>
      </c>
      <c r="BI245" s="217">
        <f t="shared" si="68"/>
        <v>0</v>
      </c>
      <c r="BJ245" s="25" t="s">
        <v>42</v>
      </c>
      <c r="BK245" s="217">
        <f t="shared" si="69"/>
        <v>0</v>
      </c>
      <c r="BL245" s="25" t="s">
        <v>608</v>
      </c>
      <c r="BM245" s="25" t="s">
        <v>4293</v>
      </c>
    </row>
    <row r="246" spans="2:65" s="1" customFormat="1" ht="25.5" customHeight="1">
      <c r="B246" s="43"/>
      <c r="C246" s="206" t="s">
        <v>1231</v>
      </c>
      <c r="D246" s="206" t="s">
        <v>203</v>
      </c>
      <c r="E246" s="207" t="s">
        <v>4294</v>
      </c>
      <c r="F246" s="208" t="s">
        <v>4295</v>
      </c>
      <c r="G246" s="209" t="s">
        <v>3891</v>
      </c>
      <c r="H246" s="210">
        <v>2</v>
      </c>
      <c r="I246" s="211"/>
      <c r="J246" s="212">
        <f t="shared" si="60"/>
        <v>0</v>
      </c>
      <c r="K246" s="208" t="s">
        <v>34</v>
      </c>
      <c r="L246" s="63"/>
      <c r="M246" s="213" t="s">
        <v>34</v>
      </c>
      <c r="N246" s="214" t="s">
        <v>51</v>
      </c>
      <c r="O246" s="44"/>
      <c r="P246" s="215">
        <f t="shared" si="61"/>
        <v>0</v>
      </c>
      <c r="Q246" s="215">
        <v>0</v>
      </c>
      <c r="R246" s="215">
        <f t="shared" si="62"/>
        <v>0</v>
      </c>
      <c r="S246" s="215">
        <v>0</v>
      </c>
      <c r="T246" s="216">
        <f t="shared" si="63"/>
        <v>0</v>
      </c>
      <c r="AR246" s="25" t="s">
        <v>608</v>
      </c>
      <c r="AT246" s="25" t="s">
        <v>203</v>
      </c>
      <c r="AU246" s="25" t="s">
        <v>108</v>
      </c>
      <c r="AY246" s="25" t="s">
        <v>201</v>
      </c>
      <c r="BE246" s="217">
        <f t="shared" si="64"/>
        <v>0</v>
      </c>
      <c r="BF246" s="217">
        <f t="shared" si="65"/>
        <v>0</v>
      </c>
      <c r="BG246" s="217">
        <f t="shared" si="66"/>
        <v>0</v>
      </c>
      <c r="BH246" s="217">
        <f t="shared" si="67"/>
        <v>0</v>
      </c>
      <c r="BI246" s="217">
        <f t="shared" si="68"/>
        <v>0</v>
      </c>
      <c r="BJ246" s="25" t="s">
        <v>42</v>
      </c>
      <c r="BK246" s="217">
        <f t="shared" si="69"/>
        <v>0</v>
      </c>
      <c r="BL246" s="25" t="s">
        <v>608</v>
      </c>
      <c r="BM246" s="25" t="s">
        <v>4296</v>
      </c>
    </row>
    <row r="247" spans="2:65" s="1" customFormat="1" ht="16.5" customHeight="1">
      <c r="B247" s="43"/>
      <c r="C247" s="206" t="s">
        <v>1236</v>
      </c>
      <c r="D247" s="206" t="s">
        <v>203</v>
      </c>
      <c r="E247" s="207" t="s">
        <v>4297</v>
      </c>
      <c r="F247" s="208" t="s">
        <v>4298</v>
      </c>
      <c r="G247" s="209" t="s">
        <v>3891</v>
      </c>
      <c r="H247" s="210">
        <v>8</v>
      </c>
      <c r="I247" s="211"/>
      <c r="J247" s="212">
        <f t="shared" si="60"/>
        <v>0</v>
      </c>
      <c r="K247" s="208" t="s">
        <v>34</v>
      </c>
      <c r="L247" s="63"/>
      <c r="M247" s="213" t="s">
        <v>34</v>
      </c>
      <c r="N247" s="214" t="s">
        <v>51</v>
      </c>
      <c r="O247" s="44"/>
      <c r="P247" s="215">
        <f t="shared" si="61"/>
        <v>0</v>
      </c>
      <c r="Q247" s="215">
        <v>0</v>
      </c>
      <c r="R247" s="215">
        <f t="shared" si="62"/>
        <v>0</v>
      </c>
      <c r="S247" s="215">
        <v>0</v>
      </c>
      <c r="T247" s="216">
        <f t="shared" si="63"/>
        <v>0</v>
      </c>
      <c r="AR247" s="25" t="s">
        <v>608</v>
      </c>
      <c r="AT247" s="25" t="s">
        <v>203</v>
      </c>
      <c r="AU247" s="25" t="s">
        <v>108</v>
      </c>
      <c r="AY247" s="25" t="s">
        <v>201</v>
      </c>
      <c r="BE247" s="217">
        <f t="shared" si="64"/>
        <v>0</v>
      </c>
      <c r="BF247" s="217">
        <f t="shared" si="65"/>
        <v>0</v>
      </c>
      <c r="BG247" s="217">
        <f t="shared" si="66"/>
        <v>0</v>
      </c>
      <c r="BH247" s="217">
        <f t="shared" si="67"/>
        <v>0</v>
      </c>
      <c r="BI247" s="217">
        <f t="shared" si="68"/>
        <v>0</v>
      </c>
      <c r="BJ247" s="25" t="s">
        <v>42</v>
      </c>
      <c r="BK247" s="217">
        <f t="shared" si="69"/>
        <v>0</v>
      </c>
      <c r="BL247" s="25" t="s">
        <v>608</v>
      </c>
      <c r="BM247" s="25" t="s">
        <v>4299</v>
      </c>
    </row>
    <row r="248" spans="2:65" s="1" customFormat="1" ht="16.5" customHeight="1">
      <c r="B248" s="43"/>
      <c r="C248" s="206" t="s">
        <v>1241</v>
      </c>
      <c r="D248" s="206" t="s">
        <v>203</v>
      </c>
      <c r="E248" s="207" t="s">
        <v>4300</v>
      </c>
      <c r="F248" s="208" t="s">
        <v>4301</v>
      </c>
      <c r="G248" s="209" t="s">
        <v>3891</v>
      </c>
      <c r="H248" s="210">
        <v>2</v>
      </c>
      <c r="I248" s="211"/>
      <c r="J248" s="212">
        <f t="shared" si="60"/>
        <v>0</v>
      </c>
      <c r="K248" s="208" t="s">
        <v>34</v>
      </c>
      <c r="L248" s="63"/>
      <c r="M248" s="213" t="s">
        <v>34</v>
      </c>
      <c r="N248" s="214" t="s">
        <v>51</v>
      </c>
      <c r="O248" s="44"/>
      <c r="P248" s="215">
        <f t="shared" si="61"/>
        <v>0</v>
      </c>
      <c r="Q248" s="215">
        <v>0</v>
      </c>
      <c r="R248" s="215">
        <f t="shared" si="62"/>
        <v>0</v>
      </c>
      <c r="S248" s="215">
        <v>0</v>
      </c>
      <c r="T248" s="216">
        <f t="shared" si="63"/>
        <v>0</v>
      </c>
      <c r="AR248" s="25" t="s">
        <v>608</v>
      </c>
      <c r="AT248" s="25" t="s">
        <v>203</v>
      </c>
      <c r="AU248" s="25" t="s">
        <v>108</v>
      </c>
      <c r="AY248" s="25" t="s">
        <v>201</v>
      </c>
      <c r="BE248" s="217">
        <f t="shared" si="64"/>
        <v>0</v>
      </c>
      <c r="BF248" s="217">
        <f t="shared" si="65"/>
        <v>0</v>
      </c>
      <c r="BG248" s="217">
        <f t="shared" si="66"/>
        <v>0</v>
      </c>
      <c r="BH248" s="217">
        <f t="shared" si="67"/>
        <v>0</v>
      </c>
      <c r="BI248" s="217">
        <f t="shared" si="68"/>
        <v>0</v>
      </c>
      <c r="BJ248" s="25" t="s">
        <v>42</v>
      </c>
      <c r="BK248" s="217">
        <f t="shared" si="69"/>
        <v>0</v>
      </c>
      <c r="BL248" s="25" t="s">
        <v>608</v>
      </c>
      <c r="BM248" s="25" t="s">
        <v>4302</v>
      </c>
    </row>
    <row r="249" spans="2:65" s="1" customFormat="1" ht="27">
      <c r="B249" s="43"/>
      <c r="C249" s="65"/>
      <c r="D249" s="218" t="s">
        <v>710</v>
      </c>
      <c r="E249" s="65"/>
      <c r="F249" s="219" t="s">
        <v>3911</v>
      </c>
      <c r="G249" s="65"/>
      <c r="H249" s="65"/>
      <c r="I249" s="175"/>
      <c r="J249" s="65"/>
      <c r="K249" s="65"/>
      <c r="L249" s="63"/>
      <c r="M249" s="220"/>
      <c r="N249" s="44"/>
      <c r="O249" s="44"/>
      <c r="P249" s="44"/>
      <c r="Q249" s="44"/>
      <c r="R249" s="44"/>
      <c r="S249" s="44"/>
      <c r="T249" s="80"/>
      <c r="AT249" s="25" t="s">
        <v>710</v>
      </c>
      <c r="AU249" s="25" t="s">
        <v>108</v>
      </c>
    </row>
    <row r="250" spans="2:65" s="1" customFormat="1" ht="16.5" customHeight="1">
      <c r="B250" s="43"/>
      <c r="C250" s="206" t="s">
        <v>1250</v>
      </c>
      <c r="D250" s="206" t="s">
        <v>203</v>
      </c>
      <c r="E250" s="207" t="s">
        <v>3766</v>
      </c>
      <c r="F250" s="208" t="s">
        <v>3767</v>
      </c>
      <c r="G250" s="209" t="s">
        <v>3476</v>
      </c>
      <c r="H250" s="281"/>
      <c r="I250" s="211"/>
      <c r="J250" s="212">
        <f>ROUND(I250*H250,2)</f>
        <v>0</v>
      </c>
      <c r="K250" s="208" t="s">
        <v>34</v>
      </c>
      <c r="L250" s="63"/>
      <c r="M250" s="213" t="s">
        <v>34</v>
      </c>
      <c r="N250" s="214" t="s">
        <v>51</v>
      </c>
      <c r="O250" s="44"/>
      <c r="P250" s="215">
        <f>O250*H250</f>
        <v>0</v>
      </c>
      <c r="Q250" s="215">
        <v>0</v>
      </c>
      <c r="R250" s="215">
        <f>Q250*H250</f>
        <v>0</v>
      </c>
      <c r="S250" s="215">
        <v>0</v>
      </c>
      <c r="T250" s="216">
        <f>S250*H250</f>
        <v>0</v>
      </c>
      <c r="AR250" s="25" t="s">
        <v>608</v>
      </c>
      <c r="AT250" s="25" t="s">
        <v>203</v>
      </c>
      <c r="AU250" s="25" t="s">
        <v>108</v>
      </c>
      <c r="AY250" s="25" t="s">
        <v>201</v>
      </c>
      <c r="BE250" s="217">
        <f>IF(N250="základní",J250,0)</f>
        <v>0</v>
      </c>
      <c r="BF250" s="217">
        <f>IF(N250="snížená",J250,0)</f>
        <v>0</v>
      </c>
      <c r="BG250" s="217">
        <f>IF(N250="zákl. přenesená",J250,0)</f>
        <v>0</v>
      </c>
      <c r="BH250" s="217">
        <f>IF(N250="sníž. přenesená",J250,0)</f>
        <v>0</v>
      </c>
      <c r="BI250" s="217">
        <f>IF(N250="nulová",J250,0)</f>
        <v>0</v>
      </c>
      <c r="BJ250" s="25" t="s">
        <v>42</v>
      </c>
      <c r="BK250" s="217">
        <f>ROUND(I250*H250,2)</f>
        <v>0</v>
      </c>
      <c r="BL250" s="25" t="s">
        <v>608</v>
      </c>
      <c r="BM250" s="25" t="s">
        <v>4303</v>
      </c>
    </row>
    <row r="251" spans="2:65" s="1" customFormat="1" ht="16.5" customHeight="1">
      <c r="B251" s="43"/>
      <c r="C251" s="206" t="s">
        <v>1255</v>
      </c>
      <c r="D251" s="206" t="s">
        <v>203</v>
      </c>
      <c r="E251" s="207" t="s">
        <v>3763</v>
      </c>
      <c r="F251" s="208" t="s">
        <v>3764</v>
      </c>
      <c r="G251" s="209" t="s">
        <v>3476</v>
      </c>
      <c r="H251" s="281"/>
      <c r="I251" s="211"/>
      <c r="J251" s="212">
        <f>ROUND(I251*H251,2)</f>
        <v>0</v>
      </c>
      <c r="K251" s="208" t="s">
        <v>34</v>
      </c>
      <c r="L251" s="63"/>
      <c r="M251" s="213" t="s">
        <v>34</v>
      </c>
      <c r="N251" s="214" t="s">
        <v>51</v>
      </c>
      <c r="O251" s="44"/>
      <c r="P251" s="215">
        <f>O251*H251</f>
        <v>0</v>
      </c>
      <c r="Q251" s="215">
        <v>0</v>
      </c>
      <c r="R251" s="215">
        <f>Q251*H251</f>
        <v>0</v>
      </c>
      <c r="S251" s="215">
        <v>0</v>
      </c>
      <c r="T251" s="216">
        <f>S251*H251</f>
        <v>0</v>
      </c>
      <c r="AR251" s="25" t="s">
        <v>608</v>
      </c>
      <c r="AT251" s="25" t="s">
        <v>203</v>
      </c>
      <c r="AU251" s="25" t="s">
        <v>108</v>
      </c>
      <c r="AY251" s="25" t="s">
        <v>201</v>
      </c>
      <c r="BE251" s="217">
        <f>IF(N251="základní",J251,0)</f>
        <v>0</v>
      </c>
      <c r="BF251" s="217">
        <f>IF(N251="snížená",J251,0)</f>
        <v>0</v>
      </c>
      <c r="BG251" s="217">
        <f>IF(N251="zákl. přenesená",J251,0)</f>
        <v>0</v>
      </c>
      <c r="BH251" s="217">
        <f>IF(N251="sníž. přenesená",J251,0)</f>
        <v>0</v>
      </c>
      <c r="BI251" s="217">
        <f>IF(N251="nulová",J251,0)</f>
        <v>0</v>
      </c>
      <c r="BJ251" s="25" t="s">
        <v>42</v>
      </c>
      <c r="BK251" s="217">
        <f>ROUND(I251*H251,2)</f>
        <v>0</v>
      </c>
      <c r="BL251" s="25" t="s">
        <v>608</v>
      </c>
      <c r="BM251" s="25" t="s">
        <v>4304</v>
      </c>
    </row>
    <row r="252" spans="2:65" s="11" customFormat="1" ht="22.35" customHeight="1">
      <c r="B252" s="190"/>
      <c r="C252" s="191"/>
      <c r="D252" s="192" t="s">
        <v>79</v>
      </c>
      <c r="E252" s="204" t="s">
        <v>4305</v>
      </c>
      <c r="F252" s="204" t="s">
        <v>4306</v>
      </c>
      <c r="G252" s="191"/>
      <c r="H252" s="191"/>
      <c r="I252" s="194"/>
      <c r="J252" s="205">
        <f>BK252</f>
        <v>0</v>
      </c>
      <c r="K252" s="191"/>
      <c r="L252" s="196"/>
      <c r="M252" s="197"/>
      <c r="N252" s="198"/>
      <c r="O252" s="198"/>
      <c r="P252" s="199">
        <f>SUM(P253:P392)</f>
        <v>0</v>
      </c>
      <c r="Q252" s="198"/>
      <c r="R252" s="199">
        <f>SUM(R253:R392)</f>
        <v>0</v>
      </c>
      <c r="S252" s="198"/>
      <c r="T252" s="200">
        <f>SUM(T253:T392)</f>
        <v>0</v>
      </c>
      <c r="AR252" s="201" t="s">
        <v>108</v>
      </c>
      <c r="AT252" s="202" t="s">
        <v>79</v>
      </c>
      <c r="AU252" s="202" t="s">
        <v>87</v>
      </c>
      <c r="AY252" s="201" t="s">
        <v>201</v>
      </c>
      <c r="BK252" s="203">
        <f>SUM(BK253:BK392)</f>
        <v>0</v>
      </c>
    </row>
    <row r="253" spans="2:65" s="1" customFormat="1" ht="16.5" customHeight="1">
      <c r="B253" s="43"/>
      <c r="C253" s="264" t="s">
        <v>1260</v>
      </c>
      <c r="D253" s="264" t="s">
        <v>306</v>
      </c>
      <c r="E253" s="265" t="s">
        <v>3889</v>
      </c>
      <c r="F253" s="266" t="s">
        <v>3890</v>
      </c>
      <c r="G253" s="267" t="s">
        <v>3891</v>
      </c>
      <c r="H253" s="268">
        <v>40</v>
      </c>
      <c r="I253" s="269"/>
      <c r="J253" s="270">
        <f t="shared" ref="J253:J284" si="70">ROUND(I253*H253,2)</f>
        <v>0</v>
      </c>
      <c r="K253" s="266" t="s">
        <v>34</v>
      </c>
      <c r="L253" s="271"/>
      <c r="M253" s="272" t="s">
        <v>34</v>
      </c>
      <c r="N253" s="273" t="s">
        <v>51</v>
      </c>
      <c r="O253" s="44"/>
      <c r="P253" s="215">
        <f t="shared" ref="P253:P284" si="71">O253*H253</f>
        <v>0</v>
      </c>
      <c r="Q253" s="215">
        <v>0</v>
      </c>
      <c r="R253" s="215">
        <f t="shared" ref="R253:R284" si="72">Q253*H253</f>
        <v>0</v>
      </c>
      <c r="S253" s="215">
        <v>0</v>
      </c>
      <c r="T253" s="216">
        <f t="shared" ref="T253:T284" si="73">S253*H253</f>
        <v>0</v>
      </c>
      <c r="AR253" s="25" t="s">
        <v>1104</v>
      </c>
      <c r="AT253" s="25" t="s">
        <v>306</v>
      </c>
      <c r="AU253" s="25" t="s">
        <v>108</v>
      </c>
      <c r="AY253" s="25" t="s">
        <v>201</v>
      </c>
      <c r="BE253" s="217">
        <f t="shared" ref="BE253:BE284" si="74">IF(N253="základní",J253,0)</f>
        <v>0</v>
      </c>
      <c r="BF253" s="217">
        <f t="shared" ref="BF253:BF284" si="75">IF(N253="snížená",J253,0)</f>
        <v>0</v>
      </c>
      <c r="BG253" s="217">
        <f t="shared" ref="BG253:BG284" si="76">IF(N253="zákl. přenesená",J253,0)</f>
        <v>0</v>
      </c>
      <c r="BH253" s="217">
        <f t="shared" ref="BH253:BH284" si="77">IF(N253="sníž. přenesená",J253,0)</f>
        <v>0</v>
      </c>
      <c r="BI253" s="217">
        <f t="shared" ref="BI253:BI284" si="78">IF(N253="nulová",J253,0)</f>
        <v>0</v>
      </c>
      <c r="BJ253" s="25" t="s">
        <v>42</v>
      </c>
      <c r="BK253" s="217">
        <f t="shared" ref="BK253:BK284" si="79">ROUND(I253*H253,2)</f>
        <v>0</v>
      </c>
      <c r="BL253" s="25" t="s">
        <v>1104</v>
      </c>
      <c r="BM253" s="25" t="s">
        <v>4307</v>
      </c>
    </row>
    <row r="254" spans="2:65" s="1" customFormat="1" ht="16.5" customHeight="1">
      <c r="B254" s="43"/>
      <c r="C254" s="264" t="s">
        <v>1266</v>
      </c>
      <c r="D254" s="264" t="s">
        <v>306</v>
      </c>
      <c r="E254" s="265" t="s">
        <v>3893</v>
      </c>
      <c r="F254" s="266" t="s">
        <v>3894</v>
      </c>
      <c r="G254" s="267" t="s">
        <v>3891</v>
      </c>
      <c r="H254" s="268">
        <v>43</v>
      </c>
      <c r="I254" s="269"/>
      <c r="J254" s="270">
        <f t="shared" si="70"/>
        <v>0</v>
      </c>
      <c r="K254" s="266" t="s">
        <v>34</v>
      </c>
      <c r="L254" s="271"/>
      <c r="M254" s="272" t="s">
        <v>34</v>
      </c>
      <c r="N254" s="273" t="s">
        <v>51</v>
      </c>
      <c r="O254" s="44"/>
      <c r="P254" s="215">
        <f t="shared" si="71"/>
        <v>0</v>
      </c>
      <c r="Q254" s="215">
        <v>0</v>
      </c>
      <c r="R254" s="215">
        <f t="shared" si="72"/>
        <v>0</v>
      </c>
      <c r="S254" s="215">
        <v>0</v>
      </c>
      <c r="T254" s="216">
        <f t="shared" si="73"/>
        <v>0</v>
      </c>
      <c r="AR254" s="25" t="s">
        <v>1104</v>
      </c>
      <c r="AT254" s="25" t="s">
        <v>306</v>
      </c>
      <c r="AU254" s="25" t="s">
        <v>108</v>
      </c>
      <c r="AY254" s="25" t="s">
        <v>201</v>
      </c>
      <c r="BE254" s="217">
        <f t="shared" si="74"/>
        <v>0</v>
      </c>
      <c r="BF254" s="217">
        <f t="shared" si="75"/>
        <v>0</v>
      </c>
      <c r="BG254" s="217">
        <f t="shared" si="76"/>
        <v>0</v>
      </c>
      <c r="BH254" s="217">
        <f t="shared" si="77"/>
        <v>0</v>
      </c>
      <c r="BI254" s="217">
        <f t="shared" si="78"/>
        <v>0</v>
      </c>
      <c r="BJ254" s="25" t="s">
        <v>42</v>
      </c>
      <c r="BK254" s="217">
        <f t="shared" si="79"/>
        <v>0</v>
      </c>
      <c r="BL254" s="25" t="s">
        <v>1104</v>
      </c>
      <c r="BM254" s="25" t="s">
        <v>4308</v>
      </c>
    </row>
    <row r="255" spans="2:65" s="1" customFormat="1" ht="16.5" customHeight="1">
      <c r="B255" s="43"/>
      <c r="C255" s="264" t="s">
        <v>1271</v>
      </c>
      <c r="D255" s="264" t="s">
        <v>306</v>
      </c>
      <c r="E255" s="265" t="s">
        <v>3883</v>
      </c>
      <c r="F255" s="266" t="s">
        <v>3884</v>
      </c>
      <c r="G255" s="267" t="s">
        <v>540</v>
      </c>
      <c r="H255" s="268">
        <v>570</v>
      </c>
      <c r="I255" s="269"/>
      <c r="J255" s="270">
        <f t="shared" si="70"/>
        <v>0</v>
      </c>
      <c r="K255" s="266" t="s">
        <v>34</v>
      </c>
      <c r="L255" s="271"/>
      <c r="M255" s="272" t="s">
        <v>34</v>
      </c>
      <c r="N255" s="273" t="s">
        <v>51</v>
      </c>
      <c r="O255" s="44"/>
      <c r="P255" s="215">
        <f t="shared" si="71"/>
        <v>0</v>
      </c>
      <c r="Q255" s="215">
        <v>0</v>
      </c>
      <c r="R255" s="215">
        <f t="shared" si="72"/>
        <v>0</v>
      </c>
      <c r="S255" s="215">
        <v>0</v>
      </c>
      <c r="T255" s="216">
        <f t="shared" si="73"/>
        <v>0</v>
      </c>
      <c r="AR255" s="25" t="s">
        <v>1104</v>
      </c>
      <c r="AT255" s="25" t="s">
        <v>306</v>
      </c>
      <c r="AU255" s="25" t="s">
        <v>108</v>
      </c>
      <c r="AY255" s="25" t="s">
        <v>201</v>
      </c>
      <c r="BE255" s="217">
        <f t="shared" si="74"/>
        <v>0</v>
      </c>
      <c r="BF255" s="217">
        <f t="shared" si="75"/>
        <v>0</v>
      </c>
      <c r="BG255" s="217">
        <f t="shared" si="76"/>
        <v>0</v>
      </c>
      <c r="BH255" s="217">
        <f t="shared" si="77"/>
        <v>0</v>
      </c>
      <c r="BI255" s="217">
        <f t="shared" si="78"/>
        <v>0</v>
      </c>
      <c r="BJ255" s="25" t="s">
        <v>42</v>
      </c>
      <c r="BK255" s="217">
        <f t="shared" si="79"/>
        <v>0</v>
      </c>
      <c r="BL255" s="25" t="s">
        <v>1104</v>
      </c>
      <c r="BM255" s="25" t="s">
        <v>4309</v>
      </c>
    </row>
    <row r="256" spans="2:65" s="1" customFormat="1" ht="16.5" customHeight="1">
      <c r="B256" s="43"/>
      <c r="C256" s="264" t="s">
        <v>1276</v>
      </c>
      <c r="D256" s="264" t="s">
        <v>306</v>
      </c>
      <c r="E256" s="265" t="s">
        <v>3886</v>
      </c>
      <c r="F256" s="266" t="s">
        <v>3887</v>
      </c>
      <c r="G256" s="267" t="s">
        <v>540</v>
      </c>
      <c r="H256" s="268">
        <v>250</v>
      </c>
      <c r="I256" s="269"/>
      <c r="J256" s="270">
        <f t="shared" si="70"/>
        <v>0</v>
      </c>
      <c r="K256" s="266" t="s">
        <v>34</v>
      </c>
      <c r="L256" s="271"/>
      <c r="M256" s="272" t="s">
        <v>34</v>
      </c>
      <c r="N256" s="273" t="s">
        <v>51</v>
      </c>
      <c r="O256" s="44"/>
      <c r="P256" s="215">
        <f t="shared" si="71"/>
        <v>0</v>
      </c>
      <c r="Q256" s="215">
        <v>0</v>
      </c>
      <c r="R256" s="215">
        <f t="shared" si="72"/>
        <v>0</v>
      </c>
      <c r="S256" s="215">
        <v>0</v>
      </c>
      <c r="T256" s="216">
        <f t="shared" si="73"/>
        <v>0</v>
      </c>
      <c r="AR256" s="25" t="s">
        <v>1104</v>
      </c>
      <c r="AT256" s="25" t="s">
        <v>306</v>
      </c>
      <c r="AU256" s="25" t="s">
        <v>108</v>
      </c>
      <c r="AY256" s="25" t="s">
        <v>201</v>
      </c>
      <c r="BE256" s="217">
        <f t="shared" si="74"/>
        <v>0</v>
      </c>
      <c r="BF256" s="217">
        <f t="shared" si="75"/>
        <v>0</v>
      </c>
      <c r="BG256" s="217">
        <f t="shared" si="76"/>
        <v>0</v>
      </c>
      <c r="BH256" s="217">
        <f t="shared" si="77"/>
        <v>0</v>
      </c>
      <c r="BI256" s="217">
        <f t="shared" si="78"/>
        <v>0</v>
      </c>
      <c r="BJ256" s="25" t="s">
        <v>42</v>
      </c>
      <c r="BK256" s="217">
        <f t="shared" si="79"/>
        <v>0</v>
      </c>
      <c r="BL256" s="25" t="s">
        <v>1104</v>
      </c>
      <c r="BM256" s="25" t="s">
        <v>4310</v>
      </c>
    </row>
    <row r="257" spans="2:65" s="1" customFormat="1" ht="16.5" customHeight="1">
      <c r="B257" s="43"/>
      <c r="C257" s="264" t="s">
        <v>1282</v>
      </c>
      <c r="D257" s="264" t="s">
        <v>306</v>
      </c>
      <c r="E257" s="265" t="s">
        <v>3896</v>
      </c>
      <c r="F257" s="266" t="s">
        <v>3897</v>
      </c>
      <c r="G257" s="267" t="s">
        <v>540</v>
      </c>
      <c r="H257" s="268">
        <v>150</v>
      </c>
      <c r="I257" s="269"/>
      <c r="J257" s="270">
        <f t="shared" si="70"/>
        <v>0</v>
      </c>
      <c r="K257" s="266" t="s">
        <v>34</v>
      </c>
      <c r="L257" s="271"/>
      <c r="M257" s="272" t="s">
        <v>34</v>
      </c>
      <c r="N257" s="273" t="s">
        <v>51</v>
      </c>
      <c r="O257" s="44"/>
      <c r="P257" s="215">
        <f t="shared" si="71"/>
        <v>0</v>
      </c>
      <c r="Q257" s="215">
        <v>0</v>
      </c>
      <c r="R257" s="215">
        <f t="shared" si="72"/>
        <v>0</v>
      </c>
      <c r="S257" s="215">
        <v>0</v>
      </c>
      <c r="T257" s="216">
        <f t="shared" si="73"/>
        <v>0</v>
      </c>
      <c r="AR257" s="25" t="s">
        <v>1104</v>
      </c>
      <c r="AT257" s="25" t="s">
        <v>306</v>
      </c>
      <c r="AU257" s="25" t="s">
        <v>108</v>
      </c>
      <c r="AY257" s="25" t="s">
        <v>201</v>
      </c>
      <c r="BE257" s="217">
        <f t="shared" si="74"/>
        <v>0</v>
      </c>
      <c r="BF257" s="217">
        <f t="shared" si="75"/>
        <v>0</v>
      </c>
      <c r="BG257" s="217">
        <f t="shared" si="76"/>
        <v>0</v>
      </c>
      <c r="BH257" s="217">
        <f t="shared" si="77"/>
        <v>0</v>
      </c>
      <c r="BI257" s="217">
        <f t="shared" si="78"/>
        <v>0</v>
      </c>
      <c r="BJ257" s="25" t="s">
        <v>42</v>
      </c>
      <c r="BK257" s="217">
        <f t="shared" si="79"/>
        <v>0</v>
      </c>
      <c r="BL257" s="25" t="s">
        <v>1104</v>
      </c>
      <c r="BM257" s="25" t="s">
        <v>4311</v>
      </c>
    </row>
    <row r="258" spans="2:65" s="1" customFormat="1" ht="16.5" customHeight="1">
      <c r="B258" s="43"/>
      <c r="C258" s="264" t="s">
        <v>1287</v>
      </c>
      <c r="D258" s="264" t="s">
        <v>306</v>
      </c>
      <c r="E258" s="265" t="s">
        <v>3899</v>
      </c>
      <c r="F258" s="266" t="s">
        <v>3900</v>
      </c>
      <c r="G258" s="267" t="s">
        <v>540</v>
      </c>
      <c r="H258" s="268">
        <v>60</v>
      </c>
      <c r="I258" s="269"/>
      <c r="J258" s="270">
        <f t="shared" si="70"/>
        <v>0</v>
      </c>
      <c r="K258" s="266" t="s">
        <v>34</v>
      </c>
      <c r="L258" s="271"/>
      <c r="M258" s="272" t="s">
        <v>34</v>
      </c>
      <c r="N258" s="273" t="s">
        <v>51</v>
      </c>
      <c r="O258" s="44"/>
      <c r="P258" s="215">
        <f t="shared" si="71"/>
        <v>0</v>
      </c>
      <c r="Q258" s="215">
        <v>0</v>
      </c>
      <c r="R258" s="215">
        <f t="shared" si="72"/>
        <v>0</v>
      </c>
      <c r="S258" s="215">
        <v>0</v>
      </c>
      <c r="T258" s="216">
        <f t="shared" si="73"/>
        <v>0</v>
      </c>
      <c r="AR258" s="25" t="s">
        <v>1104</v>
      </c>
      <c r="AT258" s="25" t="s">
        <v>306</v>
      </c>
      <c r="AU258" s="25" t="s">
        <v>108</v>
      </c>
      <c r="AY258" s="25" t="s">
        <v>201</v>
      </c>
      <c r="BE258" s="217">
        <f t="shared" si="74"/>
        <v>0</v>
      </c>
      <c r="BF258" s="217">
        <f t="shared" si="75"/>
        <v>0</v>
      </c>
      <c r="BG258" s="217">
        <f t="shared" si="76"/>
        <v>0</v>
      </c>
      <c r="BH258" s="217">
        <f t="shared" si="77"/>
        <v>0</v>
      </c>
      <c r="BI258" s="217">
        <f t="shared" si="78"/>
        <v>0</v>
      </c>
      <c r="BJ258" s="25" t="s">
        <v>42</v>
      </c>
      <c r="BK258" s="217">
        <f t="shared" si="79"/>
        <v>0</v>
      </c>
      <c r="BL258" s="25" t="s">
        <v>1104</v>
      </c>
      <c r="BM258" s="25" t="s">
        <v>4312</v>
      </c>
    </row>
    <row r="259" spans="2:65" s="1" customFormat="1" ht="16.5" customHeight="1">
      <c r="B259" s="43"/>
      <c r="C259" s="264" t="s">
        <v>1292</v>
      </c>
      <c r="D259" s="264" t="s">
        <v>306</v>
      </c>
      <c r="E259" s="265" t="s">
        <v>3902</v>
      </c>
      <c r="F259" s="266" t="s">
        <v>4313</v>
      </c>
      <c r="G259" s="267" t="s">
        <v>540</v>
      </c>
      <c r="H259" s="268">
        <v>60</v>
      </c>
      <c r="I259" s="269"/>
      <c r="J259" s="270">
        <f t="shared" si="70"/>
        <v>0</v>
      </c>
      <c r="K259" s="266" t="s">
        <v>34</v>
      </c>
      <c r="L259" s="271"/>
      <c r="M259" s="272" t="s">
        <v>34</v>
      </c>
      <c r="N259" s="273" t="s">
        <v>51</v>
      </c>
      <c r="O259" s="44"/>
      <c r="P259" s="215">
        <f t="shared" si="71"/>
        <v>0</v>
      </c>
      <c r="Q259" s="215">
        <v>0</v>
      </c>
      <c r="R259" s="215">
        <f t="shared" si="72"/>
        <v>0</v>
      </c>
      <c r="S259" s="215">
        <v>0</v>
      </c>
      <c r="T259" s="216">
        <f t="shared" si="73"/>
        <v>0</v>
      </c>
      <c r="AR259" s="25" t="s">
        <v>1104</v>
      </c>
      <c r="AT259" s="25" t="s">
        <v>306</v>
      </c>
      <c r="AU259" s="25" t="s">
        <v>108</v>
      </c>
      <c r="AY259" s="25" t="s">
        <v>201</v>
      </c>
      <c r="BE259" s="217">
        <f t="shared" si="74"/>
        <v>0</v>
      </c>
      <c r="BF259" s="217">
        <f t="shared" si="75"/>
        <v>0</v>
      </c>
      <c r="BG259" s="217">
        <f t="shared" si="76"/>
        <v>0</v>
      </c>
      <c r="BH259" s="217">
        <f t="shared" si="77"/>
        <v>0</v>
      </c>
      <c r="BI259" s="217">
        <f t="shared" si="78"/>
        <v>0</v>
      </c>
      <c r="BJ259" s="25" t="s">
        <v>42</v>
      </c>
      <c r="BK259" s="217">
        <f t="shared" si="79"/>
        <v>0</v>
      </c>
      <c r="BL259" s="25" t="s">
        <v>1104</v>
      </c>
      <c r="BM259" s="25" t="s">
        <v>4314</v>
      </c>
    </row>
    <row r="260" spans="2:65" s="1" customFormat="1" ht="16.5" customHeight="1">
      <c r="B260" s="43"/>
      <c r="C260" s="264" t="s">
        <v>1299</v>
      </c>
      <c r="D260" s="264" t="s">
        <v>306</v>
      </c>
      <c r="E260" s="265" t="s">
        <v>4131</v>
      </c>
      <c r="F260" s="266" t="s">
        <v>4132</v>
      </c>
      <c r="G260" s="267" t="s">
        <v>540</v>
      </c>
      <c r="H260" s="268">
        <v>25</v>
      </c>
      <c r="I260" s="269"/>
      <c r="J260" s="270">
        <f t="shared" si="70"/>
        <v>0</v>
      </c>
      <c r="K260" s="266" t="s">
        <v>34</v>
      </c>
      <c r="L260" s="271"/>
      <c r="M260" s="272" t="s">
        <v>34</v>
      </c>
      <c r="N260" s="273" t="s">
        <v>51</v>
      </c>
      <c r="O260" s="44"/>
      <c r="P260" s="215">
        <f t="shared" si="71"/>
        <v>0</v>
      </c>
      <c r="Q260" s="215">
        <v>0</v>
      </c>
      <c r="R260" s="215">
        <f t="shared" si="72"/>
        <v>0</v>
      </c>
      <c r="S260" s="215">
        <v>0</v>
      </c>
      <c r="T260" s="216">
        <f t="shared" si="73"/>
        <v>0</v>
      </c>
      <c r="AR260" s="25" t="s">
        <v>1104</v>
      </c>
      <c r="AT260" s="25" t="s">
        <v>306</v>
      </c>
      <c r="AU260" s="25" t="s">
        <v>108</v>
      </c>
      <c r="AY260" s="25" t="s">
        <v>201</v>
      </c>
      <c r="BE260" s="217">
        <f t="shared" si="74"/>
        <v>0</v>
      </c>
      <c r="BF260" s="217">
        <f t="shared" si="75"/>
        <v>0</v>
      </c>
      <c r="BG260" s="217">
        <f t="shared" si="76"/>
        <v>0</v>
      </c>
      <c r="BH260" s="217">
        <f t="shared" si="77"/>
        <v>0</v>
      </c>
      <c r="BI260" s="217">
        <f t="shared" si="78"/>
        <v>0</v>
      </c>
      <c r="BJ260" s="25" t="s">
        <v>42</v>
      </c>
      <c r="BK260" s="217">
        <f t="shared" si="79"/>
        <v>0</v>
      </c>
      <c r="BL260" s="25" t="s">
        <v>1104</v>
      </c>
      <c r="BM260" s="25" t="s">
        <v>4315</v>
      </c>
    </row>
    <row r="261" spans="2:65" s="1" customFormat="1" ht="16.5" customHeight="1">
      <c r="B261" s="43"/>
      <c r="C261" s="264" t="s">
        <v>1304</v>
      </c>
      <c r="D261" s="264" t="s">
        <v>306</v>
      </c>
      <c r="E261" s="265" t="s">
        <v>4137</v>
      </c>
      <c r="F261" s="266" t="s">
        <v>4138</v>
      </c>
      <c r="G261" s="267" t="s">
        <v>540</v>
      </c>
      <c r="H261" s="268">
        <v>250</v>
      </c>
      <c r="I261" s="269"/>
      <c r="J261" s="270">
        <f t="shared" si="70"/>
        <v>0</v>
      </c>
      <c r="K261" s="266" t="s">
        <v>34</v>
      </c>
      <c r="L261" s="271"/>
      <c r="M261" s="272" t="s">
        <v>34</v>
      </c>
      <c r="N261" s="273" t="s">
        <v>51</v>
      </c>
      <c r="O261" s="44"/>
      <c r="P261" s="215">
        <f t="shared" si="71"/>
        <v>0</v>
      </c>
      <c r="Q261" s="215">
        <v>0</v>
      </c>
      <c r="R261" s="215">
        <f t="shared" si="72"/>
        <v>0</v>
      </c>
      <c r="S261" s="215">
        <v>0</v>
      </c>
      <c r="T261" s="216">
        <f t="shared" si="73"/>
        <v>0</v>
      </c>
      <c r="AR261" s="25" t="s">
        <v>1104</v>
      </c>
      <c r="AT261" s="25" t="s">
        <v>306</v>
      </c>
      <c r="AU261" s="25" t="s">
        <v>108</v>
      </c>
      <c r="AY261" s="25" t="s">
        <v>201</v>
      </c>
      <c r="BE261" s="217">
        <f t="shared" si="74"/>
        <v>0</v>
      </c>
      <c r="BF261" s="217">
        <f t="shared" si="75"/>
        <v>0</v>
      </c>
      <c r="BG261" s="217">
        <f t="shared" si="76"/>
        <v>0</v>
      </c>
      <c r="BH261" s="217">
        <f t="shared" si="77"/>
        <v>0</v>
      </c>
      <c r="BI261" s="217">
        <f t="shared" si="78"/>
        <v>0</v>
      </c>
      <c r="BJ261" s="25" t="s">
        <v>42</v>
      </c>
      <c r="BK261" s="217">
        <f t="shared" si="79"/>
        <v>0</v>
      </c>
      <c r="BL261" s="25" t="s">
        <v>1104</v>
      </c>
      <c r="BM261" s="25" t="s">
        <v>4316</v>
      </c>
    </row>
    <row r="262" spans="2:65" s="1" customFormat="1" ht="16.5" customHeight="1">
      <c r="B262" s="43"/>
      <c r="C262" s="264" t="s">
        <v>1309</v>
      </c>
      <c r="D262" s="264" t="s">
        <v>306</v>
      </c>
      <c r="E262" s="265" t="s">
        <v>4140</v>
      </c>
      <c r="F262" s="266" t="s">
        <v>4141</v>
      </c>
      <c r="G262" s="267" t="s">
        <v>540</v>
      </c>
      <c r="H262" s="268">
        <v>2650</v>
      </c>
      <c r="I262" s="269"/>
      <c r="J262" s="270">
        <f t="shared" si="70"/>
        <v>0</v>
      </c>
      <c r="K262" s="266" t="s">
        <v>34</v>
      </c>
      <c r="L262" s="271"/>
      <c r="M262" s="272" t="s">
        <v>34</v>
      </c>
      <c r="N262" s="273" t="s">
        <v>51</v>
      </c>
      <c r="O262" s="44"/>
      <c r="P262" s="215">
        <f t="shared" si="71"/>
        <v>0</v>
      </c>
      <c r="Q262" s="215">
        <v>0</v>
      </c>
      <c r="R262" s="215">
        <f t="shared" si="72"/>
        <v>0</v>
      </c>
      <c r="S262" s="215">
        <v>0</v>
      </c>
      <c r="T262" s="216">
        <f t="shared" si="73"/>
        <v>0</v>
      </c>
      <c r="AR262" s="25" t="s">
        <v>1104</v>
      </c>
      <c r="AT262" s="25" t="s">
        <v>306</v>
      </c>
      <c r="AU262" s="25" t="s">
        <v>108</v>
      </c>
      <c r="AY262" s="25" t="s">
        <v>201</v>
      </c>
      <c r="BE262" s="217">
        <f t="shared" si="74"/>
        <v>0</v>
      </c>
      <c r="BF262" s="217">
        <f t="shared" si="75"/>
        <v>0</v>
      </c>
      <c r="BG262" s="217">
        <f t="shared" si="76"/>
        <v>0</v>
      </c>
      <c r="BH262" s="217">
        <f t="shared" si="77"/>
        <v>0</v>
      </c>
      <c r="BI262" s="217">
        <f t="shared" si="78"/>
        <v>0</v>
      </c>
      <c r="BJ262" s="25" t="s">
        <v>42</v>
      </c>
      <c r="BK262" s="217">
        <f t="shared" si="79"/>
        <v>0</v>
      </c>
      <c r="BL262" s="25" t="s">
        <v>1104</v>
      </c>
      <c r="BM262" s="25" t="s">
        <v>4317</v>
      </c>
    </row>
    <row r="263" spans="2:65" s="1" customFormat="1" ht="16.5" customHeight="1">
      <c r="B263" s="43"/>
      <c r="C263" s="264" t="s">
        <v>1315</v>
      </c>
      <c r="D263" s="264" t="s">
        <v>306</v>
      </c>
      <c r="E263" s="265" t="s">
        <v>4143</v>
      </c>
      <c r="F263" s="266" t="s">
        <v>4144</v>
      </c>
      <c r="G263" s="267" t="s">
        <v>540</v>
      </c>
      <c r="H263" s="268">
        <v>1850</v>
      </c>
      <c r="I263" s="269"/>
      <c r="J263" s="270">
        <f t="shared" si="70"/>
        <v>0</v>
      </c>
      <c r="K263" s="266" t="s">
        <v>34</v>
      </c>
      <c r="L263" s="271"/>
      <c r="M263" s="272" t="s">
        <v>34</v>
      </c>
      <c r="N263" s="273" t="s">
        <v>51</v>
      </c>
      <c r="O263" s="44"/>
      <c r="P263" s="215">
        <f t="shared" si="71"/>
        <v>0</v>
      </c>
      <c r="Q263" s="215">
        <v>0</v>
      </c>
      <c r="R263" s="215">
        <f t="shared" si="72"/>
        <v>0</v>
      </c>
      <c r="S263" s="215">
        <v>0</v>
      </c>
      <c r="T263" s="216">
        <f t="shared" si="73"/>
        <v>0</v>
      </c>
      <c r="AR263" s="25" t="s">
        <v>1104</v>
      </c>
      <c r="AT263" s="25" t="s">
        <v>306</v>
      </c>
      <c r="AU263" s="25" t="s">
        <v>108</v>
      </c>
      <c r="AY263" s="25" t="s">
        <v>201</v>
      </c>
      <c r="BE263" s="217">
        <f t="shared" si="74"/>
        <v>0</v>
      </c>
      <c r="BF263" s="217">
        <f t="shared" si="75"/>
        <v>0</v>
      </c>
      <c r="BG263" s="217">
        <f t="shared" si="76"/>
        <v>0</v>
      </c>
      <c r="BH263" s="217">
        <f t="shared" si="77"/>
        <v>0</v>
      </c>
      <c r="BI263" s="217">
        <f t="shared" si="78"/>
        <v>0</v>
      </c>
      <c r="BJ263" s="25" t="s">
        <v>42</v>
      </c>
      <c r="BK263" s="217">
        <f t="shared" si="79"/>
        <v>0</v>
      </c>
      <c r="BL263" s="25" t="s">
        <v>1104</v>
      </c>
      <c r="BM263" s="25" t="s">
        <v>4318</v>
      </c>
    </row>
    <row r="264" spans="2:65" s="1" customFormat="1" ht="16.5" customHeight="1">
      <c r="B264" s="43"/>
      <c r="C264" s="264" t="s">
        <v>1323</v>
      </c>
      <c r="D264" s="264" t="s">
        <v>306</v>
      </c>
      <c r="E264" s="265" t="s">
        <v>4146</v>
      </c>
      <c r="F264" s="266" t="s">
        <v>4147</v>
      </c>
      <c r="G264" s="267" t="s">
        <v>540</v>
      </c>
      <c r="H264" s="268">
        <v>450</v>
      </c>
      <c r="I264" s="269"/>
      <c r="J264" s="270">
        <f t="shared" si="70"/>
        <v>0</v>
      </c>
      <c r="K264" s="266" t="s">
        <v>34</v>
      </c>
      <c r="L264" s="271"/>
      <c r="M264" s="272" t="s">
        <v>34</v>
      </c>
      <c r="N264" s="273" t="s">
        <v>51</v>
      </c>
      <c r="O264" s="44"/>
      <c r="P264" s="215">
        <f t="shared" si="71"/>
        <v>0</v>
      </c>
      <c r="Q264" s="215">
        <v>0</v>
      </c>
      <c r="R264" s="215">
        <f t="shared" si="72"/>
        <v>0</v>
      </c>
      <c r="S264" s="215">
        <v>0</v>
      </c>
      <c r="T264" s="216">
        <f t="shared" si="73"/>
        <v>0</v>
      </c>
      <c r="AR264" s="25" t="s">
        <v>1104</v>
      </c>
      <c r="AT264" s="25" t="s">
        <v>306</v>
      </c>
      <c r="AU264" s="25" t="s">
        <v>108</v>
      </c>
      <c r="AY264" s="25" t="s">
        <v>201</v>
      </c>
      <c r="BE264" s="217">
        <f t="shared" si="74"/>
        <v>0</v>
      </c>
      <c r="BF264" s="217">
        <f t="shared" si="75"/>
        <v>0</v>
      </c>
      <c r="BG264" s="217">
        <f t="shared" si="76"/>
        <v>0</v>
      </c>
      <c r="BH264" s="217">
        <f t="shared" si="77"/>
        <v>0</v>
      </c>
      <c r="BI264" s="217">
        <f t="shared" si="78"/>
        <v>0</v>
      </c>
      <c r="BJ264" s="25" t="s">
        <v>42</v>
      </c>
      <c r="BK264" s="217">
        <f t="shared" si="79"/>
        <v>0</v>
      </c>
      <c r="BL264" s="25" t="s">
        <v>1104</v>
      </c>
      <c r="BM264" s="25" t="s">
        <v>4319</v>
      </c>
    </row>
    <row r="265" spans="2:65" s="1" customFormat="1" ht="16.5" customHeight="1">
      <c r="B265" s="43"/>
      <c r="C265" s="264" t="s">
        <v>1328</v>
      </c>
      <c r="D265" s="264" t="s">
        <v>306</v>
      </c>
      <c r="E265" s="265" t="s">
        <v>4152</v>
      </c>
      <c r="F265" s="266" t="s">
        <v>4153</v>
      </c>
      <c r="G265" s="267" t="s">
        <v>540</v>
      </c>
      <c r="H265" s="268">
        <v>120</v>
      </c>
      <c r="I265" s="269"/>
      <c r="J265" s="270">
        <f t="shared" si="70"/>
        <v>0</v>
      </c>
      <c r="K265" s="266" t="s">
        <v>34</v>
      </c>
      <c r="L265" s="271"/>
      <c r="M265" s="272" t="s">
        <v>34</v>
      </c>
      <c r="N265" s="273" t="s">
        <v>51</v>
      </c>
      <c r="O265" s="44"/>
      <c r="P265" s="215">
        <f t="shared" si="71"/>
        <v>0</v>
      </c>
      <c r="Q265" s="215">
        <v>0</v>
      </c>
      <c r="R265" s="215">
        <f t="shared" si="72"/>
        <v>0</v>
      </c>
      <c r="S265" s="215">
        <v>0</v>
      </c>
      <c r="T265" s="216">
        <f t="shared" si="73"/>
        <v>0</v>
      </c>
      <c r="AR265" s="25" t="s">
        <v>1104</v>
      </c>
      <c r="AT265" s="25" t="s">
        <v>306</v>
      </c>
      <c r="AU265" s="25" t="s">
        <v>108</v>
      </c>
      <c r="AY265" s="25" t="s">
        <v>201</v>
      </c>
      <c r="BE265" s="217">
        <f t="shared" si="74"/>
        <v>0</v>
      </c>
      <c r="BF265" s="217">
        <f t="shared" si="75"/>
        <v>0</v>
      </c>
      <c r="BG265" s="217">
        <f t="shared" si="76"/>
        <v>0</v>
      </c>
      <c r="BH265" s="217">
        <f t="shared" si="77"/>
        <v>0</v>
      </c>
      <c r="BI265" s="217">
        <f t="shared" si="78"/>
        <v>0</v>
      </c>
      <c r="BJ265" s="25" t="s">
        <v>42</v>
      </c>
      <c r="BK265" s="217">
        <f t="shared" si="79"/>
        <v>0</v>
      </c>
      <c r="BL265" s="25" t="s">
        <v>1104</v>
      </c>
      <c r="BM265" s="25" t="s">
        <v>4320</v>
      </c>
    </row>
    <row r="266" spans="2:65" s="1" customFormat="1" ht="16.5" customHeight="1">
      <c r="B266" s="43"/>
      <c r="C266" s="264" t="s">
        <v>1333</v>
      </c>
      <c r="D266" s="264" t="s">
        <v>306</v>
      </c>
      <c r="E266" s="265" t="s">
        <v>4155</v>
      </c>
      <c r="F266" s="266" t="s">
        <v>4156</v>
      </c>
      <c r="G266" s="267" t="s">
        <v>540</v>
      </c>
      <c r="H266" s="268">
        <v>120</v>
      </c>
      <c r="I266" s="269"/>
      <c r="J266" s="270">
        <f t="shared" si="70"/>
        <v>0</v>
      </c>
      <c r="K266" s="266" t="s">
        <v>34</v>
      </c>
      <c r="L266" s="271"/>
      <c r="M266" s="272" t="s">
        <v>34</v>
      </c>
      <c r="N266" s="273" t="s">
        <v>51</v>
      </c>
      <c r="O266" s="44"/>
      <c r="P266" s="215">
        <f t="shared" si="71"/>
        <v>0</v>
      </c>
      <c r="Q266" s="215">
        <v>0</v>
      </c>
      <c r="R266" s="215">
        <f t="shared" si="72"/>
        <v>0</v>
      </c>
      <c r="S266" s="215">
        <v>0</v>
      </c>
      <c r="T266" s="216">
        <f t="shared" si="73"/>
        <v>0</v>
      </c>
      <c r="AR266" s="25" t="s">
        <v>1104</v>
      </c>
      <c r="AT266" s="25" t="s">
        <v>306</v>
      </c>
      <c r="AU266" s="25" t="s">
        <v>108</v>
      </c>
      <c r="AY266" s="25" t="s">
        <v>201</v>
      </c>
      <c r="BE266" s="217">
        <f t="shared" si="74"/>
        <v>0</v>
      </c>
      <c r="BF266" s="217">
        <f t="shared" si="75"/>
        <v>0</v>
      </c>
      <c r="BG266" s="217">
        <f t="shared" si="76"/>
        <v>0</v>
      </c>
      <c r="BH266" s="217">
        <f t="shared" si="77"/>
        <v>0</v>
      </c>
      <c r="BI266" s="217">
        <f t="shared" si="78"/>
        <v>0</v>
      </c>
      <c r="BJ266" s="25" t="s">
        <v>42</v>
      </c>
      <c r="BK266" s="217">
        <f t="shared" si="79"/>
        <v>0</v>
      </c>
      <c r="BL266" s="25" t="s">
        <v>1104</v>
      </c>
      <c r="BM266" s="25" t="s">
        <v>4321</v>
      </c>
    </row>
    <row r="267" spans="2:65" s="1" customFormat="1" ht="16.5" customHeight="1">
      <c r="B267" s="43"/>
      <c r="C267" s="264" t="s">
        <v>1338</v>
      </c>
      <c r="D267" s="264" t="s">
        <v>306</v>
      </c>
      <c r="E267" s="265" t="s">
        <v>4158</v>
      </c>
      <c r="F267" s="266" t="s">
        <v>4159</v>
      </c>
      <c r="G267" s="267" t="s">
        <v>540</v>
      </c>
      <c r="H267" s="268">
        <v>120</v>
      </c>
      <c r="I267" s="269"/>
      <c r="J267" s="270">
        <f t="shared" si="70"/>
        <v>0</v>
      </c>
      <c r="K267" s="266" t="s">
        <v>34</v>
      </c>
      <c r="L267" s="271"/>
      <c r="M267" s="272" t="s">
        <v>34</v>
      </c>
      <c r="N267" s="273" t="s">
        <v>51</v>
      </c>
      <c r="O267" s="44"/>
      <c r="P267" s="215">
        <f t="shared" si="71"/>
        <v>0</v>
      </c>
      <c r="Q267" s="215">
        <v>0</v>
      </c>
      <c r="R267" s="215">
        <f t="shared" si="72"/>
        <v>0</v>
      </c>
      <c r="S267" s="215">
        <v>0</v>
      </c>
      <c r="T267" s="216">
        <f t="shared" si="73"/>
        <v>0</v>
      </c>
      <c r="AR267" s="25" t="s">
        <v>1104</v>
      </c>
      <c r="AT267" s="25" t="s">
        <v>306</v>
      </c>
      <c r="AU267" s="25" t="s">
        <v>108</v>
      </c>
      <c r="AY267" s="25" t="s">
        <v>201</v>
      </c>
      <c r="BE267" s="217">
        <f t="shared" si="74"/>
        <v>0</v>
      </c>
      <c r="BF267" s="217">
        <f t="shared" si="75"/>
        <v>0</v>
      </c>
      <c r="BG267" s="217">
        <f t="shared" si="76"/>
        <v>0</v>
      </c>
      <c r="BH267" s="217">
        <f t="shared" si="77"/>
        <v>0</v>
      </c>
      <c r="BI267" s="217">
        <f t="shared" si="78"/>
        <v>0</v>
      </c>
      <c r="BJ267" s="25" t="s">
        <v>42</v>
      </c>
      <c r="BK267" s="217">
        <f t="shared" si="79"/>
        <v>0</v>
      </c>
      <c r="BL267" s="25" t="s">
        <v>1104</v>
      </c>
      <c r="BM267" s="25" t="s">
        <v>4322</v>
      </c>
    </row>
    <row r="268" spans="2:65" s="1" customFormat="1" ht="16.5" customHeight="1">
      <c r="B268" s="43"/>
      <c r="C268" s="264" t="s">
        <v>1344</v>
      </c>
      <c r="D268" s="264" t="s">
        <v>306</v>
      </c>
      <c r="E268" s="265" t="s">
        <v>4161</v>
      </c>
      <c r="F268" s="266" t="s">
        <v>4162</v>
      </c>
      <c r="G268" s="267" t="s">
        <v>540</v>
      </c>
      <c r="H268" s="268">
        <v>45</v>
      </c>
      <c r="I268" s="269"/>
      <c r="J268" s="270">
        <f t="shared" si="70"/>
        <v>0</v>
      </c>
      <c r="K268" s="266" t="s">
        <v>34</v>
      </c>
      <c r="L268" s="271"/>
      <c r="M268" s="272" t="s">
        <v>34</v>
      </c>
      <c r="N268" s="273" t="s">
        <v>51</v>
      </c>
      <c r="O268" s="44"/>
      <c r="P268" s="215">
        <f t="shared" si="71"/>
        <v>0</v>
      </c>
      <c r="Q268" s="215">
        <v>0</v>
      </c>
      <c r="R268" s="215">
        <f t="shared" si="72"/>
        <v>0</v>
      </c>
      <c r="S268" s="215">
        <v>0</v>
      </c>
      <c r="T268" s="216">
        <f t="shared" si="73"/>
        <v>0</v>
      </c>
      <c r="AR268" s="25" t="s">
        <v>1104</v>
      </c>
      <c r="AT268" s="25" t="s">
        <v>306</v>
      </c>
      <c r="AU268" s="25" t="s">
        <v>108</v>
      </c>
      <c r="AY268" s="25" t="s">
        <v>201</v>
      </c>
      <c r="BE268" s="217">
        <f t="shared" si="74"/>
        <v>0</v>
      </c>
      <c r="BF268" s="217">
        <f t="shared" si="75"/>
        <v>0</v>
      </c>
      <c r="BG268" s="217">
        <f t="shared" si="76"/>
        <v>0</v>
      </c>
      <c r="BH268" s="217">
        <f t="shared" si="77"/>
        <v>0</v>
      </c>
      <c r="BI268" s="217">
        <f t="shared" si="78"/>
        <v>0</v>
      </c>
      <c r="BJ268" s="25" t="s">
        <v>42</v>
      </c>
      <c r="BK268" s="217">
        <f t="shared" si="79"/>
        <v>0</v>
      </c>
      <c r="BL268" s="25" t="s">
        <v>1104</v>
      </c>
      <c r="BM268" s="25" t="s">
        <v>4323</v>
      </c>
    </row>
    <row r="269" spans="2:65" s="1" customFormat="1" ht="16.5" customHeight="1">
      <c r="B269" s="43"/>
      <c r="C269" s="264" t="s">
        <v>1364</v>
      </c>
      <c r="D269" s="264" t="s">
        <v>306</v>
      </c>
      <c r="E269" s="265" t="s">
        <v>4122</v>
      </c>
      <c r="F269" s="266" t="s">
        <v>4123</v>
      </c>
      <c r="G269" s="267" t="s">
        <v>540</v>
      </c>
      <c r="H269" s="268">
        <v>650</v>
      </c>
      <c r="I269" s="269"/>
      <c r="J269" s="270">
        <f t="shared" si="70"/>
        <v>0</v>
      </c>
      <c r="K269" s="266" t="s">
        <v>34</v>
      </c>
      <c r="L269" s="271"/>
      <c r="M269" s="272" t="s">
        <v>34</v>
      </c>
      <c r="N269" s="273" t="s">
        <v>51</v>
      </c>
      <c r="O269" s="44"/>
      <c r="P269" s="215">
        <f t="shared" si="71"/>
        <v>0</v>
      </c>
      <c r="Q269" s="215">
        <v>0</v>
      </c>
      <c r="R269" s="215">
        <f t="shared" si="72"/>
        <v>0</v>
      </c>
      <c r="S269" s="215">
        <v>0</v>
      </c>
      <c r="T269" s="216">
        <f t="shared" si="73"/>
        <v>0</v>
      </c>
      <c r="AR269" s="25" t="s">
        <v>1104</v>
      </c>
      <c r="AT269" s="25" t="s">
        <v>306</v>
      </c>
      <c r="AU269" s="25" t="s">
        <v>108</v>
      </c>
      <c r="AY269" s="25" t="s">
        <v>201</v>
      </c>
      <c r="BE269" s="217">
        <f t="shared" si="74"/>
        <v>0</v>
      </c>
      <c r="BF269" s="217">
        <f t="shared" si="75"/>
        <v>0</v>
      </c>
      <c r="BG269" s="217">
        <f t="shared" si="76"/>
        <v>0</v>
      </c>
      <c r="BH269" s="217">
        <f t="shared" si="77"/>
        <v>0</v>
      </c>
      <c r="BI269" s="217">
        <f t="shared" si="78"/>
        <v>0</v>
      </c>
      <c r="BJ269" s="25" t="s">
        <v>42</v>
      </c>
      <c r="BK269" s="217">
        <f t="shared" si="79"/>
        <v>0</v>
      </c>
      <c r="BL269" s="25" t="s">
        <v>1104</v>
      </c>
      <c r="BM269" s="25" t="s">
        <v>4324</v>
      </c>
    </row>
    <row r="270" spans="2:65" s="1" customFormat="1" ht="16.5" customHeight="1">
      <c r="B270" s="43"/>
      <c r="C270" s="264" t="s">
        <v>1371</v>
      </c>
      <c r="D270" s="264" t="s">
        <v>306</v>
      </c>
      <c r="E270" s="265" t="s">
        <v>4125</v>
      </c>
      <c r="F270" s="266" t="s">
        <v>4126</v>
      </c>
      <c r="G270" s="267" t="s">
        <v>540</v>
      </c>
      <c r="H270" s="268">
        <v>150</v>
      </c>
      <c r="I270" s="269"/>
      <c r="J270" s="270">
        <f t="shared" si="70"/>
        <v>0</v>
      </c>
      <c r="K270" s="266" t="s">
        <v>34</v>
      </c>
      <c r="L270" s="271"/>
      <c r="M270" s="272" t="s">
        <v>34</v>
      </c>
      <c r="N270" s="273" t="s">
        <v>51</v>
      </c>
      <c r="O270" s="44"/>
      <c r="P270" s="215">
        <f t="shared" si="71"/>
        <v>0</v>
      </c>
      <c r="Q270" s="215">
        <v>0</v>
      </c>
      <c r="R270" s="215">
        <f t="shared" si="72"/>
        <v>0</v>
      </c>
      <c r="S270" s="215">
        <v>0</v>
      </c>
      <c r="T270" s="216">
        <f t="shared" si="73"/>
        <v>0</v>
      </c>
      <c r="AR270" s="25" t="s">
        <v>1104</v>
      </c>
      <c r="AT270" s="25" t="s">
        <v>306</v>
      </c>
      <c r="AU270" s="25" t="s">
        <v>108</v>
      </c>
      <c r="AY270" s="25" t="s">
        <v>201</v>
      </c>
      <c r="BE270" s="217">
        <f t="shared" si="74"/>
        <v>0</v>
      </c>
      <c r="BF270" s="217">
        <f t="shared" si="75"/>
        <v>0</v>
      </c>
      <c r="BG270" s="217">
        <f t="shared" si="76"/>
        <v>0</v>
      </c>
      <c r="BH270" s="217">
        <f t="shared" si="77"/>
        <v>0</v>
      </c>
      <c r="BI270" s="217">
        <f t="shared" si="78"/>
        <v>0</v>
      </c>
      <c r="BJ270" s="25" t="s">
        <v>42</v>
      </c>
      <c r="BK270" s="217">
        <f t="shared" si="79"/>
        <v>0</v>
      </c>
      <c r="BL270" s="25" t="s">
        <v>1104</v>
      </c>
      <c r="BM270" s="25" t="s">
        <v>4325</v>
      </c>
    </row>
    <row r="271" spans="2:65" s="1" customFormat="1" ht="16.5" customHeight="1">
      <c r="B271" s="43"/>
      <c r="C271" s="264" t="s">
        <v>1376</v>
      </c>
      <c r="D271" s="264" t="s">
        <v>306</v>
      </c>
      <c r="E271" s="265" t="s">
        <v>4149</v>
      </c>
      <c r="F271" s="266" t="s">
        <v>4150</v>
      </c>
      <c r="G271" s="267" t="s">
        <v>540</v>
      </c>
      <c r="H271" s="268">
        <v>45</v>
      </c>
      <c r="I271" s="269"/>
      <c r="J271" s="270">
        <f t="shared" si="70"/>
        <v>0</v>
      </c>
      <c r="K271" s="266" t="s">
        <v>34</v>
      </c>
      <c r="L271" s="271"/>
      <c r="M271" s="272" t="s">
        <v>34</v>
      </c>
      <c r="N271" s="273" t="s">
        <v>51</v>
      </c>
      <c r="O271" s="44"/>
      <c r="P271" s="215">
        <f t="shared" si="71"/>
        <v>0</v>
      </c>
      <c r="Q271" s="215">
        <v>0</v>
      </c>
      <c r="R271" s="215">
        <f t="shared" si="72"/>
        <v>0</v>
      </c>
      <c r="S271" s="215">
        <v>0</v>
      </c>
      <c r="T271" s="216">
        <f t="shared" si="73"/>
        <v>0</v>
      </c>
      <c r="AR271" s="25" t="s">
        <v>1104</v>
      </c>
      <c r="AT271" s="25" t="s">
        <v>306</v>
      </c>
      <c r="AU271" s="25" t="s">
        <v>108</v>
      </c>
      <c r="AY271" s="25" t="s">
        <v>201</v>
      </c>
      <c r="BE271" s="217">
        <f t="shared" si="74"/>
        <v>0</v>
      </c>
      <c r="BF271" s="217">
        <f t="shared" si="75"/>
        <v>0</v>
      </c>
      <c r="BG271" s="217">
        <f t="shared" si="76"/>
        <v>0</v>
      </c>
      <c r="BH271" s="217">
        <f t="shared" si="77"/>
        <v>0</v>
      </c>
      <c r="BI271" s="217">
        <f t="shared" si="78"/>
        <v>0</v>
      </c>
      <c r="BJ271" s="25" t="s">
        <v>42</v>
      </c>
      <c r="BK271" s="217">
        <f t="shared" si="79"/>
        <v>0</v>
      </c>
      <c r="BL271" s="25" t="s">
        <v>1104</v>
      </c>
      <c r="BM271" s="25" t="s">
        <v>4326</v>
      </c>
    </row>
    <row r="272" spans="2:65" s="1" customFormat="1" ht="16.5" customHeight="1">
      <c r="B272" s="43"/>
      <c r="C272" s="264" t="s">
        <v>1381</v>
      </c>
      <c r="D272" s="264" t="s">
        <v>306</v>
      </c>
      <c r="E272" s="265" t="s">
        <v>4164</v>
      </c>
      <c r="F272" s="266" t="s">
        <v>4165</v>
      </c>
      <c r="G272" s="267" t="s">
        <v>540</v>
      </c>
      <c r="H272" s="268">
        <v>35</v>
      </c>
      <c r="I272" s="269"/>
      <c r="J272" s="270">
        <f t="shared" si="70"/>
        <v>0</v>
      </c>
      <c r="K272" s="266" t="s">
        <v>34</v>
      </c>
      <c r="L272" s="271"/>
      <c r="M272" s="272" t="s">
        <v>34</v>
      </c>
      <c r="N272" s="273" t="s">
        <v>51</v>
      </c>
      <c r="O272" s="44"/>
      <c r="P272" s="215">
        <f t="shared" si="71"/>
        <v>0</v>
      </c>
      <c r="Q272" s="215">
        <v>0</v>
      </c>
      <c r="R272" s="215">
        <f t="shared" si="72"/>
        <v>0</v>
      </c>
      <c r="S272" s="215">
        <v>0</v>
      </c>
      <c r="T272" s="216">
        <f t="shared" si="73"/>
        <v>0</v>
      </c>
      <c r="AR272" s="25" t="s">
        <v>1104</v>
      </c>
      <c r="AT272" s="25" t="s">
        <v>306</v>
      </c>
      <c r="AU272" s="25" t="s">
        <v>108</v>
      </c>
      <c r="AY272" s="25" t="s">
        <v>201</v>
      </c>
      <c r="BE272" s="217">
        <f t="shared" si="74"/>
        <v>0</v>
      </c>
      <c r="BF272" s="217">
        <f t="shared" si="75"/>
        <v>0</v>
      </c>
      <c r="BG272" s="217">
        <f t="shared" si="76"/>
        <v>0</v>
      </c>
      <c r="BH272" s="217">
        <f t="shared" si="77"/>
        <v>0</v>
      </c>
      <c r="BI272" s="217">
        <f t="shared" si="78"/>
        <v>0</v>
      </c>
      <c r="BJ272" s="25" t="s">
        <v>42</v>
      </c>
      <c r="BK272" s="217">
        <f t="shared" si="79"/>
        <v>0</v>
      </c>
      <c r="BL272" s="25" t="s">
        <v>1104</v>
      </c>
      <c r="BM272" s="25" t="s">
        <v>4327</v>
      </c>
    </row>
    <row r="273" spans="2:65" s="1" customFormat="1" ht="16.5" customHeight="1">
      <c r="B273" s="43"/>
      <c r="C273" s="264" t="s">
        <v>1385</v>
      </c>
      <c r="D273" s="264" t="s">
        <v>306</v>
      </c>
      <c r="E273" s="265" t="s">
        <v>4167</v>
      </c>
      <c r="F273" s="266" t="s">
        <v>4168</v>
      </c>
      <c r="G273" s="267" t="s">
        <v>540</v>
      </c>
      <c r="H273" s="268">
        <v>25</v>
      </c>
      <c r="I273" s="269"/>
      <c r="J273" s="270">
        <f t="shared" si="70"/>
        <v>0</v>
      </c>
      <c r="K273" s="266" t="s">
        <v>34</v>
      </c>
      <c r="L273" s="271"/>
      <c r="M273" s="272" t="s">
        <v>34</v>
      </c>
      <c r="N273" s="273" t="s">
        <v>51</v>
      </c>
      <c r="O273" s="44"/>
      <c r="P273" s="215">
        <f t="shared" si="71"/>
        <v>0</v>
      </c>
      <c r="Q273" s="215">
        <v>0</v>
      </c>
      <c r="R273" s="215">
        <f t="shared" si="72"/>
        <v>0</v>
      </c>
      <c r="S273" s="215">
        <v>0</v>
      </c>
      <c r="T273" s="216">
        <f t="shared" si="73"/>
        <v>0</v>
      </c>
      <c r="AR273" s="25" t="s">
        <v>1104</v>
      </c>
      <c r="AT273" s="25" t="s">
        <v>306</v>
      </c>
      <c r="AU273" s="25" t="s">
        <v>108</v>
      </c>
      <c r="AY273" s="25" t="s">
        <v>201</v>
      </c>
      <c r="BE273" s="217">
        <f t="shared" si="74"/>
        <v>0</v>
      </c>
      <c r="BF273" s="217">
        <f t="shared" si="75"/>
        <v>0</v>
      </c>
      <c r="BG273" s="217">
        <f t="shared" si="76"/>
        <v>0</v>
      </c>
      <c r="BH273" s="217">
        <f t="shared" si="77"/>
        <v>0</v>
      </c>
      <c r="BI273" s="217">
        <f t="shared" si="78"/>
        <v>0</v>
      </c>
      <c r="BJ273" s="25" t="s">
        <v>42</v>
      </c>
      <c r="BK273" s="217">
        <f t="shared" si="79"/>
        <v>0</v>
      </c>
      <c r="BL273" s="25" t="s">
        <v>1104</v>
      </c>
      <c r="BM273" s="25" t="s">
        <v>4328</v>
      </c>
    </row>
    <row r="274" spans="2:65" s="1" customFormat="1" ht="16.5" customHeight="1">
      <c r="B274" s="43"/>
      <c r="C274" s="264" t="s">
        <v>1389</v>
      </c>
      <c r="D274" s="264" t="s">
        <v>306</v>
      </c>
      <c r="E274" s="265" t="s">
        <v>4170</v>
      </c>
      <c r="F274" s="266" t="s">
        <v>4171</v>
      </c>
      <c r="G274" s="267" t="s">
        <v>540</v>
      </c>
      <c r="H274" s="268">
        <v>20</v>
      </c>
      <c r="I274" s="269"/>
      <c r="J274" s="270">
        <f t="shared" si="70"/>
        <v>0</v>
      </c>
      <c r="K274" s="266" t="s">
        <v>34</v>
      </c>
      <c r="L274" s="271"/>
      <c r="M274" s="272" t="s">
        <v>34</v>
      </c>
      <c r="N274" s="273" t="s">
        <v>51</v>
      </c>
      <c r="O274" s="44"/>
      <c r="P274" s="215">
        <f t="shared" si="71"/>
        <v>0</v>
      </c>
      <c r="Q274" s="215">
        <v>0</v>
      </c>
      <c r="R274" s="215">
        <f t="shared" si="72"/>
        <v>0</v>
      </c>
      <c r="S274" s="215">
        <v>0</v>
      </c>
      <c r="T274" s="216">
        <f t="shared" si="73"/>
        <v>0</v>
      </c>
      <c r="AR274" s="25" t="s">
        <v>1104</v>
      </c>
      <c r="AT274" s="25" t="s">
        <v>306</v>
      </c>
      <c r="AU274" s="25" t="s">
        <v>108</v>
      </c>
      <c r="AY274" s="25" t="s">
        <v>201</v>
      </c>
      <c r="BE274" s="217">
        <f t="shared" si="74"/>
        <v>0</v>
      </c>
      <c r="BF274" s="217">
        <f t="shared" si="75"/>
        <v>0</v>
      </c>
      <c r="BG274" s="217">
        <f t="shared" si="76"/>
        <v>0</v>
      </c>
      <c r="BH274" s="217">
        <f t="shared" si="77"/>
        <v>0</v>
      </c>
      <c r="BI274" s="217">
        <f t="shared" si="78"/>
        <v>0</v>
      </c>
      <c r="BJ274" s="25" t="s">
        <v>42</v>
      </c>
      <c r="BK274" s="217">
        <f t="shared" si="79"/>
        <v>0</v>
      </c>
      <c r="BL274" s="25" t="s">
        <v>1104</v>
      </c>
      <c r="BM274" s="25" t="s">
        <v>4329</v>
      </c>
    </row>
    <row r="275" spans="2:65" s="1" customFormat="1" ht="16.5" customHeight="1">
      <c r="B275" s="43"/>
      <c r="C275" s="264" t="s">
        <v>1394</v>
      </c>
      <c r="D275" s="264" t="s">
        <v>306</v>
      </c>
      <c r="E275" s="265" t="s">
        <v>4173</v>
      </c>
      <c r="F275" s="266" t="s">
        <v>4174</v>
      </c>
      <c r="G275" s="267" t="s">
        <v>540</v>
      </c>
      <c r="H275" s="268">
        <v>20</v>
      </c>
      <c r="I275" s="269"/>
      <c r="J275" s="270">
        <f t="shared" si="70"/>
        <v>0</v>
      </c>
      <c r="K275" s="266" t="s">
        <v>34</v>
      </c>
      <c r="L275" s="271"/>
      <c r="M275" s="272" t="s">
        <v>34</v>
      </c>
      <c r="N275" s="273" t="s">
        <v>51</v>
      </c>
      <c r="O275" s="44"/>
      <c r="P275" s="215">
        <f t="shared" si="71"/>
        <v>0</v>
      </c>
      <c r="Q275" s="215">
        <v>0</v>
      </c>
      <c r="R275" s="215">
        <f t="shared" si="72"/>
        <v>0</v>
      </c>
      <c r="S275" s="215">
        <v>0</v>
      </c>
      <c r="T275" s="216">
        <f t="shared" si="73"/>
        <v>0</v>
      </c>
      <c r="AR275" s="25" t="s">
        <v>1104</v>
      </c>
      <c r="AT275" s="25" t="s">
        <v>306</v>
      </c>
      <c r="AU275" s="25" t="s">
        <v>108</v>
      </c>
      <c r="AY275" s="25" t="s">
        <v>201</v>
      </c>
      <c r="BE275" s="217">
        <f t="shared" si="74"/>
        <v>0</v>
      </c>
      <c r="BF275" s="217">
        <f t="shared" si="75"/>
        <v>0</v>
      </c>
      <c r="BG275" s="217">
        <f t="shared" si="76"/>
        <v>0</v>
      </c>
      <c r="BH275" s="217">
        <f t="shared" si="77"/>
        <v>0</v>
      </c>
      <c r="BI275" s="217">
        <f t="shared" si="78"/>
        <v>0</v>
      </c>
      <c r="BJ275" s="25" t="s">
        <v>42</v>
      </c>
      <c r="BK275" s="217">
        <f t="shared" si="79"/>
        <v>0</v>
      </c>
      <c r="BL275" s="25" t="s">
        <v>1104</v>
      </c>
      <c r="BM275" s="25" t="s">
        <v>4330</v>
      </c>
    </row>
    <row r="276" spans="2:65" s="1" customFormat="1" ht="16.5" customHeight="1">
      <c r="B276" s="43"/>
      <c r="C276" s="264" t="s">
        <v>1403</v>
      </c>
      <c r="D276" s="264" t="s">
        <v>306</v>
      </c>
      <c r="E276" s="265" t="s">
        <v>4176</v>
      </c>
      <c r="F276" s="266" t="s">
        <v>4177</v>
      </c>
      <c r="G276" s="267" t="s">
        <v>540</v>
      </c>
      <c r="H276" s="268">
        <v>35</v>
      </c>
      <c r="I276" s="269"/>
      <c r="J276" s="270">
        <f t="shared" si="70"/>
        <v>0</v>
      </c>
      <c r="K276" s="266" t="s">
        <v>34</v>
      </c>
      <c r="L276" s="271"/>
      <c r="M276" s="272" t="s">
        <v>34</v>
      </c>
      <c r="N276" s="273" t="s">
        <v>51</v>
      </c>
      <c r="O276" s="44"/>
      <c r="P276" s="215">
        <f t="shared" si="71"/>
        <v>0</v>
      </c>
      <c r="Q276" s="215">
        <v>0</v>
      </c>
      <c r="R276" s="215">
        <f t="shared" si="72"/>
        <v>0</v>
      </c>
      <c r="S276" s="215">
        <v>0</v>
      </c>
      <c r="T276" s="216">
        <f t="shared" si="73"/>
        <v>0</v>
      </c>
      <c r="AR276" s="25" t="s">
        <v>1104</v>
      </c>
      <c r="AT276" s="25" t="s">
        <v>306</v>
      </c>
      <c r="AU276" s="25" t="s">
        <v>108</v>
      </c>
      <c r="AY276" s="25" t="s">
        <v>201</v>
      </c>
      <c r="BE276" s="217">
        <f t="shared" si="74"/>
        <v>0</v>
      </c>
      <c r="BF276" s="217">
        <f t="shared" si="75"/>
        <v>0</v>
      </c>
      <c r="BG276" s="217">
        <f t="shared" si="76"/>
        <v>0</v>
      </c>
      <c r="BH276" s="217">
        <f t="shared" si="77"/>
        <v>0</v>
      </c>
      <c r="BI276" s="217">
        <f t="shared" si="78"/>
        <v>0</v>
      </c>
      <c r="BJ276" s="25" t="s">
        <v>42</v>
      </c>
      <c r="BK276" s="217">
        <f t="shared" si="79"/>
        <v>0</v>
      </c>
      <c r="BL276" s="25" t="s">
        <v>1104</v>
      </c>
      <c r="BM276" s="25" t="s">
        <v>4331</v>
      </c>
    </row>
    <row r="277" spans="2:65" s="1" customFormat="1" ht="16.5" customHeight="1">
      <c r="B277" s="43"/>
      <c r="C277" s="264" t="s">
        <v>1409</v>
      </c>
      <c r="D277" s="264" t="s">
        <v>306</v>
      </c>
      <c r="E277" s="265" t="s">
        <v>4128</v>
      </c>
      <c r="F277" s="266" t="s">
        <v>4129</v>
      </c>
      <c r="G277" s="267" t="s">
        <v>540</v>
      </c>
      <c r="H277" s="268">
        <v>20</v>
      </c>
      <c r="I277" s="269"/>
      <c r="J277" s="270">
        <f t="shared" si="70"/>
        <v>0</v>
      </c>
      <c r="K277" s="266" t="s">
        <v>34</v>
      </c>
      <c r="L277" s="271"/>
      <c r="M277" s="272" t="s">
        <v>34</v>
      </c>
      <c r="N277" s="273" t="s">
        <v>51</v>
      </c>
      <c r="O277" s="44"/>
      <c r="P277" s="215">
        <f t="shared" si="71"/>
        <v>0</v>
      </c>
      <c r="Q277" s="215">
        <v>0</v>
      </c>
      <c r="R277" s="215">
        <f t="shared" si="72"/>
        <v>0</v>
      </c>
      <c r="S277" s="215">
        <v>0</v>
      </c>
      <c r="T277" s="216">
        <f t="shared" si="73"/>
        <v>0</v>
      </c>
      <c r="AR277" s="25" t="s">
        <v>1104</v>
      </c>
      <c r="AT277" s="25" t="s">
        <v>306</v>
      </c>
      <c r="AU277" s="25" t="s">
        <v>108</v>
      </c>
      <c r="AY277" s="25" t="s">
        <v>201</v>
      </c>
      <c r="BE277" s="217">
        <f t="shared" si="74"/>
        <v>0</v>
      </c>
      <c r="BF277" s="217">
        <f t="shared" si="75"/>
        <v>0</v>
      </c>
      <c r="BG277" s="217">
        <f t="shared" si="76"/>
        <v>0</v>
      </c>
      <c r="BH277" s="217">
        <f t="shared" si="77"/>
        <v>0</v>
      </c>
      <c r="BI277" s="217">
        <f t="shared" si="78"/>
        <v>0</v>
      </c>
      <c r="BJ277" s="25" t="s">
        <v>42</v>
      </c>
      <c r="BK277" s="217">
        <f t="shared" si="79"/>
        <v>0</v>
      </c>
      <c r="BL277" s="25" t="s">
        <v>1104</v>
      </c>
      <c r="BM277" s="25" t="s">
        <v>4332</v>
      </c>
    </row>
    <row r="278" spans="2:65" s="1" customFormat="1" ht="16.5" customHeight="1">
      <c r="B278" s="43"/>
      <c r="C278" s="264" t="s">
        <v>1415</v>
      </c>
      <c r="D278" s="264" t="s">
        <v>306</v>
      </c>
      <c r="E278" s="265" t="s">
        <v>4134</v>
      </c>
      <c r="F278" s="266" t="s">
        <v>4135</v>
      </c>
      <c r="G278" s="267" t="s">
        <v>540</v>
      </c>
      <c r="H278" s="268">
        <v>400</v>
      </c>
      <c r="I278" s="269"/>
      <c r="J278" s="270">
        <f t="shared" si="70"/>
        <v>0</v>
      </c>
      <c r="K278" s="266" t="s">
        <v>34</v>
      </c>
      <c r="L278" s="271"/>
      <c r="M278" s="272" t="s">
        <v>34</v>
      </c>
      <c r="N278" s="273" t="s">
        <v>51</v>
      </c>
      <c r="O278" s="44"/>
      <c r="P278" s="215">
        <f t="shared" si="71"/>
        <v>0</v>
      </c>
      <c r="Q278" s="215">
        <v>0</v>
      </c>
      <c r="R278" s="215">
        <f t="shared" si="72"/>
        <v>0</v>
      </c>
      <c r="S278" s="215">
        <v>0</v>
      </c>
      <c r="T278" s="216">
        <f t="shared" si="73"/>
        <v>0</v>
      </c>
      <c r="AR278" s="25" t="s">
        <v>1104</v>
      </c>
      <c r="AT278" s="25" t="s">
        <v>306</v>
      </c>
      <c r="AU278" s="25" t="s">
        <v>108</v>
      </c>
      <c r="AY278" s="25" t="s">
        <v>201</v>
      </c>
      <c r="BE278" s="217">
        <f t="shared" si="74"/>
        <v>0</v>
      </c>
      <c r="BF278" s="217">
        <f t="shared" si="75"/>
        <v>0</v>
      </c>
      <c r="BG278" s="217">
        <f t="shared" si="76"/>
        <v>0</v>
      </c>
      <c r="BH278" s="217">
        <f t="shared" si="77"/>
        <v>0</v>
      </c>
      <c r="BI278" s="217">
        <f t="shared" si="78"/>
        <v>0</v>
      </c>
      <c r="BJ278" s="25" t="s">
        <v>42</v>
      </c>
      <c r="BK278" s="217">
        <f t="shared" si="79"/>
        <v>0</v>
      </c>
      <c r="BL278" s="25" t="s">
        <v>1104</v>
      </c>
      <c r="BM278" s="25" t="s">
        <v>4333</v>
      </c>
    </row>
    <row r="279" spans="2:65" s="1" customFormat="1" ht="16.5" customHeight="1">
      <c r="B279" s="43"/>
      <c r="C279" s="264" t="s">
        <v>1421</v>
      </c>
      <c r="D279" s="264" t="s">
        <v>306</v>
      </c>
      <c r="E279" s="265" t="s">
        <v>3998</v>
      </c>
      <c r="F279" s="266" t="s">
        <v>3999</v>
      </c>
      <c r="G279" s="267" t="s">
        <v>3891</v>
      </c>
      <c r="H279" s="268">
        <v>2</v>
      </c>
      <c r="I279" s="269"/>
      <c r="J279" s="270">
        <f t="shared" si="70"/>
        <v>0</v>
      </c>
      <c r="K279" s="266" t="s">
        <v>34</v>
      </c>
      <c r="L279" s="271"/>
      <c r="M279" s="272" t="s">
        <v>34</v>
      </c>
      <c r="N279" s="273" t="s">
        <v>51</v>
      </c>
      <c r="O279" s="44"/>
      <c r="P279" s="215">
        <f t="shared" si="71"/>
        <v>0</v>
      </c>
      <c r="Q279" s="215">
        <v>0</v>
      </c>
      <c r="R279" s="215">
        <f t="shared" si="72"/>
        <v>0</v>
      </c>
      <c r="S279" s="215">
        <v>0</v>
      </c>
      <c r="T279" s="216">
        <f t="shared" si="73"/>
        <v>0</v>
      </c>
      <c r="AR279" s="25" t="s">
        <v>1104</v>
      </c>
      <c r="AT279" s="25" t="s">
        <v>306</v>
      </c>
      <c r="AU279" s="25" t="s">
        <v>108</v>
      </c>
      <c r="AY279" s="25" t="s">
        <v>201</v>
      </c>
      <c r="BE279" s="217">
        <f t="shared" si="74"/>
        <v>0</v>
      </c>
      <c r="BF279" s="217">
        <f t="shared" si="75"/>
        <v>0</v>
      </c>
      <c r="BG279" s="217">
        <f t="shared" si="76"/>
        <v>0</v>
      </c>
      <c r="BH279" s="217">
        <f t="shared" si="77"/>
        <v>0</v>
      </c>
      <c r="BI279" s="217">
        <f t="shared" si="78"/>
        <v>0</v>
      </c>
      <c r="BJ279" s="25" t="s">
        <v>42</v>
      </c>
      <c r="BK279" s="217">
        <f t="shared" si="79"/>
        <v>0</v>
      </c>
      <c r="BL279" s="25" t="s">
        <v>1104</v>
      </c>
      <c r="BM279" s="25" t="s">
        <v>4334</v>
      </c>
    </row>
    <row r="280" spans="2:65" s="1" customFormat="1" ht="16.5" customHeight="1">
      <c r="B280" s="43"/>
      <c r="C280" s="264" t="s">
        <v>1428</v>
      </c>
      <c r="D280" s="264" t="s">
        <v>306</v>
      </c>
      <c r="E280" s="265" t="s">
        <v>4004</v>
      </c>
      <c r="F280" s="266" t="s">
        <v>4005</v>
      </c>
      <c r="G280" s="267" t="s">
        <v>3891</v>
      </c>
      <c r="H280" s="268">
        <v>2</v>
      </c>
      <c r="I280" s="269"/>
      <c r="J280" s="270">
        <f t="shared" si="70"/>
        <v>0</v>
      </c>
      <c r="K280" s="266" t="s">
        <v>34</v>
      </c>
      <c r="L280" s="271"/>
      <c r="M280" s="272" t="s">
        <v>34</v>
      </c>
      <c r="N280" s="273" t="s">
        <v>51</v>
      </c>
      <c r="O280" s="44"/>
      <c r="P280" s="215">
        <f t="shared" si="71"/>
        <v>0</v>
      </c>
      <c r="Q280" s="215">
        <v>0</v>
      </c>
      <c r="R280" s="215">
        <f t="shared" si="72"/>
        <v>0</v>
      </c>
      <c r="S280" s="215">
        <v>0</v>
      </c>
      <c r="T280" s="216">
        <f t="shared" si="73"/>
        <v>0</v>
      </c>
      <c r="AR280" s="25" t="s">
        <v>1104</v>
      </c>
      <c r="AT280" s="25" t="s">
        <v>306</v>
      </c>
      <c r="AU280" s="25" t="s">
        <v>108</v>
      </c>
      <c r="AY280" s="25" t="s">
        <v>201</v>
      </c>
      <c r="BE280" s="217">
        <f t="shared" si="74"/>
        <v>0</v>
      </c>
      <c r="BF280" s="217">
        <f t="shared" si="75"/>
        <v>0</v>
      </c>
      <c r="BG280" s="217">
        <f t="shared" si="76"/>
        <v>0</v>
      </c>
      <c r="BH280" s="217">
        <f t="shared" si="77"/>
        <v>0</v>
      </c>
      <c r="BI280" s="217">
        <f t="shared" si="78"/>
        <v>0</v>
      </c>
      <c r="BJ280" s="25" t="s">
        <v>42</v>
      </c>
      <c r="BK280" s="217">
        <f t="shared" si="79"/>
        <v>0</v>
      </c>
      <c r="BL280" s="25" t="s">
        <v>1104</v>
      </c>
      <c r="BM280" s="25" t="s">
        <v>4335</v>
      </c>
    </row>
    <row r="281" spans="2:65" s="1" customFormat="1" ht="16.5" customHeight="1">
      <c r="B281" s="43"/>
      <c r="C281" s="264" t="s">
        <v>1437</v>
      </c>
      <c r="D281" s="264" t="s">
        <v>306</v>
      </c>
      <c r="E281" s="265" t="s">
        <v>4007</v>
      </c>
      <c r="F281" s="266" t="s">
        <v>4008</v>
      </c>
      <c r="G281" s="267" t="s">
        <v>3891</v>
      </c>
      <c r="H281" s="268">
        <v>2</v>
      </c>
      <c r="I281" s="269"/>
      <c r="J281" s="270">
        <f t="shared" si="70"/>
        <v>0</v>
      </c>
      <c r="K281" s="266" t="s">
        <v>34</v>
      </c>
      <c r="L281" s="271"/>
      <c r="M281" s="272" t="s">
        <v>34</v>
      </c>
      <c r="N281" s="273" t="s">
        <v>51</v>
      </c>
      <c r="O281" s="44"/>
      <c r="P281" s="215">
        <f t="shared" si="71"/>
        <v>0</v>
      </c>
      <c r="Q281" s="215">
        <v>0</v>
      </c>
      <c r="R281" s="215">
        <f t="shared" si="72"/>
        <v>0</v>
      </c>
      <c r="S281" s="215">
        <v>0</v>
      </c>
      <c r="T281" s="216">
        <f t="shared" si="73"/>
        <v>0</v>
      </c>
      <c r="AR281" s="25" t="s">
        <v>1104</v>
      </c>
      <c r="AT281" s="25" t="s">
        <v>306</v>
      </c>
      <c r="AU281" s="25" t="s">
        <v>108</v>
      </c>
      <c r="AY281" s="25" t="s">
        <v>201</v>
      </c>
      <c r="BE281" s="217">
        <f t="shared" si="74"/>
        <v>0</v>
      </c>
      <c r="BF281" s="217">
        <f t="shared" si="75"/>
        <v>0</v>
      </c>
      <c r="BG281" s="217">
        <f t="shared" si="76"/>
        <v>0</v>
      </c>
      <c r="BH281" s="217">
        <f t="shared" si="77"/>
        <v>0</v>
      </c>
      <c r="BI281" s="217">
        <f t="shared" si="78"/>
        <v>0</v>
      </c>
      <c r="BJ281" s="25" t="s">
        <v>42</v>
      </c>
      <c r="BK281" s="217">
        <f t="shared" si="79"/>
        <v>0</v>
      </c>
      <c r="BL281" s="25" t="s">
        <v>1104</v>
      </c>
      <c r="BM281" s="25" t="s">
        <v>4336</v>
      </c>
    </row>
    <row r="282" spans="2:65" s="1" customFormat="1" ht="16.5" customHeight="1">
      <c r="B282" s="43"/>
      <c r="C282" s="264" t="s">
        <v>1443</v>
      </c>
      <c r="D282" s="264" t="s">
        <v>306</v>
      </c>
      <c r="E282" s="265" t="s">
        <v>3921</v>
      </c>
      <c r="F282" s="266" t="s">
        <v>3922</v>
      </c>
      <c r="G282" s="267" t="s">
        <v>3891</v>
      </c>
      <c r="H282" s="268">
        <v>6</v>
      </c>
      <c r="I282" s="269"/>
      <c r="J282" s="270">
        <f t="shared" si="70"/>
        <v>0</v>
      </c>
      <c r="K282" s="266" t="s">
        <v>34</v>
      </c>
      <c r="L282" s="271"/>
      <c r="M282" s="272" t="s">
        <v>34</v>
      </c>
      <c r="N282" s="273" t="s">
        <v>51</v>
      </c>
      <c r="O282" s="44"/>
      <c r="P282" s="215">
        <f t="shared" si="71"/>
        <v>0</v>
      </c>
      <c r="Q282" s="215">
        <v>0</v>
      </c>
      <c r="R282" s="215">
        <f t="shared" si="72"/>
        <v>0</v>
      </c>
      <c r="S282" s="215">
        <v>0</v>
      </c>
      <c r="T282" s="216">
        <f t="shared" si="73"/>
        <v>0</v>
      </c>
      <c r="AR282" s="25" t="s">
        <v>1104</v>
      </c>
      <c r="AT282" s="25" t="s">
        <v>306</v>
      </c>
      <c r="AU282" s="25" t="s">
        <v>108</v>
      </c>
      <c r="AY282" s="25" t="s">
        <v>201</v>
      </c>
      <c r="BE282" s="217">
        <f t="shared" si="74"/>
        <v>0</v>
      </c>
      <c r="BF282" s="217">
        <f t="shared" si="75"/>
        <v>0</v>
      </c>
      <c r="BG282" s="217">
        <f t="shared" si="76"/>
        <v>0</v>
      </c>
      <c r="BH282" s="217">
        <f t="shared" si="77"/>
        <v>0</v>
      </c>
      <c r="BI282" s="217">
        <f t="shared" si="78"/>
        <v>0</v>
      </c>
      <c r="BJ282" s="25" t="s">
        <v>42</v>
      </c>
      <c r="BK282" s="217">
        <f t="shared" si="79"/>
        <v>0</v>
      </c>
      <c r="BL282" s="25" t="s">
        <v>1104</v>
      </c>
      <c r="BM282" s="25" t="s">
        <v>4337</v>
      </c>
    </row>
    <row r="283" spans="2:65" s="1" customFormat="1" ht="16.5" customHeight="1">
      <c r="B283" s="43"/>
      <c r="C283" s="264" t="s">
        <v>1448</v>
      </c>
      <c r="D283" s="264" t="s">
        <v>306</v>
      </c>
      <c r="E283" s="265" t="s">
        <v>3924</v>
      </c>
      <c r="F283" s="266" t="s">
        <v>3925</v>
      </c>
      <c r="G283" s="267" t="s">
        <v>3891</v>
      </c>
      <c r="H283" s="268">
        <v>1</v>
      </c>
      <c r="I283" s="269"/>
      <c r="J283" s="270">
        <f t="shared" si="70"/>
        <v>0</v>
      </c>
      <c r="K283" s="266" t="s">
        <v>34</v>
      </c>
      <c r="L283" s="271"/>
      <c r="M283" s="272" t="s">
        <v>34</v>
      </c>
      <c r="N283" s="273" t="s">
        <v>51</v>
      </c>
      <c r="O283" s="44"/>
      <c r="P283" s="215">
        <f t="shared" si="71"/>
        <v>0</v>
      </c>
      <c r="Q283" s="215">
        <v>0</v>
      </c>
      <c r="R283" s="215">
        <f t="shared" si="72"/>
        <v>0</v>
      </c>
      <c r="S283" s="215">
        <v>0</v>
      </c>
      <c r="T283" s="216">
        <f t="shared" si="73"/>
        <v>0</v>
      </c>
      <c r="AR283" s="25" t="s">
        <v>1104</v>
      </c>
      <c r="AT283" s="25" t="s">
        <v>306</v>
      </c>
      <c r="AU283" s="25" t="s">
        <v>108</v>
      </c>
      <c r="AY283" s="25" t="s">
        <v>201</v>
      </c>
      <c r="BE283" s="217">
        <f t="shared" si="74"/>
        <v>0</v>
      </c>
      <c r="BF283" s="217">
        <f t="shared" si="75"/>
        <v>0</v>
      </c>
      <c r="BG283" s="217">
        <f t="shared" si="76"/>
        <v>0</v>
      </c>
      <c r="BH283" s="217">
        <f t="shared" si="77"/>
        <v>0</v>
      </c>
      <c r="BI283" s="217">
        <f t="shared" si="78"/>
        <v>0</v>
      </c>
      <c r="BJ283" s="25" t="s">
        <v>42</v>
      </c>
      <c r="BK283" s="217">
        <f t="shared" si="79"/>
        <v>0</v>
      </c>
      <c r="BL283" s="25" t="s">
        <v>1104</v>
      </c>
      <c r="BM283" s="25" t="s">
        <v>4338</v>
      </c>
    </row>
    <row r="284" spans="2:65" s="1" customFormat="1" ht="16.5" customHeight="1">
      <c r="B284" s="43"/>
      <c r="C284" s="264" t="s">
        <v>1452</v>
      </c>
      <c r="D284" s="264" t="s">
        <v>306</v>
      </c>
      <c r="E284" s="265" t="s">
        <v>3927</v>
      </c>
      <c r="F284" s="266" t="s">
        <v>4339</v>
      </c>
      <c r="G284" s="267" t="s">
        <v>3891</v>
      </c>
      <c r="H284" s="268">
        <v>6</v>
      </c>
      <c r="I284" s="269"/>
      <c r="J284" s="270">
        <f t="shared" si="70"/>
        <v>0</v>
      </c>
      <c r="K284" s="266" t="s">
        <v>34</v>
      </c>
      <c r="L284" s="271"/>
      <c r="M284" s="272" t="s">
        <v>34</v>
      </c>
      <c r="N284" s="273" t="s">
        <v>51</v>
      </c>
      <c r="O284" s="44"/>
      <c r="P284" s="215">
        <f t="shared" si="71"/>
        <v>0</v>
      </c>
      <c r="Q284" s="215">
        <v>0</v>
      </c>
      <c r="R284" s="215">
        <f t="shared" si="72"/>
        <v>0</v>
      </c>
      <c r="S284" s="215">
        <v>0</v>
      </c>
      <c r="T284" s="216">
        <f t="shared" si="73"/>
        <v>0</v>
      </c>
      <c r="AR284" s="25" t="s">
        <v>1104</v>
      </c>
      <c r="AT284" s="25" t="s">
        <v>306</v>
      </c>
      <c r="AU284" s="25" t="s">
        <v>108</v>
      </c>
      <c r="AY284" s="25" t="s">
        <v>201</v>
      </c>
      <c r="BE284" s="217">
        <f t="shared" si="74"/>
        <v>0</v>
      </c>
      <c r="BF284" s="217">
        <f t="shared" si="75"/>
        <v>0</v>
      </c>
      <c r="BG284" s="217">
        <f t="shared" si="76"/>
        <v>0</v>
      </c>
      <c r="BH284" s="217">
        <f t="shared" si="77"/>
        <v>0</v>
      </c>
      <c r="BI284" s="217">
        <f t="shared" si="78"/>
        <v>0</v>
      </c>
      <c r="BJ284" s="25" t="s">
        <v>42</v>
      </c>
      <c r="BK284" s="217">
        <f t="shared" si="79"/>
        <v>0</v>
      </c>
      <c r="BL284" s="25" t="s">
        <v>1104</v>
      </c>
      <c r="BM284" s="25" t="s">
        <v>4340</v>
      </c>
    </row>
    <row r="285" spans="2:65" s="1" customFormat="1" ht="16.5" customHeight="1">
      <c r="B285" s="43"/>
      <c r="C285" s="264" t="s">
        <v>1455</v>
      </c>
      <c r="D285" s="264" t="s">
        <v>306</v>
      </c>
      <c r="E285" s="265" t="s">
        <v>3930</v>
      </c>
      <c r="F285" s="266" t="s">
        <v>4341</v>
      </c>
      <c r="G285" s="267" t="s">
        <v>3891</v>
      </c>
      <c r="H285" s="268">
        <v>2</v>
      </c>
      <c r="I285" s="269"/>
      <c r="J285" s="270">
        <f t="shared" ref="J285:J316" si="80">ROUND(I285*H285,2)</f>
        <v>0</v>
      </c>
      <c r="K285" s="266" t="s">
        <v>34</v>
      </c>
      <c r="L285" s="271"/>
      <c r="M285" s="272" t="s">
        <v>34</v>
      </c>
      <c r="N285" s="273" t="s">
        <v>51</v>
      </c>
      <c r="O285" s="44"/>
      <c r="P285" s="215">
        <f t="shared" ref="P285:P316" si="81">O285*H285</f>
        <v>0</v>
      </c>
      <c r="Q285" s="215">
        <v>0</v>
      </c>
      <c r="R285" s="215">
        <f t="shared" ref="R285:R316" si="82">Q285*H285</f>
        <v>0</v>
      </c>
      <c r="S285" s="215">
        <v>0</v>
      </c>
      <c r="T285" s="216">
        <f t="shared" ref="T285:T316" si="83">S285*H285</f>
        <v>0</v>
      </c>
      <c r="AR285" s="25" t="s">
        <v>1104</v>
      </c>
      <c r="AT285" s="25" t="s">
        <v>306</v>
      </c>
      <c r="AU285" s="25" t="s">
        <v>108</v>
      </c>
      <c r="AY285" s="25" t="s">
        <v>201</v>
      </c>
      <c r="BE285" s="217">
        <f t="shared" ref="BE285:BE316" si="84">IF(N285="základní",J285,0)</f>
        <v>0</v>
      </c>
      <c r="BF285" s="217">
        <f t="shared" ref="BF285:BF316" si="85">IF(N285="snížená",J285,0)</f>
        <v>0</v>
      </c>
      <c r="BG285" s="217">
        <f t="shared" ref="BG285:BG316" si="86">IF(N285="zákl. přenesená",J285,0)</f>
        <v>0</v>
      </c>
      <c r="BH285" s="217">
        <f t="shared" ref="BH285:BH316" si="87">IF(N285="sníž. přenesená",J285,0)</f>
        <v>0</v>
      </c>
      <c r="BI285" s="217">
        <f t="shared" ref="BI285:BI316" si="88">IF(N285="nulová",J285,0)</f>
        <v>0</v>
      </c>
      <c r="BJ285" s="25" t="s">
        <v>42</v>
      </c>
      <c r="BK285" s="217">
        <f t="shared" ref="BK285:BK316" si="89">ROUND(I285*H285,2)</f>
        <v>0</v>
      </c>
      <c r="BL285" s="25" t="s">
        <v>1104</v>
      </c>
      <c r="BM285" s="25" t="s">
        <v>4342</v>
      </c>
    </row>
    <row r="286" spans="2:65" s="1" customFormat="1" ht="16.5" customHeight="1">
      <c r="B286" s="43"/>
      <c r="C286" s="264" t="s">
        <v>1461</v>
      </c>
      <c r="D286" s="264" t="s">
        <v>306</v>
      </c>
      <c r="E286" s="265" t="s">
        <v>3933</v>
      </c>
      <c r="F286" s="266" t="s">
        <v>4343</v>
      </c>
      <c r="G286" s="267" t="s">
        <v>3891</v>
      </c>
      <c r="H286" s="268">
        <v>6</v>
      </c>
      <c r="I286" s="269"/>
      <c r="J286" s="270">
        <f t="shared" si="80"/>
        <v>0</v>
      </c>
      <c r="K286" s="266" t="s">
        <v>34</v>
      </c>
      <c r="L286" s="271"/>
      <c r="M286" s="272" t="s">
        <v>34</v>
      </c>
      <c r="N286" s="273" t="s">
        <v>51</v>
      </c>
      <c r="O286" s="44"/>
      <c r="P286" s="215">
        <f t="shared" si="81"/>
        <v>0</v>
      </c>
      <c r="Q286" s="215">
        <v>0</v>
      </c>
      <c r="R286" s="215">
        <f t="shared" si="82"/>
        <v>0</v>
      </c>
      <c r="S286" s="215">
        <v>0</v>
      </c>
      <c r="T286" s="216">
        <f t="shared" si="83"/>
        <v>0</v>
      </c>
      <c r="AR286" s="25" t="s">
        <v>1104</v>
      </c>
      <c r="AT286" s="25" t="s">
        <v>306</v>
      </c>
      <c r="AU286" s="25" t="s">
        <v>108</v>
      </c>
      <c r="AY286" s="25" t="s">
        <v>201</v>
      </c>
      <c r="BE286" s="217">
        <f t="shared" si="84"/>
        <v>0</v>
      </c>
      <c r="BF286" s="217">
        <f t="shared" si="85"/>
        <v>0</v>
      </c>
      <c r="BG286" s="217">
        <f t="shared" si="86"/>
        <v>0</v>
      </c>
      <c r="BH286" s="217">
        <f t="shared" si="87"/>
        <v>0</v>
      </c>
      <c r="BI286" s="217">
        <f t="shared" si="88"/>
        <v>0</v>
      </c>
      <c r="BJ286" s="25" t="s">
        <v>42</v>
      </c>
      <c r="BK286" s="217">
        <f t="shared" si="89"/>
        <v>0</v>
      </c>
      <c r="BL286" s="25" t="s">
        <v>1104</v>
      </c>
      <c r="BM286" s="25" t="s">
        <v>4344</v>
      </c>
    </row>
    <row r="287" spans="2:65" s="1" customFormat="1" ht="16.5" customHeight="1">
      <c r="B287" s="43"/>
      <c r="C287" s="264" t="s">
        <v>1466</v>
      </c>
      <c r="D287" s="264" t="s">
        <v>306</v>
      </c>
      <c r="E287" s="265" t="s">
        <v>3936</v>
      </c>
      <c r="F287" s="266" t="s">
        <v>3937</v>
      </c>
      <c r="G287" s="267" t="s">
        <v>3891</v>
      </c>
      <c r="H287" s="268">
        <v>6</v>
      </c>
      <c r="I287" s="269"/>
      <c r="J287" s="270">
        <f t="shared" si="80"/>
        <v>0</v>
      </c>
      <c r="K287" s="266" t="s">
        <v>34</v>
      </c>
      <c r="L287" s="271"/>
      <c r="M287" s="272" t="s">
        <v>34</v>
      </c>
      <c r="N287" s="273" t="s">
        <v>51</v>
      </c>
      <c r="O287" s="44"/>
      <c r="P287" s="215">
        <f t="shared" si="81"/>
        <v>0</v>
      </c>
      <c r="Q287" s="215">
        <v>0</v>
      </c>
      <c r="R287" s="215">
        <f t="shared" si="82"/>
        <v>0</v>
      </c>
      <c r="S287" s="215">
        <v>0</v>
      </c>
      <c r="T287" s="216">
        <f t="shared" si="83"/>
        <v>0</v>
      </c>
      <c r="AR287" s="25" t="s">
        <v>1104</v>
      </c>
      <c r="AT287" s="25" t="s">
        <v>306</v>
      </c>
      <c r="AU287" s="25" t="s">
        <v>108</v>
      </c>
      <c r="AY287" s="25" t="s">
        <v>201</v>
      </c>
      <c r="BE287" s="217">
        <f t="shared" si="84"/>
        <v>0</v>
      </c>
      <c r="BF287" s="217">
        <f t="shared" si="85"/>
        <v>0</v>
      </c>
      <c r="BG287" s="217">
        <f t="shared" si="86"/>
        <v>0</v>
      </c>
      <c r="BH287" s="217">
        <f t="shared" si="87"/>
        <v>0</v>
      </c>
      <c r="BI287" s="217">
        <f t="shared" si="88"/>
        <v>0</v>
      </c>
      <c r="BJ287" s="25" t="s">
        <v>42</v>
      </c>
      <c r="BK287" s="217">
        <f t="shared" si="89"/>
        <v>0</v>
      </c>
      <c r="BL287" s="25" t="s">
        <v>1104</v>
      </c>
      <c r="BM287" s="25" t="s">
        <v>4345</v>
      </c>
    </row>
    <row r="288" spans="2:65" s="1" customFormat="1" ht="16.5" customHeight="1">
      <c r="B288" s="43"/>
      <c r="C288" s="264" t="s">
        <v>1470</v>
      </c>
      <c r="D288" s="264" t="s">
        <v>306</v>
      </c>
      <c r="E288" s="265" t="s">
        <v>3939</v>
      </c>
      <c r="F288" s="266" t="s">
        <v>3940</v>
      </c>
      <c r="G288" s="267" t="s">
        <v>3891</v>
      </c>
      <c r="H288" s="268">
        <v>6</v>
      </c>
      <c r="I288" s="269"/>
      <c r="J288" s="270">
        <f t="shared" si="80"/>
        <v>0</v>
      </c>
      <c r="K288" s="266" t="s">
        <v>34</v>
      </c>
      <c r="L288" s="271"/>
      <c r="M288" s="272" t="s">
        <v>34</v>
      </c>
      <c r="N288" s="273" t="s">
        <v>51</v>
      </c>
      <c r="O288" s="44"/>
      <c r="P288" s="215">
        <f t="shared" si="81"/>
        <v>0</v>
      </c>
      <c r="Q288" s="215">
        <v>0</v>
      </c>
      <c r="R288" s="215">
        <f t="shared" si="82"/>
        <v>0</v>
      </c>
      <c r="S288" s="215">
        <v>0</v>
      </c>
      <c r="T288" s="216">
        <f t="shared" si="83"/>
        <v>0</v>
      </c>
      <c r="AR288" s="25" t="s">
        <v>1104</v>
      </c>
      <c r="AT288" s="25" t="s">
        <v>306</v>
      </c>
      <c r="AU288" s="25" t="s">
        <v>108</v>
      </c>
      <c r="AY288" s="25" t="s">
        <v>201</v>
      </c>
      <c r="BE288" s="217">
        <f t="shared" si="84"/>
        <v>0</v>
      </c>
      <c r="BF288" s="217">
        <f t="shared" si="85"/>
        <v>0</v>
      </c>
      <c r="BG288" s="217">
        <f t="shared" si="86"/>
        <v>0</v>
      </c>
      <c r="BH288" s="217">
        <f t="shared" si="87"/>
        <v>0</v>
      </c>
      <c r="BI288" s="217">
        <f t="shared" si="88"/>
        <v>0</v>
      </c>
      <c r="BJ288" s="25" t="s">
        <v>42</v>
      </c>
      <c r="BK288" s="217">
        <f t="shared" si="89"/>
        <v>0</v>
      </c>
      <c r="BL288" s="25" t="s">
        <v>1104</v>
      </c>
      <c r="BM288" s="25" t="s">
        <v>4346</v>
      </c>
    </row>
    <row r="289" spans="2:65" s="1" customFormat="1" ht="16.5" customHeight="1">
      <c r="B289" s="43"/>
      <c r="C289" s="264" t="s">
        <v>1482</v>
      </c>
      <c r="D289" s="264" t="s">
        <v>306</v>
      </c>
      <c r="E289" s="265" t="s">
        <v>3980</v>
      </c>
      <c r="F289" s="266" t="s">
        <v>4347</v>
      </c>
      <c r="G289" s="267" t="s">
        <v>3891</v>
      </c>
      <c r="H289" s="268">
        <v>6</v>
      </c>
      <c r="I289" s="269"/>
      <c r="J289" s="270">
        <f t="shared" si="80"/>
        <v>0</v>
      </c>
      <c r="K289" s="266" t="s">
        <v>34</v>
      </c>
      <c r="L289" s="271"/>
      <c r="M289" s="272" t="s">
        <v>34</v>
      </c>
      <c r="N289" s="273" t="s">
        <v>51</v>
      </c>
      <c r="O289" s="44"/>
      <c r="P289" s="215">
        <f t="shared" si="81"/>
        <v>0</v>
      </c>
      <c r="Q289" s="215">
        <v>0</v>
      </c>
      <c r="R289" s="215">
        <f t="shared" si="82"/>
        <v>0</v>
      </c>
      <c r="S289" s="215">
        <v>0</v>
      </c>
      <c r="T289" s="216">
        <f t="shared" si="83"/>
        <v>0</v>
      </c>
      <c r="AR289" s="25" t="s">
        <v>1104</v>
      </c>
      <c r="AT289" s="25" t="s">
        <v>306</v>
      </c>
      <c r="AU289" s="25" t="s">
        <v>108</v>
      </c>
      <c r="AY289" s="25" t="s">
        <v>201</v>
      </c>
      <c r="BE289" s="217">
        <f t="shared" si="84"/>
        <v>0</v>
      </c>
      <c r="BF289" s="217">
        <f t="shared" si="85"/>
        <v>0</v>
      </c>
      <c r="BG289" s="217">
        <f t="shared" si="86"/>
        <v>0</v>
      </c>
      <c r="BH289" s="217">
        <f t="shared" si="87"/>
        <v>0</v>
      </c>
      <c r="BI289" s="217">
        <f t="shared" si="88"/>
        <v>0</v>
      </c>
      <c r="BJ289" s="25" t="s">
        <v>42</v>
      </c>
      <c r="BK289" s="217">
        <f t="shared" si="89"/>
        <v>0</v>
      </c>
      <c r="BL289" s="25" t="s">
        <v>1104</v>
      </c>
      <c r="BM289" s="25" t="s">
        <v>4348</v>
      </c>
    </row>
    <row r="290" spans="2:65" s="1" customFormat="1" ht="16.5" customHeight="1">
      <c r="B290" s="43"/>
      <c r="C290" s="264" t="s">
        <v>1485</v>
      </c>
      <c r="D290" s="264" t="s">
        <v>306</v>
      </c>
      <c r="E290" s="265" t="s">
        <v>3983</v>
      </c>
      <c r="F290" s="266" t="s">
        <v>3937</v>
      </c>
      <c r="G290" s="267" t="s">
        <v>3891</v>
      </c>
      <c r="H290" s="268">
        <v>6</v>
      </c>
      <c r="I290" s="269"/>
      <c r="J290" s="270">
        <f t="shared" si="80"/>
        <v>0</v>
      </c>
      <c r="K290" s="266" t="s">
        <v>34</v>
      </c>
      <c r="L290" s="271"/>
      <c r="M290" s="272" t="s">
        <v>34</v>
      </c>
      <c r="N290" s="273" t="s">
        <v>51</v>
      </c>
      <c r="O290" s="44"/>
      <c r="P290" s="215">
        <f t="shared" si="81"/>
        <v>0</v>
      </c>
      <c r="Q290" s="215">
        <v>0</v>
      </c>
      <c r="R290" s="215">
        <f t="shared" si="82"/>
        <v>0</v>
      </c>
      <c r="S290" s="215">
        <v>0</v>
      </c>
      <c r="T290" s="216">
        <f t="shared" si="83"/>
        <v>0</v>
      </c>
      <c r="AR290" s="25" t="s">
        <v>1104</v>
      </c>
      <c r="AT290" s="25" t="s">
        <v>306</v>
      </c>
      <c r="AU290" s="25" t="s">
        <v>108</v>
      </c>
      <c r="AY290" s="25" t="s">
        <v>201</v>
      </c>
      <c r="BE290" s="217">
        <f t="shared" si="84"/>
        <v>0</v>
      </c>
      <c r="BF290" s="217">
        <f t="shared" si="85"/>
        <v>0</v>
      </c>
      <c r="BG290" s="217">
        <f t="shared" si="86"/>
        <v>0</v>
      </c>
      <c r="BH290" s="217">
        <f t="shared" si="87"/>
        <v>0</v>
      </c>
      <c r="BI290" s="217">
        <f t="shared" si="88"/>
        <v>0</v>
      </c>
      <c r="BJ290" s="25" t="s">
        <v>42</v>
      </c>
      <c r="BK290" s="217">
        <f t="shared" si="89"/>
        <v>0</v>
      </c>
      <c r="BL290" s="25" t="s">
        <v>1104</v>
      </c>
      <c r="BM290" s="25" t="s">
        <v>4349</v>
      </c>
    </row>
    <row r="291" spans="2:65" s="1" customFormat="1" ht="16.5" customHeight="1">
      <c r="B291" s="43"/>
      <c r="C291" s="264" t="s">
        <v>1487</v>
      </c>
      <c r="D291" s="264" t="s">
        <v>306</v>
      </c>
      <c r="E291" s="265" t="s">
        <v>3985</v>
      </c>
      <c r="F291" s="266" t="s">
        <v>3940</v>
      </c>
      <c r="G291" s="267" t="s">
        <v>3891</v>
      </c>
      <c r="H291" s="268">
        <v>6</v>
      </c>
      <c r="I291" s="269"/>
      <c r="J291" s="270">
        <f t="shared" si="80"/>
        <v>0</v>
      </c>
      <c r="K291" s="266" t="s">
        <v>34</v>
      </c>
      <c r="L291" s="271"/>
      <c r="M291" s="272" t="s">
        <v>34</v>
      </c>
      <c r="N291" s="273" t="s">
        <v>51</v>
      </c>
      <c r="O291" s="44"/>
      <c r="P291" s="215">
        <f t="shared" si="81"/>
        <v>0</v>
      </c>
      <c r="Q291" s="215">
        <v>0</v>
      </c>
      <c r="R291" s="215">
        <f t="shared" si="82"/>
        <v>0</v>
      </c>
      <c r="S291" s="215">
        <v>0</v>
      </c>
      <c r="T291" s="216">
        <f t="shared" si="83"/>
        <v>0</v>
      </c>
      <c r="AR291" s="25" t="s">
        <v>1104</v>
      </c>
      <c r="AT291" s="25" t="s">
        <v>306</v>
      </c>
      <c r="AU291" s="25" t="s">
        <v>108</v>
      </c>
      <c r="AY291" s="25" t="s">
        <v>201</v>
      </c>
      <c r="BE291" s="217">
        <f t="shared" si="84"/>
        <v>0</v>
      </c>
      <c r="BF291" s="217">
        <f t="shared" si="85"/>
        <v>0</v>
      </c>
      <c r="BG291" s="217">
        <f t="shared" si="86"/>
        <v>0</v>
      </c>
      <c r="BH291" s="217">
        <f t="shared" si="87"/>
        <v>0</v>
      </c>
      <c r="BI291" s="217">
        <f t="shared" si="88"/>
        <v>0</v>
      </c>
      <c r="BJ291" s="25" t="s">
        <v>42</v>
      </c>
      <c r="BK291" s="217">
        <f t="shared" si="89"/>
        <v>0</v>
      </c>
      <c r="BL291" s="25" t="s">
        <v>1104</v>
      </c>
      <c r="BM291" s="25" t="s">
        <v>4350</v>
      </c>
    </row>
    <row r="292" spans="2:65" s="1" customFormat="1" ht="16.5" customHeight="1">
      <c r="B292" s="43"/>
      <c r="C292" s="264" t="s">
        <v>1495</v>
      </c>
      <c r="D292" s="264" t="s">
        <v>306</v>
      </c>
      <c r="E292" s="265" t="s">
        <v>3942</v>
      </c>
      <c r="F292" s="266" t="s">
        <v>4351</v>
      </c>
      <c r="G292" s="267" t="s">
        <v>3891</v>
      </c>
      <c r="H292" s="268">
        <v>5</v>
      </c>
      <c r="I292" s="269"/>
      <c r="J292" s="270">
        <f t="shared" si="80"/>
        <v>0</v>
      </c>
      <c r="K292" s="266" t="s">
        <v>34</v>
      </c>
      <c r="L292" s="271"/>
      <c r="M292" s="272" t="s">
        <v>34</v>
      </c>
      <c r="N292" s="273" t="s">
        <v>51</v>
      </c>
      <c r="O292" s="44"/>
      <c r="P292" s="215">
        <f t="shared" si="81"/>
        <v>0</v>
      </c>
      <c r="Q292" s="215">
        <v>0</v>
      </c>
      <c r="R292" s="215">
        <f t="shared" si="82"/>
        <v>0</v>
      </c>
      <c r="S292" s="215">
        <v>0</v>
      </c>
      <c r="T292" s="216">
        <f t="shared" si="83"/>
        <v>0</v>
      </c>
      <c r="AR292" s="25" t="s">
        <v>1104</v>
      </c>
      <c r="AT292" s="25" t="s">
        <v>306</v>
      </c>
      <c r="AU292" s="25" t="s">
        <v>108</v>
      </c>
      <c r="AY292" s="25" t="s">
        <v>201</v>
      </c>
      <c r="BE292" s="217">
        <f t="shared" si="84"/>
        <v>0</v>
      </c>
      <c r="BF292" s="217">
        <f t="shared" si="85"/>
        <v>0</v>
      </c>
      <c r="BG292" s="217">
        <f t="shared" si="86"/>
        <v>0</v>
      </c>
      <c r="BH292" s="217">
        <f t="shared" si="87"/>
        <v>0</v>
      </c>
      <c r="BI292" s="217">
        <f t="shared" si="88"/>
        <v>0</v>
      </c>
      <c r="BJ292" s="25" t="s">
        <v>42</v>
      </c>
      <c r="BK292" s="217">
        <f t="shared" si="89"/>
        <v>0</v>
      </c>
      <c r="BL292" s="25" t="s">
        <v>1104</v>
      </c>
      <c r="BM292" s="25" t="s">
        <v>4352</v>
      </c>
    </row>
    <row r="293" spans="2:65" s="1" customFormat="1" ht="16.5" customHeight="1">
      <c r="B293" s="43"/>
      <c r="C293" s="264" t="s">
        <v>1502</v>
      </c>
      <c r="D293" s="264" t="s">
        <v>306</v>
      </c>
      <c r="E293" s="265" t="s">
        <v>3945</v>
      </c>
      <c r="F293" s="266" t="s">
        <v>3946</v>
      </c>
      <c r="G293" s="267" t="s">
        <v>3891</v>
      </c>
      <c r="H293" s="268">
        <v>5</v>
      </c>
      <c r="I293" s="269"/>
      <c r="J293" s="270">
        <f t="shared" si="80"/>
        <v>0</v>
      </c>
      <c r="K293" s="266" t="s">
        <v>34</v>
      </c>
      <c r="L293" s="271"/>
      <c r="M293" s="272" t="s">
        <v>34</v>
      </c>
      <c r="N293" s="273" t="s">
        <v>51</v>
      </c>
      <c r="O293" s="44"/>
      <c r="P293" s="215">
        <f t="shared" si="81"/>
        <v>0</v>
      </c>
      <c r="Q293" s="215">
        <v>0</v>
      </c>
      <c r="R293" s="215">
        <f t="shared" si="82"/>
        <v>0</v>
      </c>
      <c r="S293" s="215">
        <v>0</v>
      </c>
      <c r="T293" s="216">
        <f t="shared" si="83"/>
        <v>0</v>
      </c>
      <c r="AR293" s="25" t="s">
        <v>1104</v>
      </c>
      <c r="AT293" s="25" t="s">
        <v>306</v>
      </c>
      <c r="AU293" s="25" t="s">
        <v>108</v>
      </c>
      <c r="AY293" s="25" t="s">
        <v>201</v>
      </c>
      <c r="BE293" s="217">
        <f t="shared" si="84"/>
        <v>0</v>
      </c>
      <c r="BF293" s="217">
        <f t="shared" si="85"/>
        <v>0</v>
      </c>
      <c r="BG293" s="217">
        <f t="shared" si="86"/>
        <v>0</v>
      </c>
      <c r="BH293" s="217">
        <f t="shared" si="87"/>
        <v>0</v>
      </c>
      <c r="BI293" s="217">
        <f t="shared" si="88"/>
        <v>0</v>
      </c>
      <c r="BJ293" s="25" t="s">
        <v>42</v>
      </c>
      <c r="BK293" s="217">
        <f t="shared" si="89"/>
        <v>0</v>
      </c>
      <c r="BL293" s="25" t="s">
        <v>1104</v>
      </c>
      <c r="BM293" s="25" t="s">
        <v>4353</v>
      </c>
    </row>
    <row r="294" spans="2:65" s="1" customFormat="1" ht="16.5" customHeight="1">
      <c r="B294" s="43"/>
      <c r="C294" s="264" t="s">
        <v>1506</v>
      </c>
      <c r="D294" s="264" t="s">
        <v>306</v>
      </c>
      <c r="E294" s="265" t="s">
        <v>3948</v>
      </c>
      <c r="F294" s="266" t="s">
        <v>3940</v>
      </c>
      <c r="G294" s="267" t="s">
        <v>3891</v>
      </c>
      <c r="H294" s="268">
        <v>5</v>
      </c>
      <c r="I294" s="269"/>
      <c r="J294" s="270">
        <f t="shared" si="80"/>
        <v>0</v>
      </c>
      <c r="K294" s="266" t="s">
        <v>34</v>
      </c>
      <c r="L294" s="271"/>
      <c r="M294" s="272" t="s">
        <v>34</v>
      </c>
      <c r="N294" s="273" t="s">
        <v>51</v>
      </c>
      <c r="O294" s="44"/>
      <c r="P294" s="215">
        <f t="shared" si="81"/>
        <v>0</v>
      </c>
      <c r="Q294" s="215">
        <v>0</v>
      </c>
      <c r="R294" s="215">
        <f t="shared" si="82"/>
        <v>0</v>
      </c>
      <c r="S294" s="215">
        <v>0</v>
      </c>
      <c r="T294" s="216">
        <f t="shared" si="83"/>
        <v>0</v>
      </c>
      <c r="AR294" s="25" t="s">
        <v>1104</v>
      </c>
      <c r="AT294" s="25" t="s">
        <v>306</v>
      </c>
      <c r="AU294" s="25" t="s">
        <v>108</v>
      </c>
      <c r="AY294" s="25" t="s">
        <v>201</v>
      </c>
      <c r="BE294" s="217">
        <f t="shared" si="84"/>
        <v>0</v>
      </c>
      <c r="BF294" s="217">
        <f t="shared" si="85"/>
        <v>0</v>
      </c>
      <c r="BG294" s="217">
        <f t="shared" si="86"/>
        <v>0</v>
      </c>
      <c r="BH294" s="217">
        <f t="shared" si="87"/>
        <v>0</v>
      </c>
      <c r="BI294" s="217">
        <f t="shared" si="88"/>
        <v>0</v>
      </c>
      <c r="BJ294" s="25" t="s">
        <v>42</v>
      </c>
      <c r="BK294" s="217">
        <f t="shared" si="89"/>
        <v>0</v>
      </c>
      <c r="BL294" s="25" t="s">
        <v>1104</v>
      </c>
      <c r="BM294" s="25" t="s">
        <v>4354</v>
      </c>
    </row>
    <row r="295" spans="2:65" s="1" customFormat="1" ht="16.5" customHeight="1">
      <c r="B295" s="43"/>
      <c r="C295" s="264" t="s">
        <v>1510</v>
      </c>
      <c r="D295" s="264" t="s">
        <v>306</v>
      </c>
      <c r="E295" s="265" t="s">
        <v>3950</v>
      </c>
      <c r="F295" s="266" t="s">
        <v>4355</v>
      </c>
      <c r="G295" s="267" t="s">
        <v>3891</v>
      </c>
      <c r="H295" s="268">
        <v>8</v>
      </c>
      <c r="I295" s="269"/>
      <c r="J295" s="270">
        <f t="shared" si="80"/>
        <v>0</v>
      </c>
      <c r="K295" s="266" t="s">
        <v>34</v>
      </c>
      <c r="L295" s="271"/>
      <c r="M295" s="272" t="s">
        <v>34</v>
      </c>
      <c r="N295" s="273" t="s">
        <v>51</v>
      </c>
      <c r="O295" s="44"/>
      <c r="P295" s="215">
        <f t="shared" si="81"/>
        <v>0</v>
      </c>
      <c r="Q295" s="215">
        <v>0</v>
      </c>
      <c r="R295" s="215">
        <f t="shared" si="82"/>
        <v>0</v>
      </c>
      <c r="S295" s="215">
        <v>0</v>
      </c>
      <c r="T295" s="216">
        <f t="shared" si="83"/>
        <v>0</v>
      </c>
      <c r="AR295" s="25" t="s">
        <v>1104</v>
      </c>
      <c r="AT295" s="25" t="s">
        <v>306</v>
      </c>
      <c r="AU295" s="25" t="s">
        <v>108</v>
      </c>
      <c r="AY295" s="25" t="s">
        <v>201</v>
      </c>
      <c r="BE295" s="217">
        <f t="shared" si="84"/>
        <v>0</v>
      </c>
      <c r="BF295" s="217">
        <f t="shared" si="85"/>
        <v>0</v>
      </c>
      <c r="BG295" s="217">
        <f t="shared" si="86"/>
        <v>0</v>
      </c>
      <c r="BH295" s="217">
        <f t="shared" si="87"/>
        <v>0</v>
      </c>
      <c r="BI295" s="217">
        <f t="shared" si="88"/>
        <v>0</v>
      </c>
      <c r="BJ295" s="25" t="s">
        <v>42</v>
      </c>
      <c r="BK295" s="217">
        <f t="shared" si="89"/>
        <v>0</v>
      </c>
      <c r="BL295" s="25" t="s">
        <v>1104</v>
      </c>
      <c r="BM295" s="25" t="s">
        <v>4356</v>
      </c>
    </row>
    <row r="296" spans="2:65" s="1" customFormat="1" ht="16.5" customHeight="1">
      <c r="B296" s="43"/>
      <c r="C296" s="264" t="s">
        <v>1514</v>
      </c>
      <c r="D296" s="264" t="s">
        <v>306</v>
      </c>
      <c r="E296" s="265" t="s">
        <v>3956</v>
      </c>
      <c r="F296" s="266" t="s">
        <v>3946</v>
      </c>
      <c r="G296" s="267" t="s">
        <v>3891</v>
      </c>
      <c r="H296" s="268">
        <v>8</v>
      </c>
      <c r="I296" s="269"/>
      <c r="J296" s="270">
        <f t="shared" si="80"/>
        <v>0</v>
      </c>
      <c r="K296" s="266" t="s">
        <v>34</v>
      </c>
      <c r="L296" s="271"/>
      <c r="M296" s="272" t="s">
        <v>34</v>
      </c>
      <c r="N296" s="273" t="s">
        <v>51</v>
      </c>
      <c r="O296" s="44"/>
      <c r="P296" s="215">
        <f t="shared" si="81"/>
        <v>0</v>
      </c>
      <c r="Q296" s="215">
        <v>0</v>
      </c>
      <c r="R296" s="215">
        <f t="shared" si="82"/>
        <v>0</v>
      </c>
      <c r="S296" s="215">
        <v>0</v>
      </c>
      <c r="T296" s="216">
        <f t="shared" si="83"/>
        <v>0</v>
      </c>
      <c r="AR296" s="25" t="s">
        <v>1104</v>
      </c>
      <c r="AT296" s="25" t="s">
        <v>306</v>
      </c>
      <c r="AU296" s="25" t="s">
        <v>108</v>
      </c>
      <c r="AY296" s="25" t="s">
        <v>201</v>
      </c>
      <c r="BE296" s="217">
        <f t="shared" si="84"/>
        <v>0</v>
      </c>
      <c r="BF296" s="217">
        <f t="shared" si="85"/>
        <v>0</v>
      </c>
      <c r="BG296" s="217">
        <f t="shared" si="86"/>
        <v>0</v>
      </c>
      <c r="BH296" s="217">
        <f t="shared" si="87"/>
        <v>0</v>
      </c>
      <c r="BI296" s="217">
        <f t="shared" si="88"/>
        <v>0</v>
      </c>
      <c r="BJ296" s="25" t="s">
        <v>42</v>
      </c>
      <c r="BK296" s="217">
        <f t="shared" si="89"/>
        <v>0</v>
      </c>
      <c r="BL296" s="25" t="s">
        <v>1104</v>
      </c>
      <c r="BM296" s="25" t="s">
        <v>4357</v>
      </c>
    </row>
    <row r="297" spans="2:65" s="1" customFormat="1" ht="16.5" customHeight="1">
      <c r="B297" s="43"/>
      <c r="C297" s="264" t="s">
        <v>1518</v>
      </c>
      <c r="D297" s="264" t="s">
        <v>306</v>
      </c>
      <c r="E297" s="265" t="s">
        <v>3958</v>
      </c>
      <c r="F297" s="266" t="s">
        <v>3940</v>
      </c>
      <c r="G297" s="267" t="s">
        <v>3891</v>
      </c>
      <c r="H297" s="268">
        <v>8</v>
      </c>
      <c r="I297" s="269"/>
      <c r="J297" s="270">
        <f t="shared" si="80"/>
        <v>0</v>
      </c>
      <c r="K297" s="266" t="s">
        <v>34</v>
      </c>
      <c r="L297" s="271"/>
      <c r="M297" s="272" t="s">
        <v>34</v>
      </c>
      <c r="N297" s="273" t="s">
        <v>51</v>
      </c>
      <c r="O297" s="44"/>
      <c r="P297" s="215">
        <f t="shared" si="81"/>
        <v>0</v>
      </c>
      <c r="Q297" s="215">
        <v>0</v>
      </c>
      <c r="R297" s="215">
        <f t="shared" si="82"/>
        <v>0</v>
      </c>
      <c r="S297" s="215">
        <v>0</v>
      </c>
      <c r="T297" s="216">
        <f t="shared" si="83"/>
        <v>0</v>
      </c>
      <c r="AR297" s="25" t="s">
        <v>1104</v>
      </c>
      <c r="AT297" s="25" t="s">
        <v>306</v>
      </c>
      <c r="AU297" s="25" t="s">
        <v>108</v>
      </c>
      <c r="AY297" s="25" t="s">
        <v>201</v>
      </c>
      <c r="BE297" s="217">
        <f t="shared" si="84"/>
        <v>0</v>
      </c>
      <c r="BF297" s="217">
        <f t="shared" si="85"/>
        <v>0</v>
      </c>
      <c r="BG297" s="217">
        <f t="shared" si="86"/>
        <v>0</v>
      </c>
      <c r="BH297" s="217">
        <f t="shared" si="87"/>
        <v>0</v>
      </c>
      <c r="BI297" s="217">
        <f t="shared" si="88"/>
        <v>0</v>
      </c>
      <c r="BJ297" s="25" t="s">
        <v>42</v>
      </c>
      <c r="BK297" s="217">
        <f t="shared" si="89"/>
        <v>0</v>
      </c>
      <c r="BL297" s="25" t="s">
        <v>1104</v>
      </c>
      <c r="BM297" s="25" t="s">
        <v>4358</v>
      </c>
    </row>
    <row r="298" spans="2:65" s="1" customFormat="1" ht="16.5" customHeight="1">
      <c r="B298" s="43"/>
      <c r="C298" s="264" t="s">
        <v>1537</v>
      </c>
      <c r="D298" s="264" t="s">
        <v>306</v>
      </c>
      <c r="E298" s="265" t="s">
        <v>3973</v>
      </c>
      <c r="F298" s="266" t="s">
        <v>4359</v>
      </c>
      <c r="G298" s="267" t="s">
        <v>3891</v>
      </c>
      <c r="H298" s="268">
        <v>2</v>
      </c>
      <c r="I298" s="269"/>
      <c r="J298" s="270">
        <f t="shared" si="80"/>
        <v>0</v>
      </c>
      <c r="K298" s="266" t="s">
        <v>34</v>
      </c>
      <c r="L298" s="271"/>
      <c r="M298" s="272" t="s">
        <v>34</v>
      </c>
      <c r="N298" s="273" t="s">
        <v>51</v>
      </c>
      <c r="O298" s="44"/>
      <c r="P298" s="215">
        <f t="shared" si="81"/>
        <v>0</v>
      </c>
      <c r="Q298" s="215">
        <v>0</v>
      </c>
      <c r="R298" s="215">
        <f t="shared" si="82"/>
        <v>0</v>
      </c>
      <c r="S298" s="215">
        <v>0</v>
      </c>
      <c r="T298" s="216">
        <f t="shared" si="83"/>
        <v>0</v>
      </c>
      <c r="AR298" s="25" t="s">
        <v>1104</v>
      </c>
      <c r="AT298" s="25" t="s">
        <v>306</v>
      </c>
      <c r="AU298" s="25" t="s">
        <v>108</v>
      </c>
      <c r="AY298" s="25" t="s">
        <v>201</v>
      </c>
      <c r="BE298" s="217">
        <f t="shared" si="84"/>
        <v>0</v>
      </c>
      <c r="BF298" s="217">
        <f t="shared" si="85"/>
        <v>0</v>
      </c>
      <c r="BG298" s="217">
        <f t="shared" si="86"/>
        <v>0</v>
      </c>
      <c r="BH298" s="217">
        <f t="shared" si="87"/>
        <v>0</v>
      </c>
      <c r="BI298" s="217">
        <f t="shared" si="88"/>
        <v>0</v>
      </c>
      <c r="BJ298" s="25" t="s">
        <v>42</v>
      </c>
      <c r="BK298" s="217">
        <f t="shared" si="89"/>
        <v>0</v>
      </c>
      <c r="BL298" s="25" t="s">
        <v>1104</v>
      </c>
      <c r="BM298" s="25" t="s">
        <v>4360</v>
      </c>
    </row>
    <row r="299" spans="2:65" s="1" customFormat="1" ht="16.5" customHeight="1">
      <c r="B299" s="43"/>
      <c r="C299" s="264" t="s">
        <v>1543</v>
      </c>
      <c r="D299" s="264" t="s">
        <v>306</v>
      </c>
      <c r="E299" s="265" t="s">
        <v>3976</v>
      </c>
      <c r="F299" s="266" t="s">
        <v>3946</v>
      </c>
      <c r="G299" s="267" t="s">
        <v>3891</v>
      </c>
      <c r="H299" s="268">
        <v>2</v>
      </c>
      <c r="I299" s="269"/>
      <c r="J299" s="270">
        <f t="shared" si="80"/>
        <v>0</v>
      </c>
      <c r="K299" s="266" t="s">
        <v>34</v>
      </c>
      <c r="L299" s="271"/>
      <c r="M299" s="272" t="s">
        <v>34</v>
      </c>
      <c r="N299" s="273" t="s">
        <v>51</v>
      </c>
      <c r="O299" s="44"/>
      <c r="P299" s="215">
        <f t="shared" si="81"/>
        <v>0</v>
      </c>
      <c r="Q299" s="215">
        <v>0</v>
      </c>
      <c r="R299" s="215">
        <f t="shared" si="82"/>
        <v>0</v>
      </c>
      <c r="S299" s="215">
        <v>0</v>
      </c>
      <c r="T299" s="216">
        <f t="shared" si="83"/>
        <v>0</v>
      </c>
      <c r="AR299" s="25" t="s">
        <v>1104</v>
      </c>
      <c r="AT299" s="25" t="s">
        <v>306</v>
      </c>
      <c r="AU299" s="25" t="s">
        <v>108</v>
      </c>
      <c r="AY299" s="25" t="s">
        <v>201</v>
      </c>
      <c r="BE299" s="217">
        <f t="shared" si="84"/>
        <v>0</v>
      </c>
      <c r="BF299" s="217">
        <f t="shared" si="85"/>
        <v>0</v>
      </c>
      <c r="BG299" s="217">
        <f t="shared" si="86"/>
        <v>0</v>
      </c>
      <c r="BH299" s="217">
        <f t="shared" si="87"/>
        <v>0</v>
      </c>
      <c r="BI299" s="217">
        <f t="shared" si="88"/>
        <v>0</v>
      </c>
      <c r="BJ299" s="25" t="s">
        <v>42</v>
      </c>
      <c r="BK299" s="217">
        <f t="shared" si="89"/>
        <v>0</v>
      </c>
      <c r="BL299" s="25" t="s">
        <v>1104</v>
      </c>
      <c r="BM299" s="25" t="s">
        <v>4361</v>
      </c>
    </row>
    <row r="300" spans="2:65" s="1" customFormat="1" ht="16.5" customHeight="1">
      <c r="B300" s="43"/>
      <c r="C300" s="264" t="s">
        <v>1558</v>
      </c>
      <c r="D300" s="264" t="s">
        <v>306</v>
      </c>
      <c r="E300" s="265" t="s">
        <v>3978</v>
      </c>
      <c r="F300" s="266" t="s">
        <v>3940</v>
      </c>
      <c r="G300" s="267" t="s">
        <v>3891</v>
      </c>
      <c r="H300" s="268">
        <v>2</v>
      </c>
      <c r="I300" s="269"/>
      <c r="J300" s="270">
        <f t="shared" si="80"/>
        <v>0</v>
      </c>
      <c r="K300" s="266" t="s">
        <v>34</v>
      </c>
      <c r="L300" s="271"/>
      <c r="M300" s="272" t="s">
        <v>34</v>
      </c>
      <c r="N300" s="273" t="s">
        <v>51</v>
      </c>
      <c r="O300" s="44"/>
      <c r="P300" s="215">
        <f t="shared" si="81"/>
        <v>0</v>
      </c>
      <c r="Q300" s="215">
        <v>0</v>
      </c>
      <c r="R300" s="215">
        <f t="shared" si="82"/>
        <v>0</v>
      </c>
      <c r="S300" s="215">
        <v>0</v>
      </c>
      <c r="T300" s="216">
        <f t="shared" si="83"/>
        <v>0</v>
      </c>
      <c r="AR300" s="25" t="s">
        <v>1104</v>
      </c>
      <c r="AT300" s="25" t="s">
        <v>306</v>
      </c>
      <c r="AU300" s="25" t="s">
        <v>108</v>
      </c>
      <c r="AY300" s="25" t="s">
        <v>201</v>
      </c>
      <c r="BE300" s="217">
        <f t="shared" si="84"/>
        <v>0</v>
      </c>
      <c r="BF300" s="217">
        <f t="shared" si="85"/>
        <v>0</v>
      </c>
      <c r="BG300" s="217">
        <f t="shared" si="86"/>
        <v>0</v>
      </c>
      <c r="BH300" s="217">
        <f t="shared" si="87"/>
        <v>0</v>
      </c>
      <c r="BI300" s="217">
        <f t="shared" si="88"/>
        <v>0</v>
      </c>
      <c r="BJ300" s="25" t="s">
        <v>42</v>
      </c>
      <c r="BK300" s="217">
        <f t="shared" si="89"/>
        <v>0</v>
      </c>
      <c r="BL300" s="25" t="s">
        <v>1104</v>
      </c>
      <c r="BM300" s="25" t="s">
        <v>4362</v>
      </c>
    </row>
    <row r="301" spans="2:65" s="1" customFormat="1" ht="16.5" customHeight="1">
      <c r="B301" s="43"/>
      <c r="C301" s="264" t="s">
        <v>1561</v>
      </c>
      <c r="D301" s="264" t="s">
        <v>306</v>
      </c>
      <c r="E301" s="265" t="s">
        <v>3953</v>
      </c>
      <c r="F301" s="266" t="s">
        <v>4363</v>
      </c>
      <c r="G301" s="267" t="s">
        <v>3891</v>
      </c>
      <c r="H301" s="268">
        <v>9</v>
      </c>
      <c r="I301" s="269"/>
      <c r="J301" s="270">
        <f t="shared" si="80"/>
        <v>0</v>
      </c>
      <c r="K301" s="266" t="s">
        <v>34</v>
      </c>
      <c r="L301" s="271"/>
      <c r="M301" s="272" t="s">
        <v>34</v>
      </c>
      <c r="N301" s="273" t="s">
        <v>51</v>
      </c>
      <c r="O301" s="44"/>
      <c r="P301" s="215">
        <f t="shared" si="81"/>
        <v>0</v>
      </c>
      <c r="Q301" s="215">
        <v>0</v>
      </c>
      <c r="R301" s="215">
        <f t="shared" si="82"/>
        <v>0</v>
      </c>
      <c r="S301" s="215">
        <v>0</v>
      </c>
      <c r="T301" s="216">
        <f t="shared" si="83"/>
        <v>0</v>
      </c>
      <c r="AR301" s="25" t="s">
        <v>1104</v>
      </c>
      <c r="AT301" s="25" t="s">
        <v>306</v>
      </c>
      <c r="AU301" s="25" t="s">
        <v>108</v>
      </c>
      <c r="AY301" s="25" t="s">
        <v>201</v>
      </c>
      <c r="BE301" s="217">
        <f t="shared" si="84"/>
        <v>0</v>
      </c>
      <c r="BF301" s="217">
        <f t="shared" si="85"/>
        <v>0</v>
      </c>
      <c r="BG301" s="217">
        <f t="shared" si="86"/>
        <v>0</v>
      </c>
      <c r="BH301" s="217">
        <f t="shared" si="87"/>
        <v>0</v>
      </c>
      <c r="BI301" s="217">
        <f t="shared" si="88"/>
        <v>0</v>
      </c>
      <c r="BJ301" s="25" t="s">
        <v>42</v>
      </c>
      <c r="BK301" s="217">
        <f t="shared" si="89"/>
        <v>0</v>
      </c>
      <c r="BL301" s="25" t="s">
        <v>1104</v>
      </c>
      <c r="BM301" s="25" t="s">
        <v>4364</v>
      </c>
    </row>
    <row r="302" spans="2:65" s="1" customFormat="1" ht="16.5" customHeight="1">
      <c r="B302" s="43"/>
      <c r="C302" s="264" t="s">
        <v>1566</v>
      </c>
      <c r="D302" s="264" t="s">
        <v>306</v>
      </c>
      <c r="E302" s="265" t="s">
        <v>3960</v>
      </c>
      <c r="F302" s="266" t="s">
        <v>3937</v>
      </c>
      <c r="G302" s="267" t="s">
        <v>3891</v>
      </c>
      <c r="H302" s="268">
        <v>9</v>
      </c>
      <c r="I302" s="269"/>
      <c r="J302" s="270">
        <f t="shared" si="80"/>
        <v>0</v>
      </c>
      <c r="K302" s="266" t="s">
        <v>34</v>
      </c>
      <c r="L302" s="271"/>
      <c r="M302" s="272" t="s">
        <v>34</v>
      </c>
      <c r="N302" s="273" t="s">
        <v>51</v>
      </c>
      <c r="O302" s="44"/>
      <c r="P302" s="215">
        <f t="shared" si="81"/>
        <v>0</v>
      </c>
      <c r="Q302" s="215">
        <v>0</v>
      </c>
      <c r="R302" s="215">
        <f t="shared" si="82"/>
        <v>0</v>
      </c>
      <c r="S302" s="215">
        <v>0</v>
      </c>
      <c r="T302" s="216">
        <f t="shared" si="83"/>
        <v>0</v>
      </c>
      <c r="AR302" s="25" t="s">
        <v>1104</v>
      </c>
      <c r="AT302" s="25" t="s">
        <v>306</v>
      </c>
      <c r="AU302" s="25" t="s">
        <v>108</v>
      </c>
      <c r="AY302" s="25" t="s">
        <v>201</v>
      </c>
      <c r="BE302" s="217">
        <f t="shared" si="84"/>
        <v>0</v>
      </c>
      <c r="BF302" s="217">
        <f t="shared" si="85"/>
        <v>0</v>
      </c>
      <c r="BG302" s="217">
        <f t="shared" si="86"/>
        <v>0</v>
      </c>
      <c r="BH302" s="217">
        <f t="shared" si="87"/>
        <v>0</v>
      </c>
      <c r="BI302" s="217">
        <f t="shared" si="88"/>
        <v>0</v>
      </c>
      <c r="BJ302" s="25" t="s">
        <v>42</v>
      </c>
      <c r="BK302" s="217">
        <f t="shared" si="89"/>
        <v>0</v>
      </c>
      <c r="BL302" s="25" t="s">
        <v>1104</v>
      </c>
      <c r="BM302" s="25" t="s">
        <v>4365</v>
      </c>
    </row>
    <row r="303" spans="2:65" s="1" customFormat="1" ht="16.5" customHeight="1">
      <c r="B303" s="43"/>
      <c r="C303" s="264" t="s">
        <v>1571</v>
      </c>
      <c r="D303" s="264" t="s">
        <v>306</v>
      </c>
      <c r="E303" s="265" t="s">
        <v>3962</v>
      </c>
      <c r="F303" s="266" t="s">
        <v>3940</v>
      </c>
      <c r="G303" s="267" t="s">
        <v>3891</v>
      </c>
      <c r="H303" s="268">
        <v>9</v>
      </c>
      <c r="I303" s="269"/>
      <c r="J303" s="270">
        <f t="shared" si="80"/>
        <v>0</v>
      </c>
      <c r="K303" s="266" t="s">
        <v>34</v>
      </c>
      <c r="L303" s="271"/>
      <c r="M303" s="272" t="s">
        <v>34</v>
      </c>
      <c r="N303" s="273" t="s">
        <v>51</v>
      </c>
      <c r="O303" s="44"/>
      <c r="P303" s="215">
        <f t="shared" si="81"/>
        <v>0</v>
      </c>
      <c r="Q303" s="215">
        <v>0</v>
      </c>
      <c r="R303" s="215">
        <f t="shared" si="82"/>
        <v>0</v>
      </c>
      <c r="S303" s="215">
        <v>0</v>
      </c>
      <c r="T303" s="216">
        <f t="shared" si="83"/>
        <v>0</v>
      </c>
      <c r="AR303" s="25" t="s">
        <v>1104</v>
      </c>
      <c r="AT303" s="25" t="s">
        <v>306</v>
      </c>
      <c r="AU303" s="25" t="s">
        <v>108</v>
      </c>
      <c r="AY303" s="25" t="s">
        <v>201</v>
      </c>
      <c r="BE303" s="217">
        <f t="shared" si="84"/>
        <v>0</v>
      </c>
      <c r="BF303" s="217">
        <f t="shared" si="85"/>
        <v>0</v>
      </c>
      <c r="BG303" s="217">
        <f t="shared" si="86"/>
        <v>0</v>
      </c>
      <c r="BH303" s="217">
        <f t="shared" si="87"/>
        <v>0</v>
      </c>
      <c r="BI303" s="217">
        <f t="shared" si="88"/>
        <v>0</v>
      </c>
      <c r="BJ303" s="25" t="s">
        <v>42</v>
      </c>
      <c r="BK303" s="217">
        <f t="shared" si="89"/>
        <v>0</v>
      </c>
      <c r="BL303" s="25" t="s">
        <v>1104</v>
      </c>
      <c r="BM303" s="25" t="s">
        <v>4366</v>
      </c>
    </row>
    <row r="304" spans="2:65" s="1" customFormat="1" ht="16.5" customHeight="1">
      <c r="B304" s="43"/>
      <c r="C304" s="264" t="s">
        <v>1586</v>
      </c>
      <c r="D304" s="264" t="s">
        <v>306</v>
      </c>
      <c r="E304" s="265" t="s">
        <v>3964</v>
      </c>
      <c r="F304" s="266" t="s">
        <v>3965</v>
      </c>
      <c r="G304" s="267" t="s">
        <v>3891</v>
      </c>
      <c r="H304" s="268">
        <v>4</v>
      </c>
      <c r="I304" s="269"/>
      <c r="J304" s="270">
        <f t="shared" si="80"/>
        <v>0</v>
      </c>
      <c r="K304" s="266" t="s">
        <v>34</v>
      </c>
      <c r="L304" s="271"/>
      <c r="M304" s="272" t="s">
        <v>34</v>
      </c>
      <c r="N304" s="273" t="s">
        <v>51</v>
      </c>
      <c r="O304" s="44"/>
      <c r="P304" s="215">
        <f t="shared" si="81"/>
        <v>0</v>
      </c>
      <c r="Q304" s="215">
        <v>0</v>
      </c>
      <c r="R304" s="215">
        <f t="shared" si="82"/>
        <v>0</v>
      </c>
      <c r="S304" s="215">
        <v>0</v>
      </c>
      <c r="T304" s="216">
        <f t="shared" si="83"/>
        <v>0</v>
      </c>
      <c r="AR304" s="25" t="s">
        <v>1104</v>
      </c>
      <c r="AT304" s="25" t="s">
        <v>306</v>
      </c>
      <c r="AU304" s="25" t="s">
        <v>108</v>
      </c>
      <c r="AY304" s="25" t="s">
        <v>201</v>
      </c>
      <c r="BE304" s="217">
        <f t="shared" si="84"/>
        <v>0</v>
      </c>
      <c r="BF304" s="217">
        <f t="shared" si="85"/>
        <v>0</v>
      </c>
      <c r="BG304" s="217">
        <f t="shared" si="86"/>
        <v>0</v>
      </c>
      <c r="BH304" s="217">
        <f t="shared" si="87"/>
        <v>0</v>
      </c>
      <c r="BI304" s="217">
        <f t="shared" si="88"/>
        <v>0</v>
      </c>
      <c r="BJ304" s="25" t="s">
        <v>42</v>
      </c>
      <c r="BK304" s="217">
        <f t="shared" si="89"/>
        <v>0</v>
      </c>
      <c r="BL304" s="25" t="s">
        <v>1104</v>
      </c>
      <c r="BM304" s="25" t="s">
        <v>4367</v>
      </c>
    </row>
    <row r="305" spans="2:65" s="1" customFormat="1" ht="16.5" customHeight="1">
      <c r="B305" s="43"/>
      <c r="C305" s="264" t="s">
        <v>1592</v>
      </c>
      <c r="D305" s="264" t="s">
        <v>306</v>
      </c>
      <c r="E305" s="265" t="s">
        <v>3967</v>
      </c>
      <c r="F305" s="266" t="s">
        <v>3968</v>
      </c>
      <c r="G305" s="267" t="s">
        <v>3891</v>
      </c>
      <c r="H305" s="268">
        <v>3</v>
      </c>
      <c r="I305" s="269"/>
      <c r="J305" s="270">
        <f t="shared" si="80"/>
        <v>0</v>
      </c>
      <c r="K305" s="266" t="s">
        <v>34</v>
      </c>
      <c r="L305" s="271"/>
      <c r="M305" s="272" t="s">
        <v>34</v>
      </c>
      <c r="N305" s="273" t="s">
        <v>51</v>
      </c>
      <c r="O305" s="44"/>
      <c r="P305" s="215">
        <f t="shared" si="81"/>
        <v>0</v>
      </c>
      <c r="Q305" s="215">
        <v>0</v>
      </c>
      <c r="R305" s="215">
        <f t="shared" si="82"/>
        <v>0</v>
      </c>
      <c r="S305" s="215">
        <v>0</v>
      </c>
      <c r="T305" s="216">
        <f t="shared" si="83"/>
        <v>0</v>
      </c>
      <c r="AR305" s="25" t="s">
        <v>1104</v>
      </c>
      <c r="AT305" s="25" t="s">
        <v>306</v>
      </c>
      <c r="AU305" s="25" t="s">
        <v>108</v>
      </c>
      <c r="AY305" s="25" t="s">
        <v>201</v>
      </c>
      <c r="BE305" s="217">
        <f t="shared" si="84"/>
        <v>0</v>
      </c>
      <c r="BF305" s="217">
        <f t="shared" si="85"/>
        <v>0</v>
      </c>
      <c r="BG305" s="217">
        <f t="shared" si="86"/>
        <v>0</v>
      </c>
      <c r="BH305" s="217">
        <f t="shared" si="87"/>
        <v>0</v>
      </c>
      <c r="BI305" s="217">
        <f t="shared" si="88"/>
        <v>0</v>
      </c>
      <c r="BJ305" s="25" t="s">
        <v>42</v>
      </c>
      <c r="BK305" s="217">
        <f t="shared" si="89"/>
        <v>0</v>
      </c>
      <c r="BL305" s="25" t="s">
        <v>1104</v>
      </c>
      <c r="BM305" s="25" t="s">
        <v>4368</v>
      </c>
    </row>
    <row r="306" spans="2:65" s="1" customFormat="1" ht="16.5" customHeight="1">
      <c r="B306" s="43"/>
      <c r="C306" s="264" t="s">
        <v>1595</v>
      </c>
      <c r="D306" s="264" t="s">
        <v>306</v>
      </c>
      <c r="E306" s="265" t="s">
        <v>3970</v>
      </c>
      <c r="F306" s="266" t="s">
        <v>3971</v>
      </c>
      <c r="G306" s="267" t="s">
        <v>3891</v>
      </c>
      <c r="H306" s="268">
        <v>4</v>
      </c>
      <c r="I306" s="269"/>
      <c r="J306" s="270">
        <f t="shared" si="80"/>
        <v>0</v>
      </c>
      <c r="K306" s="266" t="s">
        <v>34</v>
      </c>
      <c r="L306" s="271"/>
      <c r="M306" s="272" t="s">
        <v>34</v>
      </c>
      <c r="N306" s="273" t="s">
        <v>51</v>
      </c>
      <c r="O306" s="44"/>
      <c r="P306" s="215">
        <f t="shared" si="81"/>
        <v>0</v>
      </c>
      <c r="Q306" s="215">
        <v>0</v>
      </c>
      <c r="R306" s="215">
        <f t="shared" si="82"/>
        <v>0</v>
      </c>
      <c r="S306" s="215">
        <v>0</v>
      </c>
      <c r="T306" s="216">
        <f t="shared" si="83"/>
        <v>0</v>
      </c>
      <c r="AR306" s="25" t="s">
        <v>1104</v>
      </c>
      <c r="AT306" s="25" t="s">
        <v>306</v>
      </c>
      <c r="AU306" s="25" t="s">
        <v>108</v>
      </c>
      <c r="AY306" s="25" t="s">
        <v>201</v>
      </c>
      <c r="BE306" s="217">
        <f t="shared" si="84"/>
        <v>0</v>
      </c>
      <c r="BF306" s="217">
        <f t="shared" si="85"/>
        <v>0</v>
      </c>
      <c r="BG306" s="217">
        <f t="shared" si="86"/>
        <v>0</v>
      </c>
      <c r="BH306" s="217">
        <f t="shared" si="87"/>
        <v>0</v>
      </c>
      <c r="BI306" s="217">
        <f t="shared" si="88"/>
        <v>0</v>
      </c>
      <c r="BJ306" s="25" t="s">
        <v>42</v>
      </c>
      <c r="BK306" s="217">
        <f t="shared" si="89"/>
        <v>0</v>
      </c>
      <c r="BL306" s="25" t="s">
        <v>1104</v>
      </c>
      <c r="BM306" s="25" t="s">
        <v>4369</v>
      </c>
    </row>
    <row r="307" spans="2:65" s="1" customFormat="1" ht="16.5" customHeight="1">
      <c r="B307" s="43"/>
      <c r="C307" s="264" t="s">
        <v>1597</v>
      </c>
      <c r="D307" s="264" t="s">
        <v>306</v>
      </c>
      <c r="E307" s="265" t="s">
        <v>3995</v>
      </c>
      <c r="F307" s="266" t="s">
        <v>3996</v>
      </c>
      <c r="G307" s="267" t="s">
        <v>3891</v>
      </c>
      <c r="H307" s="268">
        <v>12</v>
      </c>
      <c r="I307" s="269"/>
      <c r="J307" s="270">
        <f t="shared" si="80"/>
        <v>0</v>
      </c>
      <c r="K307" s="266" t="s">
        <v>34</v>
      </c>
      <c r="L307" s="271"/>
      <c r="M307" s="272" t="s">
        <v>34</v>
      </c>
      <c r="N307" s="273" t="s">
        <v>51</v>
      </c>
      <c r="O307" s="44"/>
      <c r="P307" s="215">
        <f t="shared" si="81"/>
        <v>0</v>
      </c>
      <c r="Q307" s="215">
        <v>0</v>
      </c>
      <c r="R307" s="215">
        <f t="shared" si="82"/>
        <v>0</v>
      </c>
      <c r="S307" s="215">
        <v>0</v>
      </c>
      <c r="T307" s="216">
        <f t="shared" si="83"/>
        <v>0</v>
      </c>
      <c r="AR307" s="25" t="s">
        <v>1104</v>
      </c>
      <c r="AT307" s="25" t="s">
        <v>306</v>
      </c>
      <c r="AU307" s="25" t="s">
        <v>108</v>
      </c>
      <c r="AY307" s="25" t="s">
        <v>201</v>
      </c>
      <c r="BE307" s="217">
        <f t="shared" si="84"/>
        <v>0</v>
      </c>
      <c r="BF307" s="217">
        <f t="shared" si="85"/>
        <v>0</v>
      </c>
      <c r="BG307" s="217">
        <f t="shared" si="86"/>
        <v>0</v>
      </c>
      <c r="BH307" s="217">
        <f t="shared" si="87"/>
        <v>0</v>
      </c>
      <c r="BI307" s="217">
        <f t="shared" si="88"/>
        <v>0</v>
      </c>
      <c r="BJ307" s="25" t="s">
        <v>42</v>
      </c>
      <c r="BK307" s="217">
        <f t="shared" si="89"/>
        <v>0</v>
      </c>
      <c r="BL307" s="25" t="s">
        <v>1104</v>
      </c>
      <c r="BM307" s="25" t="s">
        <v>4370</v>
      </c>
    </row>
    <row r="308" spans="2:65" s="1" customFormat="1" ht="25.5" customHeight="1">
      <c r="B308" s="43"/>
      <c r="C308" s="264" t="s">
        <v>1604</v>
      </c>
      <c r="D308" s="264" t="s">
        <v>306</v>
      </c>
      <c r="E308" s="265" t="s">
        <v>4001</v>
      </c>
      <c r="F308" s="266" t="s">
        <v>4002</v>
      </c>
      <c r="G308" s="267" t="s">
        <v>3891</v>
      </c>
      <c r="H308" s="268">
        <v>1</v>
      </c>
      <c r="I308" s="269"/>
      <c r="J308" s="270">
        <f t="shared" si="80"/>
        <v>0</v>
      </c>
      <c r="K308" s="266" t="s">
        <v>34</v>
      </c>
      <c r="L308" s="271"/>
      <c r="M308" s="272" t="s">
        <v>34</v>
      </c>
      <c r="N308" s="273" t="s">
        <v>51</v>
      </c>
      <c r="O308" s="44"/>
      <c r="P308" s="215">
        <f t="shared" si="81"/>
        <v>0</v>
      </c>
      <c r="Q308" s="215">
        <v>0</v>
      </c>
      <c r="R308" s="215">
        <f t="shared" si="82"/>
        <v>0</v>
      </c>
      <c r="S308" s="215">
        <v>0</v>
      </c>
      <c r="T308" s="216">
        <f t="shared" si="83"/>
        <v>0</v>
      </c>
      <c r="AR308" s="25" t="s">
        <v>1104</v>
      </c>
      <c r="AT308" s="25" t="s">
        <v>306</v>
      </c>
      <c r="AU308" s="25" t="s">
        <v>108</v>
      </c>
      <c r="AY308" s="25" t="s">
        <v>201</v>
      </c>
      <c r="BE308" s="217">
        <f t="shared" si="84"/>
        <v>0</v>
      </c>
      <c r="BF308" s="217">
        <f t="shared" si="85"/>
        <v>0</v>
      </c>
      <c r="BG308" s="217">
        <f t="shared" si="86"/>
        <v>0</v>
      </c>
      <c r="BH308" s="217">
        <f t="shared" si="87"/>
        <v>0</v>
      </c>
      <c r="BI308" s="217">
        <f t="shared" si="88"/>
        <v>0</v>
      </c>
      <c r="BJ308" s="25" t="s">
        <v>42</v>
      </c>
      <c r="BK308" s="217">
        <f t="shared" si="89"/>
        <v>0</v>
      </c>
      <c r="BL308" s="25" t="s">
        <v>1104</v>
      </c>
      <c r="BM308" s="25" t="s">
        <v>4371</v>
      </c>
    </row>
    <row r="309" spans="2:65" s="1" customFormat="1" ht="16.5" customHeight="1">
      <c r="B309" s="43"/>
      <c r="C309" s="264" t="s">
        <v>1610</v>
      </c>
      <c r="D309" s="264" t="s">
        <v>306</v>
      </c>
      <c r="E309" s="265" t="s">
        <v>3987</v>
      </c>
      <c r="F309" s="266" t="s">
        <v>3988</v>
      </c>
      <c r="G309" s="267" t="s">
        <v>3891</v>
      </c>
      <c r="H309" s="268">
        <v>32</v>
      </c>
      <c r="I309" s="269"/>
      <c r="J309" s="270">
        <f t="shared" si="80"/>
        <v>0</v>
      </c>
      <c r="K309" s="266" t="s">
        <v>34</v>
      </c>
      <c r="L309" s="271"/>
      <c r="M309" s="272" t="s">
        <v>34</v>
      </c>
      <c r="N309" s="273" t="s">
        <v>51</v>
      </c>
      <c r="O309" s="44"/>
      <c r="P309" s="215">
        <f t="shared" si="81"/>
        <v>0</v>
      </c>
      <c r="Q309" s="215">
        <v>0</v>
      </c>
      <c r="R309" s="215">
        <f t="shared" si="82"/>
        <v>0</v>
      </c>
      <c r="S309" s="215">
        <v>0</v>
      </c>
      <c r="T309" s="216">
        <f t="shared" si="83"/>
        <v>0</v>
      </c>
      <c r="AR309" s="25" t="s">
        <v>1104</v>
      </c>
      <c r="AT309" s="25" t="s">
        <v>306</v>
      </c>
      <c r="AU309" s="25" t="s">
        <v>108</v>
      </c>
      <c r="AY309" s="25" t="s">
        <v>201</v>
      </c>
      <c r="BE309" s="217">
        <f t="shared" si="84"/>
        <v>0</v>
      </c>
      <c r="BF309" s="217">
        <f t="shared" si="85"/>
        <v>0</v>
      </c>
      <c r="BG309" s="217">
        <f t="shared" si="86"/>
        <v>0</v>
      </c>
      <c r="BH309" s="217">
        <f t="shared" si="87"/>
        <v>0</v>
      </c>
      <c r="BI309" s="217">
        <f t="shared" si="88"/>
        <v>0</v>
      </c>
      <c r="BJ309" s="25" t="s">
        <v>42</v>
      </c>
      <c r="BK309" s="217">
        <f t="shared" si="89"/>
        <v>0</v>
      </c>
      <c r="BL309" s="25" t="s">
        <v>1104</v>
      </c>
      <c r="BM309" s="25" t="s">
        <v>4372</v>
      </c>
    </row>
    <row r="310" spans="2:65" s="1" customFormat="1" ht="16.5" customHeight="1">
      <c r="B310" s="43"/>
      <c r="C310" s="264" t="s">
        <v>1613</v>
      </c>
      <c r="D310" s="264" t="s">
        <v>306</v>
      </c>
      <c r="E310" s="265" t="s">
        <v>3990</v>
      </c>
      <c r="F310" s="266" t="s">
        <v>3940</v>
      </c>
      <c r="G310" s="267" t="s">
        <v>3891</v>
      </c>
      <c r="H310" s="268">
        <v>12</v>
      </c>
      <c r="I310" s="269"/>
      <c r="J310" s="270">
        <f t="shared" si="80"/>
        <v>0</v>
      </c>
      <c r="K310" s="266" t="s">
        <v>34</v>
      </c>
      <c r="L310" s="271"/>
      <c r="M310" s="272" t="s">
        <v>34</v>
      </c>
      <c r="N310" s="273" t="s">
        <v>51</v>
      </c>
      <c r="O310" s="44"/>
      <c r="P310" s="215">
        <f t="shared" si="81"/>
        <v>0</v>
      </c>
      <c r="Q310" s="215">
        <v>0</v>
      </c>
      <c r="R310" s="215">
        <f t="shared" si="82"/>
        <v>0</v>
      </c>
      <c r="S310" s="215">
        <v>0</v>
      </c>
      <c r="T310" s="216">
        <f t="shared" si="83"/>
        <v>0</v>
      </c>
      <c r="AR310" s="25" t="s">
        <v>1104</v>
      </c>
      <c r="AT310" s="25" t="s">
        <v>306</v>
      </c>
      <c r="AU310" s="25" t="s">
        <v>108</v>
      </c>
      <c r="AY310" s="25" t="s">
        <v>201</v>
      </c>
      <c r="BE310" s="217">
        <f t="shared" si="84"/>
        <v>0</v>
      </c>
      <c r="BF310" s="217">
        <f t="shared" si="85"/>
        <v>0</v>
      </c>
      <c r="BG310" s="217">
        <f t="shared" si="86"/>
        <v>0</v>
      </c>
      <c r="BH310" s="217">
        <f t="shared" si="87"/>
        <v>0</v>
      </c>
      <c r="BI310" s="217">
        <f t="shared" si="88"/>
        <v>0</v>
      </c>
      <c r="BJ310" s="25" t="s">
        <v>42</v>
      </c>
      <c r="BK310" s="217">
        <f t="shared" si="89"/>
        <v>0</v>
      </c>
      <c r="BL310" s="25" t="s">
        <v>1104</v>
      </c>
      <c r="BM310" s="25" t="s">
        <v>4373</v>
      </c>
    </row>
    <row r="311" spans="2:65" s="1" customFormat="1" ht="16.5" customHeight="1">
      <c r="B311" s="43"/>
      <c r="C311" s="264" t="s">
        <v>1620</v>
      </c>
      <c r="D311" s="264" t="s">
        <v>306</v>
      </c>
      <c r="E311" s="265" t="s">
        <v>3992</v>
      </c>
      <c r="F311" s="266" t="s">
        <v>3993</v>
      </c>
      <c r="G311" s="267" t="s">
        <v>3891</v>
      </c>
      <c r="H311" s="268">
        <v>1</v>
      </c>
      <c r="I311" s="269"/>
      <c r="J311" s="270">
        <f t="shared" si="80"/>
        <v>0</v>
      </c>
      <c r="K311" s="266" t="s">
        <v>34</v>
      </c>
      <c r="L311" s="271"/>
      <c r="M311" s="272" t="s">
        <v>34</v>
      </c>
      <c r="N311" s="273" t="s">
        <v>51</v>
      </c>
      <c r="O311" s="44"/>
      <c r="P311" s="215">
        <f t="shared" si="81"/>
        <v>0</v>
      </c>
      <c r="Q311" s="215">
        <v>0</v>
      </c>
      <c r="R311" s="215">
        <f t="shared" si="82"/>
        <v>0</v>
      </c>
      <c r="S311" s="215">
        <v>0</v>
      </c>
      <c r="T311" s="216">
        <f t="shared" si="83"/>
        <v>0</v>
      </c>
      <c r="AR311" s="25" t="s">
        <v>1104</v>
      </c>
      <c r="AT311" s="25" t="s">
        <v>306</v>
      </c>
      <c r="AU311" s="25" t="s">
        <v>108</v>
      </c>
      <c r="AY311" s="25" t="s">
        <v>201</v>
      </c>
      <c r="BE311" s="217">
        <f t="shared" si="84"/>
        <v>0</v>
      </c>
      <c r="BF311" s="217">
        <f t="shared" si="85"/>
        <v>0</v>
      </c>
      <c r="BG311" s="217">
        <f t="shared" si="86"/>
        <v>0</v>
      </c>
      <c r="BH311" s="217">
        <f t="shared" si="87"/>
        <v>0</v>
      </c>
      <c r="BI311" s="217">
        <f t="shared" si="88"/>
        <v>0</v>
      </c>
      <c r="BJ311" s="25" t="s">
        <v>42</v>
      </c>
      <c r="BK311" s="217">
        <f t="shared" si="89"/>
        <v>0</v>
      </c>
      <c r="BL311" s="25" t="s">
        <v>1104</v>
      </c>
      <c r="BM311" s="25" t="s">
        <v>4374</v>
      </c>
    </row>
    <row r="312" spans="2:65" s="1" customFormat="1" ht="16.5" customHeight="1">
      <c r="B312" s="43"/>
      <c r="C312" s="264" t="s">
        <v>1625</v>
      </c>
      <c r="D312" s="264" t="s">
        <v>306</v>
      </c>
      <c r="E312" s="265" t="s">
        <v>4010</v>
      </c>
      <c r="F312" s="266" t="s">
        <v>4011</v>
      </c>
      <c r="G312" s="267" t="s">
        <v>3891</v>
      </c>
      <c r="H312" s="268">
        <v>1</v>
      </c>
      <c r="I312" s="269"/>
      <c r="J312" s="270">
        <f t="shared" si="80"/>
        <v>0</v>
      </c>
      <c r="K312" s="266" t="s">
        <v>34</v>
      </c>
      <c r="L312" s="271"/>
      <c r="M312" s="272" t="s">
        <v>34</v>
      </c>
      <c r="N312" s="273" t="s">
        <v>51</v>
      </c>
      <c r="O312" s="44"/>
      <c r="P312" s="215">
        <f t="shared" si="81"/>
        <v>0</v>
      </c>
      <c r="Q312" s="215">
        <v>0</v>
      </c>
      <c r="R312" s="215">
        <f t="shared" si="82"/>
        <v>0</v>
      </c>
      <c r="S312" s="215">
        <v>0</v>
      </c>
      <c r="T312" s="216">
        <f t="shared" si="83"/>
        <v>0</v>
      </c>
      <c r="AR312" s="25" t="s">
        <v>1104</v>
      </c>
      <c r="AT312" s="25" t="s">
        <v>306</v>
      </c>
      <c r="AU312" s="25" t="s">
        <v>108</v>
      </c>
      <c r="AY312" s="25" t="s">
        <v>201</v>
      </c>
      <c r="BE312" s="217">
        <f t="shared" si="84"/>
        <v>0</v>
      </c>
      <c r="BF312" s="217">
        <f t="shared" si="85"/>
        <v>0</v>
      </c>
      <c r="BG312" s="217">
        <f t="shared" si="86"/>
        <v>0</v>
      </c>
      <c r="BH312" s="217">
        <f t="shared" si="87"/>
        <v>0</v>
      </c>
      <c r="BI312" s="217">
        <f t="shared" si="88"/>
        <v>0</v>
      </c>
      <c r="BJ312" s="25" t="s">
        <v>42</v>
      </c>
      <c r="BK312" s="217">
        <f t="shared" si="89"/>
        <v>0</v>
      </c>
      <c r="BL312" s="25" t="s">
        <v>1104</v>
      </c>
      <c r="BM312" s="25" t="s">
        <v>4375</v>
      </c>
    </row>
    <row r="313" spans="2:65" s="1" customFormat="1" ht="16.5" customHeight="1">
      <c r="B313" s="43"/>
      <c r="C313" s="264" t="s">
        <v>1630</v>
      </c>
      <c r="D313" s="264" t="s">
        <v>306</v>
      </c>
      <c r="E313" s="265" t="s">
        <v>4113</v>
      </c>
      <c r="F313" s="266" t="s">
        <v>4114</v>
      </c>
      <c r="G313" s="267" t="s">
        <v>3891</v>
      </c>
      <c r="H313" s="268">
        <v>2</v>
      </c>
      <c r="I313" s="269"/>
      <c r="J313" s="270">
        <f t="shared" si="80"/>
        <v>0</v>
      </c>
      <c r="K313" s="266" t="s">
        <v>34</v>
      </c>
      <c r="L313" s="271"/>
      <c r="M313" s="272" t="s">
        <v>34</v>
      </c>
      <c r="N313" s="273" t="s">
        <v>51</v>
      </c>
      <c r="O313" s="44"/>
      <c r="P313" s="215">
        <f t="shared" si="81"/>
        <v>0</v>
      </c>
      <c r="Q313" s="215">
        <v>0</v>
      </c>
      <c r="R313" s="215">
        <f t="shared" si="82"/>
        <v>0</v>
      </c>
      <c r="S313" s="215">
        <v>0</v>
      </c>
      <c r="T313" s="216">
        <f t="shared" si="83"/>
        <v>0</v>
      </c>
      <c r="AR313" s="25" t="s">
        <v>1104</v>
      </c>
      <c r="AT313" s="25" t="s">
        <v>306</v>
      </c>
      <c r="AU313" s="25" t="s">
        <v>108</v>
      </c>
      <c r="AY313" s="25" t="s">
        <v>201</v>
      </c>
      <c r="BE313" s="217">
        <f t="shared" si="84"/>
        <v>0</v>
      </c>
      <c r="BF313" s="217">
        <f t="shared" si="85"/>
        <v>0</v>
      </c>
      <c r="BG313" s="217">
        <f t="shared" si="86"/>
        <v>0</v>
      </c>
      <c r="BH313" s="217">
        <f t="shared" si="87"/>
        <v>0</v>
      </c>
      <c r="BI313" s="217">
        <f t="shared" si="88"/>
        <v>0</v>
      </c>
      <c r="BJ313" s="25" t="s">
        <v>42</v>
      </c>
      <c r="BK313" s="217">
        <f t="shared" si="89"/>
        <v>0</v>
      </c>
      <c r="BL313" s="25" t="s">
        <v>1104</v>
      </c>
      <c r="BM313" s="25" t="s">
        <v>4376</v>
      </c>
    </row>
    <row r="314" spans="2:65" s="1" customFormat="1" ht="16.5" customHeight="1">
      <c r="B314" s="43"/>
      <c r="C314" s="264" t="s">
        <v>1635</v>
      </c>
      <c r="D314" s="264" t="s">
        <v>306</v>
      </c>
      <c r="E314" s="265" t="s">
        <v>4085</v>
      </c>
      <c r="F314" s="266" t="s">
        <v>4086</v>
      </c>
      <c r="G314" s="267" t="s">
        <v>3891</v>
      </c>
      <c r="H314" s="268">
        <v>2</v>
      </c>
      <c r="I314" s="269"/>
      <c r="J314" s="270">
        <f t="shared" si="80"/>
        <v>0</v>
      </c>
      <c r="K314" s="266" t="s">
        <v>34</v>
      </c>
      <c r="L314" s="271"/>
      <c r="M314" s="272" t="s">
        <v>34</v>
      </c>
      <c r="N314" s="273" t="s">
        <v>51</v>
      </c>
      <c r="O314" s="44"/>
      <c r="P314" s="215">
        <f t="shared" si="81"/>
        <v>0</v>
      </c>
      <c r="Q314" s="215">
        <v>0</v>
      </c>
      <c r="R314" s="215">
        <f t="shared" si="82"/>
        <v>0</v>
      </c>
      <c r="S314" s="215">
        <v>0</v>
      </c>
      <c r="T314" s="216">
        <f t="shared" si="83"/>
        <v>0</v>
      </c>
      <c r="AR314" s="25" t="s">
        <v>1104</v>
      </c>
      <c r="AT314" s="25" t="s">
        <v>306</v>
      </c>
      <c r="AU314" s="25" t="s">
        <v>108</v>
      </c>
      <c r="AY314" s="25" t="s">
        <v>201</v>
      </c>
      <c r="BE314" s="217">
        <f t="shared" si="84"/>
        <v>0</v>
      </c>
      <c r="BF314" s="217">
        <f t="shared" si="85"/>
        <v>0</v>
      </c>
      <c r="BG314" s="217">
        <f t="shared" si="86"/>
        <v>0</v>
      </c>
      <c r="BH314" s="217">
        <f t="shared" si="87"/>
        <v>0</v>
      </c>
      <c r="BI314" s="217">
        <f t="shared" si="88"/>
        <v>0</v>
      </c>
      <c r="BJ314" s="25" t="s">
        <v>42</v>
      </c>
      <c r="BK314" s="217">
        <f t="shared" si="89"/>
        <v>0</v>
      </c>
      <c r="BL314" s="25" t="s">
        <v>1104</v>
      </c>
      <c r="BM314" s="25" t="s">
        <v>4377</v>
      </c>
    </row>
    <row r="315" spans="2:65" s="1" customFormat="1" ht="16.5" customHeight="1">
      <c r="B315" s="43"/>
      <c r="C315" s="264" t="s">
        <v>1643</v>
      </c>
      <c r="D315" s="264" t="s">
        <v>306</v>
      </c>
      <c r="E315" s="265" t="s">
        <v>4088</v>
      </c>
      <c r="F315" s="266" t="s">
        <v>4089</v>
      </c>
      <c r="G315" s="267" t="s">
        <v>3891</v>
      </c>
      <c r="H315" s="268">
        <v>2</v>
      </c>
      <c r="I315" s="269"/>
      <c r="J315" s="270">
        <f t="shared" si="80"/>
        <v>0</v>
      </c>
      <c r="K315" s="266" t="s">
        <v>34</v>
      </c>
      <c r="L315" s="271"/>
      <c r="M315" s="272" t="s">
        <v>34</v>
      </c>
      <c r="N315" s="273" t="s">
        <v>51</v>
      </c>
      <c r="O315" s="44"/>
      <c r="P315" s="215">
        <f t="shared" si="81"/>
        <v>0</v>
      </c>
      <c r="Q315" s="215">
        <v>0</v>
      </c>
      <c r="R315" s="215">
        <f t="shared" si="82"/>
        <v>0</v>
      </c>
      <c r="S315" s="215">
        <v>0</v>
      </c>
      <c r="T315" s="216">
        <f t="shared" si="83"/>
        <v>0</v>
      </c>
      <c r="AR315" s="25" t="s">
        <v>1104</v>
      </c>
      <c r="AT315" s="25" t="s">
        <v>306</v>
      </c>
      <c r="AU315" s="25" t="s">
        <v>108</v>
      </c>
      <c r="AY315" s="25" t="s">
        <v>201</v>
      </c>
      <c r="BE315" s="217">
        <f t="shared" si="84"/>
        <v>0</v>
      </c>
      <c r="BF315" s="217">
        <f t="shared" si="85"/>
        <v>0</v>
      </c>
      <c r="BG315" s="217">
        <f t="shared" si="86"/>
        <v>0</v>
      </c>
      <c r="BH315" s="217">
        <f t="shared" si="87"/>
        <v>0</v>
      </c>
      <c r="BI315" s="217">
        <f t="shared" si="88"/>
        <v>0</v>
      </c>
      <c r="BJ315" s="25" t="s">
        <v>42</v>
      </c>
      <c r="BK315" s="217">
        <f t="shared" si="89"/>
        <v>0</v>
      </c>
      <c r="BL315" s="25" t="s">
        <v>1104</v>
      </c>
      <c r="BM315" s="25" t="s">
        <v>4378</v>
      </c>
    </row>
    <row r="316" spans="2:65" s="1" customFormat="1" ht="16.5" customHeight="1">
      <c r="B316" s="43"/>
      <c r="C316" s="264" t="s">
        <v>1648</v>
      </c>
      <c r="D316" s="264" t="s">
        <v>306</v>
      </c>
      <c r="E316" s="265" t="s">
        <v>4071</v>
      </c>
      <c r="F316" s="266" t="s">
        <v>4072</v>
      </c>
      <c r="G316" s="267" t="s">
        <v>3891</v>
      </c>
      <c r="H316" s="268">
        <v>4</v>
      </c>
      <c r="I316" s="269"/>
      <c r="J316" s="270">
        <f t="shared" si="80"/>
        <v>0</v>
      </c>
      <c r="K316" s="266" t="s">
        <v>34</v>
      </c>
      <c r="L316" s="271"/>
      <c r="M316" s="272" t="s">
        <v>34</v>
      </c>
      <c r="N316" s="273" t="s">
        <v>51</v>
      </c>
      <c r="O316" s="44"/>
      <c r="P316" s="215">
        <f t="shared" si="81"/>
        <v>0</v>
      </c>
      <c r="Q316" s="215">
        <v>0</v>
      </c>
      <c r="R316" s="215">
        <f t="shared" si="82"/>
        <v>0</v>
      </c>
      <c r="S316" s="215">
        <v>0</v>
      </c>
      <c r="T316" s="216">
        <f t="shared" si="83"/>
        <v>0</v>
      </c>
      <c r="AR316" s="25" t="s">
        <v>1104</v>
      </c>
      <c r="AT316" s="25" t="s">
        <v>306</v>
      </c>
      <c r="AU316" s="25" t="s">
        <v>108</v>
      </c>
      <c r="AY316" s="25" t="s">
        <v>201</v>
      </c>
      <c r="BE316" s="217">
        <f t="shared" si="84"/>
        <v>0</v>
      </c>
      <c r="BF316" s="217">
        <f t="shared" si="85"/>
        <v>0</v>
      </c>
      <c r="BG316" s="217">
        <f t="shared" si="86"/>
        <v>0</v>
      </c>
      <c r="BH316" s="217">
        <f t="shared" si="87"/>
        <v>0</v>
      </c>
      <c r="BI316" s="217">
        <f t="shared" si="88"/>
        <v>0</v>
      </c>
      <c r="BJ316" s="25" t="s">
        <v>42</v>
      </c>
      <c r="BK316" s="217">
        <f t="shared" si="89"/>
        <v>0</v>
      </c>
      <c r="BL316" s="25" t="s">
        <v>1104</v>
      </c>
      <c r="BM316" s="25" t="s">
        <v>4379</v>
      </c>
    </row>
    <row r="317" spans="2:65" s="1" customFormat="1" ht="16.5" customHeight="1">
      <c r="B317" s="43"/>
      <c r="C317" s="264" t="s">
        <v>1653</v>
      </c>
      <c r="D317" s="264" t="s">
        <v>306</v>
      </c>
      <c r="E317" s="265" t="s">
        <v>4075</v>
      </c>
      <c r="F317" s="266" t="s">
        <v>4076</v>
      </c>
      <c r="G317" s="267" t="s">
        <v>3891</v>
      </c>
      <c r="H317" s="268">
        <v>7</v>
      </c>
      <c r="I317" s="269"/>
      <c r="J317" s="270">
        <f t="shared" ref="J317:J348" si="90">ROUND(I317*H317,2)</f>
        <v>0</v>
      </c>
      <c r="K317" s="266" t="s">
        <v>34</v>
      </c>
      <c r="L317" s="271"/>
      <c r="M317" s="272" t="s">
        <v>34</v>
      </c>
      <c r="N317" s="273" t="s">
        <v>51</v>
      </c>
      <c r="O317" s="44"/>
      <c r="P317" s="215">
        <f t="shared" ref="P317:P348" si="91">O317*H317</f>
        <v>0</v>
      </c>
      <c r="Q317" s="215">
        <v>0</v>
      </c>
      <c r="R317" s="215">
        <f t="shared" ref="R317:R348" si="92">Q317*H317</f>
        <v>0</v>
      </c>
      <c r="S317" s="215">
        <v>0</v>
      </c>
      <c r="T317" s="216">
        <f t="shared" ref="T317:T348" si="93">S317*H317</f>
        <v>0</v>
      </c>
      <c r="AR317" s="25" t="s">
        <v>1104</v>
      </c>
      <c r="AT317" s="25" t="s">
        <v>306</v>
      </c>
      <c r="AU317" s="25" t="s">
        <v>108</v>
      </c>
      <c r="AY317" s="25" t="s">
        <v>201</v>
      </c>
      <c r="BE317" s="217">
        <f t="shared" ref="BE317:BE348" si="94">IF(N317="základní",J317,0)</f>
        <v>0</v>
      </c>
      <c r="BF317" s="217">
        <f t="shared" ref="BF317:BF348" si="95">IF(N317="snížená",J317,0)</f>
        <v>0</v>
      </c>
      <c r="BG317" s="217">
        <f t="shared" ref="BG317:BG348" si="96">IF(N317="zákl. přenesená",J317,0)</f>
        <v>0</v>
      </c>
      <c r="BH317" s="217">
        <f t="shared" ref="BH317:BH348" si="97">IF(N317="sníž. přenesená",J317,0)</f>
        <v>0</v>
      </c>
      <c r="BI317" s="217">
        <f t="shared" ref="BI317:BI348" si="98">IF(N317="nulová",J317,0)</f>
        <v>0</v>
      </c>
      <c r="BJ317" s="25" t="s">
        <v>42</v>
      </c>
      <c r="BK317" s="217">
        <f t="shared" ref="BK317:BK348" si="99">ROUND(I317*H317,2)</f>
        <v>0</v>
      </c>
      <c r="BL317" s="25" t="s">
        <v>1104</v>
      </c>
      <c r="BM317" s="25" t="s">
        <v>4380</v>
      </c>
    </row>
    <row r="318" spans="2:65" s="1" customFormat="1" ht="16.5" customHeight="1">
      <c r="B318" s="43"/>
      <c r="C318" s="264" t="s">
        <v>1658</v>
      </c>
      <c r="D318" s="264" t="s">
        <v>306</v>
      </c>
      <c r="E318" s="265" t="s">
        <v>4079</v>
      </c>
      <c r="F318" s="266" t="s">
        <v>4080</v>
      </c>
      <c r="G318" s="267" t="s">
        <v>3891</v>
      </c>
      <c r="H318" s="268">
        <v>6</v>
      </c>
      <c r="I318" s="269"/>
      <c r="J318" s="270">
        <f t="shared" si="90"/>
        <v>0</v>
      </c>
      <c r="K318" s="266" t="s">
        <v>34</v>
      </c>
      <c r="L318" s="271"/>
      <c r="M318" s="272" t="s">
        <v>34</v>
      </c>
      <c r="N318" s="273" t="s">
        <v>51</v>
      </c>
      <c r="O318" s="44"/>
      <c r="P318" s="215">
        <f t="shared" si="91"/>
        <v>0</v>
      </c>
      <c r="Q318" s="215">
        <v>0</v>
      </c>
      <c r="R318" s="215">
        <f t="shared" si="92"/>
        <v>0</v>
      </c>
      <c r="S318" s="215">
        <v>0</v>
      </c>
      <c r="T318" s="216">
        <f t="shared" si="93"/>
        <v>0</v>
      </c>
      <c r="AR318" s="25" t="s">
        <v>1104</v>
      </c>
      <c r="AT318" s="25" t="s">
        <v>306</v>
      </c>
      <c r="AU318" s="25" t="s">
        <v>108</v>
      </c>
      <c r="AY318" s="25" t="s">
        <v>201</v>
      </c>
      <c r="BE318" s="217">
        <f t="shared" si="94"/>
        <v>0</v>
      </c>
      <c r="BF318" s="217">
        <f t="shared" si="95"/>
        <v>0</v>
      </c>
      <c r="BG318" s="217">
        <f t="shared" si="96"/>
        <v>0</v>
      </c>
      <c r="BH318" s="217">
        <f t="shared" si="97"/>
        <v>0</v>
      </c>
      <c r="BI318" s="217">
        <f t="shared" si="98"/>
        <v>0</v>
      </c>
      <c r="BJ318" s="25" t="s">
        <v>42</v>
      </c>
      <c r="BK318" s="217">
        <f t="shared" si="99"/>
        <v>0</v>
      </c>
      <c r="BL318" s="25" t="s">
        <v>1104</v>
      </c>
      <c r="BM318" s="25" t="s">
        <v>4381</v>
      </c>
    </row>
    <row r="319" spans="2:65" s="1" customFormat="1" ht="16.5" customHeight="1">
      <c r="B319" s="43"/>
      <c r="C319" s="264" t="s">
        <v>1664</v>
      </c>
      <c r="D319" s="264" t="s">
        <v>306</v>
      </c>
      <c r="E319" s="265" t="s">
        <v>4082</v>
      </c>
      <c r="F319" s="266" t="s">
        <v>4083</v>
      </c>
      <c r="G319" s="267" t="s">
        <v>3891</v>
      </c>
      <c r="H319" s="268">
        <v>1</v>
      </c>
      <c r="I319" s="269"/>
      <c r="J319" s="270">
        <f t="shared" si="90"/>
        <v>0</v>
      </c>
      <c r="K319" s="266" t="s">
        <v>34</v>
      </c>
      <c r="L319" s="271"/>
      <c r="M319" s="272" t="s">
        <v>34</v>
      </c>
      <c r="N319" s="273" t="s">
        <v>51</v>
      </c>
      <c r="O319" s="44"/>
      <c r="P319" s="215">
        <f t="shared" si="91"/>
        <v>0</v>
      </c>
      <c r="Q319" s="215">
        <v>0</v>
      </c>
      <c r="R319" s="215">
        <f t="shared" si="92"/>
        <v>0</v>
      </c>
      <c r="S319" s="215">
        <v>0</v>
      </c>
      <c r="T319" s="216">
        <f t="shared" si="93"/>
        <v>0</v>
      </c>
      <c r="AR319" s="25" t="s">
        <v>1104</v>
      </c>
      <c r="AT319" s="25" t="s">
        <v>306</v>
      </c>
      <c r="AU319" s="25" t="s">
        <v>108</v>
      </c>
      <c r="AY319" s="25" t="s">
        <v>201</v>
      </c>
      <c r="BE319" s="217">
        <f t="shared" si="94"/>
        <v>0</v>
      </c>
      <c r="BF319" s="217">
        <f t="shared" si="95"/>
        <v>0</v>
      </c>
      <c r="BG319" s="217">
        <f t="shared" si="96"/>
        <v>0</v>
      </c>
      <c r="BH319" s="217">
        <f t="shared" si="97"/>
        <v>0</v>
      </c>
      <c r="BI319" s="217">
        <f t="shared" si="98"/>
        <v>0</v>
      </c>
      <c r="BJ319" s="25" t="s">
        <v>42</v>
      </c>
      <c r="BK319" s="217">
        <f t="shared" si="99"/>
        <v>0</v>
      </c>
      <c r="BL319" s="25" t="s">
        <v>1104</v>
      </c>
      <c r="BM319" s="25" t="s">
        <v>4382</v>
      </c>
    </row>
    <row r="320" spans="2:65" s="1" customFormat="1" ht="16.5" customHeight="1">
      <c r="B320" s="43"/>
      <c r="C320" s="264" t="s">
        <v>1669</v>
      </c>
      <c r="D320" s="264" t="s">
        <v>306</v>
      </c>
      <c r="E320" s="265" t="s">
        <v>4013</v>
      </c>
      <c r="F320" s="266" t="s">
        <v>4014</v>
      </c>
      <c r="G320" s="267" t="s">
        <v>3891</v>
      </c>
      <c r="H320" s="268">
        <v>2</v>
      </c>
      <c r="I320" s="269"/>
      <c r="J320" s="270">
        <f t="shared" si="90"/>
        <v>0</v>
      </c>
      <c r="K320" s="266" t="s">
        <v>34</v>
      </c>
      <c r="L320" s="271"/>
      <c r="M320" s="272" t="s">
        <v>34</v>
      </c>
      <c r="N320" s="273" t="s">
        <v>51</v>
      </c>
      <c r="O320" s="44"/>
      <c r="P320" s="215">
        <f t="shared" si="91"/>
        <v>0</v>
      </c>
      <c r="Q320" s="215">
        <v>0</v>
      </c>
      <c r="R320" s="215">
        <f t="shared" si="92"/>
        <v>0</v>
      </c>
      <c r="S320" s="215">
        <v>0</v>
      </c>
      <c r="T320" s="216">
        <f t="shared" si="93"/>
        <v>0</v>
      </c>
      <c r="AR320" s="25" t="s">
        <v>1104</v>
      </c>
      <c r="AT320" s="25" t="s">
        <v>306</v>
      </c>
      <c r="AU320" s="25" t="s">
        <v>108</v>
      </c>
      <c r="AY320" s="25" t="s">
        <v>201</v>
      </c>
      <c r="BE320" s="217">
        <f t="shared" si="94"/>
        <v>0</v>
      </c>
      <c r="BF320" s="217">
        <f t="shared" si="95"/>
        <v>0</v>
      </c>
      <c r="BG320" s="217">
        <f t="shared" si="96"/>
        <v>0</v>
      </c>
      <c r="BH320" s="217">
        <f t="shared" si="97"/>
        <v>0</v>
      </c>
      <c r="BI320" s="217">
        <f t="shared" si="98"/>
        <v>0</v>
      </c>
      <c r="BJ320" s="25" t="s">
        <v>42</v>
      </c>
      <c r="BK320" s="217">
        <f t="shared" si="99"/>
        <v>0</v>
      </c>
      <c r="BL320" s="25" t="s">
        <v>1104</v>
      </c>
      <c r="BM320" s="25" t="s">
        <v>4383</v>
      </c>
    </row>
    <row r="321" spans="2:65" s="1" customFormat="1" ht="16.5" customHeight="1">
      <c r="B321" s="43"/>
      <c r="C321" s="264" t="s">
        <v>1674</v>
      </c>
      <c r="D321" s="264" t="s">
        <v>306</v>
      </c>
      <c r="E321" s="265" t="s">
        <v>4029</v>
      </c>
      <c r="F321" s="266" t="s">
        <v>4030</v>
      </c>
      <c r="G321" s="267" t="s">
        <v>3891</v>
      </c>
      <c r="H321" s="268">
        <v>5</v>
      </c>
      <c r="I321" s="269"/>
      <c r="J321" s="270">
        <f t="shared" si="90"/>
        <v>0</v>
      </c>
      <c r="K321" s="266" t="s">
        <v>34</v>
      </c>
      <c r="L321" s="271"/>
      <c r="M321" s="272" t="s">
        <v>34</v>
      </c>
      <c r="N321" s="273" t="s">
        <v>51</v>
      </c>
      <c r="O321" s="44"/>
      <c r="P321" s="215">
        <f t="shared" si="91"/>
        <v>0</v>
      </c>
      <c r="Q321" s="215">
        <v>0</v>
      </c>
      <c r="R321" s="215">
        <f t="shared" si="92"/>
        <v>0</v>
      </c>
      <c r="S321" s="215">
        <v>0</v>
      </c>
      <c r="T321" s="216">
        <f t="shared" si="93"/>
        <v>0</v>
      </c>
      <c r="AR321" s="25" t="s">
        <v>1104</v>
      </c>
      <c r="AT321" s="25" t="s">
        <v>306</v>
      </c>
      <c r="AU321" s="25" t="s">
        <v>108</v>
      </c>
      <c r="AY321" s="25" t="s">
        <v>201</v>
      </c>
      <c r="BE321" s="217">
        <f t="shared" si="94"/>
        <v>0</v>
      </c>
      <c r="BF321" s="217">
        <f t="shared" si="95"/>
        <v>0</v>
      </c>
      <c r="BG321" s="217">
        <f t="shared" si="96"/>
        <v>0</v>
      </c>
      <c r="BH321" s="217">
        <f t="shared" si="97"/>
        <v>0</v>
      </c>
      <c r="BI321" s="217">
        <f t="shared" si="98"/>
        <v>0</v>
      </c>
      <c r="BJ321" s="25" t="s">
        <v>42</v>
      </c>
      <c r="BK321" s="217">
        <f t="shared" si="99"/>
        <v>0</v>
      </c>
      <c r="BL321" s="25" t="s">
        <v>1104</v>
      </c>
      <c r="BM321" s="25" t="s">
        <v>4384</v>
      </c>
    </row>
    <row r="322" spans="2:65" s="1" customFormat="1" ht="16.5" customHeight="1">
      <c r="B322" s="43"/>
      <c r="C322" s="264" t="s">
        <v>1677</v>
      </c>
      <c r="D322" s="264" t="s">
        <v>306</v>
      </c>
      <c r="E322" s="265" t="s">
        <v>4033</v>
      </c>
      <c r="F322" s="266" t="s">
        <v>4034</v>
      </c>
      <c r="G322" s="267" t="s">
        <v>3891</v>
      </c>
      <c r="H322" s="268">
        <v>1</v>
      </c>
      <c r="I322" s="269"/>
      <c r="J322" s="270">
        <f t="shared" si="90"/>
        <v>0</v>
      </c>
      <c r="K322" s="266" t="s">
        <v>34</v>
      </c>
      <c r="L322" s="271"/>
      <c r="M322" s="272" t="s">
        <v>34</v>
      </c>
      <c r="N322" s="273" t="s">
        <v>51</v>
      </c>
      <c r="O322" s="44"/>
      <c r="P322" s="215">
        <f t="shared" si="91"/>
        <v>0</v>
      </c>
      <c r="Q322" s="215">
        <v>0</v>
      </c>
      <c r="R322" s="215">
        <f t="shared" si="92"/>
        <v>0</v>
      </c>
      <c r="S322" s="215">
        <v>0</v>
      </c>
      <c r="T322" s="216">
        <f t="shared" si="93"/>
        <v>0</v>
      </c>
      <c r="AR322" s="25" t="s">
        <v>1104</v>
      </c>
      <c r="AT322" s="25" t="s">
        <v>306</v>
      </c>
      <c r="AU322" s="25" t="s">
        <v>108</v>
      </c>
      <c r="AY322" s="25" t="s">
        <v>201</v>
      </c>
      <c r="BE322" s="217">
        <f t="shared" si="94"/>
        <v>0</v>
      </c>
      <c r="BF322" s="217">
        <f t="shared" si="95"/>
        <v>0</v>
      </c>
      <c r="BG322" s="217">
        <f t="shared" si="96"/>
        <v>0</v>
      </c>
      <c r="BH322" s="217">
        <f t="shared" si="97"/>
        <v>0</v>
      </c>
      <c r="BI322" s="217">
        <f t="shared" si="98"/>
        <v>0</v>
      </c>
      <c r="BJ322" s="25" t="s">
        <v>42</v>
      </c>
      <c r="BK322" s="217">
        <f t="shared" si="99"/>
        <v>0</v>
      </c>
      <c r="BL322" s="25" t="s">
        <v>1104</v>
      </c>
      <c r="BM322" s="25" t="s">
        <v>4385</v>
      </c>
    </row>
    <row r="323" spans="2:65" s="1" customFormat="1" ht="16.5" customHeight="1">
      <c r="B323" s="43"/>
      <c r="C323" s="264" t="s">
        <v>1681</v>
      </c>
      <c r="D323" s="264" t="s">
        <v>306</v>
      </c>
      <c r="E323" s="265" t="s">
        <v>4046</v>
      </c>
      <c r="F323" s="266" t="s">
        <v>4047</v>
      </c>
      <c r="G323" s="267" t="s">
        <v>3891</v>
      </c>
      <c r="H323" s="268">
        <v>2</v>
      </c>
      <c r="I323" s="269"/>
      <c r="J323" s="270">
        <f t="shared" si="90"/>
        <v>0</v>
      </c>
      <c r="K323" s="266" t="s">
        <v>34</v>
      </c>
      <c r="L323" s="271"/>
      <c r="M323" s="272" t="s">
        <v>34</v>
      </c>
      <c r="N323" s="273" t="s">
        <v>51</v>
      </c>
      <c r="O323" s="44"/>
      <c r="P323" s="215">
        <f t="shared" si="91"/>
        <v>0</v>
      </c>
      <c r="Q323" s="215">
        <v>0</v>
      </c>
      <c r="R323" s="215">
        <f t="shared" si="92"/>
        <v>0</v>
      </c>
      <c r="S323" s="215">
        <v>0</v>
      </c>
      <c r="T323" s="216">
        <f t="shared" si="93"/>
        <v>0</v>
      </c>
      <c r="AR323" s="25" t="s">
        <v>1104</v>
      </c>
      <c r="AT323" s="25" t="s">
        <v>306</v>
      </c>
      <c r="AU323" s="25" t="s">
        <v>108</v>
      </c>
      <c r="AY323" s="25" t="s">
        <v>201</v>
      </c>
      <c r="BE323" s="217">
        <f t="shared" si="94"/>
        <v>0</v>
      </c>
      <c r="BF323" s="217">
        <f t="shared" si="95"/>
        <v>0</v>
      </c>
      <c r="BG323" s="217">
        <f t="shared" si="96"/>
        <v>0</v>
      </c>
      <c r="BH323" s="217">
        <f t="shared" si="97"/>
        <v>0</v>
      </c>
      <c r="BI323" s="217">
        <f t="shared" si="98"/>
        <v>0</v>
      </c>
      <c r="BJ323" s="25" t="s">
        <v>42</v>
      </c>
      <c r="BK323" s="217">
        <f t="shared" si="99"/>
        <v>0</v>
      </c>
      <c r="BL323" s="25" t="s">
        <v>1104</v>
      </c>
      <c r="BM323" s="25" t="s">
        <v>4386</v>
      </c>
    </row>
    <row r="324" spans="2:65" s="1" customFormat="1" ht="16.5" customHeight="1">
      <c r="B324" s="43"/>
      <c r="C324" s="264" t="s">
        <v>1686</v>
      </c>
      <c r="D324" s="264" t="s">
        <v>306</v>
      </c>
      <c r="E324" s="265" t="s">
        <v>4049</v>
      </c>
      <c r="F324" s="266" t="s">
        <v>4050</v>
      </c>
      <c r="G324" s="267" t="s">
        <v>3891</v>
      </c>
      <c r="H324" s="268">
        <v>29</v>
      </c>
      <c r="I324" s="269"/>
      <c r="J324" s="270">
        <f t="shared" si="90"/>
        <v>0</v>
      </c>
      <c r="K324" s="266" t="s">
        <v>34</v>
      </c>
      <c r="L324" s="271"/>
      <c r="M324" s="272" t="s">
        <v>34</v>
      </c>
      <c r="N324" s="273" t="s">
        <v>51</v>
      </c>
      <c r="O324" s="44"/>
      <c r="P324" s="215">
        <f t="shared" si="91"/>
        <v>0</v>
      </c>
      <c r="Q324" s="215">
        <v>0</v>
      </c>
      <c r="R324" s="215">
        <f t="shared" si="92"/>
        <v>0</v>
      </c>
      <c r="S324" s="215">
        <v>0</v>
      </c>
      <c r="T324" s="216">
        <f t="shared" si="93"/>
        <v>0</v>
      </c>
      <c r="AR324" s="25" t="s">
        <v>1104</v>
      </c>
      <c r="AT324" s="25" t="s">
        <v>306</v>
      </c>
      <c r="AU324" s="25" t="s">
        <v>108</v>
      </c>
      <c r="AY324" s="25" t="s">
        <v>201</v>
      </c>
      <c r="BE324" s="217">
        <f t="shared" si="94"/>
        <v>0</v>
      </c>
      <c r="BF324" s="217">
        <f t="shared" si="95"/>
        <v>0</v>
      </c>
      <c r="BG324" s="217">
        <f t="shared" si="96"/>
        <v>0</v>
      </c>
      <c r="BH324" s="217">
        <f t="shared" si="97"/>
        <v>0</v>
      </c>
      <c r="BI324" s="217">
        <f t="shared" si="98"/>
        <v>0</v>
      </c>
      <c r="BJ324" s="25" t="s">
        <v>42</v>
      </c>
      <c r="BK324" s="217">
        <f t="shared" si="99"/>
        <v>0</v>
      </c>
      <c r="BL324" s="25" t="s">
        <v>1104</v>
      </c>
      <c r="BM324" s="25" t="s">
        <v>4387</v>
      </c>
    </row>
    <row r="325" spans="2:65" s="1" customFormat="1" ht="16.5" customHeight="1">
      <c r="B325" s="43"/>
      <c r="C325" s="264" t="s">
        <v>1690</v>
      </c>
      <c r="D325" s="264" t="s">
        <v>306</v>
      </c>
      <c r="E325" s="265" t="s">
        <v>4053</v>
      </c>
      <c r="F325" s="266" t="s">
        <v>4054</v>
      </c>
      <c r="G325" s="267" t="s">
        <v>3891</v>
      </c>
      <c r="H325" s="268">
        <v>1</v>
      </c>
      <c r="I325" s="269"/>
      <c r="J325" s="270">
        <f t="shared" si="90"/>
        <v>0</v>
      </c>
      <c r="K325" s="266" t="s">
        <v>34</v>
      </c>
      <c r="L325" s="271"/>
      <c r="M325" s="272" t="s">
        <v>34</v>
      </c>
      <c r="N325" s="273" t="s">
        <v>51</v>
      </c>
      <c r="O325" s="44"/>
      <c r="P325" s="215">
        <f t="shared" si="91"/>
        <v>0</v>
      </c>
      <c r="Q325" s="215">
        <v>0</v>
      </c>
      <c r="R325" s="215">
        <f t="shared" si="92"/>
        <v>0</v>
      </c>
      <c r="S325" s="215">
        <v>0</v>
      </c>
      <c r="T325" s="216">
        <f t="shared" si="93"/>
        <v>0</v>
      </c>
      <c r="AR325" s="25" t="s">
        <v>1104</v>
      </c>
      <c r="AT325" s="25" t="s">
        <v>306</v>
      </c>
      <c r="AU325" s="25" t="s">
        <v>108</v>
      </c>
      <c r="AY325" s="25" t="s">
        <v>201</v>
      </c>
      <c r="BE325" s="217">
        <f t="shared" si="94"/>
        <v>0</v>
      </c>
      <c r="BF325" s="217">
        <f t="shared" si="95"/>
        <v>0</v>
      </c>
      <c r="BG325" s="217">
        <f t="shared" si="96"/>
        <v>0</v>
      </c>
      <c r="BH325" s="217">
        <f t="shared" si="97"/>
        <v>0</v>
      </c>
      <c r="BI325" s="217">
        <f t="shared" si="98"/>
        <v>0</v>
      </c>
      <c r="BJ325" s="25" t="s">
        <v>42</v>
      </c>
      <c r="BK325" s="217">
        <f t="shared" si="99"/>
        <v>0</v>
      </c>
      <c r="BL325" s="25" t="s">
        <v>1104</v>
      </c>
      <c r="BM325" s="25" t="s">
        <v>4388</v>
      </c>
    </row>
    <row r="326" spans="2:65" s="1" customFormat="1" ht="16.5" customHeight="1">
      <c r="B326" s="43"/>
      <c r="C326" s="264" t="s">
        <v>1696</v>
      </c>
      <c r="D326" s="264" t="s">
        <v>306</v>
      </c>
      <c r="E326" s="265" t="s">
        <v>4056</v>
      </c>
      <c r="F326" s="266" t="s">
        <v>4057</v>
      </c>
      <c r="G326" s="267" t="s">
        <v>3891</v>
      </c>
      <c r="H326" s="268">
        <v>4</v>
      </c>
      <c r="I326" s="269"/>
      <c r="J326" s="270">
        <f t="shared" si="90"/>
        <v>0</v>
      </c>
      <c r="K326" s="266" t="s">
        <v>34</v>
      </c>
      <c r="L326" s="271"/>
      <c r="M326" s="272" t="s">
        <v>34</v>
      </c>
      <c r="N326" s="273" t="s">
        <v>51</v>
      </c>
      <c r="O326" s="44"/>
      <c r="P326" s="215">
        <f t="shared" si="91"/>
        <v>0</v>
      </c>
      <c r="Q326" s="215">
        <v>0</v>
      </c>
      <c r="R326" s="215">
        <f t="shared" si="92"/>
        <v>0</v>
      </c>
      <c r="S326" s="215">
        <v>0</v>
      </c>
      <c r="T326" s="216">
        <f t="shared" si="93"/>
        <v>0</v>
      </c>
      <c r="AR326" s="25" t="s">
        <v>1104</v>
      </c>
      <c r="AT326" s="25" t="s">
        <v>306</v>
      </c>
      <c r="AU326" s="25" t="s">
        <v>108</v>
      </c>
      <c r="AY326" s="25" t="s">
        <v>201</v>
      </c>
      <c r="BE326" s="217">
        <f t="shared" si="94"/>
        <v>0</v>
      </c>
      <c r="BF326" s="217">
        <f t="shared" si="95"/>
        <v>0</v>
      </c>
      <c r="BG326" s="217">
        <f t="shared" si="96"/>
        <v>0</v>
      </c>
      <c r="BH326" s="217">
        <f t="shared" si="97"/>
        <v>0</v>
      </c>
      <c r="BI326" s="217">
        <f t="shared" si="98"/>
        <v>0</v>
      </c>
      <c r="BJ326" s="25" t="s">
        <v>42</v>
      </c>
      <c r="BK326" s="217">
        <f t="shared" si="99"/>
        <v>0</v>
      </c>
      <c r="BL326" s="25" t="s">
        <v>1104</v>
      </c>
      <c r="BM326" s="25" t="s">
        <v>4389</v>
      </c>
    </row>
    <row r="327" spans="2:65" s="1" customFormat="1" ht="16.5" customHeight="1">
      <c r="B327" s="43"/>
      <c r="C327" s="264" t="s">
        <v>1701</v>
      </c>
      <c r="D327" s="264" t="s">
        <v>306</v>
      </c>
      <c r="E327" s="265" t="s">
        <v>4059</v>
      </c>
      <c r="F327" s="266" t="s">
        <v>4060</v>
      </c>
      <c r="G327" s="267" t="s">
        <v>3891</v>
      </c>
      <c r="H327" s="268">
        <v>2</v>
      </c>
      <c r="I327" s="269"/>
      <c r="J327" s="270">
        <f t="shared" si="90"/>
        <v>0</v>
      </c>
      <c r="K327" s="266" t="s">
        <v>34</v>
      </c>
      <c r="L327" s="271"/>
      <c r="M327" s="272" t="s">
        <v>34</v>
      </c>
      <c r="N327" s="273" t="s">
        <v>51</v>
      </c>
      <c r="O327" s="44"/>
      <c r="P327" s="215">
        <f t="shared" si="91"/>
        <v>0</v>
      </c>
      <c r="Q327" s="215">
        <v>0</v>
      </c>
      <c r="R327" s="215">
        <f t="shared" si="92"/>
        <v>0</v>
      </c>
      <c r="S327" s="215">
        <v>0</v>
      </c>
      <c r="T327" s="216">
        <f t="shared" si="93"/>
        <v>0</v>
      </c>
      <c r="AR327" s="25" t="s">
        <v>1104</v>
      </c>
      <c r="AT327" s="25" t="s">
        <v>306</v>
      </c>
      <c r="AU327" s="25" t="s">
        <v>108</v>
      </c>
      <c r="AY327" s="25" t="s">
        <v>201</v>
      </c>
      <c r="BE327" s="217">
        <f t="shared" si="94"/>
        <v>0</v>
      </c>
      <c r="BF327" s="217">
        <f t="shared" si="95"/>
        <v>0</v>
      </c>
      <c r="BG327" s="217">
        <f t="shared" si="96"/>
        <v>0</v>
      </c>
      <c r="BH327" s="217">
        <f t="shared" si="97"/>
        <v>0</v>
      </c>
      <c r="BI327" s="217">
        <f t="shared" si="98"/>
        <v>0</v>
      </c>
      <c r="BJ327" s="25" t="s">
        <v>42</v>
      </c>
      <c r="BK327" s="217">
        <f t="shared" si="99"/>
        <v>0</v>
      </c>
      <c r="BL327" s="25" t="s">
        <v>1104</v>
      </c>
      <c r="BM327" s="25" t="s">
        <v>4390</v>
      </c>
    </row>
    <row r="328" spans="2:65" s="1" customFormat="1" ht="16.5" customHeight="1">
      <c r="B328" s="43"/>
      <c r="C328" s="264" t="s">
        <v>1709</v>
      </c>
      <c r="D328" s="264" t="s">
        <v>306</v>
      </c>
      <c r="E328" s="265" t="s">
        <v>4062</v>
      </c>
      <c r="F328" s="266" t="s">
        <v>4063</v>
      </c>
      <c r="G328" s="267" t="s">
        <v>3891</v>
      </c>
      <c r="H328" s="268">
        <v>2</v>
      </c>
      <c r="I328" s="269"/>
      <c r="J328" s="270">
        <f t="shared" si="90"/>
        <v>0</v>
      </c>
      <c r="K328" s="266" t="s">
        <v>34</v>
      </c>
      <c r="L328" s="271"/>
      <c r="M328" s="272" t="s">
        <v>34</v>
      </c>
      <c r="N328" s="273" t="s">
        <v>51</v>
      </c>
      <c r="O328" s="44"/>
      <c r="P328" s="215">
        <f t="shared" si="91"/>
        <v>0</v>
      </c>
      <c r="Q328" s="215">
        <v>0</v>
      </c>
      <c r="R328" s="215">
        <f t="shared" si="92"/>
        <v>0</v>
      </c>
      <c r="S328" s="215">
        <v>0</v>
      </c>
      <c r="T328" s="216">
        <f t="shared" si="93"/>
        <v>0</v>
      </c>
      <c r="AR328" s="25" t="s">
        <v>1104</v>
      </c>
      <c r="AT328" s="25" t="s">
        <v>306</v>
      </c>
      <c r="AU328" s="25" t="s">
        <v>108</v>
      </c>
      <c r="AY328" s="25" t="s">
        <v>201</v>
      </c>
      <c r="BE328" s="217">
        <f t="shared" si="94"/>
        <v>0</v>
      </c>
      <c r="BF328" s="217">
        <f t="shared" si="95"/>
        <v>0</v>
      </c>
      <c r="BG328" s="217">
        <f t="shared" si="96"/>
        <v>0</v>
      </c>
      <c r="BH328" s="217">
        <f t="shared" si="97"/>
        <v>0</v>
      </c>
      <c r="BI328" s="217">
        <f t="shared" si="98"/>
        <v>0</v>
      </c>
      <c r="BJ328" s="25" t="s">
        <v>42</v>
      </c>
      <c r="BK328" s="217">
        <f t="shared" si="99"/>
        <v>0</v>
      </c>
      <c r="BL328" s="25" t="s">
        <v>1104</v>
      </c>
      <c r="BM328" s="25" t="s">
        <v>4391</v>
      </c>
    </row>
    <row r="329" spans="2:65" s="1" customFormat="1" ht="16.5" customHeight="1">
      <c r="B329" s="43"/>
      <c r="C329" s="264" t="s">
        <v>1712</v>
      </c>
      <c r="D329" s="264" t="s">
        <v>306</v>
      </c>
      <c r="E329" s="265" t="s">
        <v>4065</v>
      </c>
      <c r="F329" s="266" t="s">
        <v>4066</v>
      </c>
      <c r="G329" s="267" t="s">
        <v>3891</v>
      </c>
      <c r="H329" s="268">
        <v>4</v>
      </c>
      <c r="I329" s="269"/>
      <c r="J329" s="270">
        <f t="shared" si="90"/>
        <v>0</v>
      </c>
      <c r="K329" s="266" t="s">
        <v>34</v>
      </c>
      <c r="L329" s="271"/>
      <c r="M329" s="272" t="s">
        <v>34</v>
      </c>
      <c r="N329" s="273" t="s">
        <v>51</v>
      </c>
      <c r="O329" s="44"/>
      <c r="P329" s="215">
        <f t="shared" si="91"/>
        <v>0</v>
      </c>
      <c r="Q329" s="215">
        <v>0</v>
      </c>
      <c r="R329" s="215">
        <f t="shared" si="92"/>
        <v>0</v>
      </c>
      <c r="S329" s="215">
        <v>0</v>
      </c>
      <c r="T329" s="216">
        <f t="shared" si="93"/>
        <v>0</v>
      </c>
      <c r="AR329" s="25" t="s">
        <v>1104</v>
      </c>
      <c r="AT329" s="25" t="s">
        <v>306</v>
      </c>
      <c r="AU329" s="25" t="s">
        <v>108</v>
      </c>
      <c r="AY329" s="25" t="s">
        <v>201</v>
      </c>
      <c r="BE329" s="217">
        <f t="shared" si="94"/>
        <v>0</v>
      </c>
      <c r="BF329" s="217">
        <f t="shared" si="95"/>
        <v>0</v>
      </c>
      <c r="BG329" s="217">
        <f t="shared" si="96"/>
        <v>0</v>
      </c>
      <c r="BH329" s="217">
        <f t="shared" si="97"/>
        <v>0</v>
      </c>
      <c r="BI329" s="217">
        <f t="shared" si="98"/>
        <v>0</v>
      </c>
      <c r="BJ329" s="25" t="s">
        <v>42</v>
      </c>
      <c r="BK329" s="217">
        <f t="shared" si="99"/>
        <v>0</v>
      </c>
      <c r="BL329" s="25" t="s">
        <v>1104</v>
      </c>
      <c r="BM329" s="25" t="s">
        <v>4392</v>
      </c>
    </row>
    <row r="330" spans="2:65" s="1" customFormat="1" ht="16.5" customHeight="1">
      <c r="B330" s="43"/>
      <c r="C330" s="264" t="s">
        <v>1718</v>
      </c>
      <c r="D330" s="264" t="s">
        <v>306</v>
      </c>
      <c r="E330" s="265" t="s">
        <v>4068</v>
      </c>
      <c r="F330" s="266" t="s">
        <v>4069</v>
      </c>
      <c r="G330" s="267" t="s">
        <v>3891</v>
      </c>
      <c r="H330" s="268">
        <v>1</v>
      </c>
      <c r="I330" s="269"/>
      <c r="J330" s="270">
        <f t="shared" si="90"/>
        <v>0</v>
      </c>
      <c r="K330" s="266" t="s">
        <v>34</v>
      </c>
      <c r="L330" s="271"/>
      <c r="M330" s="272" t="s">
        <v>34</v>
      </c>
      <c r="N330" s="273" t="s">
        <v>51</v>
      </c>
      <c r="O330" s="44"/>
      <c r="P330" s="215">
        <f t="shared" si="91"/>
        <v>0</v>
      </c>
      <c r="Q330" s="215">
        <v>0</v>
      </c>
      <c r="R330" s="215">
        <f t="shared" si="92"/>
        <v>0</v>
      </c>
      <c r="S330" s="215">
        <v>0</v>
      </c>
      <c r="T330" s="216">
        <f t="shared" si="93"/>
        <v>0</v>
      </c>
      <c r="AR330" s="25" t="s">
        <v>1104</v>
      </c>
      <c r="AT330" s="25" t="s">
        <v>306</v>
      </c>
      <c r="AU330" s="25" t="s">
        <v>108</v>
      </c>
      <c r="AY330" s="25" t="s">
        <v>201</v>
      </c>
      <c r="BE330" s="217">
        <f t="shared" si="94"/>
        <v>0</v>
      </c>
      <c r="BF330" s="217">
        <f t="shared" si="95"/>
        <v>0</v>
      </c>
      <c r="BG330" s="217">
        <f t="shared" si="96"/>
        <v>0</v>
      </c>
      <c r="BH330" s="217">
        <f t="shared" si="97"/>
        <v>0</v>
      </c>
      <c r="BI330" s="217">
        <f t="shared" si="98"/>
        <v>0</v>
      </c>
      <c r="BJ330" s="25" t="s">
        <v>42</v>
      </c>
      <c r="BK330" s="217">
        <f t="shared" si="99"/>
        <v>0</v>
      </c>
      <c r="BL330" s="25" t="s">
        <v>1104</v>
      </c>
      <c r="BM330" s="25" t="s">
        <v>4393</v>
      </c>
    </row>
    <row r="331" spans="2:65" s="1" customFormat="1" ht="16.5" customHeight="1">
      <c r="B331" s="43"/>
      <c r="C331" s="264" t="s">
        <v>1721</v>
      </c>
      <c r="D331" s="264" t="s">
        <v>306</v>
      </c>
      <c r="E331" s="265" t="s">
        <v>4037</v>
      </c>
      <c r="F331" s="266" t="s">
        <v>4038</v>
      </c>
      <c r="G331" s="267" t="s">
        <v>3891</v>
      </c>
      <c r="H331" s="268">
        <v>2</v>
      </c>
      <c r="I331" s="269"/>
      <c r="J331" s="270">
        <f t="shared" si="90"/>
        <v>0</v>
      </c>
      <c r="K331" s="266" t="s">
        <v>34</v>
      </c>
      <c r="L331" s="271"/>
      <c r="M331" s="272" t="s">
        <v>34</v>
      </c>
      <c r="N331" s="273" t="s">
        <v>51</v>
      </c>
      <c r="O331" s="44"/>
      <c r="P331" s="215">
        <f t="shared" si="91"/>
        <v>0</v>
      </c>
      <c r="Q331" s="215">
        <v>0</v>
      </c>
      <c r="R331" s="215">
        <f t="shared" si="92"/>
        <v>0</v>
      </c>
      <c r="S331" s="215">
        <v>0</v>
      </c>
      <c r="T331" s="216">
        <f t="shared" si="93"/>
        <v>0</v>
      </c>
      <c r="AR331" s="25" t="s">
        <v>1104</v>
      </c>
      <c r="AT331" s="25" t="s">
        <v>306</v>
      </c>
      <c r="AU331" s="25" t="s">
        <v>108</v>
      </c>
      <c r="AY331" s="25" t="s">
        <v>201</v>
      </c>
      <c r="BE331" s="217">
        <f t="shared" si="94"/>
        <v>0</v>
      </c>
      <c r="BF331" s="217">
        <f t="shared" si="95"/>
        <v>0</v>
      </c>
      <c r="BG331" s="217">
        <f t="shared" si="96"/>
        <v>0</v>
      </c>
      <c r="BH331" s="217">
        <f t="shared" si="97"/>
        <v>0</v>
      </c>
      <c r="BI331" s="217">
        <f t="shared" si="98"/>
        <v>0</v>
      </c>
      <c r="BJ331" s="25" t="s">
        <v>42</v>
      </c>
      <c r="BK331" s="217">
        <f t="shared" si="99"/>
        <v>0</v>
      </c>
      <c r="BL331" s="25" t="s">
        <v>1104</v>
      </c>
      <c r="BM331" s="25" t="s">
        <v>4394</v>
      </c>
    </row>
    <row r="332" spans="2:65" s="1" customFormat="1" ht="16.5" customHeight="1">
      <c r="B332" s="43"/>
      <c r="C332" s="264" t="s">
        <v>1725</v>
      </c>
      <c r="D332" s="264" t="s">
        <v>306</v>
      </c>
      <c r="E332" s="265" t="s">
        <v>4040</v>
      </c>
      <c r="F332" s="266" t="s">
        <v>4041</v>
      </c>
      <c r="G332" s="267" t="s">
        <v>3891</v>
      </c>
      <c r="H332" s="268">
        <v>1</v>
      </c>
      <c r="I332" s="269"/>
      <c r="J332" s="270">
        <f t="shared" si="90"/>
        <v>0</v>
      </c>
      <c r="K332" s="266" t="s">
        <v>34</v>
      </c>
      <c r="L332" s="271"/>
      <c r="M332" s="272" t="s">
        <v>34</v>
      </c>
      <c r="N332" s="273" t="s">
        <v>51</v>
      </c>
      <c r="O332" s="44"/>
      <c r="P332" s="215">
        <f t="shared" si="91"/>
        <v>0</v>
      </c>
      <c r="Q332" s="215">
        <v>0</v>
      </c>
      <c r="R332" s="215">
        <f t="shared" si="92"/>
        <v>0</v>
      </c>
      <c r="S332" s="215">
        <v>0</v>
      </c>
      <c r="T332" s="216">
        <f t="shared" si="93"/>
        <v>0</v>
      </c>
      <c r="AR332" s="25" t="s">
        <v>1104</v>
      </c>
      <c r="AT332" s="25" t="s">
        <v>306</v>
      </c>
      <c r="AU332" s="25" t="s">
        <v>108</v>
      </c>
      <c r="AY332" s="25" t="s">
        <v>201</v>
      </c>
      <c r="BE332" s="217">
        <f t="shared" si="94"/>
        <v>0</v>
      </c>
      <c r="BF332" s="217">
        <f t="shared" si="95"/>
        <v>0</v>
      </c>
      <c r="BG332" s="217">
        <f t="shared" si="96"/>
        <v>0</v>
      </c>
      <c r="BH332" s="217">
        <f t="shared" si="97"/>
        <v>0</v>
      </c>
      <c r="BI332" s="217">
        <f t="shared" si="98"/>
        <v>0</v>
      </c>
      <c r="BJ332" s="25" t="s">
        <v>42</v>
      </c>
      <c r="BK332" s="217">
        <f t="shared" si="99"/>
        <v>0</v>
      </c>
      <c r="BL332" s="25" t="s">
        <v>1104</v>
      </c>
      <c r="BM332" s="25" t="s">
        <v>4395</v>
      </c>
    </row>
    <row r="333" spans="2:65" s="1" customFormat="1" ht="16.5" customHeight="1">
      <c r="B333" s="43"/>
      <c r="C333" s="264" t="s">
        <v>1728</v>
      </c>
      <c r="D333" s="264" t="s">
        <v>306</v>
      </c>
      <c r="E333" s="265" t="s">
        <v>4043</v>
      </c>
      <c r="F333" s="266" t="s">
        <v>4044</v>
      </c>
      <c r="G333" s="267" t="s">
        <v>3891</v>
      </c>
      <c r="H333" s="268">
        <v>2</v>
      </c>
      <c r="I333" s="269"/>
      <c r="J333" s="270">
        <f t="shared" si="90"/>
        <v>0</v>
      </c>
      <c r="K333" s="266" t="s">
        <v>34</v>
      </c>
      <c r="L333" s="271"/>
      <c r="M333" s="272" t="s">
        <v>34</v>
      </c>
      <c r="N333" s="273" t="s">
        <v>51</v>
      </c>
      <c r="O333" s="44"/>
      <c r="P333" s="215">
        <f t="shared" si="91"/>
        <v>0</v>
      </c>
      <c r="Q333" s="215">
        <v>0</v>
      </c>
      <c r="R333" s="215">
        <f t="shared" si="92"/>
        <v>0</v>
      </c>
      <c r="S333" s="215">
        <v>0</v>
      </c>
      <c r="T333" s="216">
        <f t="shared" si="93"/>
        <v>0</v>
      </c>
      <c r="AR333" s="25" t="s">
        <v>1104</v>
      </c>
      <c r="AT333" s="25" t="s">
        <v>306</v>
      </c>
      <c r="AU333" s="25" t="s">
        <v>108</v>
      </c>
      <c r="AY333" s="25" t="s">
        <v>201</v>
      </c>
      <c r="BE333" s="217">
        <f t="shared" si="94"/>
        <v>0</v>
      </c>
      <c r="BF333" s="217">
        <f t="shared" si="95"/>
        <v>0</v>
      </c>
      <c r="BG333" s="217">
        <f t="shared" si="96"/>
        <v>0</v>
      </c>
      <c r="BH333" s="217">
        <f t="shared" si="97"/>
        <v>0</v>
      </c>
      <c r="BI333" s="217">
        <f t="shared" si="98"/>
        <v>0</v>
      </c>
      <c r="BJ333" s="25" t="s">
        <v>42</v>
      </c>
      <c r="BK333" s="217">
        <f t="shared" si="99"/>
        <v>0</v>
      </c>
      <c r="BL333" s="25" t="s">
        <v>1104</v>
      </c>
      <c r="BM333" s="25" t="s">
        <v>4396</v>
      </c>
    </row>
    <row r="334" spans="2:65" s="1" customFormat="1" ht="16.5" customHeight="1">
      <c r="B334" s="43"/>
      <c r="C334" s="264" t="s">
        <v>1739</v>
      </c>
      <c r="D334" s="264" t="s">
        <v>306</v>
      </c>
      <c r="E334" s="265" t="s">
        <v>4116</v>
      </c>
      <c r="F334" s="266" t="s">
        <v>4117</v>
      </c>
      <c r="G334" s="267" t="s">
        <v>3891</v>
      </c>
      <c r="H334" s="268">
        <v>1</v>
      </c>
      <c r="I334" s="269"/>
      <c r="J334" s="270">
        <f t="shared" si="90"/>
        <v>0</v>
      </c>
      <c r="K334" s="266" t="s">
        <v>34</v>
      </c>
      <c r="L334" s="271"/>
      <c r="M334" s="272" t="s">
        <v>34</v>
      </c>
      <c r="N334" s="273" t="s">
        <v>51</v>
      </c>
      <c r="O334" s="44"/>
      <c r="P334" s="215">
        <f t="shared" si="91"/>
        <v>0</v>
      </c>
      <c r="Q334" s="215">
        <v>0</v>
      </c>
      <c r="R334" s="215">
        <f t="shared" si="92"/>
        <v>0</v>
      </c>
      <c r="S334" s="215">
        <v>0</v>
      </c>
      <c r="T334" s="216">
        <f t="shared" si="93"/>
        <v>0</v>
      </c>
      <c r="AR334" s="25" t="s">
        <v>1104</v>
      </c>
      <c r="AT334" s="25" t="s">
        <v>306</v>
      </c>
      <c r="AU334" s="25" t="s">
        <v>108</v>
      </c>
      <c r="AY334" s="25" t="s">
        <v>201</v>
      </c>
      <c r="BE334" s="217">
        <f t="shared" si="94"/>
        <v>0</v>
      </c>
      <c r="BF334" s="217">
        <f t="shared" si="95"/>
        <v>0</v>
      </c>
      <c r="BG334" s="217">
        <f t="shared" si="96"/>
        <v>0</v>
      </c>
      <c r="BH334" s="217">
        <f t="shared" si="97"/>
        <v>0</v>
      </c>
      <c r="BI334" s="217">
        <f t="shared" si="98"/>
        <v>0</v>
      </c>
      <c r="BJ334" s="25" t="s">
        <v>42</v>
      </c>
      <c r="BK334" s="217">
        <f t="shared" si="99"/>
        <v>0</v>
      </c>
      <c r="BL334" s="25" t="s">
        <v>1104</v>
      </c>
      <c r="BM334" s="25" t="s">
        <v>4397</v>
      </c>
    </row>
    <row r="335" spans="2:65" s="1" customFormat="1" ht="16.5" customHeight="1">
      <c r="B335" s="43"/>
      <c r="C335" s="264" t="s">
        <v>1742</v>
      </c>
      <c r="D335" s="264" t="s">
        <v>306</v>
      </c>
      <c r="E335" s="265" t="s">
        <v>4091</v>
      </c>
      <c r="F335" s="266" t="s">
        <v>4092</v>
      </c>
      <c r="G335" s="267" t="s">
        <v>3891</v>
      </c>
      <c r="H335" s="268">
        <v>1</v>
      </c>
      <c r="I335" s="269"/>
      <c r="J335" s="270">
        <f t="shared" si="90"/>
        <v>0</v>
      </c>
      <c r="K335" s="266" t="s">
        <v>34</v>
      </c>
      <c r="L335" s="271"/>
      <c r="M335" s="272" t="s">
        <v>34</v>
      </c>
      <c r="N335" s="273" t="s">
        <v>51</v>
      </c>
      <c r="O335" s="44"/>
      <c r="P335" s="215">
        <f t="shared" si="91"/>
        <v>0</v>
      </c>
      <c r="Q335" s="215">
        <v>0</v>
      </c>
      <c r="R335" s="215">
        <f t="shared" si="92"/>
        <v>0</v>
      </c>
      <c r="S335" s="215">
        <v>0</v>
      </c>
      <c r="T335" s="216">
        <f t="shared" si="93"/>
        <v>0</v>
      </c>
      <c r="AR335" s="25" t="s">
        <v>1104</v>
      </c>
      <c r="AT335" s="25" t="s">
        <v>306</v>
      </c>
      <c r="AU335" s="25" t="s">
        <v>108</v>
      </c>
      <c r="AY335" s="25" t="s">
        <v>201</v>
      </c>
      <c r="BE335" s="217">
        <f t="shared" si="94"/>
        <v>0</v>
      </c>
      <c r="BF335" s="217">
        <f t="shared" si="95"/>
        <v>0</v>
      </c>
      <c r="BG335" s="217">
        <f t="shared" si="96"/>
        <v>0</v>
      </c>
      <c r="BH335" s="217">
        <f t="shared" si="97"/>
        <v>0</v>
      </c>
      <c r="BI335" s="217">
        <f t="shared" si="98"/>
        <v>0</v>
      </c>
      <c r="BJ335" s="25" t="s">
        <v>42</v>
      </c>
      <c r="BK335" s="217">
        <f t="shared" si="99"/>
        <v>0</v>
      </c>
      <c r="BL335" s="25" t="s">
        <v>1104</v>
      </c>
      <c r="BM335" s="25" t="s">
        <v>4398</v>
      </c>
    </row>
    <row r="336" spans="2:65" s="1" customFormat="1" ht="16.5" customHeight="1">
      <c r="B336" s="43"/>
      <c r="C336" s="264" t="s">
        <v>1746</v>
      </c>
      <c r="D336" s="264" t="s">
        <v>306</v>
      </c>
      <c r="E336" s="265" t="s">
        <v>4075</v>
      </c>
      <c r="F336" s="266" t="s">
        <v>4076</v>
      </c>
      <c r="G336" s="267" t="s">
        <v>3891</v>
      </c>
      <c r="H336" s="268">
        <v>2</v>
      </c>
      <c r="I336" s="269"/>
      <c r="J336" s="270">
        <f t="shared" si="90"/>
        <v>0</v>
      </c>
      <c r="K336" s="266" t="s">
        <v>34</v>
      </c>
      <c r="L336" s="271"/>
      <c r="M336" s="272" t="s">
        <v>34</v>
      </c>
      <c r="N336" s="273" t="s">
        <v>51</v>
      </c>
      <c r="O336" s="44"/>
      <c r="P336" s="215">
        <f t="shared" si="91"/>
        <v>0</v>
      </c>
      <c r="Q336" s="215">
        <v>0</v>
      </c>
      <c r="R336" s="215">
        <f t="shared" si="92"/>
        <v>0</v>
      </c>
      <c r="S336" s="215">
        <v>0</v>
      </c>
      <c r="T336" s="216">
        <f t="shared" si="93"/>
        <v>0</v>
      </c>
      <c r="AR336" s="25" t="s">
        <v>1104</v>
      </c>
      <c r="AT336" s="25" t="s">
        <v>306</v>
      </c>
      <c r="AU336" s="25" t="s">
        <v>108</v>
      </c>
      <c r="AY336" s="25" t="s">
        <v>201</v>
      </c>
      <c r="BE336" s="217">
        <f t="shared" si="94"/>
        <v>0</v>
      </c>
      <c r="BF336" s="217">
        <f t="shared" si="95"/>
        <v>0</v>
      </c>
      <c r="BG336" s="217">
        <f t="shared" si="96"/>
        <v>0</v>
      </c>
      <c r="BH336" s="217">
        <f t="shared" si="97"/>
        <v>0</v>
      </c>
      <c r="BI336" s="217">
        <f t="shared" si="98"/>
        <v>0</v>
      </c>
      <c r="BJ336" s="25" t="s">
        <v>42</v>
      </c>
      <c r="BK336" s="217">
        <f t="shared" si="99"/>
        <v>0</v>
      </c>
      <c r="BL336" s="25" t="s">
        <v>1104</v>
      </c>
      <c r="BM336" s="25" t="s">
        <v>4399</v>
      </c>
    </row>
    <row r="337" spans="2:65" s="1" customFormat="1" ht="16.5" customHeight="1">
      <c r="B337" s="43"/>
      <c r="C337" s="264" t="s">
        <v>1749</v>
      </c>
      <c r="D337" s="264" t="s">
        <v>306</v>
      </c>
      <c r="E337" s="265" t="s">
        <v>4017</v>
      </c>
      <c r="F337" s="266" t="s">
        <v>4018</v>
      </c>
      <c r="G337" s="267" t="s">
        <v>3891</v>
      </c>
      <c r="H337" s="268">
        <v>1</v>
      </c>
      <c r="I337" s="269"/>
      <c r="J337" s="270">
        <f t="shared" si="90"/>
        <v>0</v>
      </c>
      <c r="K337" s="266" t="s">
        <v>34</v>
      </c>
      <c r="L337" s="271"/>
      <c r="M337" s="272" t="s">
        <v>34</v>
      </c>
      <c r="N337" s="273" t="s">
        <v>51</v>
      </c>
      <c r="O337" s="44"/>
      <c r="P337" s="215">
        <f t="shared" si="91"/>
        <v>0</v>
      </c>
      <c r="Q337" s="215">
        <v>0</v>
      </c>
      <c r="R337" s="215">
        <f t="shared" si="92"/>
        <v>0</v>
      </c>
      <c r="S337" s="215">
        <v>0</v>
      </c>
      <c r="T337" s="216">
        <f t="shared" si="93"/>
        <v>0</v>
      </c>
      <c r="AR337" s="25" t="s">
        <v>1104</v>
      </c>
      <c r="AT337" s="25" t="s">
        <v>306</v>
      </c>
      <c r="AU337" s="25" t="s">
        <v>108</v>
      </c>
      <c r="AY337" s="25" t="s">
        <v>201</v>
      </c>
      <c r="BE337" s="217">
        <f t="shared" si="94"/>
        <v>0</v>
      </c>
      <c r="BF337" s="217">
        <f t="shared" si="95"/>
        <v>0</v>
      </c>
      <c r="BG337" s="217">
        <f t="shared" si="96"/>
        <v>0</v>
      </c>
      <c r="BH337" s="217">
        <f t="shared" si="97"/>
        <v>0</v>
      </c>
      <c r="BI337" s="217">
        <f t="shared" si="98"/>
        <v>0</v>
      </c>
      <c r="BJ337" s="25" t="s">
        <v>42</v>
      </c>
      <c r="BK337" s="217">
        <f t="shared" si="99"/>
        <v>0</v>
      </c>
      <c r="BL337" s="25" t="s">
        <v>1104</v>
      </c>
      <c r="BM337" s="25" t="s">
        <v>4400</v>
      </c>
    </row>
    <row r="338" spans="2:65" s="1" customFormat="1" ht="16.5" customHeight="1">
      <c r="B338" s="43"/>
      <c r="C338" s="264" t="s">
        <v>1757</v>
      </c>
      <c r="D338" s="264" t="s">
        <v>306</v>
      </c>
      <c r="E338" s="265" t="s">
        <v>4029</v>
      </c>
      <c r="F338" s="266" t="s">
        <v>4030</v>
      </c>
      <c r="G338" s="267" t="s">
        <v>3891</v>
      </c>
      <c r="H338" s="268">
        <v>17</v>
      </c>
      <c r="I338" s="269"/>
      <c r="J338" s="270">
        <f t="shared" si="90"/>
        <v>0</v>
      </c>
      <c r="K338" s="266" t="s">
        <v>34</v>
      </c>
      <c r="L338" s="271"/>
      <c r="M338" s="272" t="s">
        <v>34</v>
      </c>
      <c r="N338" s="273" t="s">
        <v>51</v>
      </c>
      <c r="O338" s="44"/>
      <c r="P338" s="215">
        <f t="shared" si="91"/>
        <v>0</v>
      </c>
      <c r="Q338" s="215">
        <v>0</v>
      </c>
      <c r="R338" s="215">
        <f t="shared" si="92"/>
        <v>0</v>
      </c>
      <c r="S338" s="215">
        <v>0</v>
      </c>
      <c r="T338" s="216">
        <f t="shared" si="93"/>
        <v>0</v>
      </c>
      <c r="AR338" s="25" t="s">
        <v>1104</v>
      </c>
      <c r="AT338" s="25" t="s">
        <v>306</v>
      </c>
      <c r="AU338" s="25" t="s">
        <v>108</v>
      </c>
      <c r="AY338" s="25" t="s">
        <v>201</v>
      </c>
      <c r="BE338" s="217">
        <f t="shared" si="94"/>
        <v>0</v>
      </c>
      <c r="BF338" s="217">
        <f t="shared" si="95"/>
        <v>0</v>
      </c>
      <c r="BG338" s="217">
        <f t="shared" si="96"/>
        <v>0</v>
      </c>
      <c r="BH338" s="217">
        <f t="shared" si="97"/>
        <v>0</v>
      </c>
      <c r="BI338" s="217">
        <f t="shared" si="98"/>
        <v>0</v>
      </c>
      <c r="BJ338" s="25" t="s">
        <v>42</v>
      </c>
      <c r="BK338" s="217">
        <f t="shared" si="99"/>
        <v>0</v>
      </c>
      <c r="BL338" s="25" t="s">
        <v>1104</v>
      </c>
      <c r="BM338" s="25" t="s">
        <v>4401</v>
      </c>
    </row>
    <row r="339" spans="2:65" s="1" customFormat="1" ht="16.5" customHeight="1">
      <c r="B339" s="43"/>
      <c r="C339" s="264" t="s">
        <v>1762</v>
      </c>
      <c r="D339" s="264" t="s">
        <v>306</v>
      </c>
      <c r="E339" s="265" t="s">
        <v>4033</v>
      </c>
      <c r="F339" s="266" t="s">
        <v>4034</v>
      </c>
      <c r="G339" s="267" t="s">
        <v>3891</v>
      </c>
      <c r="H339" s="268">
        <v>5</v>
      </c>
      <c r="I339" s="269"/>
      <c r="J339" s="270">
        <f t="shared" si="90"/>
        <v>0</v>
      </c>
      <c r="K339" s="266" t="s">
        <v>34</v>
      </c>
      <c r="L339" s="271"/>
      <c r="M339" s="272" t="s">
        <v>34</v>
      </c>
      <c r="N339" s="273" t="s">
        <v>51</v>
      </c>
      <c r="O339" s="44"/>
      <c r="P339" s="215">
        <f t="shared" si="91"/>
        <v>0</v>
      </c>
      <c r="Q339" s="215">
        <v>0</v>
      </c>
      <c r="R339" s="215">
        <f t="shared" si="92"/>
        <v>0</v>
      </c>
      <c r="S339" s="215">
        <v>0</v>
      </c>
      <c r="T339" s="216">
        <f t="shared" si="93"/>
        <v>0</v>
      </c>
      <c r="AR339" s="25" t="s">
        <v>1104</v>
      </c>
      <c r="AT339" s="25" t="s">
        <v>306</v>
      </c>
      <c r="AU339" s="25" t="s">
        <v>108</v>
      </c>
      <c r="AY339" s="25" t="s">
        <v>201</v>
      </c>
      <c r="BE339" s="217">
        <f t="shared" si="94"/>
        <v>0</v>
      </c>
      <c r="BF339" s="217">
        <f t="shared" si="95"/>
        <v>0</v>
      </c>
      <c r="BG339" s="217">
        <f t="shared" si="96"/>
        <v>0</v>
      </c>
      <c r="BH339" s="217">
        <f t="shared" si="97"/>
        <v>0</v>
      </c>
      <c r="BI339" s="217">
        <f t="shared" si="98"/>
        <v>0</v>
      </c>
      <c r="BJ339" s="25" t="s">
        <v>42</v>
      </c>
      <c r="BK339" s="217">
        <f t="shared" si="99"/>
        <v>0</v>
      </c>
      <c r="BL339" s="25" t="s">
        <v>1104</v>
      </c>
      <c r="BM339" s="25" t="s">
        <v>4402</v>
      </c>
    </row>
    <row r="340" spans="2:65" s="1" customFormat="1" ht="16.5" customHeight="1">
      <c r="B340" s="43"/>
      <c r="C340" s="264" t="s">
        <v>1769</v>
      </c>
      <c r="D340" s="264" t="s">
        <v>306</v>
      </c>
      <c r="E340" s="265" t="s">
        <v>4049</v>
      </c>
      <c r="F340" s="266" t="s">
        <v>4050</v>
      </c>
      <c r="G340" s="267" t="s">
        <v>3891</v>
      </c>
      <c r="H340" s="268">
        <v>12</v>
      </c>
      <c r="I340" s="269"/>
      <c r="J340" s="270">
        <f t="shared" si="90"/>
        <v>0</v>
      </c>
      <c r="K340" s="266" t="s">
        <v>34</v>
      </c>
      <c r="L340" s="271"/>
      <c r="M340" s="272" t="s">
        <v>34</v>
      </c>
      <c r="N340" s="273" t="s">
        <v>51</v>
      </c>
      <c r="O340" s="44"/>
      <c r="P340" s="215">
        <f t="shared" si="91"/>
        <v>0</v>
      </c>
      <c r="Q340" s="215">
        <v>0</v>
      </c>
      <c r="R340" s="215">
        <f t="shared" si="92"/>
        <v>0</v>
      </c>
      <c r="S340" s="215">
        <v>0</v>
      </c>
      <c r="T340" s="216">
        <f t="shared" si="93"/>
        <v>0</v>
      </c>
      <c r="AR340" s="25" t="s">
        <v>1104</v>
      </c>
      <c r="AT340" s="25" t="s">
        <v>306</v>
      </c>
      <c r="AU340" s="25" t="s">
        <v>108</v>
      </c>
      <c r="AY340" s="25" t="s">
        <v>201</v>
      </c>
      <c r="BE340" s="217">
        <f t="shared" si="94"/>
        <v>0</v>
      </c>
      <c r="BF340" s="217">
        <f t="shared" si="95"/>
        <v>0</v>
      </c>
      <c r="BG340" s="217">
        <f t="shared" si="96"/>
        <v>0</v>
      </c>
      <c r="BH340" s="217">
        <f t="shared" si="97"/>
        <v>0</v>
      </c>
      <c r="BI340" s="217">
        <f t="shared" si="98"/>
        <v>0</v>
      </c>
      <c r="BJ340" s="25" t="s">
        <v>42</v>
      </c>
      <c r="BK340" s="217">
        <f t="shared" si="99"/>
        <v>0</v>
      </c>
      <c r="BL340" s="25" t="s">
        <v>1104</v>
      </c>
      <c r="BM340" s="25" t="s">
        <v>4403</v>
      </c>
    </row>
    <row r="341" spans="2:65" s="1" customFormat="1" ht="16.5" customHeight="1">
      <c r="B341" s="43"/>
      <c r="C341" s="264" t="s">
        <v>1775</v>
      </c>
      <c r="D341" s="264" t="s">
        <v>306</v>
      </c>
      <c r="E341" s="265" t="s">
        <v>4094</v>
      </c>
      <c r="F341" s="266" t="s">
        <v>4095</v>
      </c>
      <c r="G341" s="267" t="s">
        <v>3891</v>
      </c>
      <c r="H341" s="268">
        <v>4</v>
      </c>
      <c r="I341" s="269"/>
      <c r="J341" s="270">
        <f t="shared" si="90"/>
        <v>0</v>
      </c>
      <c r="K341" s="266" t="s">
        <v>34</v>
      </c>
      <c r="L341" s="271"/>
      <c r="M341" s="272" t="s">
        <v>34</v>
      </c>
      <c r="N341" s="273" t="s">
        <v>51</v>
      </c>
      <c r="O341" s="44"/>
      <c r="P341" s="215">
        <f t="shared" si="91"/>
        <v>0</v>
      </c>
      <c r="Q341" s="215">
        <v>0</v>
      </c>
      <c r="R341" s="215">
        <f t="shared" si="92"/>
        <v>0</v>
      </c>
      <c r="S341" s="215">
        <v>0</v>
      </c>
      <c r="T341" s="216">
        <f t="shared" si="93"/>
        <v>0</v>
      </c>
      <c r="AR341" s="25" t="s">
        <v>1104</v>
      </c>
      <c r="AT341" s="25" t="s">
        <v>306</v>
      </c>
      <c r="AU341" s="25" t="s">
        <v>108</v>
      </c>
      <c r="AY341" s="25" t="s">
        <v>201</v>
      </c>
      <c r="BE341" s="217">
        <f t="shared" si="94"/>
        <v>0</v>
      </c>
      <c r="BF341" s="217">
        <f t="shared" si="95"/>
        <v>0</v>
      </c>
      <c r="BG341" s="217">
        <f t="shared" si="96"/>
        <v>0</v>
      </c>
      <c r="BH341" s="217">
        <f t="shared" si="97"/>
        <v>0</v>
      </c>
      <c r="BI341" s="217">
        <f t="shared" si="98"/>
        <v>0</v>
      </c>
      <c r="BJ341" s="25" t="s">
        <v>42</v>
      </c>
      <c r="BK341" s="217">
        <f t="shared" si="99"/>
        <v>0</v>
      </c>
      <c r="BL341" s="25" t="s">
        <v>1104</v>
      </c>
      <c r="BM341" s="25" t="s">
        <v>4404</v>
      </c>
    </row>
    <row r="342" spans="2:65" s="1" customFormat="1" ht="16.5" customHeight="1">
      <c r="B342" s="43"/>
      <c r="C342" s="264" t="s">
        <v>1780</v>
      </c>
      <c r="D342" s="264" t="s">
        <v>306</v>
      </c>
      <c r="E342" s="265" t="s">
        <v>4097</v>
      </c>
      <c r="F342" s="266" t="s">
        <v>4098</v>
      </c>
      <c r="G342" s="267" t="s">
        <v>3891</v>
      </c>
      <c r="H342" s="268">
        <v>9</v>
      </c>
      <c r="I342" s="269"/>
      <c r="J342" s="270">
        <f t="shared" si="90"/>
        <v>0</v>
      </c>
      <c r="K342" s="266" t="s">
        <v>34</v>
      </c>
      <c r="L342" s="271"/>
      <c r="M342" s="272" t="s">
        <v>34</v>
      </c>
      <c r="N342" s="273" t="s">
        <v>51</v>
      </c>
      <c r="O342" s="44"/>
      <c r="P342" s="215">
        <f t="shared" si="91"/>
        <v>0</v>
      </c>
      <c r="Q342" s="215">
        <v>0</v>
      </c>
      <c r="R342" s="215">
        <f t="shared" si="92"/>
        <v>0</v>
      </c>
      <c r="S342" s="215">
        <v>0</v>
      </c>
      <c r="T342" s="216">
        <f t="shared" si="93"/>
        <v>0</v>
      </c>
      <c r="AR342" s="25" t="s">
        <v>1104</v>
      </c>
      <c r="AT342" s="25" t="s">
        <v>306</v>
      </c>
      <c r="AU342" s="25" t="s">
        <v>108</v>
      </c>
      <c r="AY342" s="25" t="s">
        <v>201</v>
      </c>
      <c r="BE342" s="217">
        <f t="shared" si="94"/>
        <v>0</v>
      </c>
      <c r="BF342" s="217">
        <f t="shared" si="95"/>
        <v>0</v>
      </c>
      <c r="BG342" s="217">
        <f t="shared" si="96"/>
        <v>0</v>
      </c>
      <c r="BH342" s="217">
        <f t="shared" si="97"/>
        <v>0</v>
      </c>
      <c r="BI342" s="217">
        <f t="shared" si="98"/>
        <v>0</v>
      </c>
      <c r="BJ342" s="25" t="s">
        <v>42</v>
      </c>
      <c r="BK342" s="217">
        <f t="shared" si="99"/>
        <v>0</v>
      </c>
      <c r="BL342" s="25" t="s">
        <v>1104</v>
      </c>
      <c r="BM342" s="25" t="s">
        <v>4405</v>
      </c>
    </row>
    <row r="343" spans="2:65" s="1" customFormat="1" ht="16.5" customHeight="1">
      <c r="B343" s="43"/>
      <c r="C343" s="264" t="s">
        <v>1785</v>
      </c>
      <c r="D343" s="264" t="s">
        <v>306</v>
      </c>
      <c r="E343" s="265" t="s">
        <v>4100</v>
      </c>
      <c r="F343" s="266" t="s">
        <v>4101</v>
      </c>
      <c r="G343" s="267" t="s">
        <v>4102</v>
      </c>
      <c r="H343" s="268">
        <v>1</v>
      </c>
      <c r="I343" s="269"/>
      <c r="J343" s="270">
        <f t="shared" si="90"/>
        <v>0</v>
      </c>
      <c r="K343" s="266" t="s">
        <v>34</v>
      </c>
      <c r="L343" s="271"/>
      <c r="M343" s="272" t="s">
        <v>34</v>
      </c>
      <c r="N343" s="273" t="s">
        <v>51</v>
      </c>
      <c r="O343" s="44"/>
      <c r="P343" s="215">
        <f t="shared" si="91"/>
        <v>0</v>
      </c>
      <c r="Q343" s="215">
        <v>0</v>
      </c>
      <c r="R343" s="215">
        <f t="shared" si="92"/>
        <v>0</v>
      </c>
      <c r="S343" s="215">
        <v>0</v>
      </c>
      <c r="T343" s="216">
        <f t="shared" si="93"/>
        <v>0</v>
      </c>
      <c r="AR343" s="25" t="s">
        <v>1104</v>
      </c>
      <c r="AT343" s="25" t="s">
        <v>306</v>
      </c>
      <c r="AU343" s="25" t="s">
        <v>108</v>
      </c>
      <c r="AY343" s="25" t="s">
        <v>201</v>
      </c>
      <c r="BE343" s="217">
        <f t="shared" si="94"/>
        <v>0</v>
      </c>
      <c r="BF343" s="217">
        <f t="shared" si="95"/>
        <v>0</v>
      </c>
      <c r="BG343" s="217">
        <f t="shared" si="96"/>
        <v>0</v>
      </c>
      <c r="BH343" s="217">
        <f t="shared" si="97"/>
        <v>0</v>
      </c>
      <c r="BI343" s="217">
        <f t="shared" si="98"/>
        <v>0</v>
      </c>
      <c r="BJ343" s="25" t="s">
        <v>42</v>
      </c>
      <c r="BK343" s="217">
        <f t="shared" si="99"/>
        <v>0</v>
      </c>
      <c r="BL343" s="25" t="s">
        <v>1104</v>
      </c>
      <c r="BM343" s="25" t="s">
        <v>4406</v>
      </c>
    </row>
    <row r="344" spans="2:65" s="1" customFormat="1" ht="16.5" customHeight="1">
      <c r="B344" s="43"/>
      <c r="C344" s="264" t="s">
        <v>1790</v>
      </c>
      <c r="D344" s="264" t="s">
        <v>306</v>
      </c>
      <c r="E344" s="265" t="s">
        <v>4104</v>
      </c>
      <c r="F344" s="266" t="s">
        <v>4105</v>
      </c>
      <c r="G344" s="267" t="s">
        <v>3891</v>
      </c>
      <c r="H344" s="268">
        <v>1</v>
      </c>
      <c r="I344" s="269"/>
      <c r="J344" s="270">
        <f t="shared" si="90"/>
        <v>0</v>
      </c>
      <c r="K344" s="266" t="s">
        <v>34</v>
      </c>
      <c r="L344" s="271"/>
      <c r="M344" s="272" t="s">
        <v>34</v>
      </c>
      <c r="N344" s="273" t="s">
        <v>51</v>
      </c>
      <c r="O344" s="44"/>
      <c r="P344" s="215">
        <f t="shared" si="91"/>
        <v>0</v>
      </c>
      <c r="Q344" s="215">
        <v>0</v>
      </c>
      <c r="R344" s="215">
        <f t="shared" si="92"/>
        <v>0</v>
      </c>
      <c r="S344" s="215">
        <v>0</v>
      </c>
      <c r="T344" s="216">
        <f t="shared" si="93"/>
        <v>0</v>
      </c>
      <c r="AR344" s="25" t="s">
        <v>1104</v>
      </c>
      <c r="AT344" s="25" t="s">
        <v>306</v>
      </c>
      <c r="AU344" s="25" t="s">
        <v>108</v>
      </c>
      <c r="AY344" s="25" t="s">
        <v>201</v>
      </c>
      <c r="BE344" s="217">
        <f t="shared" si="94"/>
        <v>0</v>
      </c>
      <c r="BF344" s="217">
        <f t="shared" si="95"/>
        <v>0</v>
      </c>
      <c r="BG344" s="217">
        <f t="shared" si="96"/>
        <v>0</v>
      </c>
      <c r="BH344" s="217">
        <f t="shared" si="97"/>
        <v>0</v>
      </c>
      <c r="BI344" s="217">
        <f t="shared" si="98"/>
        <v>0</v>
      </c>
      <c r="BJ344" s="25" t="s">
        <v>42</v>
      </c>
      <c r="BK344" s="217">
        <f t="shared" si="99"/>
        <v>0</v>
      </c>
      <c r="BL344" s="25" t="s">
        <v>1104</v>
      </c>
      <c r="BM344" s="25" t="s">
        <v>4407</v>
      </c>
    </row>
    <row r="345" spans="2:65" s="1" customFormat="1" ht="16.5" customHeight="1">
      <c r="B345" s="43"/>
      <c r="C345" s="264" t="s">
        <v>1802</v>
      </c>
      <c r="D345" s="264" t="s">
        <v>306</v>
      </c>
      <c r="E345" s="265" t="s">
        <v>4107</v>
      </c>
      <c r="F345" s="266" t="s">
        <v>4108</v>
      </c>
      <c r="G345" s="267" t="s">
        <v>3891</v>
      </c>
      <c r="H345" s="268">
        <v>3</v>
      </c>
      <c r="I345" s="269"/>
      <c r="J345" s="270">
        <f t="shared" si="90"/>
        <v>0</v>
      </c>
      <c r="K345" s="266" t="s">
        <v>34</v>
      </c>
      <c r="L345" s="271"/>
      <c r="M345" s="272" t="s">
        <v>34</v>
      </c>
      <c r="N345" s="273" t="s">
        <v>51</v>
      </c>
      <c r="O345" s="44"/>
      <c r="P345" s="215">
        <f t="shared" si="91"/>
        <v>0</v>
      </c>
      <c r="Q345" s="215">
        <v>0</v>
      </c>
      <c r="R345" s="215">
        <f t="shared" si="92"/>
        <v>0</v>
      </c>
      <c r="S345" s="215">
        <v>0</v>
      </c>
      <c r="T345" s="216">
        <f t="shared" si="93"/>
        <v>0</v>
      </c>
      <c r="AR345" s="25" t="s">
        <v>1104</v>
      </c>
      <c r="AT345" s="25" t="s">
        <v>306</v>
      </c>
      <c r="AU345" s="25" t="s">
        <v>108</v>
      </c>
      <c r="AY345" s="25" t="s">
        <v>201</v>
      </c>
      <c r="BE345" s="217">
        <f t="shared" si="94"/>
        <v>0</v>
      </c>
      <c r="BF345" s="217">
        <f t="shared" si="95"/>
        <v>0</v>
      </c>
      <c r="BG345" s="217">
        <f t="shared" si="96"/>
        <v>0</v>
      </c>
      <c r="BH345" s="217">
        <f t="shared" si="97"/>
        <v>0</v>
      </c>
      <c r="BI345" s="217">
        <f t="shared" si="98"/>
        <v>0</v>
      </c>
      <c r="BJ345" s="25" t="s">
        <v>42</v>
      </c>
      <c r="BK345" s="217">
        <f t="shared" si="99"/>
        <v>0</v>
      </c>
      <c r="BL345" s="25" t="s">
        <v>1104</v>
      </c>
      <c r="BM345" s="25" t="s">
        <v>4408</v>
      </c>
    </row>
    <row r="346" spans="2:65" s="1" customFormat="1" ht="16.5" customHeight="1">
      <c r="B346" s="43"/>
      <c r="C346" s="264" t="s">
        <v>1807</v>
      </c>
      <c r="D346" s="264" t="s">
        <v>306</v>
      </c>
      <c r="E346" s="265" t="s">
        <v>4110</v>
      </c>
      <c r="F346" s="266" t="s">
        <v>4111</v>
      </c>
      <c r="G346" s="267" t="s">
        <v>3891</v>
      </c>
      <c r="H346" s="268">
        <v>1</v>
      </c>
      <c r="I346" s="269"/>
      <c r="J346" s="270">
        <f t="shared" si="90"/>
        <v>0</v>
      </c>
      <c r="K346" s="266" t="s">
        <v>34</v>
      </c>
      <c r="L346" s="271"/>
      <c r="M346" s="272" t="s">
        <v>34</v>
      </c>
      <c r="N346" s="273" t="s">
        <v>51</v>
      </c>
      <c r="O346" s="44"/>
      <c r="P346" s="215">
        <f t="shared" si="91"/>
        <v>0</v>
      </c>
      <c r="Q346" s="215">
        <v>0</v>
      </c>
      <c r="R346" s="215">
        <f t="shared" si="92"/>
        <v>0</v>
      </c>
      <c r="S346" s="215">
        <v>0</v>
      </c>
      <c r="T346" s="216">
        <f t="shared" si="93"/>
        <v>0</v>
      </c>
      <c r="AR346" s="25" t="s">
        <v>1104</v>
      </c>
      <c r="AT346" s="25" t="s">
        <v>306</v>
      </c>
      <c r="AU346" s="25" t="s">
        <v>108</v>
      </c>
      <c r="AY346" s="25" t="s">
        <v>201</v>
      </c>
      <c r="BE346" s="217">
        <f t="shared" si="94"/>
        <v>0</v>
      </c>
      <c r="BF346" s="217">
        <f t="shared" si="95"/>
        <v>0</v>
      </c>
      <c r="BG346" s="217">
        <f t="shared" si="96"/>
        <v>0</v>
      </c>
      <c r="BH346" s="217">
        <f t="shared" si="97"/>
        <v>0</v>
      </c>
      <c r="BI346" s="217">
        <f t="shared" si="98"/>
        <v>0</v>
      </c>
      <c r="BJ346" s="25" t="s">
        <v>42</v>
      </c>
      <c r="BK346" s="217">
        <f t="shared" si="99"/>
        <v>0</v>
      </c>
      <c r="BL346" s="25" t="s">
        <v>1104</v>
      </c>
      <c r="BM346" s="25" t="s">
        <v>4409</v>
      </c>
    </row>
    <row r="347" spans="2:65" s="1" customFormat="1" ht="16.5" customHeight="1">
      <c r="B347" s="43"/>
      <c r="C347" s="264" t="s">
        <v>1812</v>
      </c>
      <c r="D347" s="264" t="s">
        <v>306</v>
      </c>
      <c r="E347" s="265" t="s">
        <v>4020</v>
      </c>
      <c r="F347" s="266" t="s">
        <v>4021</v>
      </c>
      <c r="G347" s="267" t="s">
        <v>3891</v>
      </c>
      <c r="H347" s="268">
        <v>1</v>
      </c>
      <c r="I347" s="269"/>
      <c r="J347" s="270">
        <f t="shared" si="90"/>
        <v>0</v>
      </c>
      <c r="K347" s="266" t="s">
        <v>34</v>
      </c>
      <c r="L347" s="271"/>
      <c r="M347" s="272" t="s">
        <v>34</v>
      </c>
      <c r="N347" s="273" t="s">
        <v>51</v>
      </c>
      <c r="O347" s="44"/>
      <c r="P347" s="215">
        <f t="shared" si="91"/>
        <v>0</v>
      </c>
      <c r="Q347" s="215">
        <v>0</v>
      </c>
      <c r="R347" s="215">
        <f t="shared" si="92"/>
        <v>0</v>
      </c>
      <c r="S347" s="215">
        <v>0</v>
      </c>
      <c r="T347" s="216">
        <f t="shared" si="93"/>
        <v>0</v>
      </c>
      <c r="AR347" s="25" t="s">
        <v>1104</v>
      </c>
      <c r="AT347" s="25" t="s">
        <v>306</v>
      </c>
      <c r="AU347" s="25" t="s">
        <v>108</v>
      </c>
      <c r="AY347" s="25" t="s">
        <v>201</v>
      </c>
      <c r="BE347" s="217">
        <f t="shared" si="94"/>
        <v>0</v>
      </c>
      <c r="BF347" s="217">
        <f t="shared" si="95"/>
        <v>0</v>
      </c>
      <c r="BG347" s="217">
        <f t="shared" si="96"/>
        <v>0</v>
      </c>
      <c r="BH347" s="217">
        <f t="shared" si="97"/>
        <v>0</v>
      </c>
      <c r="BI347" s="217">
        <f t="shared" si="98"/>
        <v>0</v>
      </c>
      <c r="BJ347" s="25" t="s">
        <v>42</v>
      </c>
      <c r="BK347" s="217">
        <f t="shared" si="99"/>
        <v>0</v>
      </c>
      <c r="BL347" s="25" t="s">
        <v>1104</v>
      </c>
      <c r="BM347" s="25" t="s">
        <v>4410</v>
      </c>
    </row>
    <row r="348" spans="2:65" s="1" customFormat="1" ht="16.5" customHeight="1">
      <c r="B348" s="43"/>
      <c r="C348" s="264" t="s">
        <v>1817</v>
      </c>
      <c r="D348" s="264" t="s">
        <v>306</v>
      </c>
      <c r="E348" s="265" t="s">
        <v>4013</v>
      </c>
      <c r="F348" s="266" t="s">
        <v>4014</v>
      </c>
      <c r="G348" s="267" t="s">
        <v>3891</v>
      </c>
      <c r="H348" s="268">
        <v>2</v>
      </c>
      <c r="I348" s="269"/>
      <c r="J348" s="270">
        <f t="shared" si="90"/>
        <v>0</v>
      </c>
      <c r="K348" s="266" t="s">
        <v>34</v>
      </c>
      <c r="L348" s="271"/>
      <c r="M348" s="272" t="s">
        <v>34</v>
      </c>
      <c r="N348" s="273" t="s">
        <v>51</v>
      </c>
      <c r="O348" s="44"/>
      <c r="P348" s="215">
        <f t="shared" si="91"/>
        <v>0</v>
      </c>
      <c r="Q348" s="215">
        <v>0</v>
      </c>
      <c r="R348" s="215">
        <f t="shared" si="92"/>
        <v>0</v>
      </c>
      <c r="S348" s="215">
        <v>0</v>
      </c>
      <c r="T348" s="216">
        <f t="shared" si="93"/>
        <v>0</v>
      </c>
      <c r="AR348" s="25" t="s">
        <v>1104</v>
      </c>
      <c r="AT348" s="25" t="s">
        <v>306</v>
      </c>
      <c r="AU348" s="25" t="s">
        <v>108</v>
      </c>
      <c r="AY348" s="25" t="s">
        <v>201</v>
      </c>
      <c r="BE348" s="217">
        <f t="shared" si="94"/>
        <v>0</v>
      </c>
      <c r="BF348" s="217">
        <f t="shared" si="95"/>
        <v>0</v>
      </c>
      <c r="BG348" s="217">
        <f t="shared" si="96"/>
        <v>0</v>
      </c>
      <c r="BH348" s="217">
        <f t="shared" si="97"/>
        <v>0</v>
      </c>
      <c r="BI348" s="217">
        <f t="shared" si="98"/>
        <v>0</v>
      </c>
      <c r="BJ348" s="25" t="s">
        <v>42</v>
      </c>
      <c r="BK348" s="217">
        <f t="shared" si="99"/>
        <v>0</v>
      </c>
      <c r="BL348" s="25" t="s">
        <v>1104</v>
      </c>
      <c r="BM348" s="25" t="s">
        <v>4411</v>
      </c>
    </row>
    <row r="349" spans="2:65" s="1" customFormat="1" ht="16.5" customHeight="1">
      <c r="B349" s="43"/>
      <c r="C349" s="264" t="s">
        <v>1821</v>
      </c>
      <c r="D349" s="264" t="s">
        <v>306</v>
      </c>
      <c r="E349" s="265" t="s">
        <v>4023</v>
      </c>
      <c r="F349" s="266" t="s">
        <v>4024</v>
      </c>
      <c r="G349" s="267" t="s">
        <v>3891</v>
      </c>
      <c r="H349" s="268">
        <v>2</v>
      </c>
      <c r="I349" s="269"/>
      <c r="J349" s="270">
        <f t="shared" ref="J349:J380" si="100">ROUND(I349*H349,2)</f>
        <v>0</v>
      </c>
      <c r="K349" s="266" t="s">
        <v>34</v>
      </c>
      <c r="L349" s="271"/>
      <c r="M349" s="272" t="s">
        <v>34</v>
      </c>
      <c r="N349" s="273" t="s">
        <v>51</v>
      </c>
      <c r="O349" s="44"/>
      <c r="P349" s="215">
        <f t="shared" ref="P349:P380" si="101">O349*H349</f>
        <v>0</v>
      </c>
      <c r="Q349" s="215">
        <v>0</v>
      </c>
      <c r="R349" s="215">
        <f t="shared" ref="R349:R380" si="102">Q349*H349</f>
        <v>0</v>
      </c>
      <c r="S349" s="215">
        <v>0</v>
      </c>
      <c r="T349" s="216">
        <f t="shared" ref="T349:T380" si="103">S349*H349</f>
        <v>0</v>
      </c>
      <c r="AR349" s="25" t="s">
        <v>1104</v>
      </c>
      <c r="AT349" s="25" t="s">
        <v>306</v>
      </c>
      <c r="AU349" s="25" t="s">
        <v>108</v>
      </c>
      <c r="AY349" s="25" t="s">
        <v>201</v>
      </c>
      <c r="BE349" s="217">
        <f t="shared" ref="BE349:BE380" si="104">IF(N349="základní",J349,0)</f>
        <v>0</v>
      </c>
      <c r="BF349" s="217">
        <f t="shared" ref="BF349:BF380" si="105">IF(N349="snížená",J349,0)</f>
        <v>0</v>
      </c>
      <c r="BG349" s="217">
        <f t="shared" ref="BG349:BG380" si="106">IF(N349="zákl. přenesená",J349,0)</f>
        <v>0</v>
      </c>
      <c r="BH349" s="217">
        <f t="shared" ref="BH349:BH380" si="107">IF(N349="sníž. přenesená",J349,0)</f>
        <v>0</v>
      </c>
      <c r="BI349" s="217">
        <f t="shared" ref="BI349:BI380" si="108">IF(N349="nulová",J349,0)</f>
        <v>0</v>
      </c>
      <c r="BJ349" s="25" t="s">
        <v>42</v>
      </c>
      <c r="BK349" s="217">
        <f t="shared" ref="BK349:BK380" si="109">ROUND(I349*H349,2)</f>
        <v>0</v>
      </c>
      <c r="BL349" s="25" t="s">
        <v>1104</v>
      </c>
      <c r="BM349" s="25" t="s">
        <v>4412</v>
      </c>
    </row>
    <row r="350" spans="2:65" s="1" customFormat="1" ht="16.5" customHeight="1">
      <c r="B350" s="43"/>
      <c r="C350" s="264" t="s">
        <v>1827</v>
      </c>
      <c r="D350" s="264" t="s">
        <v>306</v>
      </c>
      <c r="E350" s="265" t="s">
        <v>4026</v>
      </c>
      <c r="F350" s="266" t="s">
        <v>4027</v>
      </c>
      <c r="G350" s="267" t="s">
        <v>3891</v>
      </c>
      <c r="H350" s="268">
        <v>1</v>
      </c>
      <c r="I350" s="269"/>
      <c r="J350" s="270">
        <f t="shared" si="100"/>
        <v>0</v>
      </c>
      <c r="K350" s="266" t="s">
        <v>34</v>
      </c>
      <c r="L350" s="271"/>
      <c r="M350" s="272" t="s">
        <v>34</v>
      </c>
      <c r="N350" s="273" t="s">
        <v>51</v>
      </c>
      <c r="O350" s="44"/>
      <c r="P350" s="215">
        <f t="shared" si="101"/>
        <v>0</v>
      </c>
      <c r="Q350" s="215">
        <v>0</v>
      </c>
      <c r="R350" s="215">
        <f t="shared" si="102"/>
        <v>0</v>
      </c>
      <c r="S350" s="215">
        <v>0</v>
      </c>
      <c r="T350" s="216">
        <f t="shared" si="103"/>
        <v>0</v>
      </c>
      <c r="AR350" s="25" t="s">
        <v>1104</v>
      </c>
      <c r="AT350" s="25" t="s">
        <v>306</v>
      </c>
      <c r="AU350" s="25" t="s">
        <v>108</v>
      </c>
      <c r="AY350" s="25" t="s">
        <v>201</v>
      </c>
      <c r="BE350" s="217">
        <f t="shared" si="104"/>
        <v>0</v>
      </c>
      <c r="BF350" s="217">
        <f t="shared" si="105"/>
        <v>0</v>
      </c>
      <c r="BG350" s="217">
        <f t="shared" si="106"/>
        <v>0</v>
      </c>
      <c r="BH350" s="217">
        <f t="shared" si="107"/>
        <v>0</v>
      </c>
      <c r="BI350" s="217">
        <f t="shared" si="108"/>
        <v>0</v>
      </c>
      <c r="BJ350" s="25" t="s">
        <v>42</v>
      </c>
      <c r="BK350" s="217">
        <f t="shared" si="109"/>
        <v>0</v>
      </c>
      <c r="BL350" s="25" t="s">
        <v>1104</v>
      </c>
      <c r="BM350" s="25" t="s">
        <v>4413</v>
      </c>
    </row>
    <row r="351" spans="2:65" s="1" customFormat="1" ht="25.5" customHeight="1">
      <c r="B351" s="43"/>
      <c r="C351" s="264" t="s">
        <v>1834</v>
      </c>
      <c r="D351" s="264" t="s">
        <v>306</v>
      </c>
      <c r="E351" s="265" t="s">
        <v>4227</v>
      </c>
      <c r="F351" s="266" t="s">
        <v>4228</v>
      </c>
      <c r="G351" s="267" t="s">
        <v>3891</v>
      </c>
      <c r="H351" s="268">
        <v>9</v>
      </c>
      <c r="I351" s="269"/>
      <c r="J351" s="270">
        <f t="shared" si="100"/>
        <v>0</v>
      </c>
      <c r="K351" s="266" t="s">
        <v>34</v>
      </c>
      <c r="L351" s="271"/>
      <c r="M351" s="272" t="s">
        <v>34</v>
      </c>
      <c r="N351" s="273" t="s">
        <v>51</v>
      </c>
      <c r="O351" s="44"/>
      <c r="P351" s="215">
        <f t="shared" si="101"/>
        <v>0</v>
      </c>
      <c r="Q351" s="215">
        <v>0</v>
      </c>
      <c r="R351" s="215">
        <f t="shared" si="102"/>
        <v>0</v>
      </c>
      <c r="S351" s="215">
        <v>0</v>
      </c>
      <c r="T351" s="216">
        <f t="shared" si="103"/>
        <v>0</v>
      </c>
      <c r="AR351" s="25" t="s">
        <v>1104</v>
      </c>
      <c r="AT351" s="25" t="s">
        <v>306</v>
      </c>
      <c r="AU351" s="25" t="s">
        <v>108</v>
      </c>
      <c r="AY351" s="25" t="s">
        <v>201</v>
      </c>
      <c r="BE351" s="217">
        <f t="shared" si="104"/>
        <v>0</v>
      </c>
      <c r="BF351" s="217">
        <f t="shared" si="105"/>
        <v>0</v>
      </c>
      <c r="BG351" s="217">
        <f t="shared" si="106"/>
        <v>0</v>
      </c>
      <c r="BH351" s="217">
        <f t="shared" si="107"/>
        <v>0</v>
      </c>
      <c r="BI351" s="217">
        <f t="shared" si="108"/>
        <v>0</v>
      </c>
      <c r="BJ351" s="25" t="s">
        <v>42</v>
      </c>
      <c r="BK351" s="217">
        <f t="shared" si="109"/>
        <v>0</v>
      </c>
      <c r="BL351" s="25" t="s">
        <v>1104</v>
      </c>
      <c r="BM351" s="25" t="s">
        <v>4414</v>
      </c>
    </row>
    <row r="352" spans="2:65" s="1" customFormat="1" ht="25.5" customHeight="1">
      <c r="B352" s="43"/>
      <c r="C352" s="264" t="s">
        <v>1840</v>
      </c>
      <c r="D352" s="264" t="s">
        <v>306</v>
      </c>
      <c r="E352" s="265" t="s">
        <v>4230</v>
      </c>
      <c r="F352" s="266" t="s">
        <v>4231</v>
      </c>
      <c r="G352" s="267" t="s">
        <v>3891</v>
      </c>
      <c r="H352" s="268">
        <v>2</v>
      </c>
      <c r="I352" s="269"/>
      <c r="J352" s="270">
        <f t="shared" si="100"/>
        <v>0</v>
      </c>
      <c r="K352" s="266" t="s">
        <v>34</v>
      </c>
      <c r="L352" s="271"/>
      <c r="M352" s="272" t="s">
        <v>34</v>
      </c>
      <c r="N352" s="273" t="s">
        <v>51</v>
      </c>
      <c r="O352" s="44"/>
      <c r="P352" s="215">
        <f t="shared" si="101"/>
        <v>0</v>
      </c>
      <c r="Q352" s="215">
        <v>0</v>
      </c>
      <c r="R352" s="215">
        <f t="shared" si="102"/>
        <v>0</v>
      </c>
      <c r="S352" s="215">
        <v>0</v>
      </c>
      <c r="T352" s="216">
        <f t="shared" si="103"/>
        <v>0</v>
      </c>
      <c r="AR352" s="25" t="s">
        <v>1104</v>
      </c>
      <c r="AT352" s="25" t="s">
        <v>306</v>
      </c>
      <c r="AU352" s="25" t="s">
        <v>108</v>
      </c>
      <c r="AY352" s="25" t="s">
        <v>201</v>
      </c>
      <c r="BE352" s="217">
        <f t="shared" si="104"/>
        <v>0</v>
      </c>
      <c r="BF352" s="217">
        <f t="shared" si="105"/>
        <v>0</v>
      </c>
      <c r="BG352" s="217">
        <f t="shared" si="106"/>
        <v>0</v>
      </c>
      <c r="BH352" s="217">
        <f t="shared" si="107"/>
        <v>0</v>
      </c>
      <c r="BI352" s="217">
        <f t="shared" si="108"/>
        <v>0</v>
      </c>
      <c r="BJ352" s="25" t="s">
        <v>42</v>
      </c>
      <c r="BK352" s="217">
        <f t="shared" si="109"/>
        <v>0</v>
      </c>
      <c r="BL352" s="25" t="s">
        <v>1104</v>
      </c>
      <c r="BM352" s="25" t="s">
        <v>4415</v>
      </c>
    </row>
    <row r="353" spans="2:65" s="1" customFormat="1" ht="25.5" customHeight="1">
      <c r="B353" s="43"/>
      <c r="C353" s="264" t="s">
        <v>1846</v>
      </c>
      <c r="D353" s="264" t="s">
        <v>306</v>
      </c>
      <c r="E353" s="265" t="s">
        <v>4233</v>
      </c>
      <c r="F353" s="266" t="s">
        <v>4234</v>
      </c>
      <c r="G353" s="267" t="s">
        <v>3891</v>
      </c>
      <c r="H353" s="268">
        <v>7</v>
      </c>
      <c r="I353" s="269"/>
      <c r="J353" s="270">
        <f t="shared" si="100"/>
        <v>0</v>
      </c>
      <c r="K353" s="266" t="s">
        <v>34</v>
      </c>
      <c r="L353" s="271"/>
      <c r="M353" s="272" t="s">
        <v>34</v>
      </c>
      <c r="N353" s="273" t="s">
        <v>51</v>
      </c>
      <c r="O353" s="44"/>
      <c r="P353" s="215">
        <f t="shared" si="101"/>
        <v>0</v>
      </c>
      <c r="Q353" s="215">
        <v>0</v>
      </c>
      <c r="R353" s="215">
        <f t="shared" si="102"/>
        <v>0</v>
      </c>
      <c r="S353" s="215">
        <v>0</v>
      </c>
      <c r="T353" s="216">
        <f t="shared" si="103"/>
        <v>0</v>
      </c>
      <c r="AR353" s="25" t="s">
        <v>1104</v>
      </c>
      <c r="AT353" s="25" t="s">
        <v>306</v>
      </c>
      <c r="AU353" s="25" t="s">
        <v>108</v>
      </c>
      <c r="AY353" s="25" t="s">
        <v>201</v>
      </c>
      <c r="BE353" s="217">
        <f t="shared" si="104"/>
        <v>0</v>
      </c>
      <c r="BF353" s="217">
        <f t="shared" si="105"/>
        <v>0</v>
      </c>
      <c r="BG353" s="217">
        <f t="shared" si="106"/>
        <v>0</v>
      </c>
      <c r="BH353" s="217">
        <f t="shared" si="107"/>
        <v>0</v>
      </c>
      <c r="BI353" s="217">
        <f t="shared" si="108"/>
        <v>0</v>
      </c>
      <c r="BJ353" s="25" t="s">
        <v>42</v>
      </c>
      <c r="BK353" s="217">
        <f t="shared" si="109"/>
        <v>0</v>
      </c>
      <c r="BL353" s="25" t="s">
        <v>1104</v>
      </c>
      <c r="BM353" s="25" t="s">
        <v>4416</v>
      </c>
    </row>
    <row r="354" spans="2:65" s="1" customFormat="1" ht="25.5" customHeight="1">
      <c r="B354" s="43"/>
      <c r="C354" s="264" t="s">
        <v>1851</v>
      </c>
      <c r="D354" s="264" t="s">
        <v>306</v>
      </c>
      <c r="E354" s="265" t="s">
        <v>4236</v>
      </c>
      <c r="F354" s="266" t="s">
        <v>4237</v>
      </c>
      <c r="G354" s="267" t="s">
        <v>3891</v>
      </c>
      <c r="H354" s="268">
        <v>10</v>
      </c>
      <c r="I354" s="269"/>
      <c r="J354" s="270">
        <f t="shared" si="100"/>
        <v>0</v>
      </c>
      <c r="K354" s="266" t="s">
        <v>34</v>
      </c>
      <c r="L354" s="271"/>
      <c r="M354" s="272" t="s">
        <v>34</v>
      </c>
      <c r="N354" s="273" t="s">
        <v>51</v>
      </c>
      <c r="O354" s="44"/>
      <c r="P354" s="215">
        <f t="shared" si="101"/>
        <v>0</v>
      </c>
      <c r="Q354" s="215">
        <v>0</v>
      </c>
      <c r="R354" s="215">
        <f t="shared" si="102"/>
        <v>0</v>
      </c>
      <c r="S354" s="215">
        <v>0</v>
      </c>
      <c r="T354" s="216">
        <f t="shared" si="103"/>
        <v>0</v>
      </c>
      <c r="AR354" s="25" t="s">
        <v>1104</v>
      </c>
      <c r="AT354" s="25" t="s">
        <v>306</v>
      </c>
      <c r="AU354" s="25" t="s">
        <v>108</v>
      </c>
      <c r="AY354" s="25" t="s">
        <v>201</v>
      </c>
      <c r="BE354" s="217">
        <f t="shared" si="104"/>
        <v>0</v>
      </c>
      <c r="BF354" s="217">
        <f t="shared" si="105"/>
        <v>0</v>
      </c>
      <c r="BG354" s="217">
        <f t="shared" si="106"/>
        <v>0</v>
      </c>
      <c r="BH354" s="217">
        <f t="shared" si="107"/>
        <v>0</v>
      </c>
      <c r="BI354" s="217">
        <f t="shared" si="108"/>
        <v>0</v>
      </c>
      <c r="BJ354" s="25" t="s">
        <v>42</v>
      </c>
      <c r="BK354" s="217">
        <f t="shared" si="109"/>
        <v>0</v>
      </c>
      <c r="BL354" s="25" t="s">
        <v>1104</v>
      </c>
      <c r="BM354" s="25" t="s">
        <v>4417</v>
      </c>
    </row>
    <row r="355" spans="2:65" s="1" customFormat="1" ht="25.5" customHeight="1">
      <c r="B355" s="43"/>
      <c r="C355" s="264" t="s">
        <v>1856</v>
      </c>
      <c r="D355" s="264" t="s">
        <v>306</v>
      </c>
      <c r="E355" s="265" t="s">
        <v>4239</v>
      </c>
      <c r="F355" s="266" t="s">
        <v>4240</v>
      </c>
      <c r="G355" s="267" t="s">
        <v>3891</v>
      </c>
      <c r="H355" s="268">
        <v>4</v>
      </c>
      <c r="I355" s="269"/>
      <c r="J355" s="270">
        <f t="shared" si="100"/>
        <v>0</v>
      </c>
      <c r="K355" s="266" t="s">
        <v>34</v>
      </c>
      <c r="L355" s="271"/>
      <c r="M355" s="272" t="s">
        <v>34</v>
      </c>
      <c r="N355" s="273" t="s">
        <v>51</v>
      </c>
      <c r="O355" s="44"/>
      <c r="P355" s="215">
        <f t="shared" si="101"/>
        <v>0</v>
      </c>
      <c r="Q355" s="215">
        <v>0</v>
      </c>
      <c r="R355" s="215">
        <f t="shared" si="102"/>
        <v>0</v>
      </c>
      <c r="S355" s="215">
        <v>0</v>
      </c>
      <c r="T355" s="216">
        <f t="shared" si="103"/>
        <v>0</v>
      </c>
      <c r="AR355" s="25" t="s">
        <v>1104</v>
      </c>
      <c r="AT355" s="25" t="s">
        <v>306</v>
      </c>
      <c r="AU355" s="25" t="s">
        <v>108</v>
      </c>
      <c r="AY355" s="25" t="s">
        <v>201</v>
      </c>
      <c r="BE355" s="217">
        <f t="shared" si="104"/>
        <v>0</v>
      </c>
      <c r="BF355" s="217">
        <f t="shared" si="105"/>
        <v>0</v>
      </c>
      <c r="BG355" s="217">
        <f t="shared" si="106"/>
        <v>0</v>
      </c>
      <c r="BH355" s="217">
        <f t="shared" si="107"/>
        <v>0</v>
      </c>
      <c r="BI355" s="217">
        <f t="shared" si="108"/>
        <v>0</v>
      </c>
      <c r="BJ355" s="25" t="s">
        <v>42</v>
      </c>
      <c r="BK355" s="217">
        <f t="shared" si="109"/>
        <v>0</v>
      </c>
      <c r="BL355" s="25" t="s">
        <v>1104</v>
      </c>
      <c r="BM355" s="25" t="s">
        <v>4418</v>
      </c>
    </row>
    <row r="356" spans="2:65" s="1" customFormat="1" ht="25.5" customHeight="1">
      <c r="B356" s="43"/>
      <c r="C356" s="264" t="s">
        <v>1861</v>
      </c>
      <c r="D356" s="264" t="s">
        <v>306</v>
      </c>
      <c r="E356" s="265" t="s">
        <v>4242</v>
      </c>
      <c r="F356" s="266" t="s">
        <v>4243</v>
      </c>
      <c r="G356" s="267" t="s">
        <v>3891</v>
      </c>
      <c r="H356" s="268">
        <v>2</v>
      </c>
      <c r="I356" s="269"/>
      <c r="J356" s="270">
        <f t="shared" si="100"/>
        <v>0</v>
      </c>
      <c r="K356" s="266" t="s">
        <v>34</v>
      </c>
      <c r="L356" s="271"/>
      <c r="M356" s="272" t="s">
        <v>34</v>
      </c>
      <c r="N356" s="273" t="s">
        <v>51</v>
      </c>
      <c r="O356" s="44"/>
      <c r="P356" s="215">
        <f t="shared" si="101"/>
        <v>0</v>
      </c>
      <c r="Q356" s="215">
        <v>0</v>
      </c>
      <c r="R356" s="215">
        <f t="shared" si="102"/>
        <v>0</v>
      </c>
      <c r="S356" s="215">
        <v>0</v>
      </c>
      <c r="T356" s="216">
        <f t="shared" si="103"/>
        <v>0</v>
      </c>
      <c r="AR356" s="25" t="s">
        <v>1104</v>
      </c>
      <c r="AT356" s="25" t="s">
        <v>306</v>
      </c>
      <c r="AU356" s="25" t="s">
        <v>108</v>
      </c>
      <c r="AY356" s="25" t="s">
        <v>201</v>
      </c>
      <c r="BE356" s="217">
        <f t="shared" si="104"/>
        <v>0</v>
      </c>
      <c r="BF356" s="217">
        <f t="shared" si="105"/>
        <v>0</v>
      </c>
      <c r="BG356" s="217">
        <f t="shared" si="106"/>
        <v>0</v>
      </c>
      <c r="BH356" s="217">
        <f t="shared" si="107"/>
        <v>0</v>
      </c>
      <c r="BI356" s="217">
        <f t="shared" si="108"/>
        <v>0</v>
      </c>
      <c r="BJ356" s="25" t="s">
        <v>42</v>
      </c>
      <c r="BK356" s="217">
        <f t="shared" si="109"/>
        <v>0</v>
      </c>
      <c r="BL356" s="25" t="s">
        <v>1104</v>
      </c>
      <c r="BM356" s="25" t="s">
        <v>4419</v>
      </c>
    </row>
    <row r="357" spans="2:65" s="1" customFormat="1" ht="25.5" customHeight="1">
      <c r="B357" s="43"/>
      <c r="C357" s="264" t="s">
        <v>1866</v>
      </c>
      <c r="D357" s="264" t="s">
        <v>306</v>
      </c>
      <c r="E357" s="265" t="s">
        <v>4245</v>
      </c>
      <c r="F357" s="266" t="s">
        <v>4246</v>
      </c>
      <c r="G357" s="267" t="s">
        <v>3891</v>
      </c>
      <c r="H357" s="268">
        <v>5</v>
      </c>
      <c r="I357" s="269"/>
      <c r="J357" s="270">
        <f t="shared" si="100"/>
        <v>0</v>
      </c>
      <c r="K357" s="266" t="s">
        <v>34</v>
      </c>
      <c r="L357" s="271"/>
      <c r="M357" s="272" t="s">
        <v>34</v>
      </c>
      <c r="N357" s="273" t="s">
        <v>51</v>
      </c>
      <c r="O357" s="44"/>
      <c r="P357" s="215">
        <f t="shared" si="101"/>
        <v>0</v>
      </c>
      <c r="Q357" s="215">
        <v>0</v>
      </c>
      <c r="R357" s="215">
        <f t="shared" si="102"/>
        <v>0</v>
      </c>
      <c r="S357" s="215">
        <v>0</v>
      </c>
      <c r="T357" s="216">
        <f t="shared" si="103"/>
        <v>0</v>
      </c>
      <c r="AR357" s="25" t="s">
        <v>1104</v>
      </c>
      <c r="AT357" s="25" t="s">
        <v>306</v>
      </c>
      <c r="AU357" s="25" t="s">
        <v>108</v>
      </c>
      <c r="AY357" s="25" t="s">
        <v>201</v>
      </c>
      <c r="BE357" s="217">
        <f t="shared" si="104"/>
        <v>0</v>
      </c>
      <c r="BF357" s="217">
        <f t="shared" si="105"/>
        <v>0</v>
      </c>
      <c r="BG357" s="217">
        <f t="shared" si="106"/>
        <v>0</v>
      </c>
      <c r="BH357" s="217">
        <f t="shared" si="107"/>
        <v>0</v>
      </c>
      <c r="BI357" s="217">
        <f t="shared" si="108"/>
        <v>0</v>
      </c>
      <c r="BJ357" s="25" t="s">
        <v>42</v>
      </c>
      <c r="BK357" s="217">
        <f t="shared" si="109"/>
        <v>0</v>
      </c>
      <c r="BL357" s="25" t="s">
        <v>1104</v>
      </c>
      <c r="BM357" s="25" t="s">
        <v>4420</v>
      </c>
    </row>
    <row r="358" spans="2:65" s="1" customFormat="1" ht="25.5" customHeight="1">
      <c r="B358" s="43"/>
      <c r="C358" s="264" t="s">
        <v>1873</v>
      </c>
      <c r="D358" s="264" t="s">
        <v>306</v>
      </c>
      <c r="E358" s="265" t="s">
        <v>4248</v>
      </c>
      <c r="F358" s="266" t="s">
        <v>4249</v>
      </c>
      <c r="G358" s="267" t="s">
        <v>3891</v>
      </c>
      <c r="H358" s="268">
        <v>4</v>
      </c>
      <c r="I358" s="269"/>
      <c r="J358" s="270">
        <f t="shared" si="100"/>
        <v>0</v>
      </c>
      <c r="K358" s="266" t="s">
        <v>34</v>
      </c>
      <c r="L358" s="271"/>
      <c r="M358" s="272" t="s">
        <v>34</v>
      </c>
      <c r="N358" s="273" t="s">
        <v>51</v>
      </c>
      <c r="O358" s="44"/>
      <c r="P358" s="215">
        <f t="shared" si="101"/>
        <v>0</v>
      </c>
      <c r="Q358" s="215">
        <v>0</v>
      </c>
      <c r="R358" s="215">
        <f t="shared" si="102"/>
        <v>0</v>
      </c>
      <c r="S358" s="215">
        <v>0</v>
      </c>
      <c r="T358" s="216">
        <f t="shared" si="103"/>
        <v>0</v>
      </c>
      <c r="AR358" s="25" t="s">
        <v>1104</v>
      </c>
      <c r="AT358" s="25" t="s">
        <v>306</v>
      </c>
      <c r="AU358" s="25" t="s">
        <v>108</v>
      </c>
      <c r="AY358" s="25" t="s">
        <v>201</v>
      </c>
      <c r="BE358" s="217">
        <f t="shared" si="104"/>
        <v>0</v>
      </c>
      <c r="BF358" s="217">
        <f t="shared" si="105"/>
        <v>0</v>
      </c>
      <c r="BG358" s="217">
        <f t="shared" si="106"/>
        <v>0</v>
      </c>
      <c r="BH358" s="217">
        <f t="shared" si="107"/>
        <v>0</v>
      </c>
      <c r="BI358" s="217">
        <f t="shared" si="108"/>
        <v>0</v>
      </c>
      <c r="BJ358" s="25" t="s">
        <v>42</v>
      </c>
      <c r="BK358" s="217">
        <f t="shared" si="109"/>
        <v>0</v>
      </c>
      <c r="BL358" s="25" t="s">
        <v>1104</v>
      </c>
      <c r="BM358" s="25" t="s">
        <v>4421</v>
      </c>
    </row>
    <row r="359" spans="2:65" s="1" customFormat="1" ht="25.5" customHeight="1">
      <c r="B359" s="43"/>
      <c r="C359" s="264" t="s">
        <v>1883</v>
      </c>
      <c r="D359" s="264" t="s">
        <v>306</v>
      </c>
      <c r="E359" s="265" t="s">
        <v>4251</v>
      </c>
      <c r="F359" s="266" t="s">
        <v>4252</v>
      </c>
      <c r="G359" s="267" t="s">
        <v>3891</v>
      </c>
      <c r="H359" s="268">
        <v>2</v>
      </c>
      <c r="I359" s="269"/>
      <c r="J359" s="270">
        <f t="shared" si="100"/>
        <v>0</v>
      </c>
      <c r="K359" s="266" t="s">
        <v>34</v>
      </c>
      <c r="L359" s="271"/>
      <c r="M359" s="272" t="s">
        <v>34</v>
      </c>
      <c r="N359" s="273" t="s">
        <v>51</v>
      </c>
      <c r="O359" s="44"/>
      <c r="P359" s="215">
        <f t="shared" si="101"/>
        <v>0</v>
      </c>
      <c r="Q359" s="215">
        <v>0</v>
      </c>
      <c r="R359" s="215">
        <f t="shared" si="102"/>
        <v>0</v>
      </c>
      <c r="S359" s="215">
        <v>0</v>
      </c>
      <c r="T359" s="216">
        <f t="shared" si="103"/>
        <v>0</v>
      </c>
      <c r="AR359" s="25" t="s">
        <v>1104</v>
      </c>
      <c r="AT359" s="25" t="s">
        <v>306</v>
      </c>
      <c r="AU359" s="25" t="s">
        <v>108</v>
      </c>
      <c r="AY359" s="25" t="s">
        <v>201</v>
      </c>
      <c r="BE359" s="217">
        <f t="shared" si="104"/>
        <v>0</v>
      </c>
      <c r="BF359" s="217">
        <f t="shared" si="105"/>
        <v>0</v>
      </c>
      <c r="BG359" s="217">
        <f t="shared" si="106"/>
        <v>0</v>
      </c>
      <c r="BH359" s="217">
        <f t="shared" si="107"/>
        <v>0</v>
      </c>
      <c r="BI359" s="217">
        <f t="shared" si="108"/>
        <v>0</v>
      </c>
      <c r="BJ359" s="25" t="s">
        <v>42</v>
      </c>
      <c r="BK359" s="217">
        <f t="shared" si="109"/>
        <v>0</v>
      </c>
      <c r="BL359" s="25" t="s">
        <v>1104</v>
      </c>
      <c r="BM359" s="25" t="s">
        <v>4422</v>
      </c>
    </row>
    <row r="360" spans="2:65" s="1" customFormat="1" ht="25.5" customHeight="1">
      <c r="B360" s="43"/>
      <c r="C360" s="264" t="s">
        <v>1887</v>
      </c>
      <c r="D360" s="264" t="s">
        <v>306</v>
      </c>
      <c r="E360" s="265" t="s">
        <v>4254</v>
      </c>
      <c r="F360" s="266" t="s">
        <v>4255</v>
      </c>
      <c r="G360" s="267" t="s">
        <v>3891</v>
      </c>
      <c r="H360" s="268">
        <v>8</v>
      </c>
      <c r="I360" s="269"/>
      <c r="J360" s="270">
        <f t="shared" si="100"/>
        <v>0</v>
      </c>
      <c r="K360" s="266" t="s">
        <v>34</v>
      </c>
      <c r="L360" s="271"/>
      <c r="M360" s="272" t="s">
        <v>34</v>
      </c>
      <c r="N360" s="273" t="s">
        <v>51</v>
      </c>
      <c r="O360" s="44"/>
      <c r="P360" s="215">
        <f t="shared" si="101"/>
        <v>0</v>
      </c>
      <c r="Q360" s="215">
        <v>0</v>
      </c>
      <c r="R360" s="215">
        <f t="shared" si="102"/>
        <v>0</v>
      </c>
      <c r="S360" s="215">
        <v>0</v>
      </c>
      <c r="T360" s="216">
        <f t="shared" si="103"/>
        <v>0</v>
      </c>
      <c r="AR360" s="25" t="s">
        <v>1104</v>
      </c>
      <c r="AT360" s="25" t="s">
        <v>306</v>
      </c>
      <c r="AU360" s="25" t="s">
        <v>108</v>
      </c>
      <c r="AY360" s="25" t="s">
        <v>201</v>
      </c>
      <c r="BE360" s="217">
        <f t="shared" si="104"/>
        <v>0</v>
      </c>
      <c r="BF360" s="217">
        <f t="shared" si="105"/>
        <v>0</v>
      </c>
      <c r="BG360" s="217">
        <f t="shared" si="106"/>
        <v>0</v>
      </c>
      <c r="BH360" s="217">
        <f t="shared" si="107"/>
        <v>0</v>
      </c>
      <c r="BI360" s="217">
        <f t="shared" si="108"/>
        <v>0</v>
      </c>
      <c r="BJ360" s="25" t="s">
        <v>42</v>
      </c>
      <c r="BK360" s="217">
        <f t="shared" si="109"/>
        <v>0</v>
      </c>
      <c r="BL360" s="25" t="s">
        <v>1104</v>
      </c>
      <c r="BM360" s="25" t="s">
        <v>4423</v>
      </c>
    </row>
    <row r="361" spans="2:65" s="1" customFormat="1" ht="25.5" customHeight="1">
      <c r="B361" s="43"/>
      <c r="C361" s="264" t="s">
        <v>1891</v>
      </c>
      <c r="D361" s="264" t="s">
        <v>306</v>
      </c>
      <c r="E361" s="265" t="s">
        <v>4257</v>
      </c>
      <c r="F361" s="266" t="s">
        <v>4258</v>
      </c>
      <c r="G361" s="267" t="s">
        <v>3891</v>
      </c>
      <c r="H361" s="268">
        <v>1</v>
      </c>
      <c r="I361" s="269"/>
      <c r="J361" s="270">
        <f t="shared" si="100"/>
        <v>0</v>
      </c>
      <c r="K361" s="266" t="s">
        <v>34</v>
      </c>
      <c r="L361" s="271"/>
      <c r="M361" s="272" t="s">
        <v>34</v>
      </c>
      <c r="N361" s="273" t="s">
        <v>51</v>
      </c>
      <c r="O361" s="44"/>
      <c r="P361" s="215">
        <f t="shared" si="101"/>
        <v>0</v>
      </c>
      <c r="Q361" s="215">
        <v>0</v>
      </c>
      <c r="R361" s="215">
        <f t="shared" si="102"/>
        <v>0</v>
      </c>
      <c r="S361" s="215">
        <v>0</v>
      </c>
      <c r="T361" s="216">
        <f t="shared" si="103"/>
        <v>0</v>
      </c>
      <c r="AR361" s="25" t="s">
        <v>1104</v>
      </c>
      <c r="AT361" s="25" t="s">
        <v>306</v>
      </c>
      <c r="AU361" s="25" t="s">
        <v>108</v>
      </c>
      <c r="AY361" s="25" t="s">
        <v>201</v>
      </c>
      <c r="BE361" s="217">
        <f t="shared" si="104"/>
        <v>0</v>
      </c>
      <c r="BF361" s="217">
        <f t="shared" si="105"/>
        <v>0</v>
      </c>
      <c r="BG361" s="217">
        <f t="shared" si="106"/>
        <v>0</v>
      </c>
      <c r="BH361" s="217">
        <f t="shared" si="107"/>
        <v>0</v>
      </c>
      <c r="BI361" s="217">
        <f t="shared" si="108"/>
        <v>0</v>
      </c>
      <c r="BJ361" s="25" t="s">
        <v>42</v>
      </c>
      <c r="BK361" s="217">
        <f t="shared" si="109"/>
        <v>0</v>
      </c>
      <c r="BL361" s="25" t="s">
        <v>1104</v>
      </c>
      <c r="BM361" s="25" t="s">
        <v>4424</v>
      </c>
    </row>
    <row r="362" spans="2:65" s="1" customFormat="1" ht="25.5" customHeight="1">
      <c r="B362" s="43"/>
      <c r="C362" s="264" t="s">
        <v>1895</v>
      </c>
      <c r="D362" s="264" t="s">
        <v>306</v>
      </c>
      <c r="E362" s="265" t="s">
        <v>4260</v>
      </c>
      <c r="F362" s="266" t="s">
        <v>4261</v>
      </c>
      <c r="G362" s="267" t="s">
        <v>3891</v>
      </c>
      <c r="H362" s="268">
        <v>2</v>
      </c>
      <c r="I362" s="269"/>
      <c r="J362" s="270">
        <f t="shared" si="100"/>
        <v>0</v>
      </c>
      <c r="K362" s="266" t="s">
        <v>34</v>
      </c>
      <c r="L362" s="271"/>
      <c r="M362" s="272" t="s">
        <v>34</v>
      </c>
      <c r="N362" s="273" t="s">
        <v>51</v>
      </c>
      <c r="O362" s="44"/>
      <c r="P362" s="215">
        <f t="shared" si="101"/>
        <v>0</v>
      </c>
      <c r="Q362" s="215">
        <v>0</v>
      </c>
      <c r="R362" s="215">
        <f t="shared" si="102"/>
        <v>0</v>
      </c>
      <c r="S362" s="215">
        <v>0</v>
      </c>
      <c r="T362" s="216">
        <f t="shared" si="103"/>
        <v>0</v>
      </c>
      <c r="AR362" s="25" t="s">
        <v>1104</v>
      </c>
      <c r="AT362" s="25" t="s">
        <v>306</v>
      </c>
      <c r="AU362" s="25" t="s">
        <v>108</v>
      </c>
      <c r="AY362" s="25" t="s">
        <v>201</v>
      </c>
      <c r="BE362" s="217">
        <f t="shared" si="104"/>
        <v>0</v>
      </c>
      <c r="BF362" s="217">
        <f t="shared" si="105"/>
        <v>0</v>
      </c>
      <c r="BG362" s="217">
        <f t="shared" si="106"/>
        <v>0</v>
      </c>
      <c r="BH362" s="217">
        <f t="shared" si="107"/>
        <v>0</v>
      </c>
      <c r="BI362" s="217">
        <f t="shared" si="108"/>
        <v>0</v>
      </c>
      <c r="BJ362" s="25" t="s">
        <v>42</v>
      </c>
      <c r="BK362" s="217">
        <f t="shared" si="109"/>
        <v>0</v>
      </c>
      <c r="BL362" s="25" t="s">
        <v>1104</v>
      </c>
      <c r="BM362" s="25" t="s">
        <v>4425</v>
      </c>
    </row>
    <row r="363" spans="2:65" s="1" customFormat="1" ht="25.5" customHeight="1">
      <c r="B363" s="43"/>
      <c r="C363" s="264" t="s">
        <v>1902</v>
      </c>
      <c r="D363" s="264" t="s">
        <v>306</v>
      </c>
      <c r="E363" s="265" t="s">
        <v>4263</v>
      </c>
      <c r="F363" s="266" t="s">
        <v>4264</v>
      </c>
      <c r="G363" s="267" t="s">
        <v>3891</v>
      </c>
      <c r="H363" s="268">
        <v>21</v>
      </c>
      <c r="I363" s="269"/>
      <c r="J363" s="270">
        <f t="shared" si="100"/>
        <v>0</v>
      </c>
      <c r="K363" s="266" t="s">
        <v>34</v>
      </c>
      <c r="L363" s="271"/>
      <c r="M363" s="272" t="s">
        <v>34</v>
      </c>
      <c r="N363" s="273" t="s">
        <v>51</v>
      </c>
      <c r="O363" s="44"/>
      <c r="P363" s="215">
        <f t="shared" si="101"/>
        <v>0</v>
      </c>
      <c r="Q363" s="215">
        <v>0</v>
      </c>
      <c r="R363" s="215">
        <f t="shared" si="102"/>
        <v>0</v>
      </c>
      <c r="S363" s="215">
        <v>0</v>
      </c>
      <c r="T363" s="216">
        <f t="shared" si="103"/>
        <v>0</v>
      </c>
      <c r="AR363" s="25" t="s">
        <v>1104</v>
      </c>
      <c r="AT363" s="25" t="s">
        <v>306</v>
      </c>
      <c r="AU363" s="25" t="s">
        <v>108</v>
      </c>
      <c r="AY363" s="25" t="s">
        <v>201</v>
      </c>
      <c r="BE363" s="217">
        <f t="shared" si="104"/>
        <v>0</v>
      </c>
      <c r="BF363" s="217">
        <f t="shared" si="105"/>
        <v>0</v>
      </c>
      <c r="BG363" s="217">
        <f t="shared" si="106"/>
        <v>0</v>
      </c>
      <c r="BH363" s="217">
        <f t="shared" si="107"/>
        <v>0</v>
      </c>
      <c r="BI363" s="217">
        <f t="shared" si="108"/>
        <v>0</v>
      </c>
      <c r="BJ363" s="25" t="s">
        <v>42</v>
      </c>
      <c r="BK363" s="217">
        <f t="shared" si="109"/>
        <v>0</v>
      </c>
      <c r="BL363" s="25" t="s">
        <v>1104</v>
      </c>
      <c r="BM363" s="25" t="s">
        <v>4426</v>
      </c>
    </row>
    <row r="364" spans="2:65" s="1" customFormat="1" ht="25.5" customHeight="1">
      <c r="B364" s="43"/>
      <c r="C364" s="264" t="s">
        <v>1909</v>
      </c>
      <c r="D364" s="264" t="s">
        <v>306</v>
      </c>
      <c r="E364" s="265" t="s">
        <v>4266</v>
      </c>
      <c r="F364" s="266" t="s">
        <v>4267</v>
      </c>
      <c r="G364" s="267" t="s">
        <v>3891</v>
      </c>
      <c r="H364" s="268">
        <v>6</v>
      </c>
      <c r="I364" s="269"/>
      <c r="J364" s="270">
        <f t="shared" si="100"/>
        <v>0</v>
      </c>
      <c r="K364" s="266" t="s">
        <v>34</v>
      </c>
      <c r="L364" s="271"/>
      <c r="M364" s="272" t="s">
        <v>34</v>
      </c>
      <c r="N364" s="273" t="s">
        <v>51</v>
      </c>
      <c r="O364" s="44"/>
      <c r="P364" s="215">
        <f t="shared" si="101"/>
        <v>0</v>
      </c>
      <c r="Q364" s="215">
        <v>0</v>
      </c>
      <c r="R364" s="215">
        <f t="shared" si="102"/>
        <v>0</v>
      </c>
      <c r="S364" s="215">
        <v>0</v>
      </c>
      <c r="T364" s="216">
        <f t="shared" si="103"/>
        <v>0</v>
      </c>
      <c r="AR364" s="25" t="s">
        <v>1104</v>
      </c>
      <c r="AT364" s="25" t="s">
        <v>306</v>
      </c>
      <c r="AU364" s="25" t="s">
        <v>108</v>
      </c>
      <c r="AY364" s="25" t="s">
        <v>201</v>
      </c>
      <c r="BE364" s="217">
        <f t="shared" si="104"/>
        <v>0</v>
      </c>
      <c r="BF364" s="217">
        <f t="shared" si="105"/>
        <v>0</v>
      </c>
      <c r="BG364" s="217">
        <f t="shared" si="106"/>
        <v>0</v>
      </c>
      <c r="BH364" s="217">
        <f t="shared" si="107"/>
        <v>0</v>
      </c>
      <c r="BI364" s="217">
        <f t="shared" si="108"/>
        <v>0</v>
      </c>
      <c r="BJ364" s="25" t="s">
        <v>42</v>
      </c>
      <c r="BK364" s="217">
        <f t="shared" si="109"/>
        <v>0</v>
      </c>
      <c r="BL364" s="25" t="s">
        <v>1104</v>
      </c>
      <c r="BM364" s="25" t="s">
        <v>4427</v>
      </c>
    </row>
    <row r="365" spans="2:65" s="1" customFormat="1" ht="25.5" customHeight="1">
      <c r="B365" s="43"/>
      <c r="C365" s="264" t="s">
        <v>1916</v>
      </c>
      <c r="D365" s="264" t="s">
        <v>306</v>
      </c>
      <c r="E365" s="265" t="s">
        <v>4269</v>
      </c>
      <c r="F365" s="266" t="s">
        <v>4270</v>
      </c>
      <c r="G365" s="267" t="s">
        <v>3891</v>
      </c>
      <c r="H365" s="268">
        <v>6</v>
      </c>
      <c r="I365" s="269"/>
      <c r="J365" s="270">
        <f t="shared" si="100"/>
        <v>0</v>
      </c>
      <c r="K365" s="266" t="s">
        <v>34</v>
      </c>
      <c r="L365" s="271"/>
      <c r="M365" s="272" t="s">
        <v>34</v>
      </c>
      <c r="N365" s="273" t="s">
        <v>51</v>
      </c>
      <c r="O365" s="44"/>
      <c r="P365" s="215">
        <f t="shared" si="101"/>
        <v>0</v>
      </c>
      <c r="Q365" s="215">
        <v>0</v>
      </c>
      <c r="R365" s="215">
        <f t="shared" si="102"/>
        <v>0</v>
      </c>
      <c r="S365" s="215">
        <v>0</v>
      </c>
      <c r="T365" s="216">
        <f t="shared" si="103"/>
        <v>0</v>
      </c>
      <c r="AR365" s="25" t="s">
        <v>1104</v>
      </c>
      <c r="AT365" s="25" t="s">
        <v>306</v>
      </c>
      <c r="AU365" s="25" t="s">
        <v>108</v>
      </c>
      <c r="AY365" s="25" t="s">
        <v>201</v>
      </c>
      <c r="BE365" s="217">
        <f t="shared" si="104"/>
        <v>0</v>
      </c>
      <c r="BF365" s="217">
        <f t="shared" si="105"/>
        <v>0</v>
      </c>
      <c r="BG365" s="217">
        <f t="shared" si="106"/>
        <v>0</v>
      </c>
      <c r="BH365" s="217">
        <f t="shared" si="107"/>
        <v>0</v>
      </c>
      <c r="BI365" s="217">
        <f t="shared" si="108"/>
        <v>0</v>
      </c>
      <c r="BJ365" s="25" t="s">
        <v>42</v>
      </c>
      <c r="BK365" s="217">
        <f t="shared" si="109"/>
        <v>0</v>
      </c>
      <c r="BL365" s="25" t="s">
        <v>1104</v>
      </c>
      <c r="BM365" s="25" t="s">
        <v>4428</v>
      </c>
    </row>
    <row r="366" spans="2:65" s="1" customFormat="1" ht="25.5" customHeight="1">
      <c r="B366" s="43"/>
      <c r="C366" s="264" t="s">
        <v>1922</v>
      </c>
      <c r="D366" s="264" t="s">
        <v>306</v>
      </c>
      <c r="E366" s="265" t="s">
        <v>4272</v>
      </c>
      <c r="F366" s="266" t="s">
        <v>4273</v>
      </c>
      <c r="G366" s="267" t="s">
        <v>3891</v>
      </c>
      <c r="H366" s="268">
        <v>7</v>
      </c>
      <c r="I366" s="269"/>
      <c r="J366" s="270">
        <f t="shared" si="100"/>
        <v>0</v>
      </c>
      <c r="K366" s="266" t="s">
        <v>34</v>
      </c>
      <c r="L366" s="271"/>
      <c r="M366" s="272" t="s">
        <v>34</v>
      </c>
      <c r="N366" s="273" t="s">
        <v>51</v>
      </c>
      <c r="O366" s="44"/>
      <c r="P366" s="215">
        <f t="shared" si="101"/>
        <v>0</v>
      </c>
      <c r="Q366" s="215">
        <v>0</v>
      </c>
      <c r="R366" s="215">
        <f t="shared" si="102"/>
        <v>0</v>
      </c>
      <c r="S366" s="215">
        <v>0</v>
      </c>
      <c r="T366" s="216">
        <f t="shared" si="103"/>
        <v>0</v>
      </c>
      <c r="AR366" s="25" t="s">
        <v>1104</v>
      </c>
      <c r="AT366" s="25" t="s">
        <v>306</v>
      </c>
      <c r="AU366" s="25" t="s">
        <v>108</v>
      </c>
      <c r="AY366" s="25" t="s">
        <v>201</v>
      </c>
      <c r="BE366" s="217">
        <f t="shared" si="104"/>
        <v>0</v>
      </c>
      <c r="BF366" s="217">
        <f t="shared" si="105"/>
        <v>0</v>
      </c>
      <c r="BG366" s="217">
        <f t="shared" si="106"/>
        <v>0</v>
      </c>
      <c r="BH366" s="217">
        <f t="shared" si="107"/>
        <v>0</v>
      </c>
      <c r="BI366" s="217">
        <f t="shared" si="108"/>
        <v>0</v>
      </c>
      <c r="BJ366" s="25" t="s">
        <v>42</v>
      </c>
      <c r="BK366" s="217">
        <f t="shared" si="109"/>
        <v>0</v>
      </c>
      <c r="BL366" s="25" t="s">
        <v>1104</v>
      </c>
      <c r="BM366" s="25" t="s">
        <v>4429</v>
      </c>
    </row>
    <row r="367" spans="2:65" s="1" customFormat="1" ht="25.5" customHeight="1">
      <c r="B367" s="43"/>
      <c r="C367" s="264" t="s">
        <v>1926</v>
      </c>
      <c r="D367" s="264" t="s">
        <v>306</v>
      </c>
      <c r="E367" s="265" t="s">
        <v>4275</v>
      </c>
      <c r="F367" s="266" t="s">
        <v>4276</v>
      </c>
      <c r="G367" s="267" t="s">
        <v>3891</v>
      </c>
      <c r="H367" s="268">
        <v>1</v>
      </c>
      <c r="I367" s="269"/>
      <c r="J367" s="270">
        <f t="shared" si="100"/>
        <v>0</v>
      </c>
      <c r="K367" s="266" t="s">
        <v>34</v>
      </c>
      <c r="L367" s="271"/>
      <c r="M367" s="272" t="s">
        <v>34</v>
      </c>
      <c r="N367" s="273" t="s">
        <v>51</v>
      </c>
      <c r="O367" s="44"/>
      <c r="P367" s="215">
        <f t="shared" si="101"/>
        <v>0</v>
      </c>
      <c r="Q367" s="215">
        <v>0</v>
      </c>
      <c r="R367" s="215">
        <f t="shared" si="102"/>
        <v>0</v>
      </c>
      <c r="S367" s="215">
        <v>0</v>
      </c>
      <c r="T367" s="216">
        <f t="shared" si="103"/>
        <v>0</v>
      </c>
      <c r="AR367" s="25" t="s">
        <v>1104</v>
      </c>
      <c r="AT367" s="25" t="s">
        <v>306</v>
      </c>
      <c r="AU367" s="25" t="s">
        <v>108</v>
      </c>
      <c r="AY367" s="25" t="s">
        <v>201</v>
      </c>
      <c r="BE367" s="217">
        <f t="shared" si="104"/>
        <v>0</v>
      </c>
      <c r="BF367" s="217">
        <f t="shared" si="105"/>
        <v>0</v>
      </c>
      <c r="BG367" s="217">
        <f t="shared" si="106"/>
        <v>0</v>
      </c>
      <c r="BH367" s="217">
        <f t="shared" si="107"/>
        <v>0</v>
      </c>
      <c r="BI367" s="217">
        <f t="shared" si="108"/>
        <v>0</v>
      </c>
      <c r="BJ367" s="25" t="s">
        <v>42</v>
      </c>
      <c r="BK367" s="217">
        <f t="shared" si="109"/>
        <v>0</v>
      </c>
      <c r="BL367" s="25" t="s">
        <v>1104</v>
      </c>
      <c r="BM367" s="25" t="s">
        <v>4430</v>
      </c>
    </row>
    <row r="368" spans="2:65" s="1" customFormat="1" ht="25.5" customHeight="1">
      <c r="B368" s="43"/>
      <c r="C368" s="264" t="s">
        <v>1936</v>
      </c>
      <c r="D368" s="264" t="s">
        <v>306</v>
      </c>
      <c r="E368" s="265" t="s">
        <v>4278</v>
      </c>
      <c r="F368" s="266" t="s">
        <v>4279</v>
      </c>
      <c r="G368" s="267" t="s">
        <v>3891</v>
      </c>
      <c r="H368" s="268">
        <v>3</v>
      </c>
      <c r="I368" s="269"/>
      <c r="J368" s="270">
        <f t="shared" si="100"/>
        <v>0</v>
      </c>
      <c r="K368" s="266" t="s">
        <v>34</v>
      </c>
      <c r="L368" s="271"/>
      <c r="M368" s="272" t="s">
        <v>34</v>
      </c>
      <c r="N368" s="273" t="s">
        <v>51</v>
      </c>
      <c r="O368" s="44"/>
      <c r="P368" s="215">
        <f t="shared" si="101"/>
        <v>0</v>
      </c>
      <c r="Q368" s="215">
        <v>0</v>
      </c>
      <c r="R368" s="215">
        <f t="shared" si="102"/>
        <v>0</v>
      </c>
      <c r="S368" s="215">
        <v>0</v>
      </c>
      <c r="T368" s="216">
        <f t="shared" si="103"/>
        <v>0</v>
      </c>
      <c r="AR368" s="25" t="s">
        <v>1104</v>
      </c>
      <c r="AT368" s="25" t="s">
        <v>306</v>
      </c>
      <c r="AU368" s="25" t="s">
        <v>108</v>
      </c>
      <c r="AY368" s="25" t="s">
        <v>201</v>
      </c>
      <c r="BE368" s="217">
        <f t="shared" si="104"/>
        <v>0</v>
      </c>
      <c r="BF368" s="217">
        <f t="shared" si="105"/>
        <v>0</v>
      </c>
      <c r="BG368" s="217">
        <f t="shared" si="106"/>
        <v>0</v>
      </c>
      <c r="BH368" s="217">
        <f t="shared" si="107"/>
        <v>0</v>
      </c>
      <c r="BI368" s="217">
        <f t="shared" si="108"/>
        <v>0</v>
      </c>
      <c r="BJ368" s="25" t="s">
        <v>42</v>
      </c>
      <c r="BK368" s="217">
        <f t="shared" si="109"/>
        <v>0</v>
      </c>
      <c r="BL368" s="25" t="s">
        <v>1104</v>
      </c>
      <c r="BM368" s="25" t="s">
        <v>4431</v>
      </c>
    </row>
    <row r="369" spans="2:65" s="1" customFormat="1" ht="25.5" customHeight="1">
      <c r="B369" s="43"/>
      <c r="C369" s="264" t="s">
        <v>1941</v>
      </c>
      <c r="D369" s="264" t="s">
        <v>306</v>
      </c>
      <c r="E369" s="265" t="s">
        <v>4291</v>
      </c>
      <c r="F369" s="266" t="s">
        <v>4292</v>
      </c>
      <c r="G369" s="267" t="s">
        <v>3891</v>
      </c>
      <c r="H369" s="268">
        <v>5</v>
      </c>
      <c r="I369" s="269"/>
      <c r="J369" s="270">
        <f t="shared" si="100"/>
        <v>0</v>
      </c>
      <c r="K369" s="266" t="s">
        <v>34</v>
      </c>
      <c r="L369" s="271"/>
      <c r="M369" s="272" t="s">
        <v>34</v>
      </c>
      <c r="N369" s="273" t="s">
        <v>51</v>
      </c>
      <c r="O369" s="44"/>
      <c r="P369" s="215">
        <f t="shared" si="101"/>
        <v>0</v>
      </c>
      <c r="Q369" s="215">
        <v>0</v>
      </c>
      <c r="R369" s="215">
        <f t="shared" si="102"/>
        <v>0</v>
      </c>
      <c r="S369" s="215">
        <v>0</v>
      </c>
      <c r="T369" s="216">
        <f t="shared" si="103"/>
        <v>0</v>
      </c>
      <c r="AR369" s="25" t="s">
        <v>1104</v>
      </c>
      <c r="AT369" s="25" t="s">
        <v>306</v>
      </c>
      <c r="AU369" s="25" t="s">
        <v>108</v>
      </c>
      <c r="AY369" s="25" t="s">
        <v>201</v>
      </c>
      <c r="BE369" s="217">
        <f t="shared" si="104"/>
        <v>0</v>
      </c>
      <c r="BF369" s="217">
        <f t="shared" si="105"/>
        <v>0</v>
      </c>
      <c r="BG369" s="217">
        <f t="shared" si="106"/>
        <v>0</v>
      </c>
      <c r="BH369" s="217">
        <f t="shared" si="107"/>
        <v>0</v>
      </c>
      <c r="BI369" s="217">
        <f t="shared" si="108"/>
        <v>0</v>
      </c>
      <c r="BJ369" s="25" t="s">
        <v>42</v>
      </c>
      <c r="BK369" s="217">
        <f t="shared" si="109"/>
        <v>0</v>
      </c>
      <c r="BL369" s="25" t="s">
        <v>1104</v>
      </c>
      <c r="BM369" s="25" t="s">
        <v>4432</v>
      </c>
    </row>
    <row r="370" spans="2:65" s="1" customFormat="1" ht="25.5" customHeight="1">
      <c r="B370" s="43"/>
      <c r="C370" s="264" t="s">
        <v>1945</v>
      </c>
      <c r="D370" s="264" t="s">
        <v>306</v>
      </c>
      <c r="E370" s="265" t="s">
        <v>4294</v>
      </c>
      <c r="F370" s="266" t="s">
        <v>4295</v>
      </c>
      <c r="G370" s="267" t="s">
        <v>3891</v>
      </c>
      <c r="H370" s="268">
        <v>2</v>
      </c>
      <c r="I370" s="269"/>
      <c r="J370" s="270">
        <f t="shared" si="100"/>
        <v>0</v>
      </c>
      <c r="K370" s="266" t="s">
        <v>34</v>
      </c>
      <c r="L370" s="271"/>
      <c r="M370" s="272" t="s">
        <v>34</v>
      </c>
      <c r="N370" s="273" t="s">
        <v>51</v>
      </c>
      <c r="O370" s="44"/>
      <c r="P370" s="215">
        <f t="shared" si="101"/>
        <v>0</v>
      </c>
      <c r="Q370" s="215">
        <v>0</v>
      </c>
      <c r="R370" s="215">
        <f t="shared" si="102"/>
        <v>0</v>
      </c>
      <c r="S370" s="215">
        <v>0</v>
      </c>
      <c r="T370" s="216">
        <f t="shared" si="103"/>
        <v>0</v>
      </c>
      <c r="AR370" s="25" t="s">
        <v>1104</v>
      </c>
      <c r="AT370" s="25" t="s">
        <v>306</v>
      </c>
      <c r="AU370" s="25" t="s">
        <v>108</v>
      </c>
      <c r="AY370" s="25" t="s">
        <v>201</v>
      </c>
      <c r="BE370" s="217">
        <f t="shared" si="104"/>
        <v>0</v>
      </c>
      <c r="BF370" s="217">
        <f t="shared" si="105"/>
        <v>0</v>
      </c>
      <c r="BG370" s="217">
        <f t="shared" si="106"/>
        <v>0</v>
      </c>
      <c r="BH370" s="217">
        <f t="shared" si="107"/>
        <v>0</v>
      </c>
      <c r="BI370" s="217">
        <f t="shared" si="108"/>
        <v>0</v>
      </c>
      <c r="BJ370" s="25" t="s">
        <v>42</v>
      </c>
      <c r="BK370" s="217">
        <f t="shared" si="109"/>
        <v>0</v>
      </c>
      <c r="BL370" s="25" t="s">
        <v>1104</v>
      </c>
      <c r="BM370" s="25" t="s">
        <v>4433</v>
      </c>
    </row>
    <row r="371" spans="2:65" s="1" customFormat="1" ht="16.5" customHeight="1">
      <c r="B371" s="43"/>
      <c r="C371" s="264" t="s">
        <v>1949</v>
      </c>
      <c r="D371" s="264" t="s">
        <v>306</v>
      </c>
      <c r="E371" s="265" t="s">
        <v>4297</v>
      </c>
      <c r="F371" s="266" t="s">
        <v>4298</v>
      </c>
      <c r="G371" s="267" t="s">
        <v>3891</v>
      </c>
      <c r="H371" s="268">
        <v>8</v>
      </c>
      <c r="I371" s="269"/>
      <c r="J371" s="270">
        <f t="shared" si="100"/>
        <v>0</v>
      </c>
      <c r="K371" s="266" t="s">
        <v>34</v>
      </c>
      <c r="L371" s="271"/>
      <c r="M371" s="272" t="s">
        <v>34</v>
      </c>
      <c r="N371" s="273" t="s">
        <v>51</v>
      </c>
      <c r="O371" s="44"/>
      <c r="P371" s="215">
        <f t="shared" si="101"/>
        <v>0</v>
      </c>
      <c r="Q371" s="215">
        <v>0</v>
      </c>
      <c r="R371" s="215">
        <f t="shared" si="102"/>
        <v>0</v>
      </c>
      <c r="S371" s="215">
        <v>0</v>
      </c>
      <c r="T371" s="216">
        <f t="shared" si="103"/>
        <v>0</v>
      </c>
      <c r="AR371" s="25" t="s">
        <v>1104</v>
      </c>
      <c r="AT371" s="25" t="s">
        <v>306</v>
      </c>
      <c r="AU371" s="25" t="s">
        <v>108</v>
      </c>
      <c r="AY371" s="25" t="s">
        <v>201</v>
      </c>
      <c r="BE371" s="217">
        <f t="shared" si="104"/>
        <v>0</v>
      </c>
      <c r="BF371" s="217">
        <f t="shared" si="105"/>
        <v>0</v>
      </c>
      <c r="BG371" s="217">
        <f t="shared" si="106"/>
        <v>0</v>
      </c>
      <c r="BH371" s="217">
        <f t="shared" si="107"/>
        <v>0</v>
      </c>
      <c r="BI371" s="217">
        <f t="shared" si="108"/>
        <v>0</v>
      </c>
      <c r="BJ371" s="25" t="s">
        <v>42</v>
      </c>
      <c r="BK371" s="217">
        <f t="shared" si="109"/>
        <v>0</v>
      </c>
      <c r="BL371" s="25" t="s">
        <v>1104</v>
      </c>
      <c r="BM371" s="25" t="s">
        <v>4434</v>
      </c>
    </row>
    <row r="372" spans="2:65" s="1" customFormat="1" ht="16.5" customHeight="1">
      <c r="B372" s="43"/>
      <c r="C372" s="264" t="s">
        <v>1953</v>
      </c>
      <c r="D372" s="264" t="s">
        <v>306</v>
      </c>
      <c r="E372" s="265" t="s">
        <v>4300</v>
      </c>
      <c r="F372" s="266" t="s">
        <v>4301</v>
      </c>
      <c r="G372" s="267" t="s">
        <v>3891</v>
      </c>
      <c r="H372" s="268">
        <v>2</v>
      </c>
      <c r="I372" s="269"/>
      <c r="J372" s="270">
        <f t="shared" si="100"/>
        <v>0</v>
      </c>
      <c r="K372" s="266" t="s">
        <v>34</v>
      </c>
      <c r="L372" s="271"/>
      <c r="M372" s="272" t="s">
        <v>34</v>
      </c>
      <c r="N372" s="273" t="s">
        <v>51</v>
      </c>
      <c r="O372" s="44"/>
      <c r="P372" s="215">
        <f t="shared" si="101"/>
        <v>0</v>
      </c>
      <c r="Q372" s="215">
        <v>0</v>
      </c>
      <c r="R372" s="215">
        <f t="shared" si="102"/>
        <v>0</v>
      </c>
      <c r="S372" s="215">
        <v>0</v>
      </c>
      <c r="T372" s="216">
        <f t="shared" si="103"/>
        <v>0</v>
      </c>
      <c r="AR372" s="25" t="s">
        <v>1104</v>
      </c>
      <c r="AT372" s="25" t="s">
        <v>306</v>
      </c>
      <c r="AU372" s="25" t="s">
        <v>108</v>
      </c>
      <c r="AY372" s="25" t="s">
        <v>201</v>
      </c>
      <c r="BE372" s="217">
        <f t="shared" si="104"/>
        <v>0</v>
      </c>
      <c r="BF372" s="217">
        <f t="shared" si="105"/>
        <v>0</v>
      </c>
      <c r="BG372" s="217">
        <f t="shared" si="106"/>
        <v>0</v>
      </c>
      <c r="BH372" s="217">
        <f t="shared" si="107"/>
        <v>0</v>
      </c>
      <c r="BI372" s="217">
        <f t="shared" si="108"/>
        <v>0</v>
      </c>
      <c r="BJ372" s="25" t="s">
        <v>42</v>
      </c>
      <c r="BK372" s="217">
        <f t="shared" si="109"/>
        <v>0</v>
      </c>
      <c r="BL372" s="25" t="s">
        <v>1104</v>
      </c>
      <c r="BM372" s="25" t="s">
        <v>4435</v>
      </c>
    </row>
    <row r="373" spans="2:65" s="1" customFormat="1" ht="16.5" customHeight="1">
      <c r="B373" s="43"/>
      <c r="C373" s="264" t="s">
        <v>1957</v>
      </c>
      <c r="D373" s="264" t="s">
        <v>306</v>
      </c>
      <c r="E373" s="265" t="s">
        <v>4182</v>
      </c>
      <c r="F373" s="266" t="s">
        <v>4183</v>
      </c>
      <c r="G373" s="267" t="s">
        <v>540</v>
      </c>
      <c r="H373" s="268">
        <v>200</v>
      </c>
      <c r="I373" s="269"/>
      <c r="J373" s="270">
        <f t="shared" si="100"/>
        <v>0</v>
      </c>
      <c r="K373" s="266" t="s">
        <v>34</v>
      </c>
      <c r="L373" s="271"/>
      <c r="M373" s="272" t="s">
        <v>34</v>
      </c>
      <c r="N373" s="273" t="s">
        <v>51</v>
      </c>
      <c r="O373" s="44"/>
      <c r="P373" s="215">
        <f t="shared" si="101"/>
        <v>0</v>
      </c>
      <c r="Q373" s="215">
        <v>0</v>
      </c>
      <c r="R373" s="215">
        <f t="shared" si="102"/>
        <v>0</v>
      </c>
      <c r="S373" s="215">
        <v>0</v>
      </c>
      <c r="T373" s="216">
        <f t="shared" si="103"/>
        <v>0</v>
      </c>
      <c r="AR373" s="25" t="s">
        <v>1104</v>
      </c>
      <c r="AT373" s="25" t="s">
        <v>306</v>
      </c>
      <c r="AU373" s="25" t="s">
        <v>108</v>
      </c>
      <c r="AY373" s="25" t="s">
        <v>201</v>
      </c>
      <c r="BE373" s="217">
        <f t="shared" si="104"/>
        <v>0</v>
      </c>
      <c r="BF373" s="217">
        <f t="shared" si="105"/>
        <v>0</v>
      </c>
      <c r="BG373" s="217">
        <f t="shared" si="106"/>
        <v>0</v>
      </c>
      <c r="BH373" s="217">
        <f t="shared" si="107"/>
        <v>0</v>
      </c>
      <c r="BI373" s="217">
        <f t="shared" si="108"/>
        <v>0</v>
      </c>
      <c r="BJ373" s="25" t="s">
        <v>42</v>
      </c>
      <c r="BK373" s="217">
        <f t="shared" si="109"/>
        <v>0</v>
      </c>
      <c r="BL373" s="25" t="s">
        <v>1104</v>
      </c>
      <c r="BM373" s="25" t="s">
        <v>4436</v>
      </c>
    </row>
    <row r="374" spans="2:65" s="1" customFormat="1" ht="16.5" customHeight="1">
      <c r="B374" s="43"/>
      <c r="C374" s="264" t="s">
        <v>1964</v>
      </c>
      <c r="D374" s="264" t="s">
        <v>306</v>
      </c>
      <c r="E374" s="265" t="s">
        <v>4119</v>
      </c>
      <c r="F374" s="266" t="s">
        <v>4120</v>
      </c>
      <c r="G374" s="267" t="s">
        <v>540</v>
      </c>
      <c r="H374" s="268">
        <v>150</v>
      </c>
      <c r="I374" s="269"/>
      <c r="J374" s="270">
        <f t="shared" si="100"/>
        <v>0</v>
      </c>
      <c r="K374" s="266" t="s">
        <v>34</v>
      </c>
      <c r="L374" s="271"/>
      <c r="M374" s="272" t="s">
        <v>34</v>
      </c>
      <c r="N374" s="273" t="s">
        <v>51</v>
      </c>
      <c r="O374" s="44"/>
      <c r="P374" s="215">
        <f t="shared" si="101"/>
        <v>0</v>
      </c>
      <c r="Q374" s="215">
        <v>0</v>
      </c>
      <c r="R374" s="215">
        <f t="shared" si="102"/>
        <v>0</v>
      </c>
      <c r="S374" s="215">
        <v>0</v>
      </c>
      <c r="T374" s="216">
        <f t="shared" si="103"/>
        <v>0</v>
      </c>
      <c r="AR374" s="25" t="s">
        <v>1104</v>
      </c>
      <c r="AT374" s="25" t="s">
        <v>306</v>
      </c>
      <c r="AU374" s="25" t="s">
        <v>108</v>
      </c>
      <c r="AY374" s="25" t="s">
        <v>201</v>
      </c>
      <c r="BE374" s="217">
        <f t="shared" si="104"/>
        <v>0</v>
      </c>
      <c r="BF374" s="217">
        <f t="shared" si="105"/>
        <v>0</v>
      </c>
      <c r="BG374" s="217">
        <f t="shared" si="106"/>
        <v>0</v>
      </c>
      <c r="BH374" s="217">
        <f t="shared" si="107"/>
        <v>0</v>
      </c>
      <c r="BI374" s="217">
        <f t="shared" si="108"/>
        <v>0</v>
      </c>
      <c r="BJ374" s="25" t="s">
        <v>42</v>
      </c>
      <c r="BK374" s="217">
        <f t="shared" si="109"/>
        <v>0</v>
      </c>
      <c r="BL374" s="25" t="s">
        <v>1104</v>
      </c>
      <c r="BM374" s="25" t="s">
        <v>4437</v>
      </c>
    </row>
    <row r="375" spans="2:65" s="1" customFormat="1" ht="16.5" customHeight="1">
      <c r="B375" s="43"/>
      <c r="C375" s="264" t="s">
        <v>1969</v>
      </c>
      <c r="D375" s="264" t="s">
        <v>306</v>
      </c>
      <c r="E375" s="265" t="s">
        <v>4188</v>
      </c>
      <c r="F375" s="266" t="s">
        <v>4189</v>
      </c>
      <c r="G375" s="267" t="s">
        <v>3891</v>
      </c>
      <c r="H375" s="268">
        <v>7</v>
      </c>
      <c r="I375" s="269"/>
      <c r="J375" s="270">
        <f t="shared" si="100"/>
        <v>0</v>
      </c>
      <c r="K375" s="266" t="s">
        <v>34</v>
      </c>
      <c r="L375" s="271"/>
      <c r="M375" s="272" t="s">
        <v>34</v>
      </c>
      <c r="N375" s="273" t="s">
        <v>51</v>
      </c>
      <c r="O375" s="44"/>
      <c r="P375" s="215">
        <f t="shared" si="101"/>
        <v>0</v>
      </c>
      <c r="Q375" s="215">
        <v>0</v>
      </c>
      <c r="R375" s="215">
        <f t="shared" si="102"/>
        <v>0</v>
      </c>
      <c r="S375" s="215">
        <v>0</v>
      </c>
      <c r="T375" s="216">
        <f t="shared" si="103"/>
        <v>0</v>
      </c>
      <c r="AR375" s="25" t="s">
        <v>1104</v>
      </c>
      <c r="AT375" s="25" t="s">
        <v>306</v>
      </c>
      <c r="AU375" s="25" t="s">
        <v>108</v>
      </c>
      <c r="AY375" s="25" t="s">
        <v>201</v>
      </c>
      <c r="BE375" s="217">
        <f t="shared" si="104"/>
        <v>0</v>
      </c>
      <c r="BF375" s="217">
        <f t="shared" si="105"/>
        <v>0</v>
      </c>
      <c r="BG375" s="217">
        <f t="shared" si="106"/>
        <v>0</v>
      </c>
      <c r="BH375" s="217">
        <f t="shared" si="107"/>
        <v>0</v>
      </c>
      <c r="BI375" s="217">
        <f t="shared" si="108"/>
        <v>0</v>
      </c>
      <c r="BJ375" s="25" t="s">
        <v>42</v>
      </c>
      <c r="BK375" s="217">
        <f t="shared" si="109"/>
        <v>0</v>
      </c>
      <c r="BL375" s="25" t="s">
        <v>1104</v>
      </c>
      <c r="BM375" s="25" t="s">
        <v>4438</v>
      </c>
    </row>
    <row r="376" spans="2:65" s="1" customFormat="1" ht="16.5" customHeight="1">
      <c r="B376" s="43"/>
      <c r="C376" s="264" t="s">
        <v>1973</v>
      </c>
      <c r="D376" s="264" t="s">
        <v>306</v>
      </c>
      <c r="E376" s="265" t="s">
        <v>4191</v>
      </c>
      <c r="F376" s="266" t="s">
        <v>4192</v>
      </c>
      <c r="G376" s="267" t="s">
        <v>3891</v>
      </c>
      <c r="H376" s="268">
        <v>65</v>
      </c>
      <c r="I376" s="269"/>
      <c r="J376" s="270">
        <f t="shared" si="100"/>
        <v>0</v>
      </c>
      <c r="K376" s="266" t="s">
        <v>34</v>
      </c>
      <c r="L376" s="271"/>
      <c r="M376" s="272" t="s">
        <v>34</v>
      </c>
      <c r="N376" s="273" t="s">
        <v>51</v>
      </c>
      <c r="O376" s="44"/>
      <c r="P376" s="215">
        <f t="shared" si="101"/>
        <v>0</v>
      </c>
      <c r="Q376" s="215">
        <v>0</v>
      </c>
      <c r="R376" s="215">
        <f t="shared" si="102"/>
        <v>0</v>
      </c>
      <c r="S376" s="215">
        <v>0</v>
      </c>
      <c r="T376" s="216">
        <f t="shared" si="103"/>
        <v>0</v>
      </c>
      <c r="AR376" s="25" t="s">
        <v>1104</v>
      </c>
      <c r="AT376" s="25" t="s">
        <v>306</v>
      </c>
      <c r="AU376" s="25" t="s">
        <v>108</v>
      </c>
      <c r="AY376" s="25" t="s">
        <v>201</v>
      </c>
      <c r="BE376" s="217">
        <f t="shared" si="104"/>
        <v>0</v>
      </c>
      <c r="BF376" s="217">
        <f t="shared" si="105"/>
        <v>0</v>
      </c>
      <c r="BG376" s="217">
        <f t="shared" si="106"/>
        <v>0</v>
      </c>
      <c r="BH376" s="217">
        <f t="shared" si="107"/>
        <v>0</v>
      </c>
      <c r="BI376" s="217">
        <f t="shared" si="108"/>
        <v>0</v>
      </c>
      <c r="BJ376" s="25" t="s">
        <v>42</v>
      </c>
      <c r="BK376" s="217">
        <f t="shared" si="109"/>
        <v>0</v>
      </c>
      <c r="BL376" s="25" t="s">
        <v>1104</v>
      </c>
      <c r="BM376" s="25" t="s">
        <v>4439</v>
      </c>
    </row>
    <row r="377" spans="2:65" s="1" customFormat="1" ht="16.5" customHeight="1">
      <c r="B377" s="43"/>
      <c r="C377" s="264" t="s">
        <v>1977</v>
      </c>
      <c r="D377" s="264" t="s">
        <v>306</v>
      </c>
      <c r="E377" s="265" t="s">
        <v>4194</v>
      </c>
      <c r="F377" s="266" t="s">
        <v>4195</v>
      </c>
      <c r="G377" s="267" t="s">
        <v>3891</v>
      </c>
      <c r="H377" s="268">
        <v>53</v>
      </c>
      <c r="I377" s="269"/>
      <c r="J377" s="270">
        <f t="shared" si="100"/>
        <v>0</v>
      </c>
      <c r="K377" s="266" t="s">
        <v>34</v>
      </c>
      <c r="L377" s="271"/>
      <c r="M377" s="272" t="s">
        <v>34</v>
      </c>
      <c r="N377" s="273" t="s">
        <v>51</v>
      </c>
      <c r="O377" s="44"/>
      <c r="P377" s="215">
        <f t="shared" si="101"/>
        <v>0</v>
      </c>
      <c r="Q377" s="215">
        <v>0</v>
      </c>
      <c r="R377" s="215">
        <f t="shared" si="102"/>
        <v>0</v>
      </c>
      <c r="S377" s="215">
        <v>0</v>
      </c>
      <c r="T377" s="216">
        <f t="shared" si="103"/>
        <v>0</v>
      </c>
      <c r="AR377" s="25" t="s">
        <v>1104</v>
      </c>
      <c r="AT377" s="25" t="s">
        <v>306</v>
      </c>
      <c r="AU377" s="25" t="s">
        <v>108</v>
      </c>
      <c r="AY377" s="25" t="s">
        <v>201</v>
      </c>
      <c r="BE377" s="217">
        <f t="shared" si="104"/>
        <v>0</v>
      </c>
      <c r="BF377" s="217">
        <f t="shared" si="105"/>
        <v>0</v>
      </c>
      <c r="BG377" s="217">
        <f t="shared" si="106"/>
        <v>0</v>
      </c>
      <c r="BH377" s="217">
        <f t="shared" si="107"/>
        <v>0</v>
      </c>
      <c r="BI377" s="217">
        <f t="shared" si="108"/>
        <v>0</v>
      </c>
      <c r="BJ377" s="25" t="s">
        <v>42</v>
      </c>
      <c r="BK377" s="217">
        <f t="shared" si="109"/>
        <v>0</v>
      </c>
      <c r="BL377" s="25" t="s">
        <v>1104</v>
      </c>
      <c r="BM377" s="25" t="s">
        <v>4440</v>
      </c>
    </row>
    <row r="378" spans="2:65" s="1" customFormat="1" ht="16.5" customHeight="1">
      <c r="B378" s="43"/>
      <c r="C378" s="264" t="s">
        <v>1982</v>
      </c>
      <c r="D378" s="264" t="s">
        <v>306</v>
      </c>
      <c r="E378" s="265" t="s">
        <v>4197</v>
      </c>
      <c r="F378" s="266" t="s">
        <v>4198</v>
      </c>
      <c r="G378" s="267" t="s">
        <v>3891</v>
      </c>
      <c r="H378" s="268">
        <v>12</v>
      </c>
      <c r="I378" s="269"/>
      <c r="J378" s="270">
        <f t="shared" si="100"/>
        <v>0</v>
      </c>
      <c r="K378" s="266" t="s">
        <v>34</v>
      </c>
      <c r="L378" s="271"/>
      <c r="M378" s="272" t="s">
        <v>34</v>
      </c>
      <c r="N378" s="273" t="s">
        <v>51</v>
      </c>
      <c r="O378" s="44"/>
      <c r="P378" s="215">
        <f t="shared" si="101"/>
        <v>0</v>
      </c>
      <c r="Q378" s="215">
        <v>0</v>
      </c>
      <c r="R378" s="215">
        <f t="shared" si="102"/>
        <v>0</v>
      </c>
      <c r="S378" s="215">
        <v>0</v>
      </c>
      <c r="T378" s="216">
        <f t="shared" si="103"/>
        <v>0</v>
      </c>
      <c r="AR378" s="25" t="s">
        <v>1104</v>
      </c>
      <c r="AT378" s="25" t="s">
        <v>306</v>
      </c>
      <c r="AU378" s="25" t="s">
        <v>108</v>
      </c>
      <c r="AY378" s="25" t="s">
        <v>201</v>
      </c>
      <c r="BE378" s="217">
        <f t="shared" si="104"/>
        <v>0</v>
      </c>
      <c r="BF378" s="217">
        <f t="shared" si="105"/>
        <v>0</v>
      </c>
      <c r="BG378" s="217">
        <f t="shared" si="106"/>
        <v>0</v>
      </c>
      <c r="BH378" s="217">
        <f t="shared" si="107"/>
        <v>0</v>
      </c>
      <c r="BI378" s="217">
        <f t="shared" si="108"/>
        <v>0</v>
      </c>
      <c r="BJ378" s="25" t="s">
        <v>42</v>
      </c>
      <c r="BK378" s="217">
        <f t="shared" si="109"/>
        <v>0</v>
      </c>
      <c r="BL378" s="25" t="s">
        <v>1104</v>
      </c>
      <c r="BM378" s="25" t="s">
        <v>4441</v>
      </c>
    </row>
    <row r="379" spans="2:65" s="1" customFormat="1" ht="16.5" customHeight="1">
      <c r="B379" s="43"/>
      <c r="C379" s="264" t="s">
        <v>1986</v>
      </c>
      <c r="D379" s="264" t="s">
        <v>306</v>
      </c>
      <c r="E379" s="265" t="s">
        <v>4200</v>
      </c>
      <c r="F379" s="266" t="s">
        <v>4201</v>
      </c>
      <c r="G379" s="267" t="s">
        <v>3891</v>
      </c>
      <c r="H379" s="268">
        <v>6</v>
      </c>
      <c r="I379" s="269"/>
      <c r="J379" s="270">
        <f t="shared" si="100"/>
        <v>0</v>
      </c>
      <c r="K379" s="266" t="s">
        <v>34</v>
      </c>
      <c r="L379" s="271"/>
      <c r="M379" s="272" t="s">
        <v>34</v>
      </c>
      <c r="N379" s="273" t="s">
        <v>51</v>
      </c>
      <c r="O379" s="44"/>
      <c r="P379" s="215">
        <f t="shared" si="101"/>
        <v>0</v>
      </c>
      <c r="Q379" s="215">
        <v>0</v>
      </c>
      <c r="R379" s="215">
        <f t="shared" si="102"/>
        <v>0</v>
      </c>
      <c r="S379" s="215">
        <v>0</v>
      </c>
      <c r="T379" s="216">
        <f t="shared" si="103"/>
        <v>0</v>
      </c>
      <c r="AR379" s="25" t="s">
        <v>1104</v>
      </c>
      <c r="AT379" s="25" t="s">
        <v>306</v>
      </c>
      <c r="AU379" s="25" t="s">
        <v>108</v>
      </c>
      <c r="AY379" s="25" t="s">
        <v>201</v>
      </c>
      <c r="BE379" s="217">
        <f t="shared" si="104"/>
        <v>0</v>
      </c>
      <c r="BF379" s="217">
        <f t="shared" si="105"/>
        <v>0</v>
      </c>
      <c r="BG379" s="217">
        <f t="shared" si="106"/>
        <v>0</v>
      </c>
      <c r="BH379" s="217">
        <f t="shared" si="107"/>
        <v>0</v>
      </c>
      <c r="BI379" s="217">
        <f t="shared" si="108"/>
        <v>0</v>
      </c>
      <c r="BJ379" s="25" t="s">
        <v>42</v>
      </c>
      <c r="BK379" s="217">
        <f t="shared" si="109"/>
        <v>0</v>
      </c>
      <c r="BL379" s="25" t="s">
        <v>1104</v>
      </c>
      <c r="BM379" s="25" t="s">
        <v>4442</v>
      </c>
    </row>
    <row r="380" spans="2:65" s="1" customFormat="1" ht="16.5" customHeight="1">
      <c r="B380" s="43"/>
      <c r="C380" s="264" t="s">
        <v>1992</v>
      </c>
      <c r="D380" s="264" t="s">
        <v>306</v>
      </c>
      <c r="E380" s="265" t="s">
        <v>4203</v>
      </c>
      <c r="F380" s="266" t="s">
        <v>4204</v>
      </c>
      <c r="G380" s="267" t="s">
        <v>3891</v>
      </c>
      <c r="H380" s="268">
        <v>35</v>
      </c>
      <c r="I380" s="269"/>
      <c r="J380" s="270">
        <f t="shared" si="100"/>
        <v>0</v>
      </c>
      <c r="K380" s="266" t="s">
        <v>34</v>
      </c>
      <c r="L380" s="271"/>
      <c r="M380" s="272" t="s">
        <v>34</v>
      </c>
      <c r="N380" s="273" t="s">
        <v>51</v>
      </c>
      <c r="O380" s="44"/>
      <c r="P380" s="215">
        <f t="shared" si="101"/>
        <v>0</v>
      </c>
      <c r="Q380" s="215">
        <v>0</v>
      </c>
      <c r="R380" s="215">
        <f t="shared" si="102"/>
        <v>0</v>
      </c>
      <c r="S380" s="215">
        <v>0</v>
      </c>
      <c r="T380" s="216">
        <f t="shared" si="103"/>
        <v>0</v>
      </c>
      <c r="AR380" s="25" t="s">
        <v>1104</v>
      </c>
      <c r="AT380" s="25" t="s">
        <v>306</v>
      </c>
      <c r="AU380" s="25" t="s">
        <v>108</v>
      </c>
      <c r="AY380" s="25" t="s">
        <v>201</v>
      </c>
      <c r="BE380" s="217">
        <f t="shared" si="104"/>
        <v>0</v>
      </c>
      <c r="BF380" s="217">
        <f t="shared" si="105"/>
        <v>0</v>
      </c>
      <c r="BG380" s="217">
        <f t="shared" si="106"/>
        <v>0</v>
      </c>
      <c r="BH380" s="217">
        <f t="shared" si="107"/>
        <v>0</v>
      </c>
      <c r="BI380" s="217">
        <f t="shared" si="108"/>
        <v>0</v>
      </c>
      <c r="BJ380" s="25" t="s">
        <v>42</v>
      </c>
      <c r="BK380" s="217">
        <f t="shared" si="109"/>
        <v>0</v>
      </c>
      <c r="BL380" s="25" t="s">
        <v>1104</v>
      </c>
      <c r="BM380" s="25" t="s">
        <v>4443</v>
      </c>
    </row>
    <row r="381" spans="2:65" s="1" customFormat="1" ht="16.5" customHeight="1">
      <c r="B381" s="43"/>
      <c r="C381" s="264" t="s">
        <v>1997</v>
      </c>
      <c r="D381" s="264" t="s">
        <v>306</v>
      </c>
      <c r="E381" s="265" t="s">
        <v>4281</v>
      </c>
      <c r="F381" s="266" t="s">
        <v>4282</v>
      </c>
      <c r="G381" s="267" t="s">
        <v>3891</v>
      </c>
      <c r="H381" s="268">
        <v>18</v>
      </c>
      <c r="I381" s="269"/>
      <c r="J381" s="270">
        <f t="shared" ref="J381:J392" si="110">ROUND(I381*H381,2)</f>
        <v>0</v>
      </c>
      <c r="K381" s="266" t="s">
        <v>34</v>
      </c>
      <c r="L381" s="271"/>
      <c r="M381" s="272" t="s">
        <v>34</v>
      </c>
      <c r="N381" s="273" t="s">
        <v>51</v>
      </c>
      <c r="O381" s="44"/>
      <c r="P381" s="215">
        <f t="shared" ref="P381:P392" si="111">O381*H381</f>
        <v>0</v>
      </c>
      <c r="Q381" s="215">
        <v>0</v>
      </c>
      <c r="R381" s="215">
        <f t="shared" ref="R381:R392" si="112">Q381*H381</f>
        <v>0</v>
      </c>
      <c r="S381" s="215">
        <v>0</v>
      </c>
      <c r="T381" s="216">
        <f t="shared" ref="T381:T392" si="113">S381*H381</f>
        <v>0</v>
      </c>
      <c r="AR381" s="25" t="s">
        <v>1104</v>
      </c>
      <c r="AT381" s="25" t="s">
        <v>306</v>
      </c>
      <c r="AU381" s="25" t="s">
        <v>108</v>
      </c>
      <c r="AY381" s="25" t="s">
        <v>201</v>
      </c>
      <c r="BE381" s="217">
        <f t="shared" ref="BE381:BE392" si="114">IF(N381="základní",J381,0)</f>
        <v>0</v>
      </c>
      <c r="BF381" s="217">
        <f t="shared" ref="BF381:BF392" si="115">IF(N381="snížená",J381,0)</f>
        <v>0</v>
      </c>
      <c r="BG381" s="217">
        <f t="shared" ref="BG381:BG392" si="116">IF(N381="zákl. přenesená",J381,0)</f>
        <v>0</v>
      </c>
      <c r="BH381" s="217">
        <f t="shared" ref="BH381:BH392" si="117">IF(N381="sníž. přenesená",J381,0)</f>
        <v>0</v>
      </c>
      <c r="BI381" s="217">
        <f t="shared" ref="BI381:BI392" si="118">IF(N381="nulová",J381,0)</f>
        <v>0</v>
      </c>
      <c r="BJ381" s="25" t="s">
        <v>42</v>
      </c>
      <c r="BK381" s="217">
        <f t="shared" ref="BK381:BK392" si="119">ROUND(I381*H381,2)</f>
        <v>0</v>
      </c>
      <c r="BL381" s="25" t="s">
        <v>1104</v>
      </c>
      <c r="BM381" s="25" t="s">
        <v>4444</v>
      </c>
    </row>
    <row r="382" spans="2:65" s="1" customFormat="1" ht="16.5" customHeight="1">
      <c r="B382" s="43"/>
      <c r="C382" s="264" t="s">
        <v>2002</v>
      </c>
      <c r="D382" s="264" t="s">
        <v>306</v>
      </c>
      <c r="E382" s="265" t="s">
        <v>4288</v>
      </c>
      <c r="F382" s="266" t="s">
        <v>4289</v>
      </c>
      <c r="G382" s="267" t="s">
        <v>3891</v>
      </c>
      <c r="H382" s="268">
        <v>18</v>
      </c>
      <c r="I382" s="269"/>
      <c r="J382" s="270">
        <f t="shared" si="110"/>
        <v>0</v>
      </c>
      <c r="K382" s="266" t="s">
        <v>34</v>
      </c>
      <c r="L382" s="271"/>
      <c r="M382" s="272" t="s">
        <v>34</v>
      </c>
      <c r="N382" s="273" t="s">
        <v>51</v>
      </c>
      <c r="O382" s="44"/>
      <c r="P382" s="215">
        <f t="shared" si="111"/>
        <v>0</v>
      </c>
      <c r="Q382" s="215">
        <v>0</v>
      </c>
      <c r="R382" s="215">
        <f t="shared" si="112"/>
        <v>0</v>
      </c>
      <c r="S382" s="215">
        <v>0</v>
      </c>
      <c r="T382" s="216">
        <f t="shared" si="113"/>
        <v>0</v>
      </c>
      <c r="AR382" s="25" t="s">
        <v>1104</v>
      </c>
      <c r="AT382" s="25" t="s">
        <v>306</v>
      </c>
      <c r="AU382" s="25" t="s">
        <v>108</v>
      </c>
      <c r="AY382" s="25" t="s">
        <v>201</v>
      </c>
      <c r="BE382" s="217">
        <f t="shared" si="114"/>
        <v>0</v>
      </c>
      <c r="BF382" s="217">
        <f t="shared" si="115"/>
        <v>0</v>
      </c>
      <c r="BG382" s="217">
        <f t="shared" si="116"/>
        <v>0</v>
      </c>
      <c r="BH382" s="217">
        <f t="shared" si="117"/>
        <v>0</v>
      </c>
      <c r="BI382" s="217">
        <f t="shared" si="118"/>
        <v>0</v>
      </c>
      <c r="BJ382" s="25" t="s">
        <v>42</v>
      </c>
      <c r="BK382" s="217">
        <f t="shared" si="119"/>
        <v>0</v>
      </c>
      <c r="BL382" s="25" t="s">
        <v>1104</v>
      </c>
      <c r="BM382" s="25" t="s">
        <v>4445</v>
      </c>
    </row>
    <row r="383" spans="2:65" s="1" customFormat="1" ht="16.5" customHeight="1">
      <c r="B383" s="43"/>
      <c r="C383" s="264" t="s">
        <v>2007</v>
      </c>
      <c r="D383" s="264" t="s">
        <v>306</v>
      </c>
      <c r="E383" s="265" t="s">
        <v>4218</v>
      </c>
      <c r="F383" s="266" t="s">
        <v>4219</v>
      </c>
      <c r="G383" s="267" t="s">
        <v>3891</v>
      </c>
      <c r="H383" s="268">
        <v>200</v>
      </c>
      <c r="I383" s="269"/>
      <c r="J383" s="270">
        <f t="shared" si="110"/>
        <v>0</v>
      </c>
      <c r="K383" s="266" t="s">
        <v>34</v>
      </c>
      <c r="L383" s="271"/>
      <c r="M383" s="272" t="s">
        <v>34</v>
      </c>
      <c r="N383" s="273" t="s">
        <v>51</v>
      </c>
      <c r="O383" s="44"/>
      <c r="P383" s="215">
        <f t="shared" si="111"/>
        <v>0</v>
      </c>
      <c r="Q383" s="215">
        <v>0</v>
      </c>
      <c r="R383" s="215">
        <f t="shared" si="112"/>
        <v>0</v>
      </c>
      <c r="S383" s="215">
        <v>0</v>
      </c>
      <c r="T383" s="216">
        <f t="shared" si="113"/>
        <v>0</v>
      </c>
      <c r="AR383" s="25" t="s">
        <v>1104</v>
      </c>
      <c r="AT383" s="25" t="s">
        <v>306</v>
      </c>
      <c r="AU383" s="25" t="s">
        <v>108</v>
      </c>
      <c r="AY383" s="25" t="s">
        <v>201</v>
      </c>
      <c r="BE383" s="217">
        <f t="shared" si="114"/>
        <v>0</v>
      </c>
      <c r="BF383" s="217">
        <f t="shared" si="115"/>
        <v>0</v>
      </c>
      <c r="BG383" s="217">
        <f t="shared" si="116"/>
        <v>0</v>
      </c>
      <c r="BH383" s="217">
        <f t="shared" si="117"/>
        <v>0</v>
      </c>
      <c r="BI383" s="217">
        <f t="shared" si="118"/>
        <v>0</v>
      </c>
      <c r="BJ383" s="25" t="s">
        <v>42</v>
      </c>
      <c r="BK383" s="217">
        <f t="shared" si="119"/>
        <v>0</v>
      </c>
      <c r="BL383" s="25" t="s">
        <v>1104</v>
      </c>
      <c r="BM383" s="25" t="s">
        <v>4446</v>
      </c>
    </row>
    <row r="384" spans="2:65" s="1" customFormat="1" ht="16.5" customHeight="1">
      <c r="B384" s="43"/>
      <c r="C384" s="264" t="s">
        <v>2013</v>
      </c>
      <c r="D384" s="264" t="s">
        <v>306</v>
      </c>
      <c r="E384" s="265" t="s">
        <v>4185</v>
      </c>
      <c r="F384" s="266" t="s">
        <v>4186</v>
      </c>
      <c r="G384" s="267" t="s">
        <v>3891</v>
      </c>
      <c r="H384" s="268">
        <v>31</v>
      </c>
      <c r="I384" s="269"/>
      <c r="J384" s="270">
        <f t="shared" si="110"/>
        <v>0</v>
      </c>
      <c r="K384" s="266" t="s">
        <v>34</v>
      </c>
      <c r="L384" s="271"/>
      <c r="M384" s="272" t="s">
        <v>34</v>
      </c>
      <c r="N384" s="273" t="s">
        <v>51</v>
      </c>
      <c r="O384" s="44"/>
      <c r="P384" s="215">
        <f t="shared" si="111"/>
        <v>0</v>
      </c>
      <c r="Q384" s="215">
        <v>0</v>
      </c>
      <c r="R384" s="215">
        <f t="shared" si="112"/>
        <v>0</v>
      </c>
      <c r="S384" s="215">
        <v>0</v>
      </c>
      <c r="T384" s="216">
        <f t="shared" si="113"/>
        <v>0</v>
      </c>
      <c r="AR384" s="25" t="s">
        <v>1104</v>
      </c>
      <c r="AT384" s="25" t="s">
        <v>306</v>
      </c>
      <c r="AU384" s="25" t="s">
        <v>108</v>
      </c>
      <c r="AY384" s="25" t="s">
        <v>201</v>
      </c>
      <c r="BE384" s="217">
        <f t="shared" si="114"/>
        <v>0</v>
      </c>
      <c r="BF384" s="217">
        <f t="shared" si="115"/>
        <v>0</v>
      </c>
      <c r="BG384" s="217">
        <f t="shared" si="116"/>
        <v>0</v>
      </c>
      <c r="BH384" s="217">
        <f t="shared" si="117"/>
        <v>0</v>
      </c>
      <c r="BI384" s="217">
        <f t="shared" si="118"/>
        <v>0</v>
      </c>
      <c r="BJ384" s="25" t="s">
        <v>42</v>
      </c>
      <c r="BK384" s="217">
        <f t="shared" si="119"/>
        <v>0</v>
      </c>
      <c r="BL384" s="25" t="s">
        <v>1104</v>
      </c>
      <c r="BM384" s="25" t="s">
        <v>4447</v>
      </c>
    </row>
    <row r="385" spans="2:65" s="1" customFormat="1" ht="16.5" customHeight="1">
      <c r="B385" s="43"/>
      <c r="C385" s="264" t="s">
        <v>2019</v>
      </c>
      <c r="D385" s="264" t="s">
        <v>306</v>
      </c>
      <c r="E385" s="265" t="s">
        <v>4212</v>
      </c>
      <c r="F385" s="266" t="s">
        <v>4213</v>
      </c>
      <c r="G385" s="267" t="s">
        <v>3891</v>
      </c>
      <c r="H385" s="268">
        <v>4</v>
      </c>
      <c r="I385" s="269"/>
      <c r="J385" s="270">
        <f t="shared" si="110"/>
        <v>0</v>
      </c>
      <c r="K385" s="266" t="s">
        <v>34</v>
      </c>
      <c r="L385" s="271"/>
      <c r="M385" s="272" t="s">
        <v>34</v>
      </c>
      <c r="N385" s="273" t="s">
        <v>51</v>
      </c>
      <c r="O385" s="44"/>
      <c r="P385" s="215">
        <f t="shared" si="111"/>
        <v>0</v>
      </c>
      <c r="Q385" s="215">
        <v>0</v>
      </c>
      <c r="R385" s="215">
        <f t="shared" si="112"/>
        <v>0</v>
      </c>
      <c r="S385" s="215">
        <v>0</v>
      </c>
      <c r="T385" s="216">
        <f t="shared" si="113"/>
        <v>0</v>
      </c>
      <c r="AR385" s="25" t="s">
        <v>1104</v>
      </c>
      <c r="AT385" s="25" t="s">
        <v>306</v>
      </c>
      <c r="AU385" s="25" t="s">
        <v>108</v>
      </c>
      <c r="AY385" s="25" t="s">
        <v>201</v>
      </c>
      <c r="BE385" s="217">
        <f t="shared" si="114"/>
        <v>0</v>
      </c>
      <c r="BF385" s="217">
        <f t="shared" si="115"/>
        <v>0</v>
      </c>
      <c r="BG385" s="217">
        <f t="shared" si="116"/>
        <v>0</v>
      </c>
      <c r="BH385" s="217">
        <f t="shared" si="117"/>
        <v>0</v>
      </c>
      <c r="BI385" s="217">
        <f t="shared" si="118"/>
        <v>0</v>
      </c>
      <c r="BJ385" s="25" t="s">
        <v>42</v>
      </c>
      <c r="BK385" s="217">
        <f t="shared" si="119"/>
        <v>0</v>
      </c>
      <c r="BL385" s="25" t="s">
        <v>1104</v>
      </c>
      <c r="BM385" s="25" t="s">
        <v>4448</v>
      </c>
    </row>
    <row r="386" spans="2:65" s="1" customFormat="1" ht="16.5" customHeight="1">
      <c r="B386" s="43"/>
      <c r="C386" s="264" t="s">
        <v>2027</v>
      </c>
      <c r="D386" s="264" t="s">
        <v>306</v>
      </c>
      <c r="E386" s="265" t="s">
        <v>4206</v>
      </c>
      <c r="F386" s="266" t="s">
        <v>4207</v>
      </c>
      <c r="G386" s="267" t="s">
        <v>3891</v>
      </c>
      <c r="H386" s="268">
        <v>6</v>
      </c>
      <c r="I386" s="269"/>
      <c r="J386" s="270">
        <f t="shared" si="110"/>
        <v>0</v>
      </c>
      <c r="K386" s="266" t="s">
        <v>34</v>
      </c>
      <c r="L386" s="271"/>
      <c r="M386" s="272" t="s">
        <v>34</v>
      </c>
      <c r="N386" s="273" t="s">
        <v>51</v>
      </c>
      <c r="O386" s="44"/>
      <c r="P386" s="215">
        <f t="shared" si="111"/>
        <v>0</v>
      </c>
      <c r="Q386" s="215">
        <v>0</v>
      </c>
      <c r="R386" s="215">
        <f t="shared" si="112"/>
        <v>0</v>
      </c>
      <c r="S386" s="215">
        <v>0</v>
      </c>
      <c r="T386" s="216">
        <f t="shared" si="113"/>
        <v>0</v>
      </c>
      <c r="AR386" s="25" t="s">
        <v>1104</v>
      </c>
      <c r="AT386" s="25" t="s">
        <v>306</v>
      </c>
      <c r="AU386" s="25" t="s">
        <v>108</v>
      </c>
      <c r="AY386" s="25" t="s">
        <v>201</v>
      </c>
      <c r="BE386" s="217">
        <f t="shared" si="114"/>
        <v>0</v>
      </c>
      <c r="BF386" s="217">
        <f t="shared" si="115"/>
        <v>0</v>
      </c>
      <c r="BG386" s="217">
        <f t="shared" si="116"/>
        <v>0</v>
      </c>
      <c r="BH386" s="217">
        <f t="shared" si="117"/>
        <v>0</v>
      </c>
      <c r="BI386" s="217">
        <f t="shared" si="118"/>
        <v>0</v>
      </c>
      <c r="BJ386" s="25" t="s">
        <v>42</v>
      </c>
      <c r="BK386" s="217">
        <f t="shared" si="119"/>
        <v>0</v>
      </c>
      <c r="BL386" s="25" t="s">
        <v>1104</v>
      </c>
      <c r="BM386" s="25" t="s">
        <v>4449</v>
      </c>
    </row>
    <row r="387" spans="2:65" s="1" customFormat="1" ht="16.5" customHeight="1">
      <c r="B387" s="43"/>
      <c r="C387" s="264" t="s">
        <v>2033</v>
      </c>
      <c r="D387" s="264" t="s">
        <v>306</v>
      </c>
      <c r="E387" s="265" t="s">
        <v>4209</v>
      </c>
      <c r="F387" s="266" t="s">
        <v>4210</v>
      </c>
      <c r="G387" s="267" t="s">
        <v>3891</v>
      </c>
      <c r="H387" s="268">
        <v>25</v>
      </c>
      <c r="I387" s="269"/>
      <c r="J387" s="270">
        <f t="shared" si="110"/>
        <v>0</v>
      </c>
      <c r="K387" s="266" t="s">
        <v>34</v>
      </c>
      <c r="L387" s="271"/>
      <c r="M387" s="272" t="s">
        <v>34</v>
      </c>
      <c r="N387" s="273" t="s">
        <v>51</v>
      </c>
      <c r="O387" s="44"/>
      <c r="P387" s="215">
        <f t="shared" si="111"/>
        <v>0</v>
      </c>
      <c r="Q387" s="215">
        <v>0</v>
      </c>
      <c r="R387" s="215">
        <f t="shared" si="112"/>
        <v>0</v>
      </c>
      <c r="S387" s="215">
        <v>0</v>
      </c>
      <c r="T387" s="216">
        <f t="shared" si="113"/>
        <v>0</v>
      </c>
      <c r="AR387" s="25" t="s">
        <v>1104</v>
      </c>
      <c r="AT387" s="25" t="s">
        <v>306</v>
      </c>
      <c r="AU387" s="25" t="s">
        <v>108</v>
      </c>
      <c r="AY387" s="25" t="s">
        <v>201</v>
      </c>
      <c r="BE387" s="217">
        <f t="shared" si="114"/>
        <v>0</v>
      </c>
      <c r="BF387" s="217">
        <f t="shared" si="115"/>
        <v>0</v>
      </c>
      <c r="BG387" s="217">
        <f t="shared" si="116"/>
        <v>0</v>
      </c>
      <c r="BH387" s="217">
        <f t="shared" si="117"/>
        <v>0</v>
      </c>
      <c r="BI387" s="217">
        <f t="shared" si="118"/>
        <v>0</v>
      </c>
      <c r="BJ387" s="25" t="s">
        <v>42</v>
      </c>
      <c r="BK387" s="217">
        <f t="shared" si="119"/>
        <v>0</v>
      </c>
      <c r="BL387" s="25" t="s">
        <v>1104</v>
      </c>
      <c r="BM387" s="25" t="s">
        <v>4450</v>
      </c>
    </row>
    <row r="388" spans="2:65" s="1" customFormat="1" ht="16.5" customHeight="1">
      <c r="B388" s="43"/>
      <c r="C388" s="264" t="s">
        <v>2040</v>
      </c>
      <c r="D388" s="264" t="s">
        <v>306</v>
      </c>
      <c r="E388" s="265" t="s">
        <v>4215</v>
      </c>
      <c r="F388" s="266" t="s">
        <v>4216</v>
      </c>
      <c r="G388" s="267" t="s">
        <v>3891</v>
      </c>
      <c r="H388" s="268">
        <v>12</v>
      </c>
      <c r="I388" s="269"/>
      <c r="J388" s="270">
        <f t="shared" si="110"/>
        <v>0</v>
      </c>
      <c r="K388" s="266" t="s">
        <v>34</v>
      </c>
      <c r="L388" s="271"/>
      <c r="M388" s="272" t="s">
        <v>34</v>
      </c>
      <c r="N388" s="273" t="s">
        <v>51</v>
      </c>
      <c r="O388" s="44"/>
      <c r="P388" s="215">
        <f t="shared" si="111"/>
        <v>0</v>
      </c>
      <c r="Q388" s="215">
        <v>0</v>
      </c>
      <c r="R388" s="215">
        <f t="shared" si="112"/>
        <v>0</v>
      </c>
      <c r="S388" s="215">
        <v>0</v>
      </c>
      <c r="T388" s="216">
        <f t="shared" si="113"/>
        <v>0</v>
      </c>
      <c r="AR388" s="25" t="s">
        <v>1104</v>
      </c>
      <c r="AT388" s="25" t="s">
        <v>306</v>
      </c>
      <c r="AU388" s="25" t="s">
        <v>108</v>
      </c>
      <c r="AY388" s="25" t="s">
        <v>201</v>
      </c>
      <c r="BE388" s="217">
        <f t="shared" si="114"/>
        <v>0</v>
      </c>
      <c r="BF388" s="217">
        <f t="shared" si="115"/>
        <v>0</v>
      </c>
      <c r="BG388" s="217">
        <f t="shared" si="116"/>
        <v>0</v>
      </c>
      <c r="BH388" s="217">
        <f t="shared" si="117"/>
        <v>0</v>
      </c>
      <c r="BI388" s="217">
        <f t="shared" si="118"/>
        <v>0</v>
      </c>
      <c r="BJ388" s="25" t="s">
        <v>42</v>
      </c>
      <c r="BK388" s="217">
        <f t="shared" si="119"/>
        <v>0</v>
      </c>
      <c r="BL388" s="25" t="s">
        <v>1104</v>
      </c>
      <c r="BM388" s="25" t="s">
        <v>4451</v>
      </c>
    </row>
    <row r="389" spans="2:65" s="1" customFormat="1" ht="16.5" customHeight="1">
      <c r="B389" s="43"/>
      <c r="C389" s="264" t="s">
        <v>2046</v>
      </c>
      <c r="D389" s="264" t="s">
        <v>306</v>
      </c>
      <c r="E389" s="265" t="s">
        <v>4452</v>
      </c>
      <c r="F389" s="266" t="s">
        <v>4453</v>
      </c>
      <c r="G389" s="267" t="s">
        <v>3891</v>
      </c>
      <c r="H389" s="268">
        <v>6</v>
      </c>
      <c r="I389" s="269"/>
      <c r="J389" s="270">
        <f t="shared" si="110"/>
        <v>0</v>
      </c>
      <c r="K389" s="266" t="s">
        <v>34</v>
      </c>
      <c r="L389" s="271"/>
      <c r="M389" s="272" t="s">
        <v>34</v>
      </c>
      <c r="N389" s="273" t="s">
        <v>51</v>
      </c>
      <c r="O389" s="44"/>
      <c r="P389" s="215">
        <f t="shared" si="111"/>
        <v>0</v>
      </c>
      <c r="Q389" s="215">
        <v>0</v>
      </c>
      <c r="R389" s="215">
        <f t="shared" si="112"/>
        <v>0</v>
      </c>
      <c r="S389" s="215">
        <v>0</v>
      </c>
      <c r="T389" s="216">
        <f t="shared" si="113"/>
        <v>0</v>
      </c>
      <c r="AR389" s="25" t="s">
        <v>1104</v>
      </c>
      <c r="AT389" s="25" t="s">
        <v>306</v>
      </c>
      <c r="AU389" s="25" t="s">
        <v>108</v>
      </c>
      <c r="AY389" s="25" t="s">
        <v>201</v>
      </c>
      <c r="BE389" s="217">
        <f t="shared" si="114"/>
        <v>0</v>
      </c>
      <c r="BF389" s="217">
        <f t="shared" si="115"/>
        <v>0</v>
      </c>
      <c r="BG389" s="217">
        <f t="shared" si="116"/>
        <v>0</v>
      </c>
      <c r="BH389" s="217">
        <f t="shared" si="117"/>
        <v>0</v>
      </c>
      <c r="BI389" s="217">
        <f t="shared" si="118"/>
        <v>0</v>
      </c>
      <c r="BJ389" s="25" t="s">
        <v>42</v>
      </c>
      <c r="BK389" s="217">
        <f t="shared" si="119"/>
        <v>0</v>
      </c>
      <c r="BL389" s="25" t="s">
        <v>1104</v>
      </c>
      <c r="BM389" s="25" t="s">
        <v>4454</v>
      </c>
    </row>
    <row r="390" spans="2:65" s="1" customFormat="1" ht="16.5" customHeight="1">
      <c r="B390" s="43"/>
      <c r="C390" s="264" t="s">
        <v>2051</v>
      </c>
      <c r="D390" s="264" t="s">
        <v>306</v>
      </c>
      <c r="E390" s="265" t="s">
        <v>4455</v>
      </c>
      <c r="F390" s="266" t="s">
        <v>4456</v>
      </c>
      <c r="G390" s="267" t="s">
        <v>3891</v>
      </c>
      <c r="H390" s="268">
        <v>2</v>
      </c>
      <c r="I390" s="269"/>
      <c r="J390" s="270">
        <f t="shared" si="110"/>
        <v>0</v>
      </c>
      <c r="K390" s="266" t="s">
        <v>34</v>
      </c>
      <c r="L390" s="271"/>
      <c r="M390" s="272" t="s">
        <v>34</v>
      </c>
      <c r="N390" s="273" t="s">
        <v>51</v>
      </c>
      <c r="O390" s="44"/>
      <c r="P390" s="215">
        <f t="shared" si="111"/>
        <v>0</v>
      </c>
      <c r="Q390" s="215">
        <v>0</v>
      </c>
      <c r="R390" s="215">
        <f t="shared" si="112"/>
        <v>0</v>
      </c>
      <c r="S390" s="215">
        <v>0</v>
      </c>
      <c r="T390" s="216">
        <f t="shared" si="113"/>
        <v>0</v>
      </c>
      <c r="AR390" s="25" t="s">
        <v>1104</v>
      </c>
      <c r="AT390" s="25" t="s">
        <v>306</v>
      </c>
      <c r="AU390" s="25" t="s">
        <v>108</v>
      </c>
      <c r="AY390" s="25" t="s">
        <v>201</v>
      </c>
      <c r="BE390" s="217">
        <f t="shared" si="114"/>
        <v>0</v>
      </c>
      <c r="BF390" s="217">
        <f t="shared" si="115"/>
        <v>0</v>
      </c>
      <c r="BG390" s="217">
        <f t="shared" si="116"/>
        <v>0</v>
      </c>
      <c r="BH390" s="217">
        <f t="shared" si="117"/>
        <v>0</v>
      </c>
      <c r="BI390" s="217">
        <f t="shared" si="118"/>
        <v>0</v>
      </c>
      <c r="BJ390" s="25" t="s">
        <v>42</v>
      </c>
      <c r="BK390" s="217">
        <f t="shared" si="119"/>
        <v>0</v>
      </c>
      <c r="BL390" s="25" t="s">
        <v>1104</v>
      </c>
      <c r="BM390" s="25" t="s">
        <v>4457</v>
      </c>
    </row>
    <row r="391" spans="2:65" s="1" customFormat="1" ht="16.5" customHeight="1">
      <c r="B391" s="43"/>
      <c r="C391" s="206" t="s">
        <v>2057</v>
      </c>
      <c r="D391" s="206" t="s">
        <v>203</v>
      </c>
      <c r="E391" s="207" t="s">
        <v>4458</v>
      </c>
      <c r="F391" s="208" t="s">
        <v>4459</v>
      </c>
      <c r="G391" s="209" t="s">
        <v>3476</v>
      </c>
      <c r="H391" s="281"/>
      <c r="I391" s="211"/>
      <c r="J391" s="212">
        <f t="shared" si="110"/>
        <v>0</v>
      </c>
      <c r="K391" s="208" t="s">
        <v>34</v>
      </c>
      <c r="L391" s="63"/>
      <c r="M391" s="213" t="s">
        <v>34</v>
      </c>
      <c r="N391" s="214" t="s">
        <v>51</v>
      </c>
      <c r="O391" s="44"/>
      <c r="P391" s="215">
        <f t="shared" si="111"/>
        <v>0</v>
      </c>
      <c r="Q391" s="215">
        <v>0</v>
      </c>
      <c r="R391" s="215">
        <f t="shared" si="112"/>
        <v>0</v>
      </c>
      <c r="S391" s="215">
        <v>0</v>
      </c>
      <c r="T391" s="216">
        <f t="shared" si="113"/>
        <v>0</v>
      </c>
      <c r="AR391" s="25" t="s">
        <v>1104</v>
      </c>
      <c r="AT391" s="25" t="s">
        <v>203</v>
      </c>
      <c r="AU391" s="25" t="s">
        <v>108</v>
      </c>
      <c r="AY391" s="25" t="s">
        <v>201</v>
      </c>
      <c r="BE391" s="217">
        <f t="shared" si="114"/>
        <v>0</v>
      </c>
      <c r="BF391" s="217">
        <f t="shared" si="115"/>
        <v>0</v>
      </c>
      <c r="BG391" s="217">
        <f t="shared" si="116"/>
        <v>0</v>
      </c>
      <c r="BH391" s="217">
        <f t="shared" si="117"/>
        <v>0</v>
      </c>
      <c r="BI391" s="217">
        <f t="shared" si="118"/>
        <v>0</v>
      </c>
      <c r="BJ391" s="25" t="s">
        <v>42</v>
      </c>
      <c r="BK391" s="217">
        <f t="shared" si="119"/>
        <v>0</v>
      </c>
      <c r="BL391" s="25" t="s">
        <v>1104</v>
      </c>
      <c r="BM391" s="25" t="s">
        <v>4460</v>
      </c>
    </row>
    <row r="392" spans="2:65" s="1" customFormat="1" ht="16.5" customHeight="1">
      <c r="B392" s="43"/>
      <c r="C392" s="206" t="s">
        <v>2071</v>
      </c>
      <c r="D392" s="206" t="s">
        <v>203</v>
      </c>
      <c r="E392" s="207" t="s">
        <v>3763</v>
      </c>
      <c r="F392" s="208" t="s">
        <v>3764</v>
      </c>
      <c r="G392" s="209" t="s">
        <v>3476</v>
      </c>
      <c r="H392" s="281"/>
      <c r="I392" s="211"/>
      <c r="J392" s="212">
        <f t="shared" si="110"/>
        <v>0</v>
      </c>
      <c r="K392" s="208" t="s">
        <v>34</v>
      </c>
      <c r="L392" s="63"/>
      <c r="M392" s="213" t="s">
        <v>34</v>
      </c>
      <c r="N392" s="277" t="s">
        <v>51</v>
      </c>
      <c r="O392" s="278"/>
      <c r="P392" s="279">
        <f t="shared" si="111"/>
        <v>0</v>
      </c>
      <c r="Q392" s="279">
        <v>0</v>
      </c>
      <c r="R392" s="279">
        <f t="shared" si="112"/>
        <v>0</v>
      </c>
      <c r="S392" s="279">
        <v>0</v>
      </c>
      <c r="T392" s="280">
        <f t="shared" si="113"/>
        <v>0</v>
      </c>
      <c r="AR392" s="25" t="s">
        <v>608</v>
      </c>
      <c r="AT392" s="25" t="s">
        <v>203</v>
      </c>
      <c r="AU392" s="25" t="s">
        <v>108</v>
      </c>
      <c r="AY392" s="25" t="s">
        <v>201</v>
      </c>
      <c r="BE392" s="217">
        <f t="shared" si="114"/>
        <v>0</v>
      </c>
      <c r="BF392" s="217">
        <f t="shared" si="115"/>
        <v>0</v>
      </c>
      <c r="BG392" s="217">
        <f t="shared" si="116"/>
        <v>0</v>
      </c>
      <c r="BH392" s="217">
        <f t="shared" si="117"/>
        <v>0</v>
      </c>
      <c r="BI392" s="217">
        <f t="shared" si="118"/>
        <v>0</v>
      </c>
      <c r="BJ392" s="25" t="s">
        <v>42</v>
      </c>
      <c r="BK392" s="217">
        <f t="shared" si="119"/>
        <v>0</v>
      </c>
      <c r="BL392" s="25" t="s">
        <v>608</v>
      </c>
      <c r="BM392" s="25" t="s">
        <v>4461</v>
      </c>
    </row>
    <row r="393" spans="2:65" s="1" customFormat="1" ht="6.95" customHeight="1">
      <c r="B393" s="58"/>
      <c r="C393" s="59"/>
      <c r="D393" s="59"/>
      <c r="E393" s="59"/>
      <c r="F393" s="59"/>
      <c r="G393" s="59"/>
      <c r="H393" s="59"/>
      <c r="I393" s="151"/>
      <c r="J393" s="59"/>
      <c r="K393" s="59"/>
      <c r="L393" s="63"/>
    </row>
  </sheetData>
  <sheetProtection password="CC35" sheet="1" objects="1" scenarios="1" formatColumns="0" formatRows="0" autoFilter="0"/>
  <autoFilter ref="C87:K392"/>
  <mergeCells count="13">
    <mergeCell ref="E80:H80"/>
    <mergeCell ref="G1:H1"/>
    <mergeCell ref="L2:V2"/>
    <mergeCell ref="E49:H49"/>
    <mergeCell ref="E51:H51"/>
    <mergeCell ref="J55:J56"/>
    <mergeCell ref="E76:H76"/>
    <mergeCell ref="E78:H78"/>
    <mergeCell ref="E7:H7"/>
    <mergeCell ref="E9:H9"/>
    <mergeCell ref="E11:H11"/>
    <mergeCell ref="E26:H26"/>
    <mergeCell ref="E47:H47"/>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8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107</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s="1" customFormat="1" ht="15">
      <c r="B8" s="43"/>
      <c r="C8" s="44"/>
      <c r="D8" s="38" t="s">
        <v>149</v>
      </c>
      <c r="E8" s="44"/>
      <c r="F8" s="44"/>
      <c r="G8" s="44"/>
      <c r="H8" s="44"/>
      <c r="I8" s="130"/>
      <c r="J8" s="44"/>
      <c r="K8" s="47"/>
    </row>
    <row r="9" spans="1:70" s="1" customFormat="1" ht="36.950000000000003" customHeight="1">
      <c r="B9" s="43"/>
      <c r="C9" s="44"/>
      <c r="D9" s="44"/>
      <c r="E9" s="407" t="s">
        <v>4462</v>
      </c>
      <c r="F9" s="406"/>
      <c r="G9" s="406"/>
      <c r="H9" s="406"/>
      <c r="I9" s="130"/>
      <c r="J9" s="44"/>
      <c r="K9" s="47"/>
    </row>
    <row r="10" spans="1:70" s="1" customFormat="1">
      <c r="B10" s="43"/>
      <c r="C10" s="44"/>
      <c r="D10" s="44"/>
      <c r="E10" s="44"/>
      <c r="F10" s="44"/>
      <c r="G10" s="44"/>
      <c r="H10" s="44"/>
      <c r="I10" s="130"/>
      <c r="J10" s="44"/>
      <c r="K10" s="47"/>
    </row>
    <row r="11" spans="1:70" s="1" customFormat="1" ht="14.45" customHeight="1">
      <c r="B11" s="43"/>
      <c r="C11" s="44"/>
      <c r="D11" s="38" t="s">
        <v>20</v>
      </c>
      <c r="E11" s="44"/>
      <c r="F11" s="36" t="s">
        <v>21</v>
      </c>
      <c r="G11" s="44"/>
      <c r="H11" s="44"/>
      <c r="I11" s="131" t="s">
        <v>22</v>
      </c>
      <c r="J11" s="36" t="s">
        <v>34</v>
      </c>
      <c r="K11" s="47"/>
    </row>
    <row r="12" spans="1:70" s="1" customFormat="1" ht="14.45" customHeight="1">
      <c r="B12" s="43"/>
      <c r="C12" s="44"/>
      <c r="D12" s="38" t="s">
        <v>24</v>
      </c>
      <c r="E12" s="44"/>
      <c r="F12" s="36" t="s">
        <v>25</v>
      </c>
      <c r="G12" s="44"/>
      <c r="H12" s="44"/>
      <c r="I12" s="131" t="s">
        <v>26</v>
      </c>
      <c r="J12" s="132" t="str">
        <f>'Rekapitulace stavby'!AN8</f>
        <v>5. 6. 2018</v>
      </c>
      <c r="K12" s="47"/>
    </row>
    <row r="13" spans="1:70" s="1" customFormat="1" ht="10.9" customHeight="1">
      <c r="B13" s="43"/>
      <c r="C13" s="44"/>
      <c r="D13" s="44"/>
      <c r="E13" s="44"/>
      <c r="F13" s="44"/>
      <c r="G13" s="44"/>
      <c r="H13" s="44"/>
      <c r="I13" s="130"/>
      <c r="J13" s="44"/>
      <c r="K13" s="47"/>
    </row>
    <row r="14" spans="1:70" s="1" customFormat="1" ht="14.45" customHeight="1">
      <c r="B14" s="43"/>
      <c r="C14" s="44"/>
      <c r="D14" s="38" t="s">
        <v>32</v>
      </c>
      <c r="E14" s="44"/>
      <c r="F14" s="44"/>
      <c r="G14" s="44"/>
      <c r="H14" s="44"/>
      <c r="I14" s="131" t="s">
        <v>33</v>
      </c>
      <c r="J14" s="36" t="s">
        <v>34</v>
      </c>
      <c r="K14" s="47"/>
    </row>
    <row r="15" spans="1:70" s="1" customFormat="1" ht="18" customHeight="1">
      <c r="B15" s="43"/>
      <c r="C15" s="44"/>
      <c r="D15" s="44"/>
      <c r="E15" s="36" t="s">
        <v>35</v>
      </c>
      <c r="F15" s="44"/>
      <c r="G15" s="44"/>
      <c r="H15" s="44"/>
      <c r="I15" s="131" t="s">
        <v>36</v>
      </c>
      <c r="J15" s="36" t="s">
        <v>34</v>
      </c>
      <c r="K15" s="47"/>
    </row>
    <row r="16" spans="1:70" s="1" customFormat="1" ht="6.95" customHeight="1">
      <c r="B16" s="43"/>
      <c r="C16" s="44"/>
      <c r="D16" s="44"/>
      <c r="E16" s="44"/>
      <c r="F16" s="44"/>
      <c r="G16" s="44"/>
      <c r="H16" s="44"/>
      <c r="I16" s="130"/>
      <c r="J16" s="44"/>
      <c r="K16" s="47"/>
    </row>
    <row r="17" spans="2:11" s="1" customFormat="1" ht="14.45" customHeight="1">
      <c r="B17" s="43"/>
      <c r="C17" s="44"/>
      <c r="D17" s="38" t="s">
        <v>37</v>
      </c>
      <c r="E17" s="44"/>
      <c r="F17" s="44"/>
      <c r="G17" s="44"/>
      <c r="H17" s="44"/>
      <c r="I17" s="131" t="s">
        <v>33</v>
      </c>
      <c r="J17" s="36" t="str">
        <f>IF('Rekapitulace stavby'!AN13="Vyplň údaj","",IF('Rekapitulace stavby'!AN13="","",'Rekapitulace stavby'!AN13))</f>
        <v/>
      </c>
      <c r="K17" s="47"/>
    </row>
    <row r="18" spans="2:11" s="1" customFormat="1" ht="18" customHeight="1">
      <c r="B18" s="43"/>
      <c r="C18" s="44"/>
      <c r="D18" s="44"/>
      <c r="E18" s="36" t="str">
        <f>IF('Rekapitulace stavby'!E14="Vyplň údaj","",IF('Rekapitulace stavby'!E14="","",'Rekapitulace stavby'!E14))</f>
        <v/>
      </c>
      <c r="F18" s="44"/>
      <c r="G18" s="44"/>
      <c r="H18" s="44"/>
      <c r="I18" s="131" t="s">
        <v>36</v>
      </c>
      <c r="J18" s="36" t="str">
        <f>IF('Rekapitulace stavby'!AN14="Vyplň údaj","",IF('Rekapitulace stavby'!AN14="","",'Rekapitulace stavby'!AN14))</f>
        <v/>
      </c>
      <c r="K18" s="47"/>
    </row>
    <row r="19" spans="2:11" s="1" customFormat="1" ht="6.95" customHeight="1">
      <c r="B19" s="43"/>
      <c r="C19" s="44"/>
      <c r="D19" s="44"/>
      <c r="E19" s="44"/>
      <c r="F19" s="44"/>
      <c r="G19" s="44"/>
      <c r="H19" s="44"/>
      <c r="I19" s="130"/>
      <c r="J19" s="44"/>
      <c r="K19" s="47"/>
    </row>
    <row r="20" spans="2:11" s="1" customFormat="1" ht="14.45" customHeight="1">
      <c r="B20" s="43"/>
      <c r="C20" s="44"/>
      <c r="D20" s="38" t="s">
        <v>39</v>
      </c>
      <c r="E20" s="44"/>
      <c r="F20" s="44"/>
      <c r="G20" s="44"/>
      <c r="H20" s="44"/>
      <c r="I20" s="131" t="s">
        <v>33</v>
      </c>
      <c r="J20" s="36" t="s">
        <v>34</v>
      </c>
      <c r="K20" s="47"/>
    </row>
    <row r="21" spans="2:11" s="1" customFormat="1" ht="18" customHeight="1">
      <c r="B21" s="43"/>
      <c r="C21" s="44"/>
      <c r="D21" s="44"/>
      <c r="E21" s="36" t="s">
        <v>41</v>
      </c>
      <c r="F21" s="44"/>
      <c r="G21" s="44"/>
      <c r="H21" s="44"/>
      <c r="I21" s="131" t="s">
        <v>36</v>
      </c>
      <c r="J21" s="36" t="s">
        <v>34</v>
      </c>
      <c r="K21" s="47"/>
    </row>
    <row r="22" spans="2:11" s="1" customFormat="1" ht="6.95" customHeight="1">
      <c r="B22" s="43"/>
      <c r="C22" s="44"/>
      <c r="D22" s="44"/>
      <c r="E22" s="44"/>
      <c r="F22" s="44"/>
      <c r="G22" s="44"/>
      <c r="H22" s="44"/>
      <c r="I22" s="130"/>
      <c r="J22" s="44"/>
      <c r="K22" s="47"/>
    </row>
    <row r="23" spans="2:11" s="1" customFormat="1" ht="14.45" customHeight="1">
      <c r="B23" s="43"/>
      <c r="C23" s="44"/>
      <c r="D23" s="38" t="s">
        <v>43</v>
      </c>
      <c r="E23" s="44"/>
      <c r="F23" s="44"/>
      <c r="G23" s="44"/>
      <c r="H23" s="44"/>
      <c r="I23" s="130"/>
      <c r="J23" s="44"/>
      <c r="K23" s="47"/>
    </row>
    <row r="24" spans="2:11" s="7" customFormat="1" ht="71.25" customHeight="1">
      <c r="B24" s="133"/>
      <c r="C24" s="134"/>
      <c r="D24" s="134"/>
      <c r="E24" s="399" t="s">
        <v>45</v>
      </c>
      <c r="F24" s="399"/>
      <c r="G24" s="399"/>
      <c r="H24" s="399"/>
      <c r="I24" s="135"/>
      <c r="J24" s="134"/>
      <c r="K24" s="136"/>
    </row>
    <row r="25" spans="2:11" s="1" customFormat="1" ht="6.95" customHeight="1">
      <c r="B25" s="43"/>
      <c r="C25" s="44"/>
      <c r="D25" s="44"/>
      <c r="E25" s="44"/>
      <c r="F25" s="44"/>
      <c r="G25" s="44"/>
      <c r="H25" s="44"/>
      <c r="I25" s="130"/>
      <c r="J25" s="44"/>
      <c r="K25" s="47"/>
    </row>
    <row r="26" spans="2:11" s="1" customFormat="1" ht="6.95" customHeight="1">
      <c r="B26" s="43"/>
      <c r="C26" s="44"/>
      <c r="D26" s="87"/>
      <c r="E26" s="87"/>
      <c r="F26" s="87"/>
      <c r="G26" s="87"/>
      <c r="H26" s="87"/>
      <c r="I26" s="137"/>
      <c r="J26" s="87"/>
      <c r="K26" s="138"/>
    </row>
    <row r="27" spans="2:11" s="1" customFormat="1" ht="25.35" customHeight="1">
      <c r="B27" s="43"/>
      <c r="C27" s="44"/>
      <c r="D27" s="139" t="s">
        <v>46</v>
      </c>
      <c r="E27" s="44"/>
      <c r="F27" s="44"/>
      <c r="G27" s="44"/>
      <c r="H27" s="44"/>
      <c r="I27" s="130"/>
      <c r="J27" s="140">
        <f>ROUND(J87,0)</f>
        <v>0</v>
      </c>
      <c r="K27" s="47"/>
    </row>
    <row r="28" spans="2:11" s="1" customFormat="1" ht="6.95" customHeight="1">
      <c r="B28" s="43"/>
      <c r="C28" s="44"/>
      <c r="D28" s="87"/>
      <c r="E28" s="87"/>
      <c r="F28" s="87"/>
      <c r="G28" s="87"/>
      <c r="H28" s="87"/>
      <c r="I28" s="137"/>
      <c r="J28" s="87"/>
      <c r="K28" s="138"/>
    </row>
    <row r="29" spans="2:11" s="1" customFormat="1" ht="14.45" customHeight="1">
      <c r="B29" s="43"/>
      <c r="C29" s="44"/>
      <c r="D29" s="44"/>
      <c r="E29" s="44"/>
      <c r="F29" s="48" t="s">
        <v>48</v>
      </c>
      <c r="G29" s="44"/>
      <c r="H29" s="44"/>
      <c r="I29" s="141" t="s">
        <v>47</v>
      </c>
      <c r="J29" s="48" t="s">
        <v>49</v>
      </c>
      <c r="K29" s="47"/>
    </row>
    <row r="30" spans="2:11" s="1" customFormat="1" ht="14.45" customHeight="1">
      <c r="B30" s="43"/>
      <c r="C30" s="44"/>
      <c r="D30" s="51" t="s">
        <v>50</v>
      </c>
      <c r="E30" s="51" t="s">
        <v>51</v>
      </c>
      <c r="F30" s="142">
        <f>ROUND(SUM(BE87:BE487), 0)</f>
        <v>0</v>
      </c>
      <c r="G30" s="44"/>
      <c r="H30" s="44"/>
      <c r="I30" s="143">
        <v>0.21</v>
      </c>
      <c r="J30" s="142">
        <f>ROUND(ROUND((SUM(BE87:BE487)), 0)*I30, 1)</f>
        <v>0</v>
      </c>
      <c r="K30" s="47"/>
    </row>
    <row r="31" spans="2:11" s="1" customFormat="1" ht="14.45" customHeight="1">
      <c r="B31" s="43"/>
      <c r="C31" s="44"/>
      <c r="D31" s="44"/>
      <c r="E31" s="51" t="s">
        <v>52</v>
      </c>
      <c r="F31" s="142">
        <f>ROUND(SUM(BF87:BF487), 0)</f>
        <v>0</v>
      </c>
      <c r="G31" s="44"/>
      <c r="H31" s="44"/>
      <c r="I31" s="143">
        <v>0.15</v>
      </c>
      <c r="J31" s="142">
        <f>ROUND(ROUND((SUM(BF87:BF487)), 0)*I31, 1)</f>
        <v>0</v>
      </c>
      <c r="K31" s="47"/>
    </row>
    <row r="32" spans="2:11" s="1" customFormat="1" ht="14.45" hidden="1" customHeight="1">
      <c r="B32" s="43"/>
      <c r="C32" s="44"/>
      <c r="D32" s="44"/>
      <c r="E32" s="51" t="s">
        <v>53</v>
      </c>
      <c r="F32" s="142">
        <f>ROUND(SUM(BG87:BG487), 0)</f>
        <v>0</v>
      </c>
      <c r="G32" s="44"/>
      <c r="H32" s="44"/>
      <c r="I32" s="143">
        <v>0.21</v>
      </c>
      <c r="J32" s="142">
        <v>0</v>
      </c>
      <c r="K32" s="47"/>
    </row>
    <row r="33" spans="2:11" s="1" customFormat="1" ht="14.45" hidden="1" customHeight="1">
      <c r="B33" s="43"/>
      <c r="C33" s="44"/>
      <c r="D33" s="44"/>
      <c r="E33" s="51" t="s">
        <v>54</v>
      </c>
      <c r="F33" s="142">
        <f>ROUND(SUM(BH87:BH487), 0)</f>
        <v>0</v>
      </c>
      <c r="G33" s="44"/>
      <c r="H33" s="44"/>
      <c r="I33" s="143">
        <v>0.15</v>
      </c>
      <c r="J33" s="142">
        <v>0</v>
      </c>
      <c r="K33" s="47"/>
    </row>
    <row r="34" spans="2:11" s="1" customFormat="1" ht="14.45" hidden="1" customHeight="1">
      <c r="B34" s="43"/>
      <c r="C34" s="44"/>
      <c r="D34" s="44"/>
      <c r="E34" s="51" t="s">
        <v>55</v>
      </c>
      <c r="F34" s="142">
        <f>ROUND(SUM(BI87:BI487), 0)</f>
        <v>0</v>
      </c>
      <c r="G34" s="44"/>
      <c r="H34" s="44"/>
      <c r="I34" s="143">
        <v>0</v>
      </c>
      <c r="J34" s="142">
        <v>0</v>
      </c>
      <c r="K34" s="47"/>
    </row>
    <row r="35" spans="2:11" s="1" customFormat="1" ht="6.95" customHeight="1">
      <c r="B35" s="43"/>
      <c r="C35" s="44"/>
      <c r="D35" s="44"/>
      <c r="E35" s="44"/>
      <c r="F35" s="44"/>
      <c r="G35" s="44"/>
      <c r="H35" s="44"/>
      <c r="I35" s="130"/>
      <c r="J35" s="44"/>
      <c r="K35" s="47"/>
    </row>
    <row r="36" spans="2:11" s="1" customFormat="1" ht="25.35" customHeight="1">
      <c r="B36" s="43"/>
      <c r="C36" s="144"/>
      <c r="D36" s="145" t="s">
        <v>56</v>
      </c>
      <c r="E36" s="81"/>
      <c r="F36" s="81"/>
      <c r="G36" s="146" t="s">
        <v>57</v>
      </c>
      <c r="H36" s="147" t="s">
        <v>58</v>
      </c>
      <c r="I36" s="148"/>
      <c r="J36" s="149">
        <f>SUM(J27:J34)</f>
        <v>0</v>
      </c>
      <c r="K36" s="150"/>
    </row>
    <row r="37" spans="2:11" s="1" customFormat="1" ht="14.45" customHeight="1">
      <c r="B37" s="58"/>
      <c r="C37" s="59"/>
      <c r="D37" s="59"/>
      <c r="E37" s="59"/>
      <c r="F37" s="59"/>
      <c r="G37" s="59"/>
      <c r="H37" s="59"/>
      <c r="I37" s="151"/>
      <c r="J37" s="59"/>
      <c r="K37" s="60"/>
    </row>
    <row r="41" spans="2:11" s="1" customFormat="1" ht="6.95" customHeight="1">
      <c r="B41" s="152"/>
      <c r="C41" s="153"/>
      <c r="D41" s="153"/>
      <c r="E41" s="153"/>
      <c r="F41" s="153"/>
      <c r="G41" s="153"/>
      <c r="H41" s="153"/>
      <c r="I41" s="154"/>
      <c r="J41" s="153"/>
      <c r="K41" s="155"/>
    </row>
    <row r="42" spans="2:11" s="1" customFormat="1" ht="36.950000000000003" customHeight="1">
      <c r="B42" s="43"/>
      <c r="C42" s="31" t="s">
        <v>153</v>
      </c>
      <c r="D42" s="44"/>
      <c r="E42" s="44"/>
      <c r="F42" s="44"/>
      <c r="G42" s="44"/>
      <c r="H42" s="44"/>
      <c r="I42" s="130"/>
      <c r="J42" s="44"/>
      <c r="K42" s="47"/>
    </row>
    <row r="43" spans="2:11" s="1" customFormat="1" ht="6.95" customHeight="1">
      <c r="B43" s="43"/>
      <c r="C43" s="44"/>
      <c r="D43" s="44"/>
      <c r="E43" s="44"/>
      <c r="F43" s="44"/>
      <c r="G43" s="44"/>
      <c r="H43" s="44"/>
      <c r="I43" s="130"/>
      <c r="J43" s="44"/>
      <c r="K43" s="47"/>
    </row>
    <row r="44" spans="2:11" s="1" customFormat="1" ht="14.45" customHeight="1">
      <c r="B44" s="43"/>
      <c r="C44" s="38" t="s">
        <v>18</v>
      </c>
      <c r="D44" s="44"/>
      <c r="E44" s="44"/>
      <c r="F44" s="44"/>
      <c r="G44" s="44"/>
      <c r="H44" s="44"/>
      <c r="I44" s="130"/>
      <c r="J44" s="44"/>
      <c r="K44" s="47"/>
    </row>
    <row r="45" spans="2:11" s="1" customFormat="1" ht="16.5" customHeight="1">
      <c r="B45" s="43"/>
      <c r="C45" s="44"/>
      <c r="D45" s="44"/>
      <c r="E45" s="405" t="str">
        <f>E7</f>
        <v>Školní jídelna a kuchyně, Velké Březno</v>
      </c>
      <c r="F45" s="411"/>
      <c r="G45" s="411"/>
      <c r="H45" s="411"/>
      <c r="I45" s="130"/>
      <c r="J45" s="44"/>
      <c r="K45" s="47"/>
    </row>
    <row r="46" spans="2:11" s="1" customFormat="1" ht="14.45" customHeight="1">
      <c r="B46" s="43"/>
      <c r="C46" s="38" t="s">
        <v>149</v>
      </c>
      <c r="D46" s="44"/>
      <c r="E46" s="44"/>
      <c r="F46" s="44"/>
      <c r="G46" s="44"/>
      <c r="H46" s="44"/>
      <c r="I46" s="130"/>
      <c r="J46" s="44"/>
      <c r="K46" s="47"/>
    </row>
    <row r="47" spans="2:11" s="1" customFormat="1" ht="17.25" customHeight="1">
      <c r="B47" s="43"/>
      <c r="C47" s="44"/>
      <c r="D47" s="44"/>
      <c r="E47" s="407" t="str">
        <f>E9</f>
        <v>2 - IO 01 - Venkovní úpravy (zpevněné plochy a sadové úpravy)</v>
      </c>
      <c r="F47" s="406"/>
      <c r="G47" s="406"/>
      <c r="H47" s="406"/>
      <c r="I47" s="130"/>
      <c r="J47" s="44"/>
      <c r="K47" s="47"/>
    </row>
    <row r="48" spans="2:11" s="1" customFormat="1" ht="6.95" customHeight="1">
      <c r="B48" s="43"/>
      <c r="C48" s="44"/>
      <c r="D48" s="44"/>
      <c r="E48" s="44"/>
      <c r="F48" s="44"/>
      <c r="G48" s="44"/>
      <c r="H48" s="44"/>
      <c r="I48" s="130"/>
      <c r="J48" s="44"/>
      <c r="K48" s="47"/>
    </row>
    <row r="49" spans="2:47" s="1" customFormat="1" ht="18" customHeight="1">
      <c r="B49" s="43"/>
      <c r="C49" s="38" t="s">
        <v>24</v>
      </c>
      <c r="D49" s="44"/>
      <c r="E49" s="44"/>
      <c r="F49" s="36" t="str">
        <f>F12</f>
        <v>Velké Březno</v>
      </c>
      <c r="G49" s="44"/>
      <c r="H49" s="44"/>
      <c r="I49" s="131" t="s">
        <v>26</v>
      </c>
      <c r="J49" s="132" t="str">
        <f>IF(J12="","",J12)</f>
        <v>5. 6. 2018</v>
      </c>
      <c r="K49" s="47"/>
    </row>
    <row r="50" spans="2:47" s="1" customFormat="1" ht="6.95" customHeight="1">
      <c r="B50" s="43"/>
      <c r="C50" s="44"/>
      <c r="D50" s="44"/>
      <c r="E50" s="44"/>
      <c r="F50" s="44"/>
      <c r="G50" s="44"/>
      <c r="H50" s="44"/>
      <c r="I50" s="130"/>
      <c r="J50" s="44"/>
      <c r="K50" s="47"/>
    </row>
    <row r="51" spans="2:47" s="1" customFormat="1" ht="15">
      <c r="B51" s="43"/>
      <c r="C51" s="38" t="s">
        <v>32</v>
      </c>
      <c r="D51" s="44"/>
      <c r="E51" s="44"/>
      <c r="F51" s="36" t="str">
        <f>E15</f>
        <v>Obec Velké Březno</v>
      </c>
      <c r="G51" s="44"/>
      <c r="H51" s="44"/>
      <c r="I51" s="131" t="s">
        <v>39</v>
      </c>
      <c r="J51" s="399" t="str">
        <f>E21</f>
        <v>Ateliér AVN s.r.o.</v>
      </c>
      <c r="K51" s="47"/>
    </row>
    <row r="52" spans="2:47" s="1" customFormat="1" ht="14.45" customHeight="1">
      <c r="B52" s="43"/>
      <c r="C52" s="38" t="s">
        <v>37</v>
      </c>
      <c r="D52" s="44"/>
      <c r="E52" s="44"/>
      <c r="F52" s="36" t="str">
        <f>IF(E18="","",E18)</f>
        <v/>
      </c>
      <c r="G52" s="44"/>
      <c r="H52" s="44"/>
      <c r="I52" s="130"/>
      <c r="J52" s="408"/>
      <c r="K52" s="47"/>
    </row>
    <row r="53" spans="2:47" s="1" customFormat="1" ht="10.35" customHeight="1">
      <c r="B53" s="43"/>
      <c r="C53" s="44"/>
      <c r="D53" s="44"/>
      <c r="E53" s="44"/>
      <c r="F53" s="44"/>
      <c r="G53" s="44"/>
      <c r="H53" s="44"/>
      <c r="I53" s="130"/>
      <c r="J53" s="44"/>
      <c r="K53" s="47"/>
    </row>
    <row r="54" spans="2:47" s="1" customFormat="1" ht="29.25" customHeight="1">
      <c r="B54" s="43"/>
      <c r="C54" s="156" t="s">
        <v>154</v>
      </c>
      <c r="D54" s="144"/>
      <c r="E54" s="144"/>
      <c r="F54" s="144"/>
      <c r="G54" s="144"/>
      <c r="H54" s="144"/>
      <c r="I54" s="157"/>
      <c r="J54" s="158" t="s">
        <v>155</v>
      </c>
      <c r="K54" s="159"/>
    </row>
    <row r="55" spans="2:47" s="1" customFormat="1" ht="10.35" customHeight="1">
      <c r="B55" s="43"/>
      <c r="C55" s="44"/>
      <c r="D55" s="44"/>
      <c r="E55" s="44"/>
      <c r="F55" s="44"/>
      <c r="G55" s="44"/>
      <c r="H55" s="44"/>
      <c r="I55" s="130"/>
      <c r="J55" s="44"/>
      <c r="K55" s="47"/>
    </row>
    <row r="56" spans="2:47" s="1" customFormat="1" ht="29.25" customHeight="1">
      <c r="B56" s="43"/>
      <c r="C56" s="160" t="s">
        <v>156</v>
      </c>
      <c r="D56" s="44"/>
      <c r="E56" s="44"/>
      <c r="F56" s="44"/>
      <c r="G56" s="44"/>
      <c r="H56" s="44"/>
      <c r="I56" s="130"/>
      <c r="J56" s="140">
        <f>J87</f>
        <v>0</v>
      </c>
      <c r="K56" s="47"/>
      <c r="AU56" s="25" t="s">
        <v>157</v>
      </c>
    </row>
    <row r="57" spans="2:47" s="8" customFormat="1" ht="24.95" customHeight="1">
      <c r="B57" s="161"/>
      <c r="C57" s="162"/>
      <c r="D57" s="163" t="s">
        <v>158</v>
      </c>
      <c r="E57" s="164"/>
      <c r="F57" s="164"/>
      <c r="G57" s="164"/>
      <c r="H57" s="164"/>
      <c r="I57" s="165"/>
      <c r="J57" s="166">
        <f>J88</f>
        <v>0</v>
      </c>
      <c r="K57" s="167"/>
    </row>
    <row r="58" spans="2:47" s="9" customFormat="1" ht="19.899999999999999" customHeight="1">
      <c r="B58" s="168"/>
      <c r="C58" s="169"/>
      <c r="D58" s="170" t="s">
        <v>159</v>
      </c>
      <c r="E58" s="171"/>
      <c r="F58" s="171"/>
      <c r="G58" s="171"/>
      <c r="H58" s="171"/>
      <c r="I58" s="172"/>
      <c r="J58" s="173">
        <f>J89</f>
        <v>0</v>
      </c>
      <c r="K58" s="174"/>
    </row>
    <row r="59" spans="2:47" s="9" customFormat="1" ht="19.899999999999999" customHeight="1">
      <c r="B59" s="168"/>
      <c r="C59" s="169"/>
      <c r="D59" s="170" t="s">
        <v>160</v>
      </c>
      <c r="E59" s="171"/>
      <c r="F59" s="171"/>
      <c r="G59" s="171"/>
      <c r="H59" s="171"/>
      <c r="I59" s="172"/>
      <c r="J59" s="173">
        <f>J284</f>
        <v>0</v>
      </c>
      <c r="K59" s="174"/>
    </row>
    <row r="60" spans="2:47" s="9" customFormat="1" ht="19.899999999999999" customHeight="1">
      <c r="B60" s="168"/>
      <c r="C60" s="169"/>
      <c r="D60" s="170" t="s">
        <v>161</v>
      </c>
      <c r="E60" s="171"/>
      <c r="F60" s="171"/>
      <c r="G60" s="171"/>
      <c r="H60" s="171"/>
      <c r="I60" s="172"/>
      <c r="J60" s="173">
        <f>J319</f>
        <v>0</v>
      </c>
      <c r="K60" s="174"/>
    </row>
    <row r="61" spans="2:47" s="9" customFormat="1" ht="19.899999999999999" customHeight="1">
      <c r="B61" s="168"/>
      <c r="C61" s="169"/>
      <c r="D61" s="170" t="s">
        <v>162</v>
      </c>
      <c r="E61" s="171"/>
      <c r="F61" s="171"/>
      <c r="G61" s="171"/>
      <c r="H61" s="171"/>
      <c r="I61" s="172"/>
      <c r="J61" s="173">
        <f>J332</f>
        <v>0</v>
      </c>
      <c r="K61" s="174"/>
    </row>
    <row r="62" spans="2:47" s="9" customFormat="1" ht="19.899999999999999" customHeight="1">
      <c r="B62" s="168"/>
      <c r="C62" s="169"/>
      <c r="D62" s="170" t="s">
        <v>4463</v>
      </c>
      <c r="E62" s="171"/>
      <c r="F62" s="171"/>
      <c r="G62" s="171"/>
      <c r="H62" s="171"/>
      <c r="I62" s="172"/>
      <c r="J62" s="173">
        <f>J344</f>
        <v>0</v>
      </c>
      <c r="K62" s="174"/>
    </row>
    <row r="63" spans="2:47" s="9" customFormat="1" ht="19.899999999999999" customHeight="1">
      <c r="B63" s="168"/>
      <c r="C63" s="169"/>
      <c r="D63" s="170" t="s">
        <v>163</v>
      </c>
      <c r="E63" s="171"/>
      <c r="F63" s="171"/>
      <c r="G63" s="171"/>
      <c r="H63" s="171"/>
      <c r="I63" s="172"/>
      <c r="J63" s="173">
        <f>J385</f>
        <v>0</v>
      </c>
      <c r="K63" s="174"/>
    </row>
    <row r="64" spans="2:47" s="9" customFormat="1" ht="19.899999999999999" customHeight="1">
      <c r="B64" s="168"/>
      <c r="C64" s="169"/>
      <c r="D64" s="170" t="s">
        <v>4464</v>
      </c>
      <c r="E64" s="171"/>
      <c r="F64" s="171"/>
      <c r="G64" s="171"/>
      <c r="H64" s="171"/>
      <c r="I64" s="172"/>
      <c r="J64" s="173">
        <f>J416</f>
        <v>0</v>
      </c>
      <c r="K64" s="174"/>
    </row>
    <row r="65" spans="2:12" s="9" customFormat="1" ht="19.899999999999999" customHeight="1">
      <c r="B65" s="168"/>
      <c r="C65" s="169"/>
      <c r="D65" s="170" t="s">
        <v>164</v>
      </c>
      <c r="E65" s="171"/>
      <c r="F65" s="171"/>
      <c r="G65" s="171"/>
      <c r="H65" s="171"/>
      <c r="I65" s="172"/>
      <c r="J65" s="173">
        <f>J444</f>
        <v>0</v>
      </c>
      <c r="K65" s="174"/>
    </row>
    <row r="66" spans="2:12" s="9" customFormat="1" ht="19.899999999999999" customHeight="1">
      <c r="B66" s="168"/>
      <c r="C66" s="169"/>
      <c r="D66" s="170" t="s">
        <v>4465</v>
      </c>
      <c r="E66" s="171"/>
      <c r="F66" s="171"/>
      <c r="G66" s="171"/>
      <c r="H66" s="171"/>
      <c r="I66" s="172"/>
      <c r="J66" s="173">
        <f>J472</f>
        <v>0</v>
      </c>
      <c r="K66" s="174"/>
    </row>
    <row r="67" spans="2:12" s="9" customFormat="1" ht="19.899999999999999" customHeight="1">
      <c r="B67" s="168"/>
      <c r="C67" s="169"/>
      <c r="D67" s="170" t="s">
        <v>165</v>
      </c>
      <c r="E67" s="171"/>
      <c r="F67" s="171"/>
      <c r="G67" s="171"/>
      <c r="H67" s="171"/>
      <c r="I67" s="172"/>
      <c r="J67" s="173">
        <f>J486</f>
        <v>0</v>
      </c>
      <c r="K67" s="174"/>
    </row>
    <row r="68" spans="2:12" s="1" customFormat="1" ht="21.75" customHeight="1">
      <c r="B68" s="43"/>
      <c r="C68" s="44"/>
      <c r="D68" s="44"/>
      <c r="E68" s="44"/>
      <c r="F68" s="44"/>
      <c r="G68" s="44"/>
      <c r="H68" s="44"/>
      <c r="I68" s="130"/>
      <c r="J68" s="44"/>
      <c r="K68" s="47"/>
    </row>
    <row r="69" spans="2:12" s="1" customFormat="1" ht="6.95" customHeight="1">
      <c r="B69" s="58"/>
      <c r="C69" s="59"/>
      <c r="D69" s="59"/>
      <c r="E69" s="59"/>
      <c r="F69" s="59"/>
      <c r="G69" s="59"/>
      <c r="H69" s="59"/>
      <c r="I69" s="151"/>
      <c r="J69" s="59"/>
      <c r="K69" s="60"/>
    </row>
    <row r="73" spans="2:12" s="1" customFormat="1" ht="6.95" customHeight="1">
      <c r="B73" s="61"/>
      <c r="C73" s="62"/>
      <c r="D73" s="62"/>
      <c r="E73" s="62"/>
      <c r="F73" s="62"/>
      <c r="G73" s="62"/>
      <c r="H73" s="62"/>
      <c r="I73" s="154"/>
      <c r="J73" s="62"/>
      <c r="K73" s="62"/>
      <c r="L73" s="63"/>
    </row>
    <row r="74" spans="2:12" s="1" customFormat="1" ht="36.950000000000003" customHeight="1">
      <c r="B74" s="43"/>
      <c r="C74" s="64" t="s">
        <v>185</v>
      </c>
      <c r="D74" s="65"/>
      <c r="E74" s="65"/>
      <c r="F74" s="65"/>
      <c r="G74" s="65"/>
      <c r="H74" s="65"/>
      <c r="I74" s="175"/>
      <c r="J74" s="65"/>
      <c r="K74" s="65"/>
      <c r="L74" s="63"/>
    </row>
    <row r="75" spans="2:12" s="1" customFormat="1" ht="6.95" customHeight="1">
      <c r="B75" s="43"/>
      <c r="C75" s="65"/>
      <c r="D75" s="65"/>
      <c r="E75" s="65"/>
      <c r="F75" s="65"/>
      <c r="G75" s="65"/>
      <c r="H75" s="65"/>
      <c r="I75" s="175"/>
      <c r="J75" s="65"/>
      <c r="K75" s="65"/>
      <c r="L75" s="63"/>
    </row>
    <row r="76" spans="2:12" s="1" customFormat="1" ht="14.45" customHeight="1">
      <c r="B76" s="43"/>
      <c r="C76" s="67" t="s">
        <v>18</v>
      </c>
      <c r="D76" s="65"/>
      <c r="E76" s="65"/>
      <c r="F76" s="65"/>
      <c r="G76" s="65"/>
      <c r="H76" s="65"/>
      <c r="I76" s="175"/>
      <c r="J76" s="65"/>
      <c r="K76" s="65"/>
      <c r="L76" s="63"/>
    </row>
    <row r="77" spans="2:12" s="1" customFormat="1" ht="16.5" customHeight="1">
      <c r="B77" s="43"/>
      <c r="C77" s="65"/>
      <c r="D77" s="65"/>
      <c r="E77" s="409" t="str">
        <f>E7</f>
        <v>Školní jídelna a kuchyně, Velké Březno</v>
      </c>
      <c r="F77" s="410"/>
      <c r="G77" s="410"/>
      <c r="H77" s="410"/>
      <c r="I77" s="175"/>
      <c r="J77" s="65"/>
      <c r="K77" s="65"/>
      <c r="L77" s="63"/>
    </row>
    <row r="78" spans="2:12" s="1" customFormat="1" ht="14.45" customHeight="1">
      <c r="B78" s="43"/>
      <c r="C78" s="67" t="s">
        <v>149</v>
      </c>
      <c r="D78" s="65"/>
      <c r="E78" s="65"/>
      <c r="F78" s="65"/>
      <c r="G78" s="65"/>
      <c r="H78" s="65"/>
      <c r="I78" s="175"/>
      <c r="J78" s="65"/>
      <c r="K78" s="65"/>
      <c r="L78" s="63"/>
    </row>
    <row r="79" spans="2:12" s="1" customFormat="1" ht="17.25" customHeight="1">
      <c r="B79" s="43"/>
      <c r="C79" s="65"/>
      <c r="D79" s="65"/>
      <c r="E79" s="371" t="str">
        <f>E9</f>
        <v>2 - IO 01 - Venkovní úpravy (zpevněné plochy a sadové úpravy)</v>
      </c>
      <c r="F79" s="403"/>
      <c r="G79" s="403"/>
      <c r="H79" s="403"/>
      <c r="I79" s="175"/>
      <c r="J79" s="65"/>
      <c r="K79" s="65"/>
      <c r="L79" s="63"/>
    </row>
    <row r="80" spans="2:12" s="1" customFormat="1" ht="6.95" customHeight="1">
      <c r="B80" s="43"/>
      <c r="C80" s="65"/>
      <c r="D80" s="65"/>
      <c r="E80" s="65"/>
      <c r="F80" s="65"/>
      <c r="G80" s="65"/>
      <c r="H80" s="65"/>
      <c r="I80" s="175"/>
      <c r="J80" s="65"/>
      <c r="K80" s="65"/>
      <c r="L80" s="63"/>
    </row>
    <row r="81" spans="2:65" s="1" customFormat="1" ht="18" customHeight="1">
      <c r="B81" s="43"/>
      <c r="C81" s="67" t="s">
        <v>24</v>
      </c>
      <c r="D81" s="65"/>
      <c r="E81" s="65"/>
      <c r="F81" s="178" t="str">
        <f>F12</f>
        <v>Velké Březno</v>
      </c>
      <c r="G81" s="65"/>
      <c r="H81" s="65"/>
      <c r="I81" s="179" t="s">
        <v>26</v>
      </c>
      <c r="J81" s="75" t="str">
        <f>IF(J12="","",J12)</f>
        <v>5. 6. 2018</v>
      </c>
      <c r="K81" s="65"/>
      <c r="L81" s="63"/>
    </row>
    <row r="82" spans="2:65" s="1" customFormat="1" ht="6.95" customHeight="1">
      <c r="B82" s="43"/>
      <c r="C82" s="65"/>
      <c r="D82" s="65"/>
      <c r="E82" s="65"/>
      <c r="F82" s="65"/>
      <c r="G82" s="65"/>
      <c r="H82" s="65"/>
      <c r="I82" s="175"/>
      <c r="J82" s="65"/>
      <c r="K82" s="65"/>
      <c r="L82" s="63"/>
    </row>
    <row r="83" spans="2:65" s="1" customFormat="1" ht="15">
      <c r="B83" s="43"/>
      <c r="C83" s="67" t="s">
        <v>32</v>
      </c>
      <c r="D83" s="65"/>
      <c r="E83" s="65"/>
      <c r="F83" s="178" t="str">
        <f>E15</f>
        <v>Obec Velké Březno</v>
      </c>
      <c r="G83" s="65"/>
      <c r="H83" s="65"/>
      <c r="I83" s="179" t="s">
        <v>39</v>
      </c>
      <c r="J83" s="178" t="str">
        <f>E21</f>
        <v>Ateliér AVN s.r.o.</v>
      </c>
      <c r="K83" s="65"/>
      <c r="L83" s="63"/>
    </row>
    <row r="84" spans="2:65" s="1" customFormat="1" ht="14.45" customHeight="1">
      <c r="B84" s="43"/>
      <c r="C84" s="67" t="s">
        <v>37</v>
      </c>
      <c r="D84" s="65"/>
      <c r="E84" s="65"/>
      <c r="F84" s="178" t="str">
        <f>IF(E18="","",E18)</f>
        <v/>
      </c>
      <c r="G84" s="65"/>
      <c r="H84" s="65"/>
      <c r="I84" s="175"/>
      <c r="J84" s="65"/>
      <c r="K84" s="65"/>
      <c r="L84" s="63"/>
    </row>
    <row r="85" spans="2:65" s="1" customFormat="1" ht="10.35" customHeight="1">
      <c r="B85" s="43"/>
      <c r="C85" s="65"/>
      <c r="D85" s="65"/>
      <c r="E85" s="65"/>
      <c r="F85" s="65"/>
      <c r="G85" s="65"/>
      <c r="H85" s="65"/>
      <c r="I85" s="175"/>
      <c r="J85" s="65"/>
      <c r="K85" s="65"/>
      <c r="L85" s="63"/>
    </row>
    <row r="86" spans="2:65" s="10" customFormat="1" ht="29.25" customHeight="1">
      <c r="B86" s="180"/>
      <c r="C86" s="181" t="s">
        <v>186</v>
      </c>
      <c r="D86" s="182" t="s">
        <v>65</v>
      </c>
      <c r="E86" s="182" t="s">
        <v>61</v>
      </c>
      <c r="F86" s="182" t="s">
        <v>187</v>
      </c>
      <c r="G86" s="182" t="s">
        <v>188</v>
      </c>
      <c r="H86" s="182" t="s">
        <v>189</v>
      </c>
      <c r="I86" s="183" t="s">
        <v>190</v>
      </c>
      <c r="J86" s="182" t="s">
        <v>155</v>
      </c>
      <c r="K86" s="184" t="s">
        <v>191</v>
      </c>
      <c r="L86" s="185"/>
      <c r="M86" s="83" t="s">
        <v>192</v>
      </c>
      <c r="N86" s="84" t="s">
        <v>50</v>
      </c>
      <c r="O86" s="84" t="s">
        <v>193</v>
      </c>
      <c r="P86" s="84" t="s">
        <v>194</v>
      </c>
      <c r="Q86" s="84" t="s">
        <v>195</v>
      </c>
      <c r="R86" s="84" t="s">
        <v>196</v>
      </c>
      <c r="S86" s="84" t="s">
        <v>197</v>
      </c>
      <c r="T86" s="85" t="s">
        <v>198</v>
      </c>
    </row>
    <row r="87" spans="2:65" s="1" customFormat="1" ht="29.25" customHeight="1">
      <c r="B87" s="43"/>
      <c r="C87" s="89" t="s">
        <v>156</v>
      </c>
      <c r="D87" s="65"/>
      <c r="E87" s="65"/>
      <c r="F87" s="65"/>
      <c r="G87" s="65"/>
      <c r="H87" s="65"/>
      <c r="I87" s="175"/>
      <c r="J87" s="186">
        <f>BK87</f>
        <v>0</v>
      </c>
      <c r="K87" s="65"/>
      <c r="L87" s="63"/>
      <c r="M87" s="86"/>
      <c r="N87" s="87"/>
      <c r="O87" s="87"/>
      <c r="P87" s="187">
        <f>P88</f>
        <v>0</v>
      </c>
      <c r="Q87" s="87"/>
      <c r="R87" s="187">
        <f>R88</f>
        <v>253.74173759000001</v>
      </c>
      <c r="S87" s="87"/>
      <c r="T87" s="188">
        <f>T88</f>
        <v>56.554050000000004</v>
      </c>
      <c r="AT87" s="25" t="s">
        <v>79</v>
      </c>
      <c r="AU87" s="25" t="s">
        <v>157</v>
      </c>
      <c r="BK87" s="189">
        <f>BK88</f>
        <v>0</v>
      </c>
    </row>
    <row r="88" spans="2:65" s="11" customFormat="1" ht="37.35" customHeight="1">
      <c r="B88" s="190"/>
      <c r="C88" s="191"/>
      <c r="D88" s="192" t="s">
        <v>79</v>
      </c>
      <c r="E88" s="193" t="s">
        <v>199</v>
      </c>
      <c r="F88" s="193" t="s">
        <v>200</v>
      </c>
      <c r="G88" s="191"/>
      <c r="H88" s="191"/>
      <c r="I88" s="194"/>
      <c r="J88" s="195">
        <f>BK88</f>
        <v>0</v>
      </c>
      <c r="K88" s="191"/>
      <c r="L88" s="196"/>
      <c r="M88" s="197"/>
      <c r="N88" s="198"/>
      <c r="O88" s="198"/>
      <c r="P88" s="199">
        <f>P89+P284+P319+P332+P344+P385+P416+P444+P472+P486</f>
        <v>0</v>
      </c>
      <c r="Q88" s="198"/>
      <c r="R88" s="199">
        <f>R89+R284+R319+R332+R344+R385+R416+R444+R472+R486</f>
        <v>253.74173759000001</v>
      </c>
      <c r="S88" s="198"/>
      <c r="T88" s="200">
        <f>T89+T284+T319+T332+T344+T385+T416+T444+T472+T486</f>
        <v>56.554050000000004</v>
      </c>
      <c r="AR88" s="201" t="s">
        <v>42</v>
      </c>
      <c r="AT88" s="202" t="s">
        <v>79</v>
      </c>
      <c r="AU88" s="202" t="s">
        <v>80</v>
      </c>
      <c r="AY88" s="201" t="s">
        <v>201</v>
      </c>
      <c r="BK88" s="203">
        <f>BK89+BK284+BK319+BK332+BK344+BK385+BK416+BK444+BK472+BK486</f>
        <v>0</v>
      </c>
    </row>
    <row r="89" spans="2:65" s="11" customFormat="1" ht="19.899999999999999" customHeight="1">
      <c r="B89" s="190"/>
      <c r="C89" s="191"/>
      <c r="D89" s="192" t="s">
        <v>79</v>
      </c>
      <c r="E89" s="204" t="s">
        <v>42</v>
      </c>
      <c r="F89" s="204" t="s">
        <v>202</v>
      </c>
      <c r="G89" s="191"/>
      <c r="H89" s="191"/>
      <c r="I89" s="194"/>
      <c r="J89" s="205">
        <f>BK89</f>
        <v>0</v>
      </c>
      <c r="K89" s="191"/>
      <c r="L89" s="196"/>
      <c r="M89" s="197"/>
      <c r="N89" s="198"/>
      <c r="O89" s="198"/>
      <c r="P89" s="199">
        <f>SUM(P90:P283)</f>
        <v>0</v>
      </c>
      <c r="Q89" s="198"/>
      <c r="R89" s="199">
        <f>SUM(R90:R283)</f>
        <v>43.873587999999998</v>
      </c>
      <c r="S89" s="198"/>
      <c r="T89" s="200">
        <f>SUM(T90:T283)</f>
        <v>56.550000000000004</v>
      </c>
      <c r="AR89" s="201" t="s">
        <v>42</v>
      </c>
      <c r="AT89" s="202" t="s">
        <v>79</v>
      </c>
      <c r="AU89" s="202" t="s">
        <v>42</v>
      </c>
      <c r="AY89" s="201" t="s">
        <v>201</v>
      </c>
      <c r="BK89" s="203">
        <f>SUM(BK90:BK283)</f>
        <v>0</v>
      </c>
    </row>
    <row r="90" spans="2:65" s="1" customFormat="1" ht="25.5" customHeight="1">
      <c r="B90" s="43"/>
      <c r="C90" s="206" t="s">
        <v>42</v>
      </c>
      <c r="D90" s="206" t="s">
        <v>203</v>
      </c>
      <c r="E90" s="207" t="s">
        <v>4466</v>
      </c>
      <c r="F90" s="208" t="s">
        <v>4467</v>
      </c>
      <c r="G90" s="209" t="s">
        <v>370</v>
      </c>
      <c r="H90" s="210">
        <v>1</v>
      </c>
      <c r="I90" s="211"/>
      <c r="J90" s="212">
        <f>ROUND(I90*H90,2)</f>
        <v>0</v>
      </c>
      <c r="K90" s="208" t="s">
        <v>207</v>
      </c>
      <c r="L90" s="63"/>
      <c r="M90" s="213" t="s">
        <v>34</v>
      </c>
      <c r="N90" s="214" t="s">
        <v>51</v>
      </c>
      <c r="O90" s="44"/>
      <c r="P90" s="215">
        <f>O90*H90</f>
        <v>0</v>
      </c>
      <c r="Q90" s="215">
        <v>0</v>
      </c>
      <c r="R90" s="215">
        <f>Q90*H90</f>
        <v>0</v>
      </c>
      <c r="S90" s="215">
        <v>0</v>
      </c>
      <c r="T90" s="216">
        <f>S90*H90</f>
        <v>0</v>
      </c>
      <c r="AR90" s="25" t="s">
        <v>111</v>
      </c>
      <c r="AT90" s="25" t="s">
        <v>203</v>
      </c>
      <c r="AU90" s="25" t="s">
        <v>87</v>
      </c>
      <c r="AY90" s="25" t="s">
        <v>201</v>
      </c>
      <c r="BE90" s="217">
        <f>IF(N90="základní",J90,0)</f>
        <v>0</v>
      </c>
      <c r="BF90" s="217">
        <f>IF(N90="snížená",J90,0)</f>
        <v>0</v>
      </c>
      <c r="BG90" s="217">
        <f>IF(N90="zákl. přenesená",J90,0)</f>
        <v>0</v>
      </c>
      <c r="BH90" s="217">
        <f>IF(N90="sníž. přenesená",J90,0)</f>
        <v>0</v>
      </c>
      <c r="BI90" s="217">
        <f>IF(N90="nulová",J90,0)</f>
        <v>0</v>
      </c>
      <c r="BJ90" s="25" t="s">
        <v>42</v>
      </c>
      <c r="BK90" s="217">
        <f>ROUND(I90*H90,2)</f>
        <v>0</v>
      </c>
      <c r="BL90" s="25" t="s">
        <v>111</v>
      </c>
      <c r="BM90" s="25" t="s">
        <v>4468</v>
      </c>
    </row>
    <row r="91" spans="2:65" s="1" customFormat="1" ht="135">
      <c r="B91" s="43"/>
      <c r="C91" s="65"/>
      <c r="D91" s="218" t="s">
        <v>209</v>
      </c>
      <c r="E91" s="65"/>
      <c r="F91" s="219" t="s">
        <v>4469</v>
      </c>
      <c r="G91" s="65"/>
      <c r="H91" s="65"/>
      <c r="I91" s="175"/>
      <c r="J91" s="65"/>
      <c r="K91" s="65"/>
      <c r="L91" s="63"/>
      <c r="M91" s="220"/>
      <c r="N91" s="44"/>
      <c r="O91" s="44"/>
      <c r="P91" s="44"/>
      <c r="Q91" s="44"/>
      <c r="R91" s="44"/>
      <c r="S91" s="44"/>
      <c r="T91" s="80"/>
      <c r="AT91" s="25" t="s">
        <v>209</v>
      </c>
      <c r="AU91" s="25" t="s">
        <v>87</v>
      </c>
    </row>
    <row r="92" spans="2:65" s="12" customFormat="1">
      <c r="B92" s="221"/>
      <c r="C92" s="222"/>
      <c r="D92" s="218" t="s">
        <v>211</v>
      </c>
      <c r="E92" s="223" t="s">
        <v>34</v>
      </c>
      <c r="F92" s="224" t="s">
        <v>4470</v>
      </c>
      <c r="G92" s="222"/>
      <c r="H92" s="223" t="s">
        <v>34</v>
      </c>
      <c r="I92" s="225"/>
      <c r="J92" s="222"/>
      <c r="K92" s="222"/>
      <c r="L92" s="226"/>
      <c r="M92" s="227"/>
      <c r="N92" s="228"/>
      <c r="O92" s="228"/>
      <c r="P92" s="228"/>
      <c r="Q92" s="228"/>
      <c r="R92" s="228"/>
      <c r="S92" s="228"/>
      <c r="T92" s="229"/>
      <c r="AT92" s="230" t="s">
        <v>211</v>
      </c>
      <c r="AU92" s="230" t="s">
        <v>87</v>
      </c>
      <c r="AV92" s="12" t="s">
        <v>42</v>
      </c>
      <c r="AW92" s="12" t="s">
        <v>40</v>
      </c>
      <c r="AX92" s="12" t="s">
        <v>80</v>
      </c>
      <c r="AY92" s="230" t="s">
        <v>201</v>
      </c>
    </row>
    <row r="93" spans="2:65" s="13" customFormat="1">
      <c r="B93" s="231"/>
      <c r="C93" s="232"/>
      <c r="D93" s="218" t="s">
        <v>211</v>
      </c>
      <c r="E93" s="233" t="s">
        <v>34</v>
      </c>
      <c r="F93" s="234" t="s">
        <v>480</v>
      </c>
      <c r="G93" s="232"/>
      <c r="H93" s="235">
        <v>1</v>
      </c>
      <c r="I93" s="236"/>
      <c r="J93" s="232"/>
      <c r="K93" s="232"/>
      <c r="L93" s="237"/>
      <c r="M93" s="238"/>
      <c r="N93" s="239"/>
      <c r="O93" s="239"/>
      <c r="P93" s="239"/>
      <c r="Q93" s="239"/>
      <c r="R93" s="239"/>
      <c r="S93" s="239"/>
      <c r="T93" s="240"/>
      <c r="AT93" s="241" t="s">
        <v>211</v>
      </c>
      <c r="AU93" s="241" t="s">
        <v>87</v>
      </c>
      <c r="AV93" s="13" t="s">
        <v>87</v>
      </c>
      <c r="AW93" s="13" t="s">
        <v>40</v>
      </c>
      <c r="AX93" s="13" t="s">
        <v>80</v>
      </c>
      <c r="AY93" s="241" t="s">
        <v>201</v>
      </c>
    </row>
    <row r="94" spans="2:65" s="14" customFormat="1">
      <c r="B94" s="242"/>
      <c r="C94" s="243"/>
      <c r="D94" s="218" t="s">
        <v>211</v>
      </c>
      <c r="E94" s="244" t="s">
        <v>34</v>
      </c>
      <c r="F94" s="245" t="s">
        <v>215</v>
      </c>
      <c r="G94" s="243"/>
      <c r="H94" s="246">
        <v>1</v>
      </c>
      <c r="I94" s="247"/>
      <c r="J94" s="243"/>
      <c r="K94" s="243"/>
      <c r="L94" s="248"/>
      <c r="M94" s="249"/>
      <c r="N94" s="250"/>
      <c r="O94" s="250"/>
      <c r="P94" s="250"/>
      <c r="Q94" s="250"/>
      <c r="R94" s="250"/>
      <c r="S94" s="250"/>
      <c r="T94" s="251"/>
      <c r="AT94" s="252" t="s">
        <v>211</v>
      </c>
      <c r="AU94" s="252" t="s">
        <v>87</v>
      </c>
      <c r="AV94" s="14" t="s">
        <v>111</v>
      </c>
      <c r="AW94" s="14" t="s">
        <v>40</v>
      </c>
      <c r="AX94" s="14" t="s">
        <v>42</v>
      </c>
      <c r="AY94" s="252" t="s">
        <v>201</v>
      </c>
    </row>
    <row r="95" spans="2:65" s="1" customFormat="1" ht="25.5" customHeight="1">
      <c r="B95" s="43"/>
      <c r="C95" s="206" t="s">
        <v>87</v>
      </c>
      <c r="D95" s="206" t="s">
        <v>203</v>
      </c>
      <c r="E95" s="207" t="s">
        <v>4471</v>
      </c>
      <c r="F95" s="208" t="s">
        <v>4472</v>
      </c>
      <c r="G95" s="209" t="s">
        <v>370</v>
      </c>
      <c r="H95" s="210">
        <v>5</v>
      </c>
      <c r="I95" s="211"/>
      <c r="J95" s="212">
        <f>ROUND(I95*H95,2)</f>
        <v>0</v>
      </c>
      <c r="K95" s="208" t="s">
        <v>207</v>
      </c>
      <c r="L95" s="63"/>
      <c r="M95" s="213" t="s">
        <v>34</v>
      </c>
      <c r="N95" s="214" t="s">
        <v>51</v>
      </c>
      <c r="O95" s="44"/>
      <c r="P95" s="215">
        <f>O95*H95</f>
        <v>0</v>
      </c>
      <c r="Q95" s="215">
        <v>5.0000000000000002E-5</v>
      </c>
      <c r="R95" s="215">
        <f>Q95*H95</f>
        <v>2.5000000000000001E-4</v>
      </c>
      <c r="S95" s="215">
        <v>0</v>
      </c>
      <c r="T95" s="216">
        <f>S95*H95</f>
        <v>0</v>
      </c>
      <c r="AR95" s="25" t="s">
        <v>111</v>
      </c>
      <c r="AT95" s="25" t="s">
        <v>203</v>
      </c>
      <c r="AU95" s="25" t="s">
        <v>87</v>
      </c>
      <c r="AY95" s="25" t="s">
        <v>201</v>
      </c>
      <c r="BE95" s="217">
        <f>IF(N95="základní",J95,0)</f>
        <v>0</v>
      </c>
      <c r="BF95" s="217">
        <f>IF(N95="snížená",J95,0)</f>
        <v>0</v>
      </c>
      <c r="BG95" s="217">
        <f>IF(N95="zákl. přenesená",J95,0)</f>
        <v>0</v>
      </c>
      <c r="BH95" s="217">
        <f>IF(N95="sníž. přenesená",J95,0)</f>
        <v>0</v>
      </c>
      <c r="BI95" s="217">
        <f>IF(N95="nulová",J95,0)</f>
        <v>0</v>
      </c>
      <c r="BJ95" s="25" t="s">
        <v>42</v>
      </c>
      <c r="BK95" s="217">
        <f>ROUND(I95*H95,2)</f>
        <v>0</v>
      </c>
      <c r="BL95" s="25" t="s">
        <v>111</v>
      </c>
      <c r="BM95" s="25" t="s">
        <v>4473</v>
      </c>
    </row>
    <row r="96" spans="2:65" s="1" customFormat="1" ht="108">
      <c r="B96" s="43"/>
      <c r="C96" s="65"/>
      <c r="D96" s="218" t="s">
        <v>209</v>
      </c>
      <c r="E96" s="65"/>
      <c r="F96" s="219" t="s">
        <v>4474</v>
      </c>
      <c r="G96" s="65"/>
      <c r="H96" s="65"/>
      <c r="I96" s="175"/>
      <c r="J96" s="65"/>
      <c r="K96" s="65"/>
      <c r="L96" s="63"/>
      <c r="M96" s="220"/>
      <c r="N96" s="44"/>
      <c r="O96" s="44"/>
      <c r="P96" s="44"/>
      <c r="Q96" s="44"/>
      <c r="R96" s="44"/>
      <c r="S96" s="44"/>
      <c r="T96" s="80"/>
      <c r="AT96" s="25" t="s">
        <v>209</v>
      </c>
      <c r="AU96" s="25" t="s">
        <v>87</v>
      </c>
    </row>
    <row r="97" spans="2:65" s="12" customFormat="1">
      <c r="B97" s="221"/>
      <c r="C97" s="222"/>
      <c r="D97" s="218" t="s">
        <v>211</v>
      </c>
      <c r="E97" s="223" t="s">
        <v>34</v>
      </c>
      <c r="F97" s="224" t="s">
        <v>4470</v>
      </c>
      <c r="G97" s="222"/>
      <c r="H97" s="223" t="s">
        <v>34</v>
      </c>
      <c r="I97" s="225"/>
      <c r="J97" s="222"/>
      <c r="K97" s="222"/>
      <c r="L97" s="226"/>
      <c r="M97" s="227"/>
      <c r="N97" s="228"/>
      <c r="O97" s="228"/>
      <c r="P97" s="228"/>
      <c r="Q97" s="228"/>
      <c r="R97" s="228"/>
      <c r="S97" s="228"/>
      <c r="T97" s="229"/>
      <c r="AT97" s="230" t="s">
        <v>211</v>
      </c>
      <c r="AU97" s="230" t="s">
        <v>87</v>
      </c>
      <c r="AV97" s="12" t="s">
        <v>42</v>
      </c>
      <c r="AW97" s="12" t="s">
        <v>40</v>
      </c>
      <c r="AX97" s="12" t="s">
        <v>80</v>
      </c>
      <c r="AY97" s="230" t="s">
        <v>201</v>
      </c>
    </row>
    <row r="98" spans="2:65" s="13" customFormat="1">
      <c r="B98" s="231"/>
      <c r="C98" s="232"/>
      <c r="D98" s="218" t="s">
        <v>211</v>
      </c>
      <c r="E98" s="233" t="s">
        <v>34</v>
      </c>
      <c r="F98" s="234" t="s">
        <v>4475</v>
      </c>
      <c r="G98" s="232"/>
      <c r="H98" s="235">
        <v>1</v>
      </c>
      <c r="I98" s="236"/>
      <c r="J98" s="232"/>
      <c r="K98" s="232"/>
      <c r="L98" s="237"/>
      <c r="M98" s="238"/>
      <c r="N98" s="239"/>
      <c r="O98" s="239"/>
      <c r="P98" s="239"/>
      <c r="Q98" s="239"/>
      <c r="R98" s="239"/>
      <c r="S98" s="239"/>
      <c r="T98" s="240"/>
      <c r="AT98" s="241" t="s">
        <v>211</v>
      </c>
      <c r="AU98" s="241" t="s">
        <v>87</v>
      </c>
      <c r="AV98" s="13" t="s">
        <v>87</v>
      </c>
      <c r="AW98" s="13" t="s">
        <v>40</v>
      </c>
      <c r="AX98" s="13" t="s">
        <v>80</v>
      </c>
      <c r="AY98" s="241" t="s">
        <v>201</v>
      </c>
    </row>
    <row r="99" spans="2:65" s="13" customFormat="1">
      <c r="B99" s="231"/>
      <c r="C99" s="232"/>
      <c r="D99" s="218" t="s">
        <v>211</v>
      </c>
      <c r="E99" s="233" t="s">
        <v>34</v>
      </c>
      <c r="F99" s="234" t="s">
        <v>4476</v>
      </c>
      <c r="G99" s="232"/>
      <c r="H99" s="235">
        <v>1</v>
      </c>
      <c r="I99" s="236"/>
      <c r="J99" s="232"/>
      <c r="K99" s="232"/>
      <c r="L99" s="237"/>
      <c r="M99" s="238"/>
      <c r="N99" s="239"/>
      <c r="O99" s="239"/>
      <c r="P99" s="239"/>
      <c r="Q99" s="239"/>
      <c r="R99" s="239"/>
      <c r="S99" s="239"/>
      <c r="T99" s="240"/>
      <c r="AT99" s="241" t="s">
        <v>211</v>
      </c>
      <c r="AU99" s="241" t="s">
        <v>87</v>
      </c>
      <c r="AV99" s="13" t="s">
        <v>87</v>
      </c>
      <c r="AW99" s="13" t="s">
        <v>40</v>
      </c>
      <c r="AX99" s="13" t="s">
        <v>80</v>
      </c>
      <c r="AY99" s="241" t="s">
        <v>201</v>
      </c>
    </row>
    <row r="100" spans="2:65" s="13" customFormat="1">
      <c r="B100" s="231"/>
      <c r="C100" s="232"/>
      <c r="D100" s="218" t="s">
        <v>211</v>
      </c>
      <c r="E100" s="233" t="s">
        <v>34</v>
      </c>
      <c r="F100" s="234" t="s">
        <v>4477</v>
      </c>
      <c r="G100" s="232"/>
      <c r="H100" s="235">
        <v>1</v>
      </c>
      <c r="I100" s="236"/>
      <c r="J100" s="232"/>
      <c r="K100" s="232"/>
      <c r="L100" s="237"/>
      <c r="M100" s="238"/>
      <c r="N100" s="239"/>
      <c r="O100" s="239"/>
      <c r="P100" s="239"/>
      <c r="Q100" s="239"/>
      <c r="R100" s="239"/>
      <c r="S100" s="239"/>
      <c r="T100" s="240"/>
      <c r="AT100" s="241" t="s">
        <v>211</v>
      </c>
      <c r="AU100" s="241" t="s">
        <v>87</v>
      </c>
      <c r="AV100" s="13" t="s">
        <v>87</v>
      </c>
      <c r="AW100" s="13" t="s">
        <v>40</v>
      </c>
      <c r="AX100" s="13" t="s">
        <v>80</v>
      </c>
      <c r="AY100" s="241" t="s">
        <v>201</v>
      </c>
    </row>
    <row r="101" spans="2:65" s="13" customFormat="1">
      <c r="B101" s="231"/>
      <c r="C101" s="232"/>
      <c r="D101" s="218" t="s">
        <v>211</v>
      </c>
      <c r="E101" s="233" t="s">
        <v>34</v>
      </c>
      <c r="F101" s="234" t="s">
        <v>4478</v>
      </c>
      <c r="G101" s="232"/>
      <c r="H101" s="235">
        <v>2</v>
      </c>
      <c r="I101" s="236"/>
      <c r="J101" s="232"/>
      <c r="K101" s="232"/>
      <c r="L101" s="237"/>
      <c r="M101" s="238"/>
      <c r="N101" s="239"/>
      <c r="O101" s="239"/>
      <c r="P101" s="239"/>
      <c r="Q101" s="239"/>
      <c r="R101" s="239"/>
      <c r="S101" s="239"/>
      <c r="T101" s="240"/>
      <c r="AT101" s="241" t="s">
        <v>211</v>
      </c>
      <c r="AU101" s="241" t="s">
        <v>87</v>
      </c>
      <c r="AV101" s="13" t="s">
        <v>87</v>
      </c>
      <c r="AW101" s="13" t="s">
        <v>40</v>
      </c>
      <c r="AX101" s="13" t="s">
        <v>80</v>
      </c>
      <c r="AY101" s="241" t="s">
        <v>201</v>
      </c>
    </row>
    <row r="102" spans="2:65" s="14" customFormat="1">
      <c r="B102" s="242"/>
      <c r="C102" s="243"/>
      <c r="D102" s="218" t="s">
        <v>211</v>
      </c>
      <c r="E102" s="244" t="s">
        <v>34</v>
      </c>
      <c r="F102" s="245" t="s">
        <v>215</v>
      </c>
      <c r="G102" s="243"/>
      <c r="H102" s="246">
        <v>5</v>
      </c>
      <c r="I102" s="247"/>
      <c r="J102" s="243"/>
      <c r="K102" s="243"/>
      <c r="L102" s="248"/>
      <c r="M102" s="249"/>
      <c r="N102" s="250"/>
      <c r="O102" s="250"/>
      <c r="P102" s="250"/>
      <c r="Q102" s="250"/>
      <c r="R102" s="250"/>
      <c r="S102" s="250"/>
      <c r="T102" s="251"/>
      <c r="AT102" s="252" t="s">
        <v>211</v>
      </c>
      <c r="AU102" s="252" t="s">
        <v>87</v>
      </c>
      <c r="AV102" s="14" t="s">
        <v>111</v>
      </c>
      <c r="AW102" s="14" t="s">
        <v>40</v>
      </c>
      <c r="AX102" s="14" t="s">
        <v>42</v>
      </c>
      <c r="AY102" s="252" t="s">
        <v>201</v>
      </c>
    </row>
    <row r="103" spans="2:65" s="1" customFormat="1" ht="51" customHeight="1">
      <c r="B103" s="43"/>
      <c r="C103" s="206" t="s">
        <v>108</v>
      </c>
      <c r="D103" s="206" t="s">
        <v>203</v>
      </c>
      <c r="E103" s="207" t="s">
        <v>4479</v>
      </c>
      <c r="F103" s="208" t="s">
        <v>4480</v>
      </c>
      <c r="G103" s="209" t="s">
        <v>137</v>
      </c>
      <c r="H103" s="210">
        <v>174</v>
      </c>
      <c r="I103" s="211"/>
      <c r="J103" s="212">
        <f>ROUND(I103*H103,2)</f>
        <v>0</v>
      </c>
      <c r="K103" s="208" t="s">
        <v>207</v>
      </c>
      <c r="L103" s="63"/>
      <c r="M103" s="213" t="s">
        <v>34</v>
      </c>
      <c r="N103" s="214" t="s">
        <v>51</v>
      </c>
      <c r="O103" s="44"/>
      <c r="P103" s="215">
        <f>O103*H103</f>
        <v>0</v>
      </c>
      <c r="Q103" s="215">
        <v>0</v>
      </c>
      <c r="R103" s="215">
        <f>Q103*H103</f>
        <v>0</v>
      </c>
      <c r="S103" s="215">
        <v>0.32500000000000001</v>
      </c>
      <c r="T103" s="216">
        <f>S103*H103</f>
        <v>56.550000000000004</v>
      </c>
      <c r="AR103" s="25" t="s">
        <v>111</v>
      </c>
      <c r="AT103" s="25" t="s">
        <v>203</v>
      </c>
      <c r="AU103" s="25" t="s">
        <v>87</v>
      </c>
      <c r="AY103" s="25" t="s">
        <v>201</v>
      </c>
      <c r="BE103" s="217">
        <f>IF(N103="základní",J103,0)</f>
        <v>0</v>
      </c>
      <c r="BF103" s="217">
        <f>IF(N103="snížená",J103,0)</f>
        <v>0</v>
      </c>
      <c r="BG103" s="217">
        <f>IF(N103="zákl. přenesená",J103,0)</f>
        <v>0</v>
      </c>
      <c r="BH103" s="217">
        <f>IF(N103="sníž. přenesená",J103,0)</f>
        <v>0</v>
      </c>
      <c r="BI103" s="217">
        <f>IF(N103="nulová",J103,0)</f>
        <v>0</v>
      </c>
      <c r="BJ103" s="25" t="s">
        <v>42</v>
      </c>
      <c r="BK103" s="217">
        <f>ROUND(I103*H103,2)</f>
        <v>0</v>
      </c>
      <c r="BL103" s="25" t="s">
        <v>111</v>
      </c>
      <c r="BM103" s="25" t="s">
        <v>4481</v>
      </c>
    </row>
    <row r="104" spans="2:65" s="1" customFormat="1" ht="243">
      <c r="B104" s="43"/>
      <c r="C104" s="65"/>
      <c r="D104" s="218" t="s">
        <v>209</v>
      </c>
      <c r="E104" s="65"/>
      <c r="F104" s="219" t="s">
        <v>4482</v>
      </c>
      <c r="G104" s="65"/>
      <c r="H104" s="65"/>
      <c r="I104" s="175"/>
      <c r="J104" s="65"/>
      <c r="K104" s="65"/>
      <c r="L104" s="63"/>
      <c r="M104" s="220"/>
      <c r="N104" s="44"/>
      <c r="O104" s="44"/>
      <c r="P104" s="44"/>
      <c r="Q104" s="44"/>
      <c r="R104" s="44"/>
      <c r="S104" s="44"/>
      <c r="T104" s="80"/>
      <c r="AT104" s="25" t="s">
        <v>209</v>
      </c>
      <c r="AU104" s="25" t="s">
        <v>87</v>
      </c>
    </row>
    <row r="105" spans="2:65" s="12" customFormat="1">
      <c r="B105" s="221"/>
      <c r="C105" s="222"/>
      <c r="D105" s="218" t="s">
        <v>211</v>
      </c>
      <c r="E105" s="223" t="s">
        <v>34</v>
      </c>
      <c r="F105" s="224" t="s">
        <v>4470</v>
      </c>
      <c r="G105" s="222"/>
      <c r="H105" s="223" t="s">
        <v>34</v>
      </c>
      <c r="I105" s="225"/>
      <c r="J105" s="222"/>
      <c r="K105" s="222"/>
      <c r="L105" s="226"/>
      <c r="M105" s="227"/>
      <c r="N105" s="228"/>
      <c r="O105" s="228"/>
      <c r="P105" s="228"/>
      <c r="Q105" s="228"/>
      <c r="R105" s="228"/>
      <c r="S105" s="228"/>
      <c r="T105" s="229"/>
      <c r="AT105" s="230" t="s">
        <v>211</v>
      </c>
      <c r="AU105" s="230" t="s">
        <v>87</v>
      </c>
      <c r="AV105" s="12" t="s">
        <v>42</v>
      </c>
      <c r="AW105" s="12" t="s">
        <v>40</v>
      </c>
      <c r="AX105" s="12" t="s">
        <v>80</v>
      </c>
      <c r="AY105" s="230" t="s">
        <v>201</v>
      </c>
    </row>
    <row r="106" spans="2:65" s="12" customFormat="1">
      <c r="B106" s="221"/>
      <c r="C106" s="222"/>
      <c r="D106" s="218" t="s">
        <v>211</v>
      </c>
      <c r="E106" s="223" t="s">
        <v>34</v>
      </c>
      <c r="F106" s="224" t="s">
        <v>4483</v>
      </c>
      <c r="G106" s="222"/>
      <c r="H106" s="223" t="s">
        <v>34</v>
      </c>
      <c r="I106" s="225"/>
      <c r="J106" s="222"/>
      <c r="K106" s="222"/>
      <c r="L106" s="226"/>
      <c r="M106" s="227"/>
      <c r="N106" s="228"/>
      <c r="O106" s="228"/>
      <c r="P106" s="228"/>
      <c r="Q106" s="228"/>
      <c r="R106" s="228"/>
      <c r="S106" s="228"/>
      <c r="T106" s="229"/>
      <c r="AT106" s="230" t="s">
        <v>211</v>
      </c>
      <c r="AU106" s="230" t="s">
        <v>87</v>
      </c>
      <c r="AV106" s="12" t="s">
        <v>42</v>
      </c>
      <c r="AW106" s="12" t="s">
        <v>40</v>
      </c>
      <c r="AX106" s="12" t="s">
        <v>80</v>
      </c>
      <c r="AY106" s="230" t="s">
        <v>201</v>
      </c>
    </row>
    <row r="107" spans="2:65" s="13" customFormat="1">
      <c r="B107" s="231"/>
      <c r="C107" s="232"/>
      <c r="D107" s="218" t="s">
        <v>211</v>
      </c>
      <c r="E107" s="233" t="s">
        <v>34</v>
      </c>
      <c r="F107" s="234" t="s">
        <v>4484</v>
      </c>
      <c r="G107" s="232"/>
      <c r="H107" s="235">
        <v>134</v>
      </c>
      <c r="I107" s="236"/>
      <c r="J107" s="232"/>
      <c r="K107" s="232"/>
      <c r="L107" s="237"/>
      <c r="M107" s="238"/>
      <c r="N107" s="239"/>
      <c r="O107" s="239"/>
      <c r="P107" s="239"/>
      <c r="Q107" s="239"/>
      <c r="R107" s="239"/>
      <c r="S107" s="239"/>
      <c r="T107" s="240"/>
      <c r="AT107" s="241" t="s">
        <v>211</v>
      </c>
      <c r="AU107" s="241" t="s">
        <v>87</v>
      </c>
      <c r="AV107" s="13" t="s">
        <v>87</v>
      </c>
      <c r="AW107" s="13" t="s">
        <v>40</v>
      </c>
      <c r="AX107" s="13" t="s">
        <v>80</v>
      </c>
      <c r="AY107" s="241" t="s">
        <v>201</v>
      </c>
    </row>
    <row r="108" spans="2:65" s="13" customFormat="1">
      <c r="B108" s="231"/>
      <c r="C108" s="232"/>
      <c r="D108" s="218" t="s">
        <v>211</v>
      </c>
      <c r="E108" s="233" t="s">
        <v>34</v>
      </c>
      <c r="F108" s="234" t="s">
        <v>4485</v>
      </c>
      <c r="G108" s="232"/>
      <c r="H108" s="235">
        <v>40</v>
      </c>
      <c r="I108" s="236"/>
      <c r="J108" s="232"/>
      <c r="K108" s="232"/>
      <c r="L108" s="237"/>
      <c r="M108" s="238"/>
      <c r="N108" s="239"/>
      <c r="O108" s="239"/>
      <c r="P108" s="239"/>
      <c r="Q108" s="239"/>
      <c r="R108" s="239"/>
      <c r="S108" s="239"/>
      <c r="T108" s="240"/>
      <c r="AT108" s="241" t="s">
        <v>211</v>
      </c>
      <c r="AU108" s="241" t="s">
        <v>87</v>
      </c>
      <c r="AV108" s="13" t="s">
        <v>87</v>
      </c>
      <c r="AW108" s="13" t="s">
        <v>40</v>
      </c>
      <c r="AX108" s="13" t="s">
        <v>80</v>
      </c>
      <c r="AY108" s="241" t="s">
        <v>201</v>
      </c>
    </row>
    <row r="109" spans="2:65" s="14" customFormat="1">
      <c r="B109" s="242"/>
      <c r="C109" s="243"/>
      <c r="D109" s="218" t="s">
        <v>211</v>
      </c>
      <c r="E109" s="244" t="s">
        <v>34</v>
      </c>
      <c r="F109" s="245" t="s">
        <v>215</v>
      </c>
      <c r="G109" s="243"/>
      <c r="H109" s="246">
        <v>174</v>
      </c>
      <c r="I109" s="247"/>
      <c r="J109" s="243"/>
      <c r="K109" s="243"/>
      <c r="L109" s="248"/>
      <c r="M109" s="249"/>
      <c r="N109" s="250"/>
      <c r="O109" s="250"/>
      <c r="P109" s="250"/>
      <c r="Q109" s="250"/>
      <c r="R109" s="250"/>
      <c r="S109" s="250"/>
      <c r="T109" s="251"/>
      <c r="AT109" s="252" t="s">
        <v>211</v>
      </c>
      <c r="AU109" s="252" t="s">
        <v>87</v>
      </c>
      <c r="AV109" s="14" t="s">
        <v>111</v>
      </c>
      <c r="AW109" s="14" t="s">
        <v>40</v>
      </c>
      <c r="AX109" s="14" t="s">
        <v>42</v>
      </c>
      <c r="AY109" s="252" t="s">
        <v>201</v>
      </c>
    </row>
    <row r="110" spans="2:65" s="1" customFormat="1" ht="38.25" customHeight="1">
      <c r="B110" s="43"/>
      <c r="C110" s="206" t="s">
        <v>111</v>
      </c>
      <c r="D110" s="206" t="s">
        <v>203</v>
      </c>
      <c r="E110" s="207" t="s">
        <v>4486</v>
      </c>
      <c r="F110" s="208" t="s">
        <v>4487</v>
      </c>
      <c r="G110" s="209" t="s">
        <v>206</v>
      </c>
      <c r="H110" s="210">
        <v>100.001</v>
      </c>
      <c r="I110" s="211"/>
      <c r="J110" s="212">
        <f>ROUND(I110*H110,2)</f>
        <v>0</v>
      </c>
      <c r="K110" s="208" t="s">
        <v>207</v>
      </c>
      <c r="L110" s="63"/>
      <c r="M110" s="213" t="s">
        <v>34</v>
      </c>
      <c r="N110" s="214" t="s">
        <v>51</v>
      </c>
      <c r="O110" s="44"/>
      <c r="P110" s="215">
        <f>O110*H110</f>
        <v>0</v>
      </c>
      <c r="Q110" s="215">
        <v>0</v>
      </c>
      <c r="R110" s="215">
        <f>Q110*H110</f>
        <v>0</v>
      </c>
      <c r="S110" s="215">
        <v>0</v>
      </c>
      <c r="T110" s="216">
        <f>S110*H110</f>
        <v>0</v>
      </c>
      <c r="AR110" s="25" t="s">
        <v>111</v>
      </c>
      <c r="AT110" s="25" t="s">
        <v>203</v>
      </c>
      <c r="AU110" s="25" t="s">
        <v>87</v>
      </c>
      <c r="AY110" s="25" t="s">
        <v>201</v>
      </c>
      <c r="BE110" s="217">
        <f>IF(N110="základní",J110,0)</f>
        <v>0</v>
      </c>
      <c r="BF110" s="217">
        <f>IF(N110="snížená",J110,0)</f>
        <v>0</v>
      </c>
      <c r="BG110" s="217">
        <f>IF(N110="zákl. přenesená",J110,0)</f>
        <v>0</v>
      </c>
      <c r="BH110" s="217">
        <f>IF(N110="sníž. přenesená",J110,0)</f>
        <v>0</v>
      </c>
      <c r="BI110" s="217">
        <f>IF(N110="nulová",J110,0)</f>
        <v>0</v>
      </c>
      <c r="BJ110" s="25" t="s">
        <v>42</v>
      </c>
      <c r="BK110" s="217">
        <f>ROUND(I110*H110,2)</f>
        <v>0</v>
      </c>
      <c r="BL110" s="25" t="s">
        <v>111</v>
      </c>
      <c r="BM110" s="25" t="s">
        <v>4488</v>
      </c>
    </row>
    <row r="111" spans="2:65" s="1" customFormat="1" ht="229.5">
      <c r="B111" s="43"/>
      <c r="C111" s="65"/>
      <c r="D111" s="218" t="s">
        <v>209</v>
      </c>
      <c r="E111" s="65"/>
      <c r="F111" s="219" t="s">
        <v>4489</v>
      </c>
      <c r="G111" s="65"/>
      <c r="H111" s="65"/>
      <c r="I111" s="175"/>
      <c r="J111" s="65"/>
      <c r="K111" s="65"/>
      <c r="L111" s="63"/>
      <c r="M111" s="220"/>
      <c r="N111" s="44"/>
      <c r="O111" s="44"/>
      <c r="P111" s="44"/>
      <c r="Q111" s="44"/>
      <c r="R111" s="44"/>
      <c r="S111" s="44"/>
      <c r="T111" s="80"/>
      <c r="AT111" s="25" t="s">
        <v>209</v>
      </c>
      <c r="AU111" s="25" t="s">
        <v>87</v>
      </c>
    </row>
    <row r="112" spans="2:65" s="12" customFormat="1">
      <c r="B112" s="221"/>
      <c r="C112" s="222"/>
      <c r="D112" s="218" t="s">
        <v>211</v>
      </c>
      <c r="E112" s="223" t="s">
        <v>34</v>
      </c>
      <c r="F112" s="224" t="s">
        <v>4470</v>
      </c>
      <c r="G112" s="222"/>
      <c r="H112" s="223" t="s">
        <v>34</v>
      </c>
      <c r="I112" s="225"/>
      <c r="J112" s="222"/>
      <c r="K112" s="222"/>
      <c r="L112" s="226"/>
      <c r="M112" s="227"/>
      <c r="N112" s="228"/>
      <c r="O112" s="228"/>
      <c r="P112" s="228"/>
      <c r="Q112" s="228"/>
      <c r="R112" s="228"/>
      <c r="S112" s="228"/>
      <c r="T112" s="229"/>
      <c r="AT112" s="230" t="s">
        <v>211</v>
      </c>
      <c r="AU112" s="230" t="s">
        <v>87</v>
      </c>
      <c r="AV112" s="12" t="s">
        <v>42</v>
      </c>
      <c r="AW112" s="12" t="s">
        <v>40</v>
      </c>
      <c r="AX112" s="12" t="s">
        <v>80</v>
      </c>
      <c r="AY112" s="230" t="s">
        <v>201</v>
      </c>
    </row>
    <row r="113" spans="2:65" s="13" customFormat="1">
      <c r="B113" s="231"/>
      <c r="C113" s="232"/>
      <c r="D113" s="218" t="s">
        <v>211</v>
      </c>
      <c r="E113" s="233" t="s">
        <v>34</v>
      </c>
      <c r="F113" s="234" t="s">
        <v>4490</v>
      </c>
      <c r="G113" s="232"/>
      <c r="H113" s="235">
        <v>9.0790000000000006</v>
      </c>
      <c r="I113" s="236"/>
      <c r="J113" s="232"/>
      <c r="K113" s="232"/>
      <c r="L113" s="237"/>
      <c r="M113" s="238"/>
      <c r="N113" s="239"/>
      <c r="O113" s="239"/>
      <c r="P113" s="239"/>
      <c r="Q113" s="239"/>
      <c r="R113" s="239"/>
      <c r="S113" s="239"/>
      <c r="T113" s="240"/>
      <c r="AT113" s="241" t="s">
        <v>211</v>
      </c>
      <c r="AU113" s="241" t="s">
        <v>87</v>
      </c>
      <c r="AV113" s="13" t="s">
        <v>87</v>
      </c>
      <c r="AW113" s="13" t="s">
        <v>40</v>
      </c>
      <c r="AX113" s="13" t="s">
        <v>80</v>
      </c>
      <c r="AY113" s="241" t="s">
        <v>201</v>
      </c>
    </row>
    <row r="114" spans="2:65" s="13" customFormat="1">
      <c r="B114" s="231"/>
      <c r="C114" s="232"/>
      <c r="D114" s="218" t="s">
        <v>211</v>
      </c>
      <c r="E114" s="233" t="s">
        <v>34</v>
      </c>
      <c r="F114" s="234" t="s">
        <v>4491</v>
      </c>
      <c r="G114" s="232"/>
      <c r="H114" s="235">
        <v>66.697999999999993</v>
      </c>
      <c r="I114" s="236"/>
      <c r="J114" s="232"/>
      <c r="K114" s="232"/>
      <c r="L114" s="237"/>
      <c r="M114" s="238"/>
      <c r="N114" s="239"/>
      <c r="O114" s="239"/>
      <c r="P114" s="239"/>
      <c r="Q114" s="239"/>
      <c r="R114" s="239"/>
      <c r="S114" s="239"/>
      <c r="T114" s="240"/>
      <c r="AT114" s="241" t="s">
        <v>211</v>
      </c>
      <c r="AU114" s="241" t="s">
        <v>87</v>
      </c>
      <c r="AV114" s="13" t="s">
        <v>87</v>
      </c>
      <c r="AW114" s="13" t="s">
        <v>40</v>
      </c>
      <c r="AX114" s="13" t="s">
        <v>80</v>
      </c>
      <c r="AY114" s="241" t="s">
        <v>201</v>
      </c>
    </row>
    <row r="115" spans="2:65" s="13" customFormat="1">
      <c r="B115" s="231"/>
      <c r="C115" s="232"/>
      <c r="D115" s="218" t="s">
        <v>211</v>
      </c>
      <c r="E115" s="233" t="s">
        <v>34</v>
      </c>
      <c r="F115" s="234" t="s">
        <v>4492</v>
      </c>
      <c r="G115" s="232"/>
      <c r="H115" s="235">
        <v>24.224</v>
      </c>
      <c r="I115" s="236"/>
      <c r="J115" s="232"/>
      <c r="K115" s="232"/>
      <c r="L115" s="237"/>
      <c r="M115" s="238"/>
      <c r="N115" s="239"/>
      <c r="O115" s="239"/>
      <c r="P115" s="239"/>
      <c r="Q115" s="239"/>
      <c r="R115" s="239"/>
      <c r="S115" s="239"/>
      <c r="T115" s="240"/>
      <c r="AT115" s="241" t="s">
        <v>211</v>
      </c>
      <c r="AU115" s="241" t="s">
        <v>87</v>
      </c>
      <c r="AV115" s="13" t="s">
        <v>87</v>
      </c>
      <c r="AW115" s="13" t="s">
        <v>40</v>
      </c>
      <c r="AX115" s="13" t="s">
        <v>80</v>
      </c>
      <c r="AY115" s="241" t="s">
        <v>201</v>
      </c>
    </row>
    <row r="116" spans="2:65" s="14" customFormat="1">
      <c r="B116" s="242"/>
      <c r="C116" s="243"/>
      <c r="D116" s="218" t="s">
        <v>211</v>
      </c>
      <c r="E116" s="244" t="s">
        <v>34</v>
      </c>
      <c r="F116" s="245" t="s">
        <v>215</v>
      </c>
      <c r="G116" s="243"/>
      <c r="H116" s="246">
        <v>100.001</v>
      </c>
      <c r="I116" s="247"/>
      <c r="J116" s="243"/>
      <c r="K116" s="243"/>
      <c r="L116" s="248"/>
      <c r="M116" s="249"/>
      <c r="N116" s="250"/>
      <c r="O116" s="250"/>
      <c r="P116" s="250"/>
      <c r="Q116" s="250"/>
      <c r="R116" s="250"/>
      <c r="S116" s="250"/>
      <c r="T116" s="251"/>
      <c r="AT116" s="252" t="s">
        <v>211</v>
      </c>
      <c r="AU116" s="252" t="s">
        <v>87</v>
      </c>
      <c r="AV116" s="14" t="s">
        <v>111</v>
      </c>
      <c r="AW116" s="14" t="s">
        <v>40</v>
      </c>
      <c r="AX116" s="14" t="s">
        <v>42</v>
      </c>
      <c r="AY116" s="252" t="s">
        <v>201</v>
      </c>
    </row>
    <row r="117" spans="2:65" s="1" customFormat="1" ht="38.25" customHeight="1">
      <c r="B117" s="43"/>
      <c r="C117" s="206" t="s">
        <v>123</v>
      </c>
      <c r="D117" s="206" t="s">
        <v>203</v>
      </c>
      <c r="E117" s="207" t="s">
        <v>4493</v>
      </c>
      <c r="F117" s="208" t="s">
        <v>4494</v>
      </c>
      <c r="G117" s="209" t="s">
        <v>206</v>
      </c>
      <c r="H117" s="210">
        <v>81</v>
      </c>
      <c r="I117" s="211"/>
      <c r="J117" s="212">
        <f>ROUND(I117*H117,2)</f>
        <v>0</v>
      </c>
      <c r="K117" s="208" t="s">
        <v>207</v>
      </c>
      <c r="L117" s="63"/>
      <c r="M117" s="213" t="s">
        <v>34</v>
      </c>
      <c r="N117" s="214" t="s">
        <v>51</v>
      </c>
      <c r="O117" s="44"/>
      <c r="P117" s="215">
        <f>O117*H117</f>
        <v>0</v>
      </c>
      <c r="Q117" s="215">
        <v>0</v>
      </c>
      <c r="R117" s="215">
        <f>Q117*H117</f>
        <v>0</v>
      </c>
      <c r="S117" s="215">
        <v>0</v>
      </c>
      <c r="T117" s="216">
        <f>S117*H117</f>
        <v>0</v>
      </c>
      <c r="AR117" s="25" t="s">
        <v>111</v>
      </c>
      <c r="AT117" s="25" t="s">
        <v>203</v>
      </c>
      <c r="AU117" s="25" t="s">
        <v>87</v>
      </c>
      <c r="AY117" s="25" t="s">
        <v>201</v>
      </c>
      <c r="BE117" s="217">
        <f>IF(N117="základní",J117,0)</f>
        <v>0</v>
      </c>
      <c r="BF117" s="217">
        <f>IF(N117="snížená",J117,0)</f>
        <v>0</v>
      </c>
      <c r="BG117" s="217">
        <f>IF(N117="zákl. přenesená",J117,0)</f>
        <v>0</v>
      </c>
      <c r="BH117" s="217">
        <f>IF(N117="sníž. přenesená",J117,0)</f>
        <v>0</v>
      </c>
      <c r="BI117" s="217">
        <f>IF(N117="nulová",J117,0)</f>
        <v>0</v>
      </c>
      <c r="BJ117" s="25" t="s">
        <v>42</v>
      </c>
      <c r="BK117" s="217">
        <f>ROUND(I117*H117,2)</f>
        <v>0</v>
      </c>
      <c r="BL117" s="25" t="s">
        <v>111</v>
      </c>
      <c r="BM117" s="25" t="s">
        <v>4495</v>
      </c>
    </row>
    <row r="118" spans="2:65" s="1" customFormat="1" ht="270">
      <c r="B118" s="43"/>
      <c r="C118" s="65"/>
      <c r="D118" s="218" t="s">
        <v>209</v>
      </c>
      <c r="E118" s="65"/>
      <c r="F118" s="219" t="s">
        <v>4496</v>
      </c>
      <c r="G118" s="65"/>
      <c r="H118" s="65"/>
      <c r="I118" s="175"/>
      <c r="J118" s="65"/>
      <c r="K118" s="65"/>
      <c r="L118" s="63"/>
      <c r="M118" s="220"/>
      <c r="N118" s="44"/>
      <c r="O118" s="44"/>
      <c r="P118" s="44"/>
      <c r="Q118" s="44"/>
      <c r="R118" s="44"/>
      <c r="S118" s="44"/>
      <c r="T118" s="80"/>
      <c r="AT118" s="25" t="s">
        <v>209</v>
      </c>
      <c r="AU118" s="25" t="s">
        <v>87</v>
      </c>
    </row>
    <row r="119" spans="2:65" s="12" customFormat="1">
      <c r="B119" s="221"/>
      <c r="C119" s="222"/>
      <c r="D119" s="218" t="s">
        <v>211</v>
      </c>
      <c r="E119" s="223" t="s">
        <v>34</v>
      </c>
      <c r="F119" s="224" t="s">
        <v>4470</v>
      </c>
      <c r="G119" s="222"/>
      <c r="H119" s="223" t="s">
        <v>34</v>
      </c>
      <c r="I119" s="225"/>
      <c r="J119" s="222"/>
      <c r="K119" s="222"/>
      <c r="L119" s="226"/>
      <c r="M119" s="227"/>
      <c r="N119" s="228"/>
      <c r="O119" s="228"/>
      <c r="P119" s="228"/>
      <c r="Q119" s="228"/>
      <c r="R119" s="228"/>
      <c r="S119" s="228"/>
      <c r="T119" s="229"/>
      <c r="AT119" s="230" t="s">
        <v>211</v>
      </c>
      <c r="AU119" s="230" t="s">
        <v>87</v>
      </c>
      <c r="AV119" s="12" t="s">
        <v>42</v>
      </c>
      <c r="AW119" s="12" t="s">
        <v>40</v>
      </c>
      <c r="AX119" s="12" t="s">
        <v>80</v>
      </c>
      <c r="AY119" s="230" t="s">
        <v>201</v>
      </c>
    </row>
    <row r="120" spans="2:65" s="12" customFormat="1">
      <c r="B120" s="221"/>
      <c r="C120" s="222"/>
      <c r="D120" s="218" t="s">
        <v>211</v>
      </c>
      <c r="E120" s="223" t="s">
        <v>34</v>
      </c>
      <c r="F120" s="224" t="s">
        <v>4497</v>
      </c>
      <c r="G120" s="222"/>
      <c r="H120" s="223" t="s">
        <v>34</v>
      </c>
      <c r="I120" s="225"/>
      <c r="J120" s="222"/>
      <c r="K120" s="222"/>
      <c r="L120" s="226"/>
      <c r="M120" s="227"/>
      <c r="N120" s="228"/>
      <c r="O120" s="228"/>
      <c r="P120" s="228"/>
      <c r="Q120" s="228"/>
      <c r="R120" s="228"/>
      <c r="S120" s="228"/>
      <c r="T120" s="229"/>
      <c r="AT120" s="230" t="s">
        <v>211</v>
      </c>
      <c r="AU120" s="230" t="s">
        <v>87</v>
      </c>
      <c r="AV120" s="12" t="s">
        <v>42</v>
      </c>
      <c r="AW120" s="12" t="s">
        <v>40</v>
      </c>
      <c r="AX120" s="12" t="s">
        <v>80</v>
      </c>
      <c r="AY120" s="230" t="s">
        <v>201</v>
      </c>
    </row>
    <row r="121" spans="2:65" s="13" customFormat="1">
      <c r="B121" s="231"/>
      <c r="C121" s="232"/>
      <c r="D121" s="218" t="s">
        <v>211</v>
      </c>
      <c r="E121" s="233" t="s">
        <v>34</v>
      </c>
      <c r="F121" s="234" t="s">
        <v>4498</v>
      </c>
      <c r="G121" s="232"/>
      <c r="H121" s="235">
        <v>75.590999999999994</v>
      </c>
      <c r="I121" s="236"/>
      <c r="J121" s="232"/>
      <c r="K121" s="232"/>
      <c r="L121" s="237"/>
      <c r="M121" s="238"/>
      <c r="N121" s="239"/>
      <c r="O121" s="239"/>
      <c r="P121" s="239"/>
      <c r="Q121" s="239"/>
      <c r="R121" s="239"/>
      <c r="S121" s="239"/>
      <c r="T121" s="240"/>
      <c r="AT121" s="241" t="s">
        <v>211</v>
      </c>
      <c r="AU121" s="241" t="s">
        <v>87</v>
      </c>
      <c r="AV121" s="13" t="s">
        <v>87</v>
      </c>
      <c r="AW121" s="13" t="s">
        <v>40</v>
      </c>
      <c r="AX121" s="13" t="s">
        <v>80</v>
      </c>
      <c r="AY121" s="241" t="s">
        <v>201</v>
      </c>
    </row>
    <row r="122" spans="2:65" s="13" customFormat="1">
      <c r="B122" s="231"/>
      <c r="C122" s="232"/>
      <c r="D122" s="218" t="s">
        <v>211</v>
      </c>
      <c r="E122" s="233" t="s">
        <v>34</v>
      </c>
      <c r="F122" s="234" t="s">
        <v>4499</v>
      </c>
      <c r="G122" s="232"/>
      <c r="H122" s="235">
        <v>50.87</v>
      </c>
      <c r="I122" s="236"/>
      <c r="J122" s="232"/>
      <c r="K122" s="232"/>
      <c r="L122" s="237"/>
      <c r="M122" s="238"/>
      <c r="N122" s="239"/>
      <c r="O122" s="239"/>
      <c r="P122" s="239"/>
      <c r="Q122" s="239"/>
      <c r="R122" s="239"/>
      <c r="S122" s="239"/>
      <c r="T122" s="240"/>
      <c r="AT122" s="241" t="s">
        <v>211</v>
      </c>
      <c r="AU122" s="241" t="s">
        <v>87</v>
      </c>
      <c r="AV122" s="13" t="s">
        <v>87</v>
      </c>
      <c r="AW122" s="13" t="s">
        <v>40</v>
      </c>
      <c r="AX122" s="13" t="s">
        <v>80</v>
      </c>
      <c r="AY122" s="241" t="s">
        <v>201</v>
      </c>
    </row>
    <row r="123" spans="2:65" s="13" customFormat="1">
      <c r="B123" s="231"/>
      <c r="C123" s="232"/>
      <c r="D123" s="218" t="s">
        <v>211</v>
      </c>
      <c r="E123" s="233" t="s">
        <v>34</v>
      </c>
      <c r="F123" s="234" t="s">
        <v>4500</v>
      </c>
      <c r="G123" s="232"/>
      <c r="H123" s="235">
        <v>-45.460999999999999</v>
      </c>
      <c r="I123" s="236"/>
      <c r="J123" s="232"/>
      <c r="K123" s="232"/>
      <c r="L123" s="237"/>
      <c r="M123" s="238"/>
      <c r="N123" s="239"/>
      <c r="O123" s="239"/>
      <c r="P123" s="239"/>
      <c r="Q123" s="239"/>
      <c r="R123" s="239"/>
      <c r="S123" s="239"/>
      <c r="T123" s="240"/>
      <c r="AT123" s="241" t="s">
        <v>211</v>
      </c>
      <c r="AU123" s="241" t="s">
        <v>87</v>
      </c>
      <c r="AV123" s="13" t="s">
        <v>87</v>
      </c>
      <c r="AW123" s="13" t="s">
        <v>40</v>
      </c>
      <c r="AX123" s="13" t="s">
        <v>80</v>
      </c>
      <c r="AY123" s="241" t="s">
        <v>201</v>
      </c>
    </row>
    <row r="124" spans="2:65" s="14" customFormat="1">
      <c r="B124" s="242"/>
      <c r="C124" s="243"/>
      <c r="D124" s="218" t="s">
        <v>211</v>
      </c>
      <c r="E124" s="244" t="s">
        <v>34</v>
      </c>
      <c r="F124" s="245" t="s">
        <v>215</v>
      </c>
      <c r="G124" s="243"/>
      <c r="H124" s="246">
        <v>81</v>
      </c>
      <c r="I124" s="247"/>
      <c r="J124" s="243"/>
      <c r="K124" s="243"/>
      <c r="L124" s="248"/>
      <c r="M124" s="249"/>
      <c r="N124" s="250"/>
      <c r="O124" s="250"/>
      <c r="P124" s="250"/>
      <c r="Q124" s="250"/>
      <c r="R124" s="250"/>
      <c r="S124" s="250"/>
      <c r="T124" s="251"/>
      <c r="AT124" s="252" t="s">
        <v>211</v>
      </c>
      <c r="AU124" s="252" t="s">
        <v>87</v>
      </c>
      <c r="AV124" s="14" t="s">
        <v>111</v>
      </c>
      <c r="AW124" s="14" t="s">
        <v>40</v>
      </c>
      <c r="AX124" s="14" t="s">
        <v>42</v>
      </c>
      <c r="AY124" s="252" t="s">
        <v>201</v>
      </c>
    </row>
    <row r="125" spans="2:65" s="1" customFormat="1" ht="38.25" customHeight="1">
      <c r="B125" s="43"/>
      <c r="C125" s="206" t="s">
        <v>233</v>
      </c>
      <c r="D125" s="206" t="s">
        <v>203</v>
      </c>
      <c r="E125" s="207" t="s">
        <v>4501</v>
      </c>
      <c r="F125" s="208" t="s">
        <v>4502</v>
      </c>
      <c r="G125" s="209" t="s">
        <v>206</v>
      </c>
      <c r="H125" s="210">
        <v>81</v>
      </c>
      <c r="I125" s="211"/>
      <c r="J125" s="212">
        <f>ROUND(I125*H125,2)</f>
        <v>0</v>
      </c>
      <c r="K125" s="208" t="s">
        <v>207</v>
      </c>
      <c r="L125" s="63"/>
      <c r="M125" s="213" t="s">
        <v>34</v>
      </c>
      <c r="N125" s="214" t="s">
        <v>51</v>
      </c>
      <c r="O125" s="44"/>
      <c r="P125" s="215">
        <f>O125*H125</f>
        <v>0</v>
      </c>
      <c r="Q125" s="215">
        <v>0</v>
      </c>
      <c r="R125" s="215">
        <f>Q125*H125</f>
        <v>0</v>
      </c>
      <c r="S125" s="215">
        <v>0</v>
      </c>
      <c r="T125" s="216">
        <f>S125*H125</f>
        <v>0</v>
      </c>
      <c r="AR125" s="25" t="s">
        <v>111</v>
      </c>
      <c r="AT125" s="25" t="s">
        <v>203</v>
      </c>
      <c r="AU125" s="25" t="s">
        <v>87</v>
      </c>
      <c r="AY125" s="25" t="s">
        <v>201</v>
      </c>
      <c r="BE125" s="217">
        <f>IF(N125="základní",J125,0)</f>
        <v>0</v>
      </c>
      <c r="BF125" s="217">
        <f>IF(N125="snížená",J125,0)</f>
        <v>0</v>
      </c>
      <c r="BG125" s="217">
        <f>IF(N125="zákl. přenesená",J125,0)</f>
        <v>0</v>
      </c>
      <c r="BH125" s="217">
        <f>IF(N125="sníž. přenesená",J125,0)</f>
        <v>0</v>
      </c>
      <c r="BI125" s="217">
        <f>IF(N125="nulová",J125,0)</f>
        <v>0</v>
      </c>
      <c r="BJ125" s="25" t="s">
        <v>42</v>
      </c>
      <c r="BK125" s="217">
        <f>ROUND(I125*H125,2)</f>
        <v>0</v>
      </c>
      <c r="BL125" s="25" t="s">
        <v>111</v>
      </c>
      <c r="BM125" s="25" t="s">
        <v>4503</v>
      </c>
    </row>
    <row r="126" spans="2:65" s="1" customFormat="1" ht="270">
      <c r="B126" s="43"/>
      <c r="C126" s="65"/>
      <c r="D126" s="218" t="s">
        <v>209</v>
      </c>
      <c r="E126" s="65"/>
      <c r="F126" s="219" t="s">
        <v>4496</v>
      </c>
      <c r="G126" s="65"/>
      <c r="H126" s="65"/>
      <c r="I126" s="175"/>
      <c r="J126" s="65"/>
      <c r="K126" s="65"/>
      <c r="L126" s="63"/>
      <c r="M126" s="220"/>
      <c r="N126" s="44"/>
      <c r="O126" s="44"/>
      <c r="P126" s="44"/>
      <c r="Q126" s="44"/>
      <c r="R126" s="44"/>
      <c r="S126" s="44"/>
      <c r="T126" s="80"/>
      <c r="AT126" s="25" t="s">
        <v>209</v>
      </c>
      <c r="AU126" s="25" t="s">
        <v>87</v>
      </c>
    </row>
    <row r="127" spans="2:65" s="12" customFormat="1">
      <c r="B127" s="221"/>
      <c r="C127" s="222"/>
      <c r="D127" s="218" t="s">
        <v>211</v>
      </c>
      <c r="E127" s="223" t="s">
        <v>34</v>
      </c>
      <c r="F127" s="224" t="s">
        <v>4470</v>
      </c>
      <c r="G127" s="222"/>
      <c r="H127" s="223" t="s">
        <v>34</v>
      </c>
      <c r="I127" s="225"/>
      <c r="J127" s="222"/>
      <c r="K127" s="222"/>
      <c r="L127" s="226"/>
      <c r="M127" s="227"/>
      <c r="N127" s="228"/>
      <c r="O127" s="228"/>
      <c r="P127" s="228"/>
      <c r="Q127" s="228"/>
      <c r="R127" s="228"/>
      <c r="S127" s="228"/>
      <c r="T127" s="229"/>
      <c r="AT127" s="230" t="s">
        <v>211</v>
      </c>
      <c r="AU127" s="230" t="s">
        <v>87</v>
      </c>
      <c r="AV127" s="12" t="s">
        <v>42</v>
      </c>
      <c r="AW127" s="12" t="s">
        <v>40</v>
      </c>
      <c r="AX127" s="12" t="s">
        <v>80</v>
      </c>
      <c r="AY127" s="230" t="s">
        <v>201</v>
      </c>
    </row>
    <row r="128" spans="2:65" s="12" customFormat="1">
      <c r="B128" s="221"/>
      <c r="C128" s="222"/>
      <c r="D128" s="218" t="s">
        <v>211</v>
      </c>
      <c r="E128" s="223" t="s">
        <v>34</v>
      </c>
      <c r="F128" s="224" t="s">
        <v>4504</v>
      </c>
      <c r="G128" s="222"/>
      <c r="H128" s="223" t="s">
        <v>34</v>
      </c>
      <c r="I128" s="225"/>
      <c r="J128" s="222"/>
      <c r="K128" s="222"/>
      <c r="L128" s="226"/>
      <c r="M128" s="227"/>
      <c r="N128" s="228"/>
      <c r="O128" s="228"/>
      <c r="P128" s="228"/>
      <c r="Q128" s="228"/>
      <c r="R128" s="228"/>
      <c r="S128" s="228"/>
      <c r="T128" s="229"/>
      <c r="AT128" s="230" t="s">
        <v>211</v>
      </c>
      <c r="AU128" s="230" t="s">
        <v>87</v>
      </c>
      <c r="AV128" s="12" t="s">
        <v>42</v>
      </c>
      <c r="AW128" s="12" t="s">
        <v>40</v>
      </c>
      <c r="AX128" s="12" t="s">
        <v>80</v>
      </c>
      <c r="AY128" s="230" t="s">
        <v>201</v>
      </c>
    </row>
    <row r="129" spans="2:65" s="13" customFormat="1">
      <c r="B129" s="231"/>
      <c r="C129" s="232"/>
      <c r="D129" s="218" t="s">
        <v>211</v>
      </c>
      <c r="E129" s="233" t="s">
        <v>34</v>
      </c>
      <c r="F129" s="234" t="s">
        <v>4498</v>
      </c>
      <c r="G129" s="232"/>
      <c r="H129" s="235">
        <v>75.590999999999994</v>
      </c>
      <c r="I129" s="236"/>
      <c r="J129" s="232"/>
      <c r="K129" s="232"/>
      <c r="L129" s="237"/>
      <c r="M129" s="238"/>
      <c r="N129" s="239"/>
      <c r="O129" s="239"/>
      <c r="P129" s="239"/>
      <c r="Q129" s="239"/>
      <c r="R129" s="239"/>
      <c r="S129" s="239"/>
      <c r="T129" s="240"/>
      <c r="AT129" s="241" t="s">
        <v>211</v>
      </c>
      <c r="AU129" s="241" t="s">
        <v>87</v>
      </c>
      <c r="AV129" s="13" t="s">
        <v>87</v>
      </c>
      <c r="AW129" s="13" t="s">
        <v>40</v>
      </c>
      <c r="AX129" s="13" t="s">
        <v>80</v>
      </c>
      <c r="AY129" s="241" t="s">
        <v>201</v>
      </c>
    </row>
    <row r="130" spans="2:65" s="13" customFormat="1">
      <c r="B130" s="231"/>
      <c r="C130" s="232"/>
      <c r="D130" s="218" t="s">
        <v>211</v>
      </c>
      <c r="E130" s="233" t="s">
        <v>34</v>
      </c>
      <c r="F130" s="234" t="s">
        <v>4499</v>
      </c>
      <c r="G130" s="232"/>
      <c r="H130" s="235">
        <v>50.87</v>
      </c>
      <c r="I130" s="236"/>
      <c r="J130" s="232"/>
      <c r="K130" s="232"/>
      <c r="L130" s="237"/>
      <c r="M130" s="238"/>
      <c r="N130" s="239"/>
      <c r="O130" s="239"/>
      <c r="P130" s="239"/>
      <c r="Q130" s="239"/>
      <c r="R130" s="239"/>
      <c r="S130" s="239"/>
      <c r="T130" s="240"/>
      <c r="AT130" s="241" t="s">
        <v>211</v>
      </c>
      <c r="AU130" s="241" t="s">
        <v>87</v>
      </c>
      <c r="AV130" s="13" t="s">
        <v>87</v>
      </c>
      <c r="AW130" s="13" t="s">
        <v>40</v>
      </c>
      <c r="AX130" s="13" t="s">
        <v>80</v>
      </c>
      <c r="AY130" s="241" t="s">
        <v>201</v>
      </c>
    </row>
    <row r="131" spans="2:65" s="13" customFormat="1">
      <c r="B131" s="231"/>
      <c r="C131" s="232"/>
      <c r="D131" s="218" t="s">
        <v>211</v>
      </c>
      <c r="E131" s="233" t="s">
        <v>34</v>
      </c>
      <c r="F131" s="234" t="s">
        <v>4500</v>
      </c>
      <c r="G131" s="232"/>
      <c r="H131" s="235">
        <v>-45.460999999999999</v>
      </c>
      <c r="I131" s="236"/>
      <c r="J131" s="232"/>
      <c r="K131" s="232"/>
      <c r="L131" s="237"/>
      <c r="M131" s="238"/>
      <c r="N131" s="239"/>
      <c r="O131" s="239"/>
      <c r="P131" s="239"/>
      <c r="Q131" s="239"/>
      <c r="R131" s="239"/>
      <c r="S131" s="239"/>
      <c r="T131" s="240"/>
      <c r="AT131" s="241" t="s">
        <v>211</v>
      </c>
      <c r="AU131" s="241" t="s">
        <v>87</v>
      </c>
      <c r="AV131" s="13" t="s">
        <v>87</v>
      </c>
      <c r="AW131" s="13" t="s">
        <v>40</v>
      </c>
      <c r="AX131" s="13" t="s">
        <v>80</v>
      </c>
      <c r="AY131" s="241" t="s">
        <v>201</v>
      </c>
    </row>
    <row r="132" spans="2:65" s="14" customFormat="1">
      <c r="B132" s="242"/>
      <c r="C132" s="243"/>
      <c r="D132" s="218" t="s">
        <v>211</v>
      </c>
      <c r="E132" s="244" t="s">
        <v>34</v>
      </c>
      <c r="F132" s="245" t="s">
        <v>215</v>
      </c>
      <c r="G132" s="243"/>
      <c r="H132" s="246">
        <v>81</v>
      </c>
      <c r="I132" s="247"/>
      <c r="J132" s="243"/>
      <c r="K132" s="243"/>
      <c r="L132" s="248"/>
      <c r="M132" s="249"/>
      <c r="N132" s="250"/>
      <c r="O132" s="250"/>
      <c r="P132" s="250"/>
      <c r="Q132" s="250"/>
      <c r="R132" s="250"/>
      <c r="S132" s="250"/>
      <c r="T132" s="251"/>
      <c r="AT132" s="252" t="s">
        <v>211</v>
      </c>
      <c r="AU132" s="252" t="s">
        <v>87</v>
      </c>
      <c r="AV132" s="14" t="s">
        <v>111</v>
      </c>
      <c r="AW132" s="14" t="s">
        <v>40</v>
      </c>
      <c r="AX132" s="14" t="s">
        <v>42</v>
      </c>
      <c r="AY132" s="252" t="s">
        <v>201</v>
      </c>
    </row>
    <row r="133" spans="2:65" s="1" customFormat="1" ht="25.5" customHeight="1">
      <c r="B133" s="43"/>
      <c r="C133" s="206" t="s">
        <v>238</v>
      </c>
      <c r="D133" s="206" t="s">
        <v>203</v>
      </c>
      <c r="E133" s="207" t="s">
        <v>227</v>
      </c>
      <c r="F133" s="208" t="s">
        <v>228</v>
      </c>
      <c r="G133" s="209" t="s">
        <v>206</v>
      </c>
      <c r="H133" s="210">
        <v>6.1050000000000004</v>
      </c>
      <c r="I133" s="211"/>
      <c r="J133" s="212">
        <f>ROUND(I133*H133,2)</f>
        <v>0</v>
      </c>
      <c r="K133" s="208" t="s">
        <v>207</v>
      </c>
      <c r="L133" s="63"/>
      <c r="M133" s="213" t="s">
        <v>34</v>
      </c>
      <c r="N133" s="214" t="s">
        <v>51</v>
      </c>
      <c r="O133" s="44"/>
      <c r="P133" s="215">
        <f>O133*H133</f>
        <v>0</v>
      </c>
      <c r="Q133" s="215">
        <v>0</v>
      </c>
      <c r="R133" s="215">
        <f>Q133*H133</f>
        <v>0</v>
      </c>
      <c r="S133" s="215">
        <v>0</v>
      </c>
      <c r="T133" s="216">
        <f>S133*H133</f>
        <v>0</v>
      </c>
      <c r="AR133" s="25" t="s">
        <v>111</v>
      </c>
      <c r="AT133" s="25" t="s">
        <v>203</v>
      </c>
      <c r="AU133" s="25" t="s">
        <v>87</v>
      </c>
      <c r="AY133" s="25" t="s">
        <v>201</v>
      </c>
      <c r="BE133" s="217">
        <f>IF(N133="základní",J133,0)</f>
        <v>0</v>
      </c>
      <c r="BF133" s="217">
        <f>IF(N133="snížená",J133,0)</f>
        <v>0</v>
      </c>
      <c r="BG133" s="217">
        <f>IF(N133="zákl. přenesená",J133,0)</f>
        <v>0</v>
      </c>
      <c r="BH133" s="217">
        <f>IF(N133="sníž. přenesená",J133,0)</f>
        <v>0</v>
      </c>
      <c r="BI133" s="217">
        <f>IF(N133="nulová",J133,0)</f>
        <v>0</v>
      </c>
      <c r="BJ133" s="25" t="s">
        <v>42</v>
      </c>
      <c r="BK133" s="217">
        <f>ROUND(I133*H133,2)</f>
        <v>0</v>
      </c>
      <c r="BL133" s="25" t="s">
        <v>111</v>
      </c>
      <c r="BM133" s="25" t="s">
        <v>4505</v>
      </c>
    </row>
    <row r="134" spans="2:65" s="1" customFormat="1" ht="94.5">
      <c r="B134" s="43"/>
      <c r="C134" s="65"/>
      <c r="D134" s="218" t="s">
        <v>209</v>
      </c>
      <c r="E134" s="65"/>
      <c r="F134" s="219" t="s">
        <v>230</v>
      </c>
      <c r="G134" s="65"/>
      <c r="H134" s="65"/>
      <c r="I134" s="175"/>
      <c r="J134" s="65"/>
      <c r="K134" s="65"/>
      <c r="L134" s="63"/>
      <c r="M134" s="220"/>
      <c r="N134" s="44"/>
      <c r="O134" s="44"/>
      <c r="P134" s="44"/>
      <c r="Q134" s="44"/>
      <c r="R134" s="44"/>
      <c r="S134" s="44"/>
      <c r="T134" s="80"/>
      <c r="AT134" s="25" t="s">
        <v>209</v>
      </c>
      <c r="AU134" s="25" t="s">
        <v>87</v>
      </c>
    </row>
    <row r="135" spans="2:65" s="12" customFormat="1">
      <c r="B135" s="221"/>
      <c r="C135" s="222"/>
      <c r="D135" s="218" t="s">
        <v>211</v>
      </c>
      <c r="E135" s="223" t="s">
        <v>34</v>
      </c>
      <c r="F135" s="224" t="s">
        <v>4470</v>
      </c>
      <c r="G135" s="222"/>
      <c r="H135" s="223" t="s">
        <v>34</v>
      </c>
      <c r="I135" s="225"/>
      <c r="J135" s="222"/>
      <c r="K135" s="222"/>
      <c r="L135" s="226"/>
      <c r="M135" s="227"/>
      <c r="N135" s="228"/>
      <c r="O135" s="228"/>
      <c r="P135" s="228"/>
      <c r="Q135" s="228"/>
      <c r="R135" s="228"/>
      <c r="S135" s="228"/>
      <c r="T135" s="229"/>
      <c r="AT135" s="230" t="s">
        <v>211</v>
      </c>
      <c r="AU135" s="230" t="s">
        <v>87</v>
      </c>
      <c r="AV135" s="12" t="s">
        <v>42</v>
      </c>
      <c r="AW135" s="12" t="s">
        <v>40</v>
      </c>
      <c r="AX135" s="12" t="s">
        <v>80</v>
      </c>
      <c r="AY135" s="230" t="s">
        <v>201</v>
      </c>
    </row>
    <row r="136" spans="2:65" s="12" customFormat="1">
      <c r="B136" s="221"/>
      <c r="C136" s="222"/>
      <c r="D136" s="218" t="s">
        <v>211</v>
      </c>
      <c r="E136" s="223" t="s">
        <v>34</v>
      </c>
      <c r="F136" s="224" t="s">
        <v>4497</v>
      </c>
      <c r="G136" s="222"/>
      <c r="H136" s="223" t="s">
        <v>34</v>
      </c>
      <c r="I136" s="225"/>
      <c r="J136" s="222"/>
      <c r="K136" s="222"/>
      <c r="L136" s="226"/>
      <c r="M136" s="227"/>
      <c r="N136" s="228"/>
      <c r="O136" s="228"/>
      <c r="P136" s="228"/>
      <c r="Q136" s="228"/>
      <c r="R136" s="228"/>
      <c r="S136" s="228"/>
      <c r="T136" s="229"/>
      <c r="AT136" s="230" t="s">
        <v>211</v>
      </c>
      <c r="AU136" s="230" t="s">
        <v>87</v>
      </c>
      <c r="AV136" s="12" t="s">
        <v>42</v>
      </c>
      <c r="AW136" s="12" t="s">
        <v>40</v>
      </c>
      <c r="AX136" s="12" t="s">
        <v>80</v>
      </c>
      <c r="AY136" s="230" t="s">
        <v>201</v>
      </c>
    </row>
    <row r="137" spans="2:65" s="12" customFormat="1">
      <c r="B137" s="221"/>
      <c r="C137" s="222"/>
      <c r="D137" s="218" t="s">
        <v>211</v>
      </c>
      <c r="E137" s="223" t="s">
        <v>34</v>
      </c>
      <c r="F137" s="224" t="s">
        <v>4506</v>
      </c>
      <c r="G137" s="222"/>
      <c r="H137" s="223" t="s">
        <v>34</v>
      </c>
      <c r="I137" s="225"/>
      <c r="J137" s="222"/>
      <c r="K137" s="222"/>
      <c r="L137" s="226"/>
      <c r="M137" s="227"/>
      <c r="N137" s="228"/>
      <c r="O137" s="228"/>
      <c r="P137" s="228"/>
      <c r="Q137" s="228"/>
      <c r="R137" s="228"/>
      <c r="S137" s="228"/>
      <c r="T137" s="229"/>
      <c r="AT137" s="230" t="s">
        <v>211</v>
      </c>
      <c r="AU137" s="230" t="s">
        <v>87</v>
      </c>
      <c r="AV137" s="12" t="s">
        <v>42</v>
      </c>
      <c r="AW137" s="12" t="s">
        <v>40</v>
      </c>
      <c r="AX137" s="12" t="s">
        <v>80</v>
      </c>
      <c r="AY137" s="230" t="s">
        <v>201</v>
      </c>
    </row>
    <row r="138" spans="2:65" s="13" customFormat="1">
      <c r="B138" s="231"/>
      <c r="C138" s="232"/>
      <c r="D138" s="218" t="s">
        <v>211</v>
      </c>
      <c r="E138" s="233" t="s">
        <v>34</v>
      </c>
      <c r="F138" s="234" t="s">
        <v>4507</v>
      </c>
      <c r="G138" s="232"/>
      <c r="H138" s="235">
        <v>6.1050000000000004</v>
      </c>
      <c r="I138" s="236"/>
      <c r="J138" s="232"/>
      <c r="K138" s="232"/>
      <c r="L138" s="237"/>
      <c r="M138" s="238"/>
      <c r="N138" s="239"/>
      <c r="O138" s="239"/>
      <c r="P138" s="239"/>
      <c r="Q138" s="239"/>
      <c r="R138" s="239"/>
      <c r="S138" s="239"/>
      <c r="T138" s="240"/>
      <c r="AT138" s="241" t="s">
        <v>211</v>
      </c>
      <c r="AU138" s="241" t="s">
        <v>87</v>
      </c>
      <c r="AV138" s="13" t="s">
        <v>87</v>
      </c>
      <c r="AW138" s="13" t="s">
        <v>40</v>
      </c>
      <c r="AX138" s="13" t="s">
        <v>80</v>
      </c>
      <c r="AY138" s="241" t="s">
        <v>201</v>
      </c>
    </row>
    <row r="139" spans="2:65" s="15" customFormat="1">
      <c r="B139" s="253"/>
      <c r="C139" s="254"/>
      <c r="D139" s="218" t="s">
        <v>211</v>
      </c>
      <c r="E139" s="255" t="s">
        <v>34</v>
      </c>
      <c r="F139" s="256" t="s">
        <v>4508</v>
      </c>
      <c r="G139" s="254"/>
      <c r="H139" s="257">
        <v>6.1050000000000004</v>
      </c>
      <c r="I139" s="258"/>
      <c r="J139" s="254"/>
      <c r="K139" s="254"/>
      <c r="L139" s="259"/>
      <c r="M139" s="260"/>
      <c r="N139" s="261"/>
      <c r="O139" s="261"/>
      <c r="P139" s="261"/>
      <c r="Q139" s="261"/>
      <c r="R139" s="261"/>
      <c r="S139" s="261"/>
      <c r="T139" s="262"/>
      <c r="AT139" s="263" t="s">
        <v>211</v>
      </c>
      <c r="AU139" s="263" t="s">
        <v>87</v>
      </c>
      <c r="AV139" s="15" t="s">
        <v>108</v>
      </c>
      <c r="AW139" s="15" t="s">
        <v>40</v>
      </c>
      <c r="AX139" s="15" t="s">
        <v>80</v>
      </c>
      <c r="AY139" s="263" t="s">
        <v>201</v>
      </c>
    </row>
    <row r="140" spans="2:65" s="14" customFormat="1">
      <c r="B140" s="242"/>
      <c r="C140" s="243"/>
      <c r="D140" s="218" t="s">
        <v>211</v>
      </c>
      <c r="E140" s="244" t="s">
        <v>34</v>
      </c>
      <c r="F140" s="245" t="s">
        <v>215</v>
      </c>
      <c r="G140" s="243"/>
      <c r="H140" s="246">
        <v>6.1050000000000004</v>
      </c>
      <c r="I140" s="247"/>
      <c r="J140" s="243"/>
      <c r="K140" s="243"/>
      <c r="L140" s="248"/>
      <c r="M140" s="249"/>
      <c r="N140" s="250"/>
      <c r="O140" s="250"/>
      <c r="P140" s="250"/>
      <c r="Q140" s="250"/>
      <c r="R140" s="250"/>
      <c r="S140" s="250"/>
      <c r="T140" s="251"/>
      <c r="AT140" s="252" t="s">
        <v>211</v>
      </c>
      <c r="AU140" s="252" t="s">
        <v>87</v>
      </c>
      <c r="AV140" s="14" t="s">
        <v>111</v>
      </c>
      <c r="AW140" s="14" t="s">
        <v>40</v>
      </c>
      <c r="AX140" s="14" t="s">
        <v>42</v>
      </c>
      <c r="AY140" s="252" t="s">
        <v>201</v>
      </c>
    </row>
    <row r="141" spans="2:65" s="1" customFormat="1" ht="38.25" customHeight="1">
      <c r="B141" s="43"/>
      <c r="C141" s="206" t="s">
        <v>244</v>
      </c>
      <c r="D141" s="206" t="s">
        <v>203</v>
      </c>
      <c r="E141" s="207" t="s">
        <v>239</v>
      </c>
      <c r="F141" s="208" t="s">
        <v>240</v>
      </c>
      <c r="G141" s="209" t="s">
        <v>206</v>
      </c>
      <c r="H141" s="210">
        <v>3.6749999999999998</v>
      </c>
      <c r="I141" s="211"/>
      <c r="J141" s="212">
        <f>ROUND(I141*H141,2)</f>
        <v>0</v>
      </c>
      <c r="K141" s="208" t="s">
        <v>207</v>
      </c>
      <c r="L141" s="63"/>
      <c r="M141" s="213" t="s">
        <v>34</v>
      </c>
      <c r="N141" s="214" t="s">
        <v>51</v>
      </c>
      <c r="O141" s="44"/>
      <c r="P141" s="215">
        <f>O141*H141</f>
        <v>0</v>
      </c>
      <c r="Q141" s="215">
        <v>0</v>
      </c>
      <c r="R141" s="215">
        <f>Q141*H141</f>
        <v>0</v>
      </c>
      <c r="S141" s="215">
        <v>0</v>
      </c>
      <c r="T141" s="216">
        <f>S141*H141</f>
        <v>0</v>
      </c>
      <c r="AR141" s="25" t="s">
        <v>111</v>
      </c>
      <c r="AT141" s="25" t="s">
        <v>203</v>
      </c>
      <c r="AU141" s="25" t="s">
        <v>87</v>
      </c>
      <c r="AY141" s="25" t="s">
        <v>201</v>
      </c>
      <c r="BE141" s="217">
        <f>IF(N141="základní",J141,0)</f>
        <v>0</v>
      </c>
      <c r="BF141" s="217">
        <f>IF(N141="snížená",J141,0)</f>
        <v>0</v>
      </c>
      <c r="BG141" s="217">
        <f>IF(N141="zákl. přenesená",J141,0)</f>
        <v>0</v>
      </c>
      <c r="BH141" s="217">
        <f>IF(N141="sníž. přenesená",J141,0)</f>
        <v>0</v>
      </c>
      <c r="BI141" s="217">
        <f>IF(N141="nulová",J141,0)</f>
        <v>0</v>
      </c>
      <c r="BJ141" s="25" t="s">
        <v>42</v>
      </c>
      <c r="BK141" s="217">
        <f>ROUND(I141*H141,2)</f>
        <v>0</v>
      </c>
      <c r="BL141" s="25" t="s">
        <v>111</v>
      </c>
      <c r="BM141" s="25" t="s">
        <v>4509</v>
      </c>
    </row>
    <row r="142" spans="2:65" s="1" customFormat="1" ht="202.5">
      <c r="B142" s="43"/>
      <c r="C142" s="65"/>
      <c r="D142" s="218" t="s">
        <v>209</v>
      </c>
      <c r="E142" s="65"/>
      <c r="F142" s="219" t="s">
        <v>242</v>
      </c>
      <c r="G142" s="65"/>
      <c r="H142" s="65"/>
      <c r="I142" s="175"/>
      <c r="J142" s="65"/>
      <c r="K142" s="65"/>
      <c r="L142" s="63"/>
      <c r="M142" s="220"/>
      <c r="N142" s="44"/>
      <c r="O142" s="44"/>
      <c r="P142" s="44"/>
      <c r="Q142" s="44"/>
      <c r="R142" s="44"/>
      <c r="S142" s="44"/>
      <c r="T142" s="80"/>
      <c r="AT142" s="25" t="s">
        <v>209</v>
      </c>
      <c r="AU142" s="25" t="s">
        <v>87</v>
      </c>
    </row>
    <row r="143" spans="2:65" s="12" customFormat="1">
      <c r="B143" s="221"/>
      <c r="C143" s="222"/>
      <c r="D143" s="218" t="s">
        <v>211</v>
      </c>
      <c r="E143" s="223" t="s">
        <v>34</v>
      </c>
      <c r="F143" s="224" t="s">
        <v>4470</v>
      </c>
      <c r="G143" s="222"/>
      <c r="H143" s="223" t="s">
        <v>34</v>
      </c>
      <c r="I143" s="225"/>
      <c r="J143" s="222"/>
      <c r="K143" s="222"/>
      <c r="L143" s="226"/>
      <c r="M143" s="227"/>
      <c r="N143" s="228"/>
      <c r="O143" s="228"/>
      <c r="P143" s="228"/>
      <c r="Q143" s="228"/>
      <c r="R143" s="228"/>
      <c r="S143" s="228"/>
      <c r="T143" s="229"/>
      <c r="AT143" s="230" t="s">
        <v>211</v>
      </c>
      <c r="AU143" s="230" t="s">
        <v>87</v>
      </c>
      <c r="AV143" s="12" t="s">
        <v>42</v>
      </c>
      <c r="AW143" s="12" t="s">
        <v>40</v>
      </c>
      <c r="AX143" s="12" t="s">
        <v>80</v>
      </c>
      <c r="AY143" s="230" t="s">
        <v>201</v>
      </c>
    </row>
    <row r="144" spans="2:65" s="12" customFormat="1">
      <c r="B144" s="221"/>
      <c r="C144" s="222"/>
      <c r="D144" s="218" t="s">
        <v>211</v>
      </c>
      <c r="E144" s="223" t="s">
        <v>34</v>
      </c>
      <c r="F144" s="224" t="s">
        <v>4497</v>
      </c>
      <c r="G144" s="222"/>
      <c r="H144" s="223" t="s">
        <v>34</v>
      </c>
      <c r="I144" s="225"/>
      <c r="J144" s="222"/>
      <c r="K144" s="222"/>
      <c r="L144" s="226"/>
      <c r="M144" s="227"/>
      <c r="N144" s="228"/>
      <c r="O144" s="228"/>
      <c r="P144" s="228"/>
      <c r="Q144" s="228"/>
      <c r="R144" s="228"/>
      <c r="S144" s="228"/>
      <c r="T144" s="229"/>
      <c r="AT144" s="230" t="s">
        <v>211</v>
      </c>
      <c r="AU144" s="230" t="s">
        <v>87</v>
      </c>
      <c r="AV144" s="12" t="s">
        <v>42</v>
      </c>
      <c r="AW144" s="12" t="s">
        <v>40</v>
      </c>
      <c r="AX144" s="12" t="s">
        <v>80</v>
      </c>
      <c r="AY144" s="230" t="s">
        <v>201</v>
      </c>
    </row>
    <row r="145" spans="2:65" s="13" customFormat="1">
      <c r="B145" s="231"/>
      <c r="C145" s="232"/>
      <c r="D145" s="218" t="s">
        <v>211</v>
      </c>
      <c r="E145" s="233" t="s">
        <v>34</v>
      </c>
      <c r="F145" s="234" t="s">
        <v>4510</v>
      </c>
      <c r="G145" s="232"/>
      <c r="H145" s="235">
        <v>3.6749999999999998</v>
      </c>
      <c r="I145" s="236"/>
      <c r="J145" s="232"/>
      <c r="K145" s="232"/>
      <c r="L145" s="237"/>
      <c r="M145" s="238"/>
      <c r="N145" s="239"/>
      <c r="O145" s="239"/>
      <c r="P145" s="239"/>
      <c r="Q145" s="239"/>
      <c r="R145" s="239"/>
      <c r="S145" s="239"/>
      <c r="T145" s="240"/>
      <c r="AT145" s="241" t="s">
        <v>211</v>
      </c>
      <c r="AU145" s="241" t="s">
        <v>87</v>
      </c>
      <c r="AV145" s="13" t="s">
        <v>87</v>
      </c>
      <c r="AW145" s="13" t="s">
        <v>40</v>
      </c>
      <c r="AX145" s="13" t="s">
        <v>80</v>
      </c>
      <c r="AY145" s="241" t="s">
        <v>201</v>
      </c>
    </row>
    <row r="146" spans="2:65" s="14" customFormat="1">
      <c r="B146" s="242"/>
      <c r="C146" s="243"/>
      <c r="D146" s="218" t="s">
        <v>211</v>
      </c>
      <c r="E146" s="244" t="s">
        <v>34</v>
      </c>
      <c r="F146" s="245" t="s">
        <v>215</v>
      </c>
      <c r="G146" s="243"/>
      <c r="H146" s="246">
        <v>3.6749999999999998</v>
      </c>
      <c r="I146" s="247"/>
      <c r="J146" s="243"/>
      <c r="K146" s="243"/>
      <c r="L146" s="248"/>
      <c r="M146" s="249"/>
      <c r="N146" s="250"/>
      <c r="O146" s="250"/>
      <c r="P146" s="250"/>
      <c r="Q146" s="250"/>
      <c r="R146" s="250"/>
      <c r="S146" s="250"/>
      <c r="T146" s="251"/>
      <c r="AT146" s="252" t="s">
        <v>211</v>
      </c>
      <c r="AU146" s="252" t="s">
        <v>87</v>
      </c>
      <c r="AV146" s="14" t="s">
        <v>111</v>
      </c>
      <c r="AW146" s="14" t="s">
        <v>40</v>
      </c>
      <c r="AX146" s="14" t="s">
        <v>42</v>
      </c>
      <c r="AY146" s="252" t="s">
        <v>201</v>
      </c>
    </row>
    <row r="147" spans="2:65" s="1" customFormat="1" ht="38.25" customHeight="1">
      <c r="B147" s="43"/>
      <c r="C147" s="206" t="s">
        <v>249</v>
      </c>
      <c r="D147" s="206" t="s">
        <v>203</v>
      </c>
      <c r="E147" s="207" t="s">
        <v>245</v>
      </c>
      <c r="F147" s="208" t="s">
        <v>246</v>
      </c>
      <c r="G147" s="209" t="s">
        <v>206</v>
      </c>
      <c r="H147" s="210">
        <v>1.103</v>
      </c>
      <c r="I147" s="211"/>
      <c r="J147" s="212">
        <f>ROUND(I147*H147,2)</f>
        <v>0</v>
      </c>
      <c r="K147" s="208" t="s">
        <v>207</v>
      </c>
      <c r="L147" s="63"/>
      <c r="M147" s="213" t="s">
        <v>34</v>
      </c>
      <c r="N147" s="214" t="s">
        <v>51</v>
      </c>
      <c r="O147" s="44"/>
      <c r="P147" s="215">
        <f>O147*H147</f>
        <v>0</v>
      </c>
      <c r="Q147" s="215">
        <v>0</v>
      </c>
      <c r="R147" s="215">
        <f>Q147*H147</f>
        <v>0</v>
      </c>
      <c r="S147" s="215">
        <v>0</v>
      </c>
      <c r="T147" s="216">
        <f>S147*H147</f>
        <v>0</v>
      </c>
      <c r="AR147" s="25" t="s">
        <v>111</v>
      </c>
      <c r="AT147" s="25" t="s">
        <v>203</v>
      </c>
      <c r="AU147" s="25" t="s">
        <v>87</v>
      </c>
      <c r="AY147" s="25" t="s">
        <v>201</v>
      </c>
      <c r="BE147" s="217">
        <f>IF(N147="základní",J147,0)</f>
        <v>0</v>
      </c>
      <c r="BF147" s="217">
        <f>IF(N147="snížená",J147,0)</f>
        <v>0</v>
      </c>
      <c r="BG147" s="217">
        <f>IF(N147="zákl. přenesená",J147,0)</f>
        <v>0</v>
      </c>
      <c r="BH147" s="217">
        <f>IF(N147="sníž. přenesená",J147,0)</f>
        <v>0</v>
      </c>
      <c r="BI147" s="217">
        <f>IF(N147="nulová",J147,0)</f>
        <v>0</v>
      </c>
      <c r="BJ147" s="25" t="s">
        <v>42</v>
      </c>
      <c r="BK147" s="217">
        <f>ROUND(I147*H147,2)</f>
        <v>0</v>
      </c>
      <c r="BL147" s="25" t="s">
        <v>111</v>
      </c>
      <c r="BM147" s="25" t="s">
        <v>4511</v>
      </c>
    </row>
    <row r="148" spans="2:65" s="1" customFormat="1" ht="202.5">
      <c r="B148" s="43"/>
      <c r="C148" s="65"/>
      <c r="D148" s="218" t="s">
        <v>209</v>
      </c>
      <c r="E148" s="65"/>
      <c r="F148" s="219" t="s">
        <v>242</v>
      </c>
      <c r="G148" s="65"/>
      <c r="H148" s="65"/>
      <c r="I148" s="175"/>
      <c r="J148" s="65"/>
      <c r="K148" s="65"/>
      <c r="L148" s="63"/>
      <c r="M148" s="220"/>
      <c r="N148" s="44"/>
      <c r="O148" s="44"/>
      <c r="P148" s="44"/>
      <c r="Q148" s="44"/>
      <c r="R148" s="44"/>
      <c r="S148" s="44"/>
      <c r="T148" s="80"/>
      <c r="AT148" s="25" t="s">
        <v>209</v>
      </c>
      <c r="AU148" s="25" t="s">
        <v>87</v>
      </c>
    </row>
    <row r="149" spans="2:65" s="13" customFormat="1">
      <c r="B149" s="231"/>
      <c r="C149" s="232"/>
      <c r="D149" s="218" t="s">
        <v>211</v>
      </c>
      <c r="E149" s="232"/>
      <c r="F149" s="234" t="s">
        <v>4512</v>
      </c>
      <c r="G149" s="232"/>
      <c r="H149" s="235">
        <v>1.103</v>
      </c>
      <c r="I149" s="236"/>
      <c r="J149" s="232"/>
      <c r="K149" s="232"/>
      <c r="L149" s="237"/>
      <c r="M149" s="238"/>
      <c r="N149" s="239"/>
      <c r="O149" s="239"/>
      <c r="P149" s="239"/>
      <c r="Q149" s="239"/>
      <c r="R149" s="239"/>
      <c r="S149" s="239"/>
      <c r="T149" s="240"/>
      <c r="AT149" s="241" t="s">
        <v>211</v>
      </c>
      <c r="AU149" s="241" t="s">
        <v>87</v>
      </c>
      <c r="AV149" s="13" t="s">
        <v>87</v>
      </c>
      <c r="AW149" s="13" t="s">
        <v>6</v>
      </c>
      <c r="AX149" s="13" t="s">
        <v>42</v>
      </c>
      <c r="AY149" s="241" t="s">
        <v>201</v>
      </c>
    </row>
    <row r="150" spans="2:65" s="1" customFormat="1" ht="38.25" customHeight="1">
      <c r="B150" s="43"/>
      <c r="C150" s="206" t="s">
        <v>253</v>
      </c>
      <c r="D150" s="206" t="s">
        <v>203</v>
      </c>
      <c r="E150" s="207" t="s">
        <v>4513</v>
      </c>
      <c r="F150" s="208" t="s">
        <v>4514</v>
      </c>
      <c r="G150" s="209" t="s">
        <v>206</v>
      </c>
      <c r="H150" s="210">
        <v>7.633</v>
      </c>
      <c r="I150" s="211"/>
      <c r="J150" s="212">
        <f>ROUND(I150*H150,2)</f>
        <v>0</v>
      </c>
      <c r="K150" s="208" t="s">
        <v>207</v>
      </c>
      <c r="L150" s="63"/>
      <c r="M150" s="213" t="s">
        <v>34</v>
      </c>
      <c r="N150" s="214" t="s">
        <v>51</v>
      </c>
      <c r="O150" s="44"/>
      <c r="P150" s="215">
        <f>O150*H150</f>
        <v>0</v>
      </c>
      <c r="Q150" s="215">
        <v>0</v>
      </c>
      <c r="R150" s="215">
        <f>Q150*H150</f>
        <v>0</v>
      </c>
      <c r="S150" s="215">
        <v>0</v>
      </c>
      <c r="T150" s="216">
        <f>S150*H150</f>
        <v>0</v>
      </c>
      <c r="AR150" s="25" t="s">
        <v>111</v>
      </c>
      <c r="AT150" s="25" t="s">
        <v>203</v>
      </c>
      <c r="AU150" s="25" t="s">
        <v>87</v>
      </c>
      <c r="AY150" s="25" t="s">
        <v>201</v>
      </c>
      <c r="BE150" s="217">
        <f>IF(N150="základní",J150,0)</f>
        <v>0</v>
      </c>
      <c r="BF150" s="217">
        <f>IF(N150="snížená",J150,0)</f>
        <v>0</v>
      </c>
      <c r="BG150" s="217">
        <f>IF(N150="zákl. přenesená",J150,0)</f>
        <v>0</v>
      </c>
      <c r="BH150" s="217">
        <f>IF(N150="sníž. přenesená",J150,0)</f>
        <v>0</v>
      </c>
      <c r="BI150" s="217">
        <f>IF(N150="nulová",J150,0)</f>
        <v>0</v>
      </c>
      <c r="BJ150" s="25" t="s">
        <v>42</v>
      </c>
      <c r="BK150" s="217">
        <f>ROUND(I150*H150,2)</f>
        <v>0</v>
      </c>
      <c r="BL150" s="25" t="s">
        <v>111</v>
      </c>
      <c r="BM150" s="25" t="s">
        <v>4515</v>
      </c>
    </row>
    <row r="151" spans="2:65" s="1" customFormat="1" ht="54">
      <c r="B151" s="43"/>
      <c r="C151" s="65"/>
      <c r="D151" s="218" t="s">
        <v>209</v>
      </c>
      <c r="E151" s="65"/>
      <c r="F151" s="219" t="s">
        <v>4516</v>
      </c>
      <c r="G151" s="65"/>
      <c r="H151" s="65"/>
      <c r="I151" s="175"/>
      <c r="J151" s="65"/>
      <c r="K151" s="65"/>
      <c r="L151" s="63"/>
      <c r="M151" s="220"/>
      <c r="N151" s="44"/>
      <c r="O151" s="44"/>
      <c r="P151" s="44"/>
      <c r="Q151" s="44"/>
      <c r="R151" s="44"/>
      <c r="S151" s="44"/>
      <c r="T151" s="80"/>
      <c r="AT151" s="25" t="s">
        <v>209</v>
      </c>
      <c r="AU151" s="25" t="s">
        <v>87</v>
      </c>
    </row>
    <row r="152" spans="2:65" s="12" customFormat="1">
      <c r="B152" s="221"/>
      <c r="C152" s="222"/>
      <c r="D152" s="218" t="s">
        <v>211</v>
      </c>
      <c r="E152" s="223" t="s">
        <v>34</v>
      </c>
      <c r="F152" s="224" t="s">
        <v>4470</v>
      </c>
      <c r="G152" s="222"/>
      <c r="H152" s="223" t="s">
        <v>34</v>
      </c>
      <c r="I152" s="225"/>
      <c r="J152" s="222"/>
      <c r="K152" s="222"/>
      <c r="L152" s="226"/>
      <c r="M152" s="227"/>
      <c r="N152" s="228"/>
      <c r="O152" s="228"/>
      <c r="P152" s="228"/>
      <c r="Q152" s="228"/>
      <c r="R152" s="228"/>
      <c r="S152" s="228"/>
      <c r="T152" s="229"/>
      <c r="AT152" s="230" t="s">
        <v>211</v>
      </c>
      <c r="AU152" s="230" t="s">
        <v>87</v>
      </c>
      <c r="AV152" s="12" t="s">
        <v>42</v>
      </c>
      <c r="AW152" s="12" t="s">
        <v>40</v>
      </c>
      <c r="AX152" s="12" t="s">
        <v>80</v>
      </c>
      <c r="AY152" s="230" t="s">
        <v>201</v>
      </c>
    </row>
    <row r="153" spans="2:65" s="12" customFormat="1">
      <c r="B153" s="221"/>
      <c r="C153" s="222"/>
      <c r="D153" s="218" t="s">
        <v>211</v>
      </c>
      <c r="E153" s="223" t="s">
        <v>34</v>
      </c>
      <c r="F153" s="224" t="s">
        <v>4497</v>
      </c>
      <c r="G153" s="222"/>
      <c r="H153" s="223" t="s">
        <v>34</v>
      </c>
      <c r="I153" s="225"/>
      <c r="J153" s="222"/>
      <c r="K153" s="222"/>
      <c r="L153" s="226"/>
      <c r="M153" s="227"/>
      <c r="N153" s="228"/>
      <c r="O153" s="228"/>
      <c r="P153" s="228"/>
      <c r="Q153" s="228"/>
      <c r="R153" s="228"/>
      <c r="S153" s="228"/>
      <c r="T153" s="229"/>
      <c r="AT153" s="230" t="s">
        <v>211</v>
      </c>
      <c r="AU153" s="230" t="s">
        <v>87</v>
      </c>
      <c r="AV153" s="12" t="s">
        <v>42</v>
      </c>
      <c r="AW153" s="12" t="s">
        <v>40</v>
      </c>
      <c r="AX153" s="12" t="s">
        <v>80</v>
      </c>
      <c r="AY153" s="230" t="s">
        <v>201</v>
      </c>
    </row>
    <row r="154" spans="2:65" s="12" customFormat="1">
      <c r="B154" s="221"/>
      <c r="C154" s="222"/>
      <c r="D154" s="218" t="s">
        <v>211</v>
      </c>
      <c r="E154" s="223" t="s">
        <v>34</v>
      </c>
      <c r="F154" s="224" t="s">
        <v>4517</v>
      </c>
      <c r="G154" s="222"/>
      <c r="H154" s="223" t="s">
        <v>34</v>
      </c>
      <c r="I154" s="225"/>
      <c r="J154" s="222"/>
      <c r="K154" s="222"/>
      <c r="L154" s="226"/>
      <c r="M154" s="227"/>
      <c r="N154" s="228"/>
      <c r="O154" s="228"/>
      <c r="P154" s="228"/>
      <c r="Q154" s="228"/>
      <c r="R154" s="228"/>
      <c r="S154" s="228"/>
      <c r="T154" s="229"/>
      <c r="AT154" s="230" t="s">
        <v>211</v>
      </c>
      <c r="AU154" s="230" t="s">
        <v>87</v>
      </c>
      <c r="AV154" s="12" t="s">
        <v>42</v>
      </c>
      <c r="AW154" s="12" t="s">
        <v>40</v>
      </c>
      <c r="AX154" s="12" t="s">
        <v>80</v>
      </c>
      <c r="AY154" s="230" t="s">
        <v>201</v>
      </c>
    </row>
    <row r="155" spans="2:65" s="13" customFormat="1">
      <c r="B155" s="231"/>
      <c r="C155" s="232"/>
      <c r="D155" s="218" t="s">
        <v>211</v>
      </c>
      <c r="E155" s="233" t="s">
        <v>34</v>
      </c>
      <c r="F155" s="234" t="s">
        <v>4518</v>
      </c>
      <c r="G155" s="232"/>
      <c r="H155" s="235">
        <v>7.633</v>
      </c>
      <c r="I155" s="236"/>
      <c r="J155" s="232"/>
      <c r="K155" s="232"/>
      <c r="L155" s="237"/>
      <c r="M155" s="238"/>
      <c r="N155" s="239"/>
      <c r="O155" s="239"/>
      <c r="P155" s="239"/>
      <c r="Q155" s="239"/>
      <c r="R155" s="239"/>
      <c r="S155" s="239"/>
      <c r="T155" s="240"/>
      <c r="AT155" s="241" t="s">
        <v>211</v>
      </c>
      <c r="AU155" s="241" t="s">
        <v>87</v>
      </c>
      <c r="AV155" s="13" t="s">
        <v>87</v>
      </c>
      <c r="AW155" s="13" t="s">
        <v>40</v>
      </c>
      <c r="AX155" s="13" t="s">
        <v>80</v>
      </c>
      <c r="AY155" s="241" t="s">
        <v>201</v>
      </c>
    </row>
    <row r="156" spans="2:65" s="14" customFormat="1">
      <c r="B156" s="242"/>
      <c r="C156" s="243"/>
      <c r="D156" s="218" t="s">
        <v>211</v>
      </c>
      <c r="E156" s="244" t="s">
        <v>34</v>
      </c>
      <c r="F156" s="245" t="s">
        <v>215</v>
      </c>
      <c r="G156" s="243"/>
      <c r="H156" s="246">
        <v>7.633</v>
      </c>
      <c r="I156" s="247"/>
      <c r="J156" s="243"/>
      <c r="K156" s="243"/>
      <c r="L156" s="248"/>
      <c r="M156" s="249"/>
      <c r="N156" s="250"/>
      <c r="O156" s="250"/>
      <c r="P156" s="250"/>
      <c r="Q156" s="250"/>
      <c r="R156" s="250"/>
      <c r="S156" s="250"/>
      <c r="T156" s="251"/>
      <c r="AT156" s="252" t="s">
        <v>211</v>
      </c>
      <c r="AU156" s="252" t="s">
        <v>87</v>
      </c>
      <c r="AV156" s="14" t="s">
        <v>111</v>
      </c>
      <c r="AW156" s="14" t="s">
        <v>40</v>
      </c>
      <c r="AX156" s="14" t="s">
        <v>42</v>
      </c>
      <c r="AY156" s="252" t="s">
        <v>201</v>
      </c>
    </row>
    <row r="157" spans="2:65" s="1" customFormat="1" ht="51" customHeight="1">
      <c r="B157" s="43"/>
      <c r="C157" s="206" t="s">
        <v>257</v>
      </c>
      <c r="D157" s="206" t="s">
        <v>203</v>
      </c>
      <c r="E157" s="207" t="s">
        <v>4519</v>
      </c>
      <c r="F157" s="208" t="s">
        <v>4520</v>
      </c>
      <c r="G157" s="209" t="s">
        <v>206</v>
      </c>
      <c r="H157" s="210">
        <v>2.29</v>
      </c>
      <c r="I157" s="211"/>
      <c r="J157" s="212">
        <f>ROUND(I157*H157,2)</f>
        <v>0</v>
      </c>
      <c r="K157" s="208" t="s">
        <v>207</v>
      </c>
      <c r="L157" s="63"/>
      <c r="M157" s="213" t="s">
        <v>34</v>
      </c>
      <c r="N157" s="214" t="s">
        <v>51</v>
      </c>
      <c r="O157" s="44"/>
      <c r="P157" s="215">
        <f>O157*H157</f>
        <v>0</v>
      </c>
      <c r="Q157" s="215">
        <v>0</v>
      </c>
      <c r="R157" s="215">
        <f>Q157*H157</f>
        <v>0</v>
      </c>
      <c r="S157" s="215">
        <v>0</v>
      </c>
      <c r="T157" s="216">
        <f>S157*H157</f>
        <v>0</v>
      </c>
      <c r="AR157" s="25" t="s">
        <v>111</v>
      </c>
      <c r="AT157" s="25" t="s">
        <v>203</v>
      </c>
      <c r="AU157" s="25" t="s">
        <v>87</v>
      </c>
      <c r="AY157" s="25" t="s">
        <v>201</v>
      </c>
      <c r="BE157" s="217">
        <f>IF(N157="základní",J157,0)</f>
        <v>0</v>
      </c>
      <c r="BF157" s="217">
        <f>IF(N157="snížená",J157,0)</f>
        <v>0</v>
      </c>
      <c r="BG157" s="217">
        <f>IF(N157="zákl. přenesená",J157,0)</f>
        <v>0</v>
      </c>
      <c r="BH157" s="217">
        <f>IF(N157="sníž. přenesená",J157,0)</f>
        <v>0</v>
      </c>
      <c r="BI157" s="217">
        <f>IF(N157="nulová",J157,0)</f>
        <v>0</v>
      </c>
      <c r="BJ157" s="25" t="s">
        <v>42</v>
      </c>
      <c r="BK157" s="217">
        <f>ROUND(I157*H157,2)</f>
        <v>0</v>
      </c>
      <c r="BL157" s="25" t="s">
        <v>111</v>
      </c>
      <c r="BM157" s="25" t="s">
        <v>4521</v>
      </c>
    </row>
    <row r="158" spans="2:65" s="1" customFormat="1" ht="54">
      <c r="B158" s="43"/>
      <c r="C158" s="65"/>
      <c r="D158" s="218" t="s">
        <v>209</v>
      </c>
      <c r="E158" s="65"/>
      <c r="F158" s="219" t="s">
        <v>4516</v>
      </c>
      <c r="G158" s="65"/>
      <c r="H158" s="65"/>
      <c r="I158" s="175"/>
      <c r="J158" s="65"/>
      <c r="K158" s="65"/>
      <c r="L158" s="63"/>
      <c r="M158" s="220"/>
      <c r="N158" s="44"/>
      <c r="O158" s="44"/>
      <c r="P158" s="44"/>
      <c r="Q158" s="44"/>
      <c r="R158" s="44"/>
      <c r="S158" s="44"/>
      <c r="T158" s="80"/>
      <c r="AT158" s="25" t="s">
        <v>209</v>
      </c>
      <c r="AU158" s="25" t="s">
        <v>87</v>
      </c>
    </row>
    <row r="159" spans="2:65" s="13" customFormat="1">
      <c r="B159" s="231"/>
      <c r="C159" s="232"/>
      <c r="D159" s="218" t="s">
        <v>211</v>
      </c>
      <c r="E159" s="232"/>
      <c r="F159" s="234" t="s">
        <v>4522</v>
      </c>
      <c r="G159" s="232"/>
      <c r="H159" s="235">
        <v>2.29</v>
      </c>
      <c r="I159" s="236"/>
      <c r="J159" s="232"/>
      <c r="K159" s="232"/>
      <c r="L159" s="237"/>
      <c r="M159" s="238"/>
      <c r="N159" s="239"/>
      <c r="O159" s="239"/>
      <c r="P159" s="239"/>
      <c r="Q159" s="239"/>
      <c r="R159" s="239"/>
      <c r="S159" s="239"/>
      <c r="T159" s="240"/>
      <c r="AT159" s="241" t="s">
        <v>211</v>
      </c>
      <c r="AU159" s="241" t="s">
        <v>87</v>
      </c>
      <c r="AV159" s="13" t="s">
        <v>87</v>
      </c>
      <c r="AW159" s="13" t="s">
        <v>6</v>
      </c>
      <c r="AX159" s="13" t="s">
        <v>42</v>
      </c>
      <c r="AY159" s="241" t="s">
        <v>201</v>
      </c>
    </row>
    <row r="160" spans="2:65" s="1" customFormat="1" ht="25.5" customHeight="1">
      <c r="B160" s="43"/>
      <c r="C160" s="206" t="s">
        <v>261</v>
      </c>
      <c r="D160" s="206" t="s">
        <v>203</v>
      </c>
      <c r="E160" s="207" t="s">
        <v>250</v>
      </c>
      <c r="F160" s="208" t="s">
        <v>251</v>
      </c>
      <c r="G160" s="209" t="s">
        <v>206</v>
      </c>
      <c r="H160" s="210">
        <v>6.1050000000000004</v>
      </c>
      <c r="I160" s="211"/>
      <c r="J160" s="212">
        <f>ROUND(I160*H160,2)</f>
        <v>0</v>
      </c>
      <c r="K160" s="208" t="s">
        <v>207</v>
      </c>
      <c r="L160" s="63"/>
      <c r="M160" s="213" t="s">
        <v>34</v>
      </c>
      <c r="N160" s="214" t="s">
        <v>51</v>
      </c>
      <c r="O160" s="44"/>
      <c r="P160" s="215">
        <f>O160*H160</f>
        <v>0</v>
      </c>
      <c r="Q160" s="215">
        <v>0</v>
      </c>
      <c r="R160" s="215">
        <f>Q160*H160</f>
        <v>0</v>
      </c>
      <c r="S160" s="215">
        <v>0</v>
      </c>
      <c r="T160" s="216">
        <f>S160*H160</f>
        <v>0</v>
      </c>
      <c r="AR160" s="25" t="s">
        <v>111</v>
      </c>
      <c r="AT160" s="25" t="s">
        <v>203</v>
      </c>
      <c r="AU160" s="25" t="s">
        <v>87</v>
      </c>
      <c r="AY160" s="25" t="s">
        <v>201</v>
      </c>
      <c r="BE160" s="217">
        <f>IF(N160="základní",J160,0)</f>
        <v>0</v>
      </c>
      <c r="BF160" s="217">
        <f>IF(N160="snížená",J160,0)</f>
        <v>0</v>
      </c>
      <c r="BG160" s="217">
        <f>IF(N160="zákl. přenesená",J160,0)</f>
        <v>0</v>
      </c>
      <c r="BH160" s="217">
        <f>IF(N160="sníž. přenesená",J160,0)</f>
        <v>0</v>
      </c>
      <c r="BI160" s="217">
        <f>IF(N160="nulová",J160,0)</f>
        <v>0</v>
      </c>
      <c r="BJ160" s="25" t="s">
        <v>42</v>
      </c>
      <c r="BK160" s="217">
        <f>ROUND(I160*H160,2)</f>
        <v>0</v>
      </c>
      <c r="BL160" s="25" t="s">
        <v>111</v>
      </c>
      <c r="BM160" s="25" t="s">
        <v>4523</v>
      </c>
    </row>
    <row r="161" spans="2:65" s="1" customFormat="1" ht="94.5">
      <c r="B161" s="43"/>
      <c r="C161" s="65"/>
      <c r="D161" s="218" t="s">
        <v>209</v>
      </c>
      <c r="E161" s="65"/>
      <c r="F161" s="219" t="s">
        <v>230</v>
      </c>
      <c r="G161" s="65"/>
      <c r="H161" s="65"/>
      <c r="I161" s="175"/>
      <c r="J161" s="65"/>
      <c r="K161" s="65"/>
      <c r="L161" s="63"/>
      <c r="M161" s="220"/>
      <c r="N161" s="44"/>
      <c r="O161" s="44"/>
      <c r="P161" s="44"/>
      <c r="Q161" s="44"/>
      <c r="R161" s="44"/>
      <c r="S161" s="44"/>
      <c r="T161" s="80"/>
      <c r="AT161" s="25" t="s">
        <v>209</v>
      </c>
      <c r="AU161" s="25" t="s">
        <v>87</v>
      </c>
    </row>
    <row r="162" spans="2:65" s="12" customFormat="1">
      <c r="B162" s="221"/>
      <c r="C162" s="222"/>
      <c r="D162" s="218" t="s">
        <v>211</v>
      </c>
      <c r="E162" s="223" t="s">
        <v>34</v>
      </c>
      <c r="F162" s="224" t="s">
        <v>4470</v>
      </c>
      <c r="G162" s="222"/>
      <c r="H162" s="223" t="s">
        <v>34</v>
      </c>
      <c r="I162" s="225"/>
      <c r="J162" s="222"/>
      <c r="K162" s="222"/>
      <c r="L162" s="226"/>
      <c r="M162" s="227"/>
      <c r="N162" s="228"/>
      <c r="O162" s="228"/>
      <c r="P162" s="228"/>
      <c r="Q162" s="228"/>
      <c r="R162" s="228"/>
      <c r="S162" s="228"/>
      <c r="T162" s="229"/>
      <c r="AT162" s="230" t="s">
        <v>211</v>
      </c>
      <c r="AU162" s="230" t="s">
        <v>87</v>
      </c>
      <c r="AV162" s="12" t="s">
        <v>42</v>
      </c>
      <c r="AW162" s="12" t="s">
        <v>40</v>
      </c>
      <c r="AX162" s="12" t="s">
        <v>80</v>
      </c>
      <c r="AY162" s="230" t="s">
        <v>201</v>
      </c>
    </row>
    <row r="163" spans="2:65" s="12" customFormat="1">
      <c r="B163" s="221"/>
      <c r="C163" s="222"/>
      <c r="D163" s="218" t="s">
        <v>211</v>
      </c>
      <c r="E163" s="223" t="s">
        <v>34</v>
      </c>
      <c r="F163" s="224" t="s">
        <v>4504</v>
      </c>
      <c r="G163" s="222"/>
      <c r="H163" s="223" t="s">
        <v>34</v>
      </c>
      <c r="I163" s="225"/>
      <c r="J163" s="222"/>
      <c r="K163" s="222"/>
      <c r="L163" s="226"/>
      <c r="M163" s="227"/>
      <c r="N163" s="228"/>
      <c r="O163" s="228"/>
      <c r="P163" s="228"/>
      <c r="Q163" s="228"/>
      <c r="R163" s="228"/>
      <c r="S163" s="228"/>
      <c r="T163" s="229"/>
      <c r="AT163" s="230" t="s">
        <v>211</v>
      </c>
      <c r="AU163" s="230" t="s">
        <v>87</v>
      </c>
      <c r="AV163" s="12" t="s">
        <v>42</v>
      </c>
      <c r="AW163" s="12" t="s">
        <v>40</v>
      </c>
      <c r="AX163" s="12" t="s">
        <v>80</v>
      </c>
      <c r="AY163" s="230" t="s">
        <v>201</v>
      </c>
    </row>
    <row r="164" spans="2:65" s="12" customFormat="1">
      <c r="B164" s="221"/>
      <c r="C164" s="222"/>
      <c r="D164" s="218" t="s">
        <v>211</v>
      </c>
      <c r="E164" s="223" t="s">
        <v>34</v>
      </c>
      <c r="F164" s="224" t="s">
        <v>4506</v>
      </c>
      <c r="G164" s="222"/>
      <c r="H164" s="223" t="s">
        <v>34</v>
      </c>
      <c r="I164" s="225"/>
      <c r="J164" s="222"/>
      <c r="K164" s="222"/>
      <c r="L164" s="226"/>
      <c r="M164" s="227"/>
      <c r="N164" s="228"/>
      <c r="O164" s="228"/>
      <c r="P164" s="228"/>
      <c r="Q164" s="228"/>
      <c r="R164" s="228"/>
      <c r="S164" s="228"/>
      <c r="T164" s="229"/>
      <c r="AT164" s="230" t="s">
        <v>211</v>
      </c>
      <c r="AU164" s="230" t="s">
        <v>87</v>
      </c>
      <c r="AV164" s="12" t="s">
        <v>42</v>
      </c>
      <c r="AW164" s="12" t="s">
        <v>40</v>
      </c>
      <c r="AX164" s="12" t="s">
        <v>80</v>
      </c>
      <c r="AY164" s="230" t="s">
        <v>201</v>
      </c>
    </row>
    <row r="165" spans="2:65" s="13" customFormat="1">
      <c r="B165" s="231"/>
      <c r="C165" s="232"/>
      <c r="D165" s="218" t="s">
        <v>211</v>
      </c>
      <c r="E165" s="233" t="s">
        <v>34</v>
      </c>
      <c r="F165" s="234" t="s">
        <v>4507</v>
      </c>
      <c r="G165" s="232"/>
      <c r="H165" s="235">
        <v>6.1050000000000004</v>
      </c>
      <c r="I165" s="236"/>
      <c r="J165" s="232"/>
      <c r="K165" s="232"/>
      <c r="L165" s="237"/>
      <c r="M165" s="238"/>
      <c r="N165" s="239"/>
      <c r="O165" s="239"/>
      <c r="P165" s="239"/>
      <c r="Q165" s="239"/>
      <c r="R165" s="239"/>
      <c r="S165" s="239"/>
      <c r="T165" s="240"/>
      <c r="AT165" s="241" t="s">
        <v>211</v>
      </c>
      <c r="AU165" s="241" t="s">
        <v>87</v>
      </c>
      <c r="AV165" s="13" t="s">
        <v>87</v>
      </c>
      <c r="AW165" s="13" t="s">
        <v>40</v>
      </c>
      <c r="AX165" s="13" t="s">
        <v>80</v>
      </c>
      <c r="AY165" s="241" t="s">
        <v>201</v>
      </c>
    </row>
    <row r="166" spans="2:65" s="15" customFormat="1">
      <c r="B166" s="253"/>
      <c r="C166" s="254"/>
      <c r="D166" s="218" t="s">
        <v>211</v>
      </c>
      <c r="E166" s="255" t="s">
        <v>34</v>
      </c>
      <c r="F166" s="256" t="s">
        <v>4508</v>
      </c>
      <c r="G166" s="254"/>
      <c r="H166" s="257">
        <v>6.1050000000000004</v>
      </c>
      <c r="I166" s="258"/>
      <c r="J166" s="254"/>
      <c r="K166" s="254"/>
      <c r="L166" s="259"/>
      <c r="M166" s="260"/>
      <c r="N166" s="261"/>
      <c r="O166" s="261"/>
      <c r="P166" s="261"/>
      <c r="Q166" s="261"/>
      <c r="R166" s="261"/>
      <c r="S166" s="261"/>
      <c r="T166" s="262"/>
      <c r="AT166" s="263" t="s">
        <v>211</v>
      </c>
      <c r="AU166" s="263" t="s">
        <v>87</v>
      </c>
      <c r="AV166" s="15" t="s">
        <v>108</v>
      </c>
      <c r="AW166" s="15" t="s">
        <v>40</v>
      </c>
      <c r="AX166" s="15" t="s">
        <v>80</v>
      </c>
      <c r="AY166" s="263" t="s">
        <v>201</v>
      </c>
    </row>
    <row r="167" spans="2:65" s="14" customFormat="1">
      <c r="B167" s="242"/>
      <c r="C167" s="243"/>
      <c r="D167" s="218" t="s">
        <v>211</v>
      </c>
      <c r="E167" s="244" t="s">
        <v>34</v>
      </c>
      <c r="F167" s="245" t="s">
        <v>215</v>
      </c>
      <c r="G167" s="243"/>
      <c r="H167" s="246">
        <v>6.1050000000000004</v>
      </c>
      <c r="I167" s="247"/>
      <c r="J167" s="243"/>
      <c r="K167" s="243"/>
      <c r="L167" s="248"/>
      <c r="M167" s="249"/>
      <c r="N167" s="250"/>
      <c r="O167" s="250"/>
      <c r="P167" s="250"/>
      <c r="Q167" s="250"/>
      <c r="R167" s="250"/>
      <c r="S167" s="250"/>
      <c r="T167" s="251"/>
      <c r="AT167" s="252" t="s">
        <v>211</v>
      </c>
      <c r="AU167" s="252" t="s">
        <v>87</v>
      </c>
      <c r="AV167" s="14" t="s">
        <v>111</v>
      </c>
      <c r="AW167" s="14" t="s">
        <v>40</v>
      </c>
      <c r="AX167" s="14" t="s">
        <v>42</v>
      </c>
      <c r="AY167" s="252" t="s">
        <v>201</v>
      </c>
    </row>
    <row r="168" spans="2:65" s="1" customFormat="1" ht="38.25" customHeight="1">
      <c r="B168" s="43"/>
      <c r="C168" s="206" t="s">
        <v>265</v>
      </c>
      <c r="D168" s="206" t="s">
        <v>203</v>
      </c>
      <c r="E168" s="207" t="s">
        <v>254</v>
      </c>
      <c r="F168" s="208" t="s">
        <v>255</v>
      </c>
      <c r="G168" s="209" t="s">
        <v>206</v>
      </c>
      <c r="H168" s="210">
        <v>1.8320000000000001</v>
      </c>
      <c r="I168" s="211"/>
      <c r="J168" s="212">
        <f>ROUND(I168*H168,2)</f>
        <v>0</v>
      </c>
      <c r="K168" s="208" t="s">
        <v>207</v>
      </c>
      <c r="L168" s="63"/>
      <c r="M168" s="213" t="s">
        <v>34</v>
      </c>
      <c r="N168" s="214" t="s">
        <v>51</v>
      </c>
      <c r="O168" s="44"/>
      <c r="P168" s="215">
        <f>O168*H168</f>
        <v>0</v>
      </c>
      <c r="Q168" s="215">
        <v>0</v>
      </c>
      <c r="R168" s="215">
        <f>Q168*H168</f>
        <v>0</v>
      </c>
      <c r="S168" s="215">
        <v>0</v>
      </c>
      <c r="T168" s="216">
        <f>S168*H168</f>
        <v>0</v>
      </c>
      <c r="AR168" s="25" t="s">
        <v>111</v>
      </c>
      <c r="AT168" s="25" t="s">
        <v>203</v>
      </c>
      <c r="AU168" s="25" t="s">
        <v>87</v>
      </c>
      <c r="AY168" s="25" t="s">
        <v>201</v>
      </c>
      <c r="BE168" s="217">
        <f>IF(N168="základní",J168,0)</f>
        <v>0</v>
      </c>
      <c r="BF168" s="217">
        <f>IF(N168="snížená",J168,0)</f>
        <v>0</v>
      </c>
      <c r="BG168" s="217">
        <f>IF(N168="zákl. přenesená",J168,0)</f>
        <v>0</v>
      </c>
      <c r="BH168" s="217">
        <f>IF(N168="sníž. přenesená",J168,0)</f>
        <v>0</v>
      </c>
      <c r="BI168" s="217">
        <f>IF(N168="nulová",J168,0)</f>
        <v>0</v>
      </c>
      <c r="BJ168" s="25" t="s">
        <v>42</v>
      </c>
      <c r="BK168" s="217">
        <f>ROUND(I168*H168,2)</f>
        <v>0</v>
      </c>
      <c r="BL168" s="25" t="s">
        <v>111</v>
      </c>
      <c r="BM168" s="25" t="s">
        <v>4524</v>
      </c>
    </row>
    <row r="169" spans="2:65" s="1" customFormat="1" ht="94.5">
      <c r="B169" s="43"/>
      <c r="C169" s="65"/>
      <c r="D169" s="218" t="s">
        <v>209</v>
      </c>
      <c r="E169" s="65"/>
      <c r="F169" s="219" t="s">
        <v>230</v>
      </c>
      <c r="G169" s="65"/>
      <c r="H169" s="65"/>
      <c r="I169" s="175"/>
      <c r="J169" s="65"/>
      <c r="K169" s="65"/>
      <c r="L169" s="63"/>
      <c r="M169" s="220"/>
      <c r="N169" s="44"/>
      <c r="O169" s="44"/>
      <c r="P169" s="44"/>
      <c r="Q169" s="44"/>
      <c r="R169" s="44"/>
      <c r="S169" s="44"/>
      <c r="T169" s="80"/>
      <c r="AT169" s="25" t="s">
        <v>209</v>
      </c>
      <c r="AU169" s="25" t="s">
        <v>87</v>
      </c>
    </row>
    <row r="170" spans="2:65" s="13" customFormat="1">
      <c r="B170" s="231"/>
      <c r="C170" s="232"/>
      <c r="D170" s="218" t="s">
        <v>211</v>
      </c>
      <c r="E170" s="232"/>
      <c r="F170" s="234" t="s">
        <v>4525</v>
      </c>
      <c r="G170" s="232"/>
      <c r="H170" s="235">
        <v>1.8320000000000001</v>
      </c>
      <c r="I170" s="236"/>
      <c r="J170" s="232"/>
      <c r="K170" s="232"/>
      <c r="L170" s="237"/>
      <c r="M170" s="238"/>
      <c r="N170" s="239"/>
      <c r="O170" s="239"/>
      <c r="P170" s="239"/>
      <c r="Q170" s="239"/>
      <c r="R170" s="239"/>
      <c r="S170" s="239"/>
      <c r="T170" s="240"/>
      <c r="AT170" s="241" t="s">
        <v>211</v>
      </c>
      <c r="AU170" s="241" t="s">
        <v>87</v>
      </c>
      <c r="AV170" s="13" t="s">
        <v>87</v>
      </c>
      <c r="AW170" s="13" t="s">
        <v>6</v>
      </c>
      <c r="AX170" s="13" t="s">
        <v>42</v>
      </c>
      <c r="AY170" s="241" t="s">
        <v>201</v>
      </c>
    </row>
    <row r="171" spans="2:65" s="1" customFormat="1" ht="38.25" customHeight="1">
      <c r="B171" s="43"/>
      <c r="C171" s="206" t="s">
        <v>272</v>
      </c>
      <c r="D171" s="206" t="s">
        <v>203</v>
      </c>
      <c r="E171" s="207" t="s">
        <v>258</v>
      </c>
      <c r="F171" s="208" t="s">
        <v>259</v>
      </c>
      <c r="G171" s="209" t="s">
        <v>206</v>
      </c>
      <c r="H171" s="210">
        <v>3.6749999999999998</v>
      </c>
      <c r="I171" s="211"/>
      <c r="J171" s="212">
        <f>ROUND(I171*H171,2)</f>
        <v>0</v>
      </c>
      <c r="K171" s="208" t="s">
        <v>207</v>
      </c>
      <c r="L171" s="63"/>
      <c r="M171" s="213" t="s">
        <v>34</v>
      </c>
      <c r="N171" s="214" t="s">
        <v>51</v>
      </c>
      <c r="O171" s="44"/>
      <c r="P171" s="215">
        <f>O171*H171</f>
        <v>0</v>
      </c>
      <c r="Q171" s="215">
        <v>0</v>
      </c>
      <c r="R171" s="215">
        <f>Q171*H171</f>
        <v>0</v>
      </c>
      <c r="S171" s="215">
        <v>0</v>
      </c>
      <c r="T171" s="216">
        <f>S171*H171</f>
        <v>0</v>
      </c>
      <c r="AR171" s="25" t="s">
        <v>111</v>
      </c>
      <c r="AT171" s="25" t="s">
        <v>203</v>
      </c>
      <c r="AU171" s="25" t="s">
        <v>87</v>
      </c>
      <c r="AY171" s="25" t="s">
        <v>201</v>
      </c>
      <c r="BE171" s="217">
        <f>IF(N171="základní",J171,0)</f>
        <v>0</v>
      </c>
      <c r="BF171" s="217">
        <f>IF(N171="snížená",J171,0)</f>
        <v>0</v>
      </c>
      <c r="BG171" s="217">
        <f>IF(N171="zákl. přenesená",J171,0)</f>
        <v>0</v>
      </c>
      <c r="BH171" s="217">
        <f>IF(N171="sníž. přenesená",J171,0)</f>
        <v>0</v>
      </c>
      <c r="BI171" s="217">
        <f>IF(N171="nulová",J171,0)</f>
        <v>0</v>
      </c>
      <c r="BJ171" s="25" t="s">
        <v>42</v>
      </c>
      <c r="BK171" s="217">
        <f>ROUND(I171*H171,2)</f>
        <v>0</v>
      </c>
      <c r="BL171" s="25" t="s">
        <v>111</v>
      </c>
      <c r="BM171" s="25" t="s">
        <v>4526</v>
      </c>
    </row>
    <row r="172" spans="2:65" s="1" customFormat="1" ht="202.5">
      <c r="B172" s="43"/>
      <c r="C172" s="65"/>
      <c r="D172" s="218" t="s">
        <v>209</v>
      </c>
      <c r="E172" s="65"/>
      <c r="F172" s="219" t="s">
        <v>242</v>
      </c>
      <c r="G172" s="65"/>
      <c r="H172" s="65"/>
      <c r="I172" s="175"/>
      <c r="J172" s="65"/>
      <c r="K172" s="65"/>
      <c r="L172" s="63"/>
      <c r="M172" s="220"/>
      <c r="N172" s="44"/>
      <c r="O172" s="44"/>
      <c r="P172" s="44"/>
      <c r="Q172" s="44"/>
      <c r="R172" s="44"/>
      <c r="S172" s="44"/>
      <c r="T172" s="80"/>
      <c r="AT172" s="25" t="s">
        <v>209</v>
      </c>
      <c r="AU172" s="25" t="s">
        <v>87</v>
      </c>
    </row>
    <row r="173" spans="2:65" s="12" customFormat="1">
      <c r="B173" s="221"/>
      <c r="C173" s="222"/>
      <c r="D173" s="218" t="s">
        <v>211</v>
      </c>
      <c r="E173" s="223" t="s">
        <v>34</v>
      </c>
      <c r="F173" s="224" t="s">
        <v>4470</v>
      </c>
      <c r="G173" s="222"/>
      <c r="H173" s="223" t="s">
        <v>34</v>
      </c>
      <c r="I173" s="225"/>
      <c r="J173" s="222"/>
      <c r="K173" s="222"/>
      <c r="L173" s="226"/>
      <c r="M173" s="227"/>
      <c r="N173" s="228"/>
      <c r="O173" s="228"/>
      <c r="P173" s="228"/>
      <c r="Q173" s="228"/>
      <c r="R173" s="228"/>
      <c r="S173" s="228"/>
      <c r="T173" s="229"/>
      <c r="AT173" s="230" t="s">
        <v>211</v>
      </c>
      <c r="AU173" s="230" t="s">
        <v>87</v>
      </c>
      <c r="AV173" s="12" t="s">
        <v>42</v>
      </c>
      <c r="AW173" s="12" t="s">
        <v>40</v>
      </c>
      <c r="AX173" s="12" t="s">
        <v>80</v>
      </c>
      <c r="AY173" s="230" t="s">
        <v>201</v>
      </c>
    </row>
    <row r="174" spans="2:65" s="12" customFormat="1">
      <c r="B174" s="221"/>
      <c r="C174" s="222"/>
      <c r="D174" s="218" t="s">
        <v>211</v>
      </c>
      <c r="E174" s="223" t="s">
        <v>34</v>
      </c>
      <c r="F174" s="224" t="s">
        <v>4504</v>
      </c>
      <c r="G174" s="222"/>
      <c r="H174" s="223" t="s">
        <v>34</v>
      </c>
      <c r="I174" s="225"/>
      <c r="J174" s="222"/>
      <c r="K174" s="222"/>
      <c r="L174" s="226"/>
      <c r="M174" s="227"/>
      <c r="N174" s="228"/>
      <c r="O174" s="228"/>
      <c r="P174" s="228"/>
      <c r="Q174" s="228"/>
      <c r="R174" s="228"/>
      <c r="S174" s="228"/>
      <c r="T174" s="229"/>
      <c r="AT174" s="230" t="s">
        <v>211</v>
      </c>
      <c r="AU174" s="230" t="s">
        <v>87</v>
      </c>
      <c r="AV174" s="12" t="s">
        <v>42</v>
      </c>
      <c r="AW174" s="12" t="s">
        <v>40</v>
      </c>
      <c r="AX174" s="12" t="s">
        <v>80</v>
      </c>
      <c r="AY174" s="230" t="s">
        <v>201</v>
      </c>
    </row>
    <row r="175" spans="2:65" s="13" customFormat="1">
      <c r="B175" s="231"/>
      <c r="C175" s="232"/>
      <c r="D175" s="218" t="s">
        <v>211</v>
      </c>
      <c r="E175" s="233" t="s">
        <v>34</v>
      </c>
      <c r="F175" s="234" t="s">
        <v>4510</v>
      </c>
      <c r="G175" s="232"/>
      <c r="H175" s="235">
        <v>3.6749999999999998</v>
      </c>
      <c r="I175" s="236"/>
      <c r="J175" s="232"/>
      <c r="K175" s="232"/>
      <c r="L175" s="237"/>
      <c r="M175" s="238"/>
      <c r="N175" s="239"/>
      <c r="O175" s="239"/>
      <c r="P175" s="239"/>
      <c r="Q175" s="239"/>
      <c r="R175" s="239"/>
      <c r="S175" s="239"/>
      <c r="T175" s="240"/>
      <c r="AT175" s="241" t="s">
        <v>211</v>
      </c>
      <c r="AU175" s="241" t="s">
        <v>87</v>
      </c>
      <c r="AV175" s="13" t="s">
        <v>87</v>
      </c>
      <c r="AW175" s="13" t="s">
        <v>40</v>
      </c>
      <c r="AX175" s="13" t="s">
        <v>80</v>
      </c>
      <c r="AY175" s="241" t="s">
        <v>201</v>
      </c>
    </row>
    <row r="176" spans="2:65" s="14" customFormat="1">
      <c r="B176" s="242"/>
      <c r="C176" s="243"/>
      <c r="D176" s="218" t="s">
        <v>211</v>
      </c>
      <c r="E176" s="244" t="s">
        <v>34</v>
      </c>
      <c r="F176" s="245" t="s">
        <v>215</v>
      </c>
      <c r="G176" s="243"/>
      <c r="H176" s="246">
        <v>3.6749999999999998</v>
      </c>
      <c r="I176" s="247"/>
      <c r="J176" s="243"/>
      <c r="K176" s="243"/>
      <c r="L176" s="248"/>
      <c r="M176" s="249"/>
      <c r="N176" s="250"/>
      <c r="O176" s="250"/>
      <c r="P176" s="250"/>
      <c r="Q176" s="250"/>
      <c r="R176" s="250"/>
      <c r="S176" s="250"/>
      <c r="T176" s="251"/>
      <c r="AT176" s="252" t="s">
        <v>211</v>
      </c>
      <c r="AU176" s="252" t="s">
        <v>87</v>
      </c>
      <c r="AV176" s="14" t="s">
        <v>111</v>
      </c>
      <c r="AW176" s="14" t="s">
        <v>40</v>
      </c>
      <c r="AX176" s="14" t="s">
        <v>42</v>
      </c>
      <c r="AY176" s="252" t="s">
        <v>201</v>
      </c>
    </row>
    <row r="177" spans="2:65" s="1" customFormat="1" ht="38.25" customHeight="1">
      <c r="B177" s="43"/>
      <c r="C177" s="206" t="s">
        <v>10</v>
      </c>
      <c r="D177" s="206" t="s">
        <v>203</v>
      </c>
      <c r="E177" s="207" t="s">
        <v>262</v>
      </c>
      <c r="F177" s="208" t="s">
        <v>263</v>
      </c>
      <c r="G177" s="209" t="s">
        <v>206</v>
      </c>
      <c r="H177" s="210">
        <v>1.103</v>
      </c>
      <c r="I177" s="211"/>
      <c r="J177" s="212">
        <f>ROUND(I177*H177,2)</f>
        <v>0</v>
      </c>
      <c r="K177" s="208" t="s">
        <v>207</v>
      </c>
      <c r="L177" s="63"/>
      <c r="M177" s="213" t="s">
        <v>34</v>
      </c>
      <c r="N177" s="214" t="s">
        <v>51</v>
      </c>
      <c r="O177" s="44"/>
      <c r="P177" s="215">
        <f>O177*H177</f>
        <v>0</v>
      </c>
      <c r="Q177" s="215">
        <v>0</v>
      </c>
      <c r="R177" s="215">
        <f>Q177*H177</f>
        <v>0</v>
      </c>
      <c r="S177" s="215">
        <v>0</v>
      </c>
      <c r="T177" s="216">
        <f>S177*H177</f>
        <v>0</v>
      </c>
      <c r="AR177" s="25" t="s">
        <v>111</v>
      </c>
      <c r="AT177" s="25" t="s">
        <v>203</v>
      </c>
      <c r="AU177" s="25" t="s">
        <v>87</v>
      </c>
      <c r="AY177" s="25" t="s">
        <v>201</v>
      </c>
      <c r="BE177" s="217">
        <f>IF(N177="základní",J177,0)</f>
        <v>0</v>
      </c>
      <c r="BF177" s="217">
        <f>IF(N177="snížená",J177,0)</f>
        <v>0</v>
      </c>
      <c r="BG177" s="217">
        <f>IF(N177="zákl. přenesená",J177,0)</f>
        <v>0</v>
      </c>
      <c r="BH177" s="217">
        <f>IF(N177="sníž. přenesená",J177,0)</f>
        <v>0</v>
      </c>
      <c r="BI177" s="217">
        <f>IF(N177="nulová",J177,0)</f>
        <v>0</v>
      </c>
      <c r="BJ177" s="25" t="s">
        <v>42</v>
      </c>
      <c r="BK177" s="217">
        <f>ROUND(I177*H177,2)</f>
        <v>0</v>
      </c>
      <c r="BL177" s="25" t="s">
        <v>111</v>
      </c>
      <c r="BM177" s="25" t="s">
        <v>4527</v>
      </c>
    </row>
    <row r="178" spans="2:65" s="1" customFormat="1" ht="202.5">
      <c r="B178" s="43"/>
      <c r="C178" s="65"/>
      <c r="D178" s="218" t="s">
        <v>209</v>
      </c>
      <c r="E178" s="65"/>
      <c r="F178" s="219" t="s">
        <v>242</v>
      </c>
      <c r="G178" s="65"/>
      <c r="H178" s="65"/>
      <c r="I178" s="175"/>
      <c r="J178" s="65"/>
      <c r="K178" s="65"/>
      <c r="L178" s="63"/>
      <c r="M178" s="220"/>
      <c r="N178" s="44"/>
      <c r="O178" s="44"/>
      <c r="P178" s="44"/>
      <c r="Q178" s="44"/>
      <c r="R178" s="44"/>
      <c r="S178" s="44"/>
      <c r="T178" s="80"/>
      <c r="AT178" s="25" t="s">
        <v>209</v>
      </c>
      <c r="AU178" s="25" t="s">
        <v>87</v>
      </c>
    </row>
    <row r="179" spans="2:65" s="13" customFormat="1">
      <c r="B179" s="231"/>
      <c r="C179" s="232"/>
      <c r="D179" s="218" t="s">
        <v>211</v>
      </c>
      <c r="E179" s="232"/>
      <c r="F179" s="234" t="s">
        <v>4512</v>
      </c>
      <c r="G179" s="232"/>
      <c r="H179" s="235">
        <v>1.103</v>
      </c>
      <c r="I179" s="236"/>
      <c r="J179" s="232"/>
      <c r="K179" s="232"/>
      <c r="L179" s="237"/>
      <c r="M179" s="238"/>
      <c r="N179" s="239"/>
      <c r="O179" s="239"/>
      <c r="P179" s="239"/>
      <c r="Q179" s="239"/>
      <c r="R179" s="239"/>
      <c r="S179" s="239"/>
      <c r="T179" s="240"/>
      <c r="AT179" s="241" t="s">
        <v>211</v>
      </c>
      <c r="AU179" s="241" t="s">
        <v>87</v>
      </c>
      <c r="AV179" s="13" t="s">
        <v>87</v>
      </c>
      <c r="AW179" s="13" t="s">
        <v>6</v>
      </c>
      <c r="AX179" s="13" t="s">
        <v>42</v>
      </c>
      <c r="AY179" s="241" t="s">
        <v>201</v>
      </c>
    </row>
    <row r="180" spans="2:65" s="1" customFormat="1" ht="38.25" customHeight="1">
      <c r="B180" s="43"/>
      <c r="C180" s="206" t="s">
        <v>286</v>
      </c>
      <c r="D180" s="206" t="s">
        <v>203</v>
      </c>
      <c r="E180" s="207" t="s">
        <v>4528</v>
      </c>
      <c r="F180" s="208" t="s">
        <v>4529</v>
      </c>
      <c r="G180" s="209" t="s">
        <v>206</v>
      </c>
      <c r="H180" s="210">
        <v>7.633</v>
      </c>
      <c r="I180" s="211"/>
      <c r="J180" s="212">
        <f>ROUND(I180*H180,2)</f>
        <v>0</v>
      </c>
      <c r="K180" s="208" t="s">
        <v>207</v>
      </c>
      <c r="L180" s="63"/>
      <c r="M180" s="213" t="s">
        <v>34</v>
      </c>
      <c r="N180" s="214" t="s">
        <v>51</v>
      </c>
      <c r="O180" s="44"/>
      <c r="P180" s="215">
        <f>O180*H180</f>
        <v>0</v>
      </c>
      <c r="Q180" s="215">
        <v>0</v>
      </c>
      <c r="R180" s="215">
        <f>Q180*H180</f>
        <v>0</v>
      </c>
      <c r="S180" s="215">
        <v>0</v>
      </c>
      <c r="T180" s="216">
        <f>S180*H180</f>
        <v>0</v>
      </c>
      <c r="AR180" s="25" t="s">
        <v>111</v>
      </c>
      <c r="AT180" s="25" t="s">
        <v>203</v>
      </c>
      <c r="AU180" s="25" t="s">
        <v>87</v>
      </c>
      <c r="AY180" s="25" t="s">
        <v>201</v>
      </c>
      <c r="BE180" s="217">
        <f>IF(N180="základní",J180,0)</f>
        <v>0</v>
      </c>
      <c r="BF180" s="217">
        <f>IF(N180="snížená",J180,0)</f>
        <v>0</v>
      </c>
      <c r="BG180" s="217">
        <f>IF(N180="zákl. přenesená",J180,0)</f>
        <v>0</v>
      </c>
      <c r="BH180" s="217">
        <f>IF(N180="sníž. přenesená",J180,0)</f>
        <v>0</v>
      </c>
      <c r="BI180" s="217">
        <f>IF(N180="nulová",J180,0)</f>
        <v>0</v>
      </c>
      <c r="BJ180" s="25" t="s">
        <v>42</v>
      </c>
      <c r="BK180" s="217">
        <f>ROUND(I180*H180,2)</f>
        <v>0</v>
      </c>
      <c r="BL180" s="25" t="s">
        <v>111</v>
      </c>
      <c r="BM180" s="25" t="s">
        <v>4530</v>
      </c>
    </row>
    <row r="181" spans="2:65" s="1" customFormat="1" ht="54">
      <c r="B181" s="43"/>
      <c r="C181" s="65"/>
      <c r="D181" s="218" t="s">
        <v>209</v>
      </c>
      <c r="E181" s="65"/>
      <c r="F181" s="219" t="s">
        <v>4516</v>
      </c>
      <c r="G181" s="65"/>
      <c r="H181" s="65"/>
      <c r="I181" s="175"/>
      <c r="J181" s="65"/>
      <c r="K181" s="65"/>
      <c r="L181" s="63"/>
      <c r="M181" s="220"/>
      <c r="N181" s="44"/>
      <c r="O181" s="44"/>
      <c r="P181" s="44"/>
      <c r="Q181" s="44"/>
      <c r="R181" s="44"/>
      <c r="S181" s="44"/>
      <c r="T181" s="80"/>
      <c r="AT181" s="25" t="s">
        <v>209</v>
      </c>
      <c r="AU181" s="25" t="s">
        <v>87</v>
      </c>
    </row>
    <row r="182" spans="2:65" s="12" customFormat="1">
      <c r="B182" s="221"/>
      <c r="C182" s="222"/>
      <c r="D182" s="218" t="s">
        <v>211</v>
      </c>
      <c r="E182" s="223" t="s">
        <v>34</v>
      </c>
      <c r="F182" s="224" t="s">
        <v>4470</v>
      </c>
      <c r="G182" s="222"/>
      <c r="H182" s="223" t="s">
        <v>34</v>
      </c>
      <c r="I182" s="225"/>
      <c r="J182" s="222"/>
      <c r="K182" s="222"/>
      <c r="L182" s="226"/>
      <c r="M182" s="227"/>
      <c r="N182" s="228"/>
      <c r="O182" s="228"/>
      <c r="P182" s="228"/>
      <c r="Q182" s="228"/>
      <c r="R182" s="228"/>
      <c r="S182" s="228"/>
      <c r="T182" s="229"/>
      <c r="AT182" s="230" t="s">
        <v>211</v>
      </c>
      <c r="AU182" s="230" t="s">
        <v>87</v>
      </c>
      <c r="AV182" s="12" t="s">
        <v>42</v>
      </c>
      <c r="AW182" s="12" t="s">
        <v>40</v>
      </c>
      <c r="AX182" s="12" t="s">
        <v>80</v>
      </c>
      <c r="AY182" s="230" t="s">
        <v>201</v>
      </c>
    </row>
    <row r="183" spans="2:65" s="12" customFormat="1">
      <c r="B183" s="221"/>
      <c r="C183" s="222"/>
      <c r="D183" s="218" t="s">
        <v>211</v>
      </c>
      <c r="E183" s="223" t="s">
        <v>34</v>
      </c>
      <c r="F183" s="224" t="s">
        <v>4504</v>
      </c>
      <c r="G183" s="222"/>
      <c r="H183" s="223" t="s">
        <v>34</v>
      </c>
      <c r="I183" s="225"/>
      <c r="J183" s="222"/>
      <c r="K183" s="222"/>
      <c r="L183" s="226"/>
      <c r="M183" s="227"/>
      <c r="N183" s="228"/>
      <c r="O183" s="228"/>
      <c r="P183" s="228"/>
      <c r="Q183" s="228"/>
      <c r="R183" s="228"/>
      <c r="S183" s="228"/>
      <c r="T183" s="229"/>
      <c r="AT183" s="230" t="s">
        <v>211</v>
      </c>
      <c r="AU183" s="230" t="s">
        <v>87</v>
      </c>
      <c r="AV183" s="12" t="s">
        <v>42</v>
      </c>
      <c r="AW183" s="12" t="s">
        <v>40</v>
      </c>
      <c r="AX183" s="12" t="s">
        <v>80</v>
      </c>
      <c r="AY183" s="230" t="s">
        <v>201</v>
      </c>
    </row>
    <row r="184" spans="2:65" s="12" customFormat="1">
      <c r="B184" s="221"/>
      <c r="C184" s="222"/>
      <c r="D184" s="218" t="s">
        <v>211</v>
      </c>
      <c r="E184" s="223" t="s">
        <v>34</v>
      </c>
      <c r="F184" s="224" t="s">
        <v>4517</v>
      </c>
      <c r="G184" s="222"/>
      <c r="H184" s="223" t="s">
        <v>34</v>
      </c>
      <c r="I184" s="225"/>
      <c r="J184" s="222"/>
      <c r="K184" s="222"/>
      <c r="L184" s="226"/>
      <c r="M184" s="227"/>
      <c r="N184" s="228"/>
      <c r="O184" s="228"/>
      <c r="P184" s="228"/>
      <c r="Q184" s="228"/>
      <c r="R184" s="228"/>
      <c r="S184" s="228"/>
      <c r="T184" s="229"/>
      <c r="AT184" s="230" t="s">
        <v>211</v>
      </c>
      <c r="AU184" s="230" t="s">
        <v>87</v>
      </c>
      <c r="AV184" s="12" t="s">
        <v>42</v>
      </c>
      <c r="AW184" s="12" t="s">
        <v>40</v>
      </c>
      <c r="AX184" s="12" t="s">
        <v>80</v>
      </c>
      <c r="AY184" s="230" t="s">
        <v>201</v>
      </c>
    </row>
    <row r="185" spans="2:65" s="13" customFormat="1">
      <c r="B185" s="231"/>
      <c r="C185" s="232"/>
      <c r="D185" s="218" t="s">
        <v>211</v>
      </c>
      <c r="E185" s="233" t="s">
        <v>34</v>
      </c>
      <c r="F185" s="234" t="s">
        <v>4518</v>
      </c>
      <c r="G185" s="232"/>
      <c r="H185" s="235">
        <v>7.633</v>
      </c>
      <c r="I185" s="236"/>
      <c r="J185" s="232"/>
      <c r="K185" s="232"/>
      <c r="L185" s="237"/>
      <c r="M185" s="238"/>
      <c r="N185" s="239"/>
      <c r="O185" s="239"/>
      <c r="P185" s="239"/>
      <c r="Q185" s="239"/>
      <c r="R185" s="239"/>
      <c r="S185" s="239"/>
      <c r="T185" s="240"/>
      <c r="AT185" s="241" t="s">
        <v>211</v>
      </c>
      <c r="AU185" s="241" t="s">
        <v>87</v>
      </c>
      <c r="AV185" s="13" t="s">
        <v>87</v>
      </c>
      <c r="AW185" s="13" t="s">
        <v>40</v>
      </c>
      <c r="AX185" s="13" t="s">
        <v>80</v>
      </c>
      <c r="AY185" s="241" t="s">
        <v>201</v>
      </c>
    </row>
    <row r="186" spans="2:65" s="14" customFormat="1">
      <c r="B186" s="242"/>
      <c r="C186" s="243"/>
      <c r="D186" s="218" t="s">
        <v>211</v>
      </c>
      <c r="E186" s="244" t="s">
        <v>34</v>
      </c>
      <c r="F186" s="245" t="s">
        <v>215</v>
      </c>
      <c r="G186" s="243"/>
      <c r="H186" s="246">
        <v>7.633</v>
      </c>
      <c r="I186" s="247"/>
      <c r="J186" s="243"/>
      <c r="K186" s="243"/>
      <c r="L186" s="248"/>
      <c r="M186" s="249"/>
      <c r="N186" s="250"/>
      <c r="O186" s="250"/>
      <c r="P186" s="250"/>
      <c r="Q186" s="250"/>
      <c r="R186" s="250"/>
      <c r="S186" s="250"/>
      <c r="T186" s="251"/>
      <c r="AT186" s="252" t="s">
        <v>211</v>
      </c>
      <c r="AU186" s="252" t="s">
        <v>87</v>
      </c>
      <c r="AV186" s="14" t="s">
        <v>111</v>
      </c>
      <c r="AW186" s="14" t="s">
        <v>40</v>
      </c>
      <c r="AX186" s="14" t="s">
        <v>42</v>
      </c>
      <c r="AY186" s="252" t="s">
        <v>201</v>
      </c>
    </row>
    <row r="187" spans="2:65" s="1" customFormat="1" ht="51" customHeight="1">
      <c r="B187" s="43"/>
      <c r="C187" s="206" t="s">
        <v>293</v>
      </c>
      <c r="D187" s="206" t="s">
        <v>203</v>
      </c>
      <c r="E187" s="207" t="s">
        <v>4531</v>
      </c>
      <c r="F187" s="208" t="s">
        <v>4532</v>
      </c>
      <c r="G187" s="209" t="s">
        <v>206</v>
      </c>
      <c r="H187" s="210">
        <v>2.29</v>
      </c>
      <c r="I187" s="211"/>
      <c r="J187" s="212">
        <f>ROUND(I187*H187,2)</f>
        <v>0</v>
      </c>
      <c r="K187" s="208" t="s">
        <v>207</v>
      </c>
      <c r="L187" s="63"/>
      <c r="M187" s="213" t="s">
        <v>34</v>
      </c>
      <c r="N187" s="214" t="s">
        <v>51</v>
      </c>
      <c r="O187" s="44"/>
      <c r="P187" s="215">
        <f>O187*H187</f>
        <v>0</v>
      </c>
      <c r="Q187" s="215">
        <v>0</v>
      </c>
      <c r="R187" s="215">
        <f>Q187*H187</f>
        <v>0</v>
      </c>
      <c r="S187" s="215">
        <v>0</v>
      </c>
      <c r="T187" s="216">
        <f>S187*H187</f>
        <v>0</v>
      </c>
      <c r="AR187" s="25" t="s">
        <v>111</v>
      </c>
      <c r="AT187" s="25" t="s">
        <v>203</v>
      </c>
      <c r="AU187" s="25" t="s">
        <v>87</v>
      </c>
      <c r="AY187" s="25" t="s">
        <v>201</v>
      </c>
      <c r="BE187" s="217">
        <f>IF(N187="základní",J187,0)</f>
        <v>0</v>
      </c>
      <c r="BF187" s="217">
        <f>IF(N187="snížená",J187,0)</f>
        <v>0</v>
      </c>
      <c r="BG187" s="217">
        <f>IF(N187="zákl. přenesená",J187,0)</f>
        <v>0</v>
      </c>
      <c r="BH187" s="217">
        <f>IF(N187="sníž. přenesená",J187,0)</f>
        <v>0</v>
      </c>
      <c r="BI187" s="217">
        <f>IF(N187="nulová",J187,0)</f>
        <v>0</v>
      </c>
      <c r="BJ187" s="25" t="s">
        <v>42</v>
      </c>
      <c r="BK187" s="217">
        <f>ROUND(I187*H187,2)</f>
        <v>0</v>
      </c>
      <c r="BL187" s="25" t="s">
        <v>111</v>
      </c>
      <c r="BM187" s="25" t="s">
        <v>4533</v>
      </c>
    </row>
    <row r="188" spans="2:65" s="1" customFormat="1" ht="54">
      <c r="B188" s="43"/>
      <c r="C188" s="65"/>
      <c r="D188" s="218" t="s">
        <v>209</v>
      </c>
      <c r="E188" s="65"/>
      <c r="F188" s="219" t="s">
        <v>4516</v>
      </c>
      <c r="G188" s="65"/>
      <c r="H188" s="65"/>
      <c r="I188" s="175"/>
      <c r="J188" s="65"/>
      <c r="K188" s="65"/>
      <c r="L188" s="63"/>
      <c r="M188" s="220"/>
      <c r="N188" s="44"/>
      <c r="O188" s="44"/>
      <c r="P188" s="44"/>
      <c r="Q188" s="44"/>
      <c r="R188" s="44"/>
      <c r="S188" s="44"/>
      <c r="T188" s="80"/>
      <c r="AT188" s="25" t="s">
        <v>209</v>
      </c>
      <c r="AU188" s="25" t="s">
        <v>87</v>
      </c>
    </row>
    <row r="189" spans="2:65" s="13" customFormat="1">
      <c r="B189" s="231"/>
      <c r="C189" s="232"/>
      <c r="D189" s="218" t="s">
        <v>211</v>
      </c>
      <c r="E189" s="232"/>
      <c r="F189" s="234" t="s">
        <v>4522</v>
      </c>
      <c r="G189" s="232"/>
      <c r="H189" s="235">
        <v>2.29</v>
      </c>
      <c r="I189" s="236"/>
      <c r="J189" s="232"/>
      <c r="K189" s="232"/>
      <c r="L189" s="237"/>
      <c r="M189" s="238"/>
      <c r="N189" s="239"/>
      <c r="O189" s="239"/>
      <c r="P189" s="239"/>
      <c r="Q189" s="239"/>
      <c r="R189" s="239"/>
      <c r="S189" s="239"/>
      <c r="T189" s="240"/>
      <c r="AT189" s="241" t="s">
        <v>211</v>
      </c>
      <c r="AU189" s="241" t="s">
        <v>87</v>
      </c>
      <c r="AV189" s="13" t="s">
        <v>87</v>
      </c>
      <c r="AW189" s="13" t="s">
        <v>6</v>
      </c>
      <c r="AX189" s="13" t="s">
        <v>42</v>
      </c>
      <c r="AY189" s="241" t="s">
        <v>201</v>
      </c>
    </row>
    <row r="190" spans="2:65" s="1" customFormat="1" ht="38.25" customHeight="1">
      <c r="B190" s="43"/>
      <c r="C190" s="206" t="s">
        <v>299</v>
      </c>
      <c r="D190" s="206" t="s">
        <v>203</v>
      </c>
      <c r="E190" s="207" t="s">
        <v>3332</v>
      </c>
      <c r="F190" s="208" t="s">
        <v>3333</v>
      </c>
      <c r="G190" s="209" t="s">
        <v>206</v>
      </c>
      <c r="H190" s="210">
        <v>15.266</v>
      </c>
      <c r="I190" s="211"/>
      <c r="J190" s="212">
        <f>ROUND(I190*H190,2)</f>
        <v>0</v>
      </c>
      <c r="K190" s="208" t="s">
        <v>207</v>
      </c>
      <c r="L190" s="63"/>
      <c r="M190" s="213" t="s">
        <v>34</v>
      </c>
      <c r="N190" s="214" t="s">
        <v>51</v>
      </c>
      <c r="O190" s="44"/>
      <c r="P190" s="215">
        <f>O190*H190</f>
        <v>0</v>
      </c>
      <c r="Q190" s="215">
        <v>0</v>
      </c>
      <c r="R190" s="215">
        <f>Q190*H190</f>
        <v>0</v>
      </c>
      <c r="S190" s="215">
        <v>0</v>
      </c>
      <c r="T190" s="216">
        <f>S190*H190</f>
        <v>0</v>
      </c>
      <c r="AR190" s="25" t="s">
        <v>111</v>
      </c>
      <c r="AT190" s="25" t="s">
        <v>203</v>
      </c>
      <c r="AU190" s="25" t="s">
        <v>87</v>
      </c>
      <c r="AY190" s="25" t="s">
        <v>201</v>
      </c>
      <c r="BE190" s="217">
        <f>IF(N190="základní",J190,0)</f>
        <v>0</v>
      </c>
      <c r="BF190" s="217">
        <f>IF(N190="snížená",J190,0)</f>
        <v>0</v>
      </c>
      <c r="BG190" s="217">
        <f>IF(N190="zákl. přenesená",J190,0)</f>
        <v>0</v>
      </c>
      <c r="BH190" s="217">
        <f>IF(N190="sníž. přenesená",J190,0)</f>
        <v>0</v>
      </c>
      <c r="BI190" s="217">
        <f>IF(N190="nulová",J190,0)</f>
        <v>0</v>
      </c>
      <c r="BJ190" s="25" t="s">
        <v>42</v>
      </c>
      <c r="BK190" s="217">
        <f>ROUND(I190*H190,2)</f>
        <v>0</v>
      </c>
      <c r="BL190" s="25" t="s">
        <v>111</v>
      </c>
      <c r="BM190" s="25" t="s">
        <v>4534</v>
      </c>
    </row>
    <row r="191" spans="2:65" s="13" customFormat="1">
      <c r="B191" s="231"/>
      <c r="C191" s="232"/>
      <c r="D191" s="218" t="s">
        <v>211</v>
      </c>
      <c r="E191" s="233" t="s">
        <v>34</v>
      </c>
      <c r="F191" s="234" t="s">
        <v>4535</v>
      </c>
      <c r="G191" s="232"/>
      <c r="H191" s="235">
        <v>15.266</v>
      </c>
      <c r="I191" s="236"/>
      <c r="J191" s="232"/>
      <c r="K191" s="232"/>
      <c r="L191" s="237"/>
      <c r="M191" s="238"/>
      <c r="N191" s="239"/>
      <c r="O191" s="239"/>
      <c r="P191" s="239"/>
      <c r="Q191" s="239"/>
      <c r="R191" s="239"/>
      <c r="S191" s="239"/>
      <c r="T191" s="240"/>
      <c r="AT191" s="241" t="s">
        <v>211</v>
      </c>
      <c r="AU191" s="241" t="s">
        <v>87</v>
      </c>
      <c r="AV191" s="13" t="s">
        <v>87</v>
      </c>
      <c r="AW191" s="13" t="s">
        <v>40</v>
      </c>
      <c r="AX191" s="13" t="s">
        <v>42</v>
      </c>
      <c r="AY191" s="241" t="s">
        <v>201</v>
      </c>
    </row>
    <row r="192" spans="2:65" s="1" customFormat="1" ht="51" customHeight="1">
      <c r="B192" s="43"/>
      <c r="C192" s="206" t="s">
        <v>305</v>
      </c>
      <c r="D192" s="206" t="s">
        <v>203</v>
      </c>
      <c r="E192" s="207" t="s">
        <v>3340</v>
      </c>
      <c r="F192" s="208" t="s">
        <v>3341</v>
      </c>
      <c r="G192" s="209" t="s">
        <v>206</v>
      </c>
      <c r="H192" s="210">
        <v>15.266</v>
      </c>
      <c r="I192" s="211"/>
      <c r="J192" s="212">
        <f>ROUND(I192*H192,2)</f>
        <v>0</v>
      </c>
      <c r="K192" s="208" t="s">
        <v>207</v>
      </c>
      <c r="L192" s="63"/>
      <c r="M192" s="213" t="s">
        <v>34</v>
      </c>
      <c r="N192" s="214" t="s">
        <v>51</v>
      </c>
      <c r="O192" s="44"/>
      <c r="P192" s="215">
        <f>O192*H192</f>
        <v>0</v>
      </c>
      <c r="Q192" s="215">
        <v>0</v>
      </c>
      <c r="R192" s="215">
        <f>Q192*H192</f>
        <v>0</v>
      </c>
      <c r="S192" s="215">
        <v>0</v>
      </c>
      <c r="T192" s="216">
        <f>S192*H192</f>
        <v>0</v>
      </c>
      <c r="AR192" s="25" t="s">
        <v>111</v>
      </c>
      <c r="AT192" s="25" t="s">
        <v>203</v>
      </c>
      <c r="AU192" s="25" t="s">
        <v>87</v>
      </c>
      <c r="AY192" s="25" t="s">
        <v>201</v>
      </c>
      <c r="BE192" s="217">
        <f>IF(N192="základní",J192,0)</f>
        <v>0</v>
      </c>
      <c r="BF192" s="217">
        <f>IF(N192="snížená",J192,0)</f>
        <v>0</v>
      </c>
      <c r="BG192" s="217">
        <f>IF(N192="zákl. přenesená",J192,0)</f>
        <v>0</v>
      </c>
      <c r="BH192" s="217">
        <f>IF(N192="sníž. přenesená",J192,0)</f>
        <v>0</v>
      </c>
      <c r="BI192" s="217">
        <f>IF(N192="nulová",J192,0)</f>
        <v>0</v>
      </c>
      <c r="BJ192" s="25" t="s">
        <v>42</v>
      </c>
      <c r="BK192" s="217">
        <f>ROUND(I192*H192,2)</f>
        <v>0</v>
      </c>
      <c r="BL192" s="25" t="s">
        <v>111</v>
      </c>
      <c r="BM192" s="25" t="s">
        <v>4536</v>
      </c>
    </row>
    <row r="193" spans="2:65" s="1" customFormat="1" ht="25.5" customHeight="1">
      <c r="B193" s="43"/>
      <c r="C193" s="206" t="s">
        <v>311</v>
      </c>
      <c r="D193" s="206" t="s">
        <v>203</v>
      </c>
      <c r="E193" s="207" t="s">
        <v>4537</v>
      </c>
      <c r="F193" s="208" t="s">
        <v>4538</v>
      </c>
      <c r="G193" s="209" t="s">
        <v>370</v>
      </c>
      <c r="H193" s="210">
        <v>5</v>
      </c>
      <c r="I193" s="211"/>
      <c r="J193" s="212">
        <f>ROUND(I193*H193,2)</f>
        <v>0</v>
      </c>
      <c r="K193" s="208" t="s">
        <v>207</v>
      </c>
      <c r="L193" s="63"/>
      <c r="M193" s="213" t="s">
        <v>34</v>
      </c>
      <c r="N193" s="214" t="s">
        <v>51</v>
      </c>
      <c r="O193" s="44"/>
      <c r="P193" s="215">
        <f>O193*H193</f>
        <v>0</v>
      </c>
      <c r="Q193" s="215">
        <v>0</v>
      </c>
      <c r="R193" s="215">
        <f>Q193*H193</f>
        <v>0</v>
      </c>
      <c r="S193" s="215">
        <v>0</v>
      </c>
      <c r="T193" s="216">
        <f>S193*H193</f>
        <v>0</v>
      </c>
      <c r="AR193" s="25" t="s">
        <v>111</v>
      </c>
      <c r="AT193" s="25" t="s">
        <v>203</v>
      </c>
      <c r="AU193" s="25" t="s">
        <v>87</v>
      </c>
      <c r="AY193" s="25" t="s">
        <v>201</v>
      </c>
      <c r="BE193" s="217">
        <f>IF(N193="základní",J193,0)</f>
        <v>0</v>
      </c>
      <c r="BF193" s="217">
        <f>IF(N193="snížená",J193,0)</f>
        <v>0</v>
      </c>
      <c r="BG193" s="217">
        <f>IF(N193="zákl. přenesená",J193,0)</f>
        <v>0</v>
      </c>
      <c r="BH193" s="217">
        <f>IF(N193="sníž. přenesená",J193,0)</f>
        <v>0</v>
      </c>
      <c r="BI193" s="217">
        <f>IF(N193="nulová",J193,0)</f>
        <v>0</v>
      </c>
      <c r="BJ193" s="25" t="s">
        <v>42</v>
      </c>
      <c r="BK193" s="217">
        <f>ROUND(I193*H193,2)</f>
        <v>0</v>
      </c>
      <c r="BL193" s="25" t="s">
        <v>111</v>
      </c>
      <c r="BM193" s="25" t="s">
        <v>4539</v>
      </c>
    </row>
    <row r="194" spans="2:65" s="1" customFormat="1" ht="27">
      <c r="B194" s="43"/>
      <c r="C194" s="65"/>
      <c r="D194" s="218" t="s">
        <v>209</v>
      </c>
      <c r="E194" s="65"/>
      <c r="F194" s="219" t="s">
        <v>4540</v>
      </c>
      <c r="G194" s="65"/>
      <c r="H194" s="65"/>
      <c r="I194" s="175"/>
      <c r="J194" s="65"/>
      <c r="K194" s="65"/>
      <c r="L194" s="63"/>
      <c r="M194" s="220"/>
      <c r="N194" s="44"/>
      <c r="O194" s="44"/>
      <c r="P194" s="44"/>
      <c r="Q194" s="44"/>
      <c r="R194" s="44"/>
      <c r="S194" s="44"/>
      <c r="T194" s="80"/>
      <c r="AT194" s="25" t="s">
        <v>209</v>
      </c>
      <c r="AU194" s="25" t="s">
        <v>87</v>
      </c>
    </row>
    <row r="195" spans="2:65" s="1" customFormat="1" ht="51" customHeight="1">
      <c r="B195" s="43"/>
      <c r="C195" s="206" t="s">
        <v>9</v>
      </c>
      <c r="D195" s="206" t="s">
        <v>203</v>
      </c>
      <c r="E195" s="207" t="s">
        <v>273</v>
      </c>
      <c r="F195" s="208" t="s">
        <v>274</v>
      </c>
      <c r="G195" s="209" t="s">
        <v>206</v>
      </c>
      <c r="H195" s="210">
        <v>287.74799999999999</v>
      </c>
      <c r="I195" s="211"/>
      <c r="J195" s="212">
        <f>ROUND(I195*H195,2)</f>
        <v>0</v>
      </c>
      <c r="K195" s="208" t="s">
        <v>207</v>
      </c>
      <c r="L195" s="63"/>
      <c r="M195" s="213" t="s">
        <v>34</v>
      </c>
      <c r="N195" s="214" t="s">
        <v>51</v>
      </c>
      <c r="O195" s="44"/>
      <c r="P195" s="215">
        <f>O195*H195</f>
        <v>0</v>
      </c>
      <c r="Q195" s="215">
        <v>0</v>
      </c>
      <c r="R195" s="215">
        <f>Q195*H195</f>
        <v>0</v>
      </c>
      <c r="S195" s="215">
        <v>0</v>
      </c>
      <c r="T195" s="216">
        <f>S195*H195</f>
        <v>0</v>
      </c>
      <c r="AR195" s="25" t="s">
        <v>111</v>
      </c>
      <c r="AT195" s="25" t="s">
        <v>203</v>
      </c>
      <c r="AU195" s="25" t="s">
        <v>87</v>
      </c>
      <c r="AY195" s="25" t="s">
        <v>201</v>
      </c>
      <c r="BE195" s="217">
        <f>IF(N195="základní",J195,0)</f>
        <v>0</v>
      </c>
      <c r="BF195" s="217">
        <f>IF(N195="snížená",J195,0)</f>
        <v>0</v>
      </c>
      <c r="BG195" s="217">
        <f>IF(N195="zákl. přenesená",J195,0)</f>
        <v>0</v>
      </c>
      <c r="BH195" s="217">
        <f>IF(N195="sníž. přenesená",J195,0)</f>
        <v>0</v>
      </c>
      <c r="BI195" s="217">
        <f>IF(N195="nulová",J195,0)</f>
        <v>0</v>
      </c>
      <c r="BJ195" s="25" t="s">
        <v>42</v>
      </c>
      <c r="BK195" s="217">
        <f>ROUND(I195*H195,2)</f>
        <v>0</v>
      </c>
      <c r="BL195" s="25" t="s">
        <v>111</v>
      </c>
      <c r="BM195" s="25" t="s">
        <v>4541</v>
      </c>
    </row>
    <row r="196" spans="2:65" s="1" customFormat="1" ht="189">
      <c r="B196" s="43"/>
      <c r="C196" s="65"/>
      <c r="D196" s="218" t="s">
        <v>209</v>
      </c>
      <c r="E196" s="65"/>
      <c r="F196" s="219" t="s">
        <v>276</v>
      </c>
      <c r="G196" s="65"/>
      <c r="H196" s="65"/>
      <c r="I196" s="175"/>
      <c r="J196" s="65"/>
      <c r="K196" s="65"/>
      <c r="L196" s="63"/>
      <c r="M196" s="220"/>
      <c r="N196" s="44"/>
      <c r="O196" s="44"/>
      <c r="P196" s="44"/>
      <c r="Q196" s="44"/>
      <c r="R196" s="44"/>
      <c r="S196" s="44"/>
      <c r="T196" s="80"/>
      <c r="AT196" s="25" t="s">
        <v>209</v>
      </c>
      <c r="AU196" s="25" t="s">
        <v>87</v>
      </c>
    </row>
    <row r="197" spans="2:65" s="12" customFormat="1">
      <c r="B197" s="221"/>
      <c r="C197" s="222"/>
      <c r="D197" s="218" t="s">
        <v>211</v>
      </c>
      <c r="E197" s="223" t="s">
        <v>34</v>
      </c>
      <c r="F197" s="224" t="s">
        <v>4542</v>
      </c>
      <c r="G197" s="222"/>
      <c r="H197" s="223" t="s">
        <v>34</v>
      </c>
      <c r="I197" s="225"/>
      <c r="J197" s="222"/>
      <c r="K197" s="222"/>
      <c r="L197" s="226"/>
      <c r="M197" s="227"/>
      <c r="N197" s="228"/>
      <c r="O197" s="228"/>
      <c r="P197" s="228"/>
      <c r="Q197" s="228"/>
      <c r="R197" s="228"/>
      <c r="S197" s="228"/>
      <c r="T197" s="229"/>
      <c r="AT197" s="230" t="s">
        <v>211</v>
      </c>
      <c r="AU197" s="230" t="s">
        <v>87</v>
      </c>
      <c r="AV197" s="12" t="s">
        <v>42</v>
      </c>
      <c r="AW197" s="12" t="s">
        <v>40</v>
      </c>
      <c r="AX197" s="12" t="s">
        <v>80</v>
      </c>
      <c r="AY197" s="230" t="s">
        <v>201</v>
      </c>
    </row>
    <row r="198" spans="2:65" s="13" customFormat="1">
      <c r="B198" s="231"/>
      <c r="C198" s="232"/>
      <c r="D198" s="218" t="s">
        <v>211</v>
      </c>
      <c r="E198" s="233" t="s">
        <v>34</v>
      </c>
      <c r="F198" s="234" t="s">
        <v>4543</v>
      </c>
      <c r="G198" s="232"/>
      <c r="H198" s="235">
        <v>100.001</v>
      </c>
      <c r="I198" s="236"/>
      <c r="J198" s="232"/>
      <c r="K198" s="232"/>
      <c r="L198" s="237"/>
      <c r="M198" s="238"/>
      <c r="N198" s="239"/>
      <c r="O198" s="239"/>
      <c r="P198" s="239"/>
      <c r="Q198" s="239"/>
      <c r="R198" s="239"/>
      <c r="S198" s="239"/>
      <c r="T198" s="240"/>
      <c r="AT198" s="241" t="s">
        <v>211</v>
      </c>
      <c r="AU198" s="241" t="s">
        <v>87</v>
      </c>
      <c r="AV198" s="13" t="s">
        <v>87</v>
      </c>
      <c r="AW198" s="13" t="s">
        <v>40</v>
      </c>
      <c r="AX198" s="13" t="s">
        <v>80</v>
      </c>
      <c r="AY198" s="241" t="s">
        <v>201</v>
      </c>
    </row>
    <row r="199" spans="2:65" s="13" customFormat="1">
      <c r="B199" s="231"/>
      <c r="C199" s="232"/>
      <c r="D199" s="218" t="s">
        <v>211</v>
      </c>
      <c r="E199" s="233" t="s">
        <v>34</v>
      </c>
      <c r="F199" s="234" t="s">
        <v>4544</v>
      </c>
      <c r="G199" s="232"/>
      <c r="H199" s="235">
        <v>-9.0790000000000006</v>
      </c>
      <c r="I199" s="236"/>
      <c r="J199" s="232"/>
      <c r="K199" s="232"/>
      <c r="L199" s="237"/>
      <c r="M199" s="238"/>
      <c r="N199" s="239"/>
      <c r="O199" s="239"/>
      <c r="P199" s="239"/>
      <c r="Q199" s="239"/>
      <c r="R199" s="239"/>
      <c r="S199" s="239"/>
      <c r="T199" s="240"/>
      <c r="AT199" s="241" t="s">
        <v>211</v>
      </c>
      <c r="AU199" s="241" t="s">
        <v>87</v>
      </c>
      <c r="AV199" s="13" t="s">
        <v>87</v>
      </c>
      <c r="AW199" s="13" t="s">
        <v>40</v>
      </c>
      <c r="AX199" s="13" t="s">
        <v>80</v>
      </c>
      <c r="AY199" s="241" t="s">
        <v>201</v>
      </c>
    </row>
    <row r="200" spans="2:65" s="15" customFormat="1">
      <c r="B200" s="253"/>
      <c r="C200" s="254"/>
      <c r="D200" s="218" t="s">
        <v>211</v>
      </c>
      <c r="E200" s="255" t="s">
        <v>34</v>
      </c>
      <c r="F200" s="256" t="s">
        <v>4545</v>
      </c>
      <c r="G200" s="254"/>
      <c r="H200" s="257">
        <v>90.921999999999997</v>
      </c>
      <c r="I200" s="258"/>
      <c r="J200" s="254"/>
      <c r="K200" s="254"/>
      <c r="L200" s="259"/>
      <c r="M200" s="260"/>
      <c r="N200" s="261"/>
      <c r="O200" s="261"/>
      <c r="P200" s="261"/>
      <c r="Q200" s="261"/>
      <c r="R200" s="261"/>
      <c r="S200" s="261"/>
      <c r="T200" s="262"/>
      <c r="AT200" s="263" t="s">
        <v>211</v>
      </c>
      <c r="AU200" s="263" t="s">
        <v>87</v>
      </c>
      <c r="AV200" s="15" t="s">
        <v>108</v>
      </c>
      <c r="AW200" s="15" t="s">
        <v>40</v>
      </c>
      <c r="AX200" s="15" t="s">
        <v>80</v>
      </c>
      <c r="AY200" s="263" t="s">
        <v>201</v>
      </c>
    </row>
    <row r="201" spans="2:65" s="13" customFormat="1">
      <c r="B201" s="231"/>
      <c r="C201" s="232"/>
      <c r="D201" s="218" t="s">
        <v>211</v>
      </c>
      <c r="E201" s="233" t="s">
        <v>34</v>
      </c>
      <c r="F201" s="234" t="s">
        <v>4546</v>
      </c>
      <c r="G201" s="232"/>
      <c r="H201" s="235">
        <v>162</v>
      </c>
      <c r="I201" s="236"/>
      <c r="J201" s="232"/>
      <c r="K201" s="232"/>
      <c r="L201" s="237"/>
      <c r="M201" s="238"/>
      <c r="N201" s="239"/>
      <c r="O201" s="239"/>
      <c r="P201" s="239"/>
      <c r="Q201" s="239"/>
      <c r="R201" s="239"/>
      <c r="S201" s="239"/>
      <c r="T201" s="240"/>
      <c r="AT201" s="241" t="s">
        <v>211</v>
      </c>
      <c r="AU201" s="241" t="s">
        <v>87</v>
      </c>
      <c r="AV201" s="13" t="s">
        <v>87</v>
      </c>
      <c r="AW201" s="13" t="s">
        <v>40</v>
      </c>
      <c r="AX201" s="13" t="s">
        <v>80</v>
      </c>
      <c r="AY201" s="241" t="s">
        <v>201</v>
      </c>
    </row>
    <row r="202" spans="2:65" s="13" customFormat="1">
      <c r="B202" s="231"/>
      <c r="C202" s="232"/>
      <c r="D202" s="218" t="s">
        <v>211</v>
      </c>
      <c r="E202" s="233" t="s">
        <v>34</v>
      </c>
      <c r="F202" s="234" t="s">
        <v>4547</v>
      </c>
      <c r="G202" s="232"/>
      <c r="H202" s="235">
        <v>34.826000000000001</v>
      </c>
      <c r="I202" s="236"/>
      <c r="J202" s="232"/>
      <c r="K202" s="232"/>
      <c r="L202" s="237"/>
      <c r="M202" s="238"/>
      <c r="N202" s="239"/>
      <c r="O202" s="239"/>
      <c r="P202" s="239"/>
      <c r="Q202" s="239"/>
      <c r="R202" s="239"/>
      <c r="S202" s="239"/>
      <c r="T202" s="240"/>
      <c r="AT202" s="241" t="s">
        <v>211</v>
      </c>
      <c r="AU202" s="241" t="s">
        <v>87</v>
      </c>
      <c r="AV202" s="13" t="s">
        <v>87</v>
      </c>
      <c r="AW202" s="13" t="s">
        <v>40</v>
      </c>
      <c r="AX202" s="13" t="s">
        <v>80</v>
      </c>
      <c r="AY202" s="241" t="s">
        <v>201</v>
      </c>
    </row>
    <row r="203" spans="2:65" s="15" customFormat="1">
      <c r="B203" s="253"/>
      <c r="C203" s="254"/>
      <c r="D203" s="218" t="s">
        <v>211</v>
      </c>
      <c r="E203" s="255" t="s">
        <v>34</v>
      </c>
      <c r="F203" s="256" t="s">
        <v>4548</v>
      </c>
      <c r="G203" s="254"/>
      <c r="H203" s="257">
        <v>196.82599999999999</v>
      </c>
      <c r="I203" s="258"/>
      <c r="J203" s="254"/>
      <c r="K203" s="254"/>
      <c r="L203" s="259"/>
      <c r="M203" s="260"/>
      <c r="N203" s="261"/>
      <c r="O203" s="261"/>
      <c r="P203" s="261"/>
      <c r="Q203" s="261"/>
      <c r="R203" s="261"/>
      <c r="S203" s="261"/>
      <c r="T203" s="262"/>
      <c r="AT203" s="263" t="s">
        <v>211</v>
      </c>
      <c r="AU203" s="263" t="s">
        <v>87</v>
      </c>
      <c r="AV203" s="15" t="s">
        <v>108</v>
      </c>
      <c r="AW203" s="15" t="s">
        <v>40</v>
      </c>
      <c r="AX203" s="15" t="s">
        <v>80</v>
      </c>
      <c r="AY203" s="263" t="s">
        <v>201</v>
      </c>
    </row>
    <row r="204" spans="2:65" s="14" customFormat="1">
      <c r="B204" s="242"/>
      <c r="C204" s="243"/>
      <c r="D204" s="218" t="s">
        <v>211</v>
      </c>
      <c r="E204" s="244" t="s">
        <v>34</v>
      </c>
      <c r="F204" s="245" t="s">
        <v>215</v>
      </c>
      <c r="G204" s="243"/>
      <c r="H204" s="246">
        <v>287.74799999999999</v>
      </c>
      <c r="I204" s="247"/>
      <c r="J204" s="243"/>
      <c r="K204" s="243"/>
      <c r="L204" s="248"/>
      <c r="M204" s="249"/>
      <c r="N204" s="250"/>
      <c r="O204" s="250"/>
      <c r="P204" s="250"/>
      <c r="Q204" s="250"/>
      <c r="R204" s="250"/>
      <c r="S204" s="250"/>
      <c r="T204" s="251"/>
      <c r="AT204" s="252" t="s">
        <v>211</v>
      </c>
      <c r="AU204" s="252" t="s">
        <v>87</v>
      </c>
      <c r="AV204" s="14" t="s">
        <v>111</v>
      </c>
      <c r="AW204" s="14" t="s">
        <v>40</v>
      </c>
      <c r="AX204" s="14" t="s">
        <v>42</v>
      </c>
      <c r="AY204" s="252" t="s">
        <v>201</v>
      </c>
    </row>
    <row r="205" spans="2:65" s="1" customFormat="1" ht="25.5" customHeight="1">
      <c r="B205" s="43"/>
      <c r="C205" s="206" t="s">
        <v>330</v>
      </c>
      <c r="D205" s="206" t="s">
        <v>203</v>
      </c>
      <c r="E205" s="207" t="s">
        <v>4549</v>
      </c>
      <c r="F205" s="208" t="s">
        <v>4550</v>
      </c>
      <c r="G205" s="209" t="s">
        <v>206</v>
      </c>
      <c r="H205" s="210">
        <v>90.921999999999997</v>
      </c>
      <c r="I205" s="211"/>
      <c r="J205" s="212">
        <f>ROUND(I205*H205,2)</f>
        <v>0</v>
      </c>
      <c r="K205" s="208" t="s">
        <v>207</v>
      </c>
      <c r="L205" s="63"/>
      <c r="M205" s="213" t="s">
        <v>34</v>
      </c>
      <c r="N205" s="214" t="s">
        <v>51</v>
      </c>
      <c r="O205" s="44"/>
      <c r="P205" s="215">
        <f>O205*H205</f>
        <v>0</v>
      </c>
      <c r="Q205" s="215">
        <v>0</v>
      </c>
      <c r="R205" s="215">
        <f>Q205*H205</f>
        <v>0</v>
      </c>
      <c r="S205" s="215">
        <v>0</v>
      </c>
      <c r="T205" s="216">
        <f>S205*H205</f>
        <v>0</v>
      </c>
      <c r="AR205" s="25" t="s">
        <v>111</v>
      </c>
      <c r="AT205" s="25" t="s">
        <v>203</v>
      </c>
      <c r="AU205" s="25" t="s">
        <v>87</v>
      </c>
      <c r="AY205" s="25" t="s">
        <v>201</v>
      </c>
      <c r="BE205" s="217">
        <f>IF(N205="základní",J205,0)</f>
        <v>0</v>
      </c>
      <c r="BF205" s="217">
        <f>IF(N205="snížená",J205,0)</f>
        <v>0</v>
      </c>
      <c r="BG205" s="217">
        <f>IF(N205="zákl. přenesená",J205,0)</f>
        <v>0</v>
      </c>
      <c r="BH205" s="217">
        <f>IF(N205="sníž. přenesená",J205,0)</f>
        <v>0</v>
      </c>
      <c r="BI205" s="217">
        <f>IF(N205="nulová",J205,0)</f>
        <v>0</v>
      </c>
      <c r="BJ205" s="25" t="s">
        <v>42</v>
      </c>
      <c r="BK205" s="217">
        <f>ROUND(I205*H205,2)</f>
        <v>0</v>
      </c>
      <c r="BL205" s="25" t="s">
        <v>111</v>
      </c>
      <c r="BM205" s="25" t="s">
        <v>4551</v>
      </c>
    </row>
    <row r="206" spans="2:65" s="1" customFormat="1" ht="148.5">
      <c r="B206" s="43"/>
      <c r="C206" s="65"/>
      <c r="D206" s="218" t="s">
        <v>209</v>
      </c>
      <c r="E206" s="65"/>
      <c r="F206" s="219" t="s">
        <v>4552</v>
      </c>
      <c r="G206" s="65"/>
      <c r="H206" s="65"/>
      <c r="I206" s="175"/>
      <c r="J206" s="65"/>
      <c r="K206" s="65"/>
      <c r="L206" s="63"/>
      <c r="M206" s="220"/>
      <c r="N206" s="44"/>
      <c r="O206" s="44"/>
      <c r="P206" s="44"/>
      <c r="Q206" s="44"/>
      <c r="R206" s="44"/>
      <c r="S206" s="44"/>
      <c r="T206" s="80"/>
      <c r="AT206" s="25" t="s">
        <v>209</v>
      </c>
      <c r="AU206" s="25" t="s">
        <v>87</v>
      </c>
    </row>
    <row r="207" spans="2:65" s="13" customFormat="1">
      <c r="B207" s="231"/>
      <c r="C207" s="232"/>
      <c r="D207" s="218" t="s">
        <v>211</v>
      </c>
      <c r="E207" s="233" t="s">
        <v>34</v>
      </c>
      <c r="F207" s="234" t="s">
        <v>4553</v>
      </c>
      <c r="G207" s="232"/>
      <c r="H207" s="235">
        <v>100.001</v>
      </c>
      <c r="I207" s="236"/>
      <c r="J207" s="232"/>
      <c r="K207" s="232"/>
      <c r="L207" s="237"/>
      <c r="M207" s="238"/>
      <c r="N207" s="239"/>
      <c r="O207" s="239"/>
      <c r="P207" s="239"/>
      <c r="Q207" s="239"/>
      <c r="R207" s="239"/>
      <c r="S207" s="239"/>
      <c r="T207" s="240"/>
      <c r="AT207" s="241" t="s">
        <v>211</v>
      </c>
      <c r="AU207" s="241" t="s">
        <v>87</v>
      </c>
      <c r="AV207" s="13" t="s">
        <v>87</v>
      </c>
      <c r="AW207" s="13" t="s">
        <v>40</v>
      </c>
      <c r="AX207" s="13" t="s">
        <v>80</v>
      </c>
      <c r="AY207" s="241" t="s">
        <v>201</v>
      </c>
    </row>
    <row r="208" spans="2:65" s="13" customFormat="1">
      <c r="B208" s="231"/>
      <c r="C208" s="232"/>
      <c r="D208" s="218" t="s">
        <v>211</v>
      </c>
      <c r="E208" s="233" t="s">
        <v>34</v>
      </c>
      <c r="F208" s="234" t="s">
        <v>4544</v>
      </c>
      <c r="G208" s="232"/>
      <c r="H208" s="235">
        <v>-9.0790000000000006</v>
      </c>
      <c r="I208" s="236"/>
      <c r="J208" s="232"/>
      <c r="K208" s="232"/>
      <c r="L208" s="237"/>
      <c r="M208" s="238"/>
      <c r="N208" s="239"/>
      <c r="O208" s="239"/>
      <c r="P208" s="239"/>
      <c r="Q208" s="239"/>
      <c r="R208" s="239"/>
      <c r="S208" s="239"/>
      <c r="T208" s="240"/>
      <c r="AT208" s="241" t="s">
        <v>211</v>
      </c>
      <c r="AU208" s="241" t="s">
        <v>87</v>
      </c>
      <c r="AV208" s="13" t="s">
        <v>87</v>
      </c>
      <c r="AW208" s="13" t="s">
        <v>40</v>
      </c>
      <c r="AX208" s="13" t="s">
        <v>80</v>
      </c>
      <c r="AY208" s="241" t="s">
        <v>201</v>
      </c>
    </row>
    <row r="209" spans="2:65" s="14" customFormat="1">
      <c r="B209" s="242"/>
      <c r="C209" s="243"/>
      <c r="D209" s="218" t="s">
        <v>211</v>
      </c>
      <c r="E209" s="244" t="s">
        <v>34</v>
      </c>
      <c r="F209" s="245" t="s">
        <v>215</v>
      </c>
      <c r="G209" s="243"/>
      <c r="H209" s="246">
        <v>90.921999999999997</v>
      </c>
      <c r="I209" s="247"/>
      <c r="J209" s="243"/>
      <c r="K209" s="243"/>
      <c r="L209" s="248"/>
      <c r="M209" s="249"/>
      <c r="N209" s="250"/>
      <c r="O209" s="250"/>
      <c r="P209" s="250"/>
      <c r="Q209" s="250"/>
      <c r="R209" s="250"/>
      <c r="S209" s="250"/>
      <c r="T209" s="251"/>
      <c r="AT209" s="252" t="s">
        <v>211</v>
      </c>
      <c r="AU209" s="252" t="s">
        <v>87</v>
      </c>
      <c r="AV209" s="14" t="s">
        <v>111</v>
      </c>
      <c r="AW209" s="14" t="s">
        <v>40</v>
      </c>
      <c r="AX209" s="14" t="s">
        <v>42</v>
      </c>
      <c r="AY209" s="252" t="s">
        <v>201</v>
      </c>
    </row>
    <row r="210" spans="2:65" s="1" customFormat="1" ht="16.5" customHeight="1">
      <c r="B210" s="43"/>
      <c r="C210" s="206" t="s">
        <v>336</v>
      </c>
      <c r="D210" s="206" t="s">
        <v>203</v>
      </c>
      <c r="E210" s="207" t="s">
        <v>287</v>
      </c>
      <c r="F210" s="208" t="s">
        <v>288</v>
      </c>
      <c r="G210" s="209" t="s">
        <v>206</v>
      </c>
      <c r="H210" s="210">
        <v>287.74799999999999</v>
      </c>
      <c r="I210" s="211"/>
      <c r="J210" s="212">
        <f>ROUND(I210*H210,2)</f>
        <v>0</v>
      </c>
      <c r="K210" s="208" t="s">
        <v>207</v>
      </c>
      <c r="L210" s="63"/>
      <c r="M210" s="213" t="s">
        <v>34</v>
      </c>
      <c r="N210" s="214" t="s">
        <v>51</v>
      </c>
      <c r="O210" s="44"/>
      <c r="P210" s="215">
        <f>O210*H210</f>
        <v>0</v>
      </c>
      <c r="Q210" s="215">
        <v>0</v>
      </c>
      <c r="R210" s="215">
        <f>Q210*H210</f>
        <v>0</v>
      </c>
      <c r="S210" s="215">
        <v>0</v>
      </c>
      <c r="T210" s="216">
        <f>S210*H210</f>
        <v>0</v>
      </c>
      <c r="AR210" s="25" t="s">
        <v>111</v>
      </c>
      <c r="AT210" s="25" t="s">
        <v>203</v>
      </c>
      <c r="AU210" s="25" t="s">
        <v>87</v>
      </c>
      <c r="AY210" s="25" t="s">
        <v>201</v>
      </c>
      <c r="BE210" s="217">
        <f>IF(N210="základní",J210,0)</f>
        <v>0</v>
      </c>
      <c r="BF210" s="217">
        <f>IF(N210="snížená",J210,0)</f>
        <v>0</v>
      </c>
      <c r="BG210" s="217">
        <f>IF(N210="zákl. přenesená",J210,0)</f>
        <v>0</v>
      </c>
      <c r="BH210" s="217">
        <f>IF(N210="sníž. přenesená",J210,0)</f>
        <v>0</v>
      </c>
      <c r="BI210" s="217">
        <f>IF(N210="nulová",J210,0)</f>
        <v>0</v>
      </c>
      <c r="BJ210" s="25" t="s">
        <v>42</v>
      </c>
      <c r="BK210" s="217">
        <f>ROUND(I210*H210,2)</f>
        <v>0</v>
      </c>
      <c r="BL210" s="25" t="s">
        <v>111</v>
      </c>
      <c r="BM210" s="25" t="s">
        <v>4554</v>
      </c>
    </row>
    <row r="211" spans="2:65" s="1" customFormat="1" ht="283.5">
      <c r="B211" s="43"/>
      <c r="C211" s="65"/>
      <c r="D211" s="218" t="s">
        <v>209</v>
      </c>
      <c r="E211" s="65"/>
      <c r="F211" s="219" t="s">
        <v>3349</v>
      </c>
      <c r="G211" s="65"/>
      <c r="H211" s="65"/>
      <c r="I211" s="175"/>
      <c r="J211" s="65"/>
      <c r="K211" s="65"/>
      <c r="L211" s="63"/>
      <c r="M211" s="220"/>
      <c r="N211" s="44"/>
      <c r="O211" s="44"/>
      <c r="P211" s="44"/>
      <c r="Q211" s="44"/>
      <c r="R211" s="44"/>
      <c r="S211" s="44"/>
      <c r="T211" s="80"/>
      <c r="AT211" s="25" t="s">
        <v>209</v>
      </c>
      <c r="AU211" s="25" t="s">
        <v>87</v>
      </c>
    </row>
    <row r="212" spans="2:65" s="12" customFormat="1">
      <c r="B212" s="221"/>
      <c r="C212" s="222"/>
      <c r="D212" s="218" t="s">
        <v>211</v>
      </c>
      <c r="E212" s="223" t="s">
        <v>34</v>
      </c>
      <c r="F212" s="224" t="s">
        <v>4542</v>
      </c>
      <c r="G212" s="222"/>
      <c r="H212" s="223" t="s">
        <v>34</v>
      </c>
      <c r="I212" s="225"/>
      <c r="J212" s="222"/>
      <c r="K212" s="222"/>
      <c r="L212" s="226"/>
      <c r="M212" s="227"/>
      <c r="N212" s="228"/>
      <c r="O212" s="228"/>
      <c r="P212" s="228"/>
      <c r="Q212" s="228"/>
      <c r="R212" s="228"/>
      <c r="S212" s="228"/>
      <c r="T212" s="229"/>
      <c r="AT212" s="230" t="s">
        <v>211</v>
      </c>
      <c r="AU212" s="230" t="s">
        <v>87</v>
      </c>
      <c r="AV212" s="12" t="s">
        <v>42</v>
      </c>
      <c r="AW212" s="12" t="s">
        <v>40</v>
      </c>
      <c r="AX212" s="12" t="s">
        <v>80</v>
      </c>
      <c r="AY212" s="230" t="s">
        <v>201</v>
      </c>
    </row>
    <row r="213" spans="2:65" s="13" customFormat="1">
      <c r="B213" s="231"/>
      <c r="C213" s="232"/>
      <c r="D213" s="218" t="s">
        <v>211</v>
      </c>
      <c r="E213" s="233" t="s">
        <v>34</v>
      </c>
      <c r="F213" s="234" t="s">
        <v>4543</v>
      </c>
      <c r="G213" s="232"/>
      <c r="H213" s="235">
        <v>100.001</v>
      </c>
      <c r="I213" s="236"/>
      <c r="J213" s="232"/>
      <c r="K213" s="232"/>
      <c r="L213" s="237"/>
      <c r="M213" s="238"/>
      <c r="N213" s="239"/>
      <c r="O213" s="239"/>
      <c r="P213" s="239"/>
      <c r="Q213" s="239"/>
      <c r="R213" s="239"/>
      <c r="S213" s="239"/>
      <c r="T213" s="240"/>
      <c r="AT213" s="241" t="s">
        <v>211</v>
      </c>
      <c r="AU213" s="241" t="s">
        <v>87</v>
      </c>
      <c r="AV213" s="13" t="s">
        <v>87</v>
      </c>
      <c r="AW213" s="13" t="s">
        <v>40</v>
      </c>
      <c r="AX213" s="13" t="s">
        <v>80</v>
      </c>
      <c r="AY213" s="241" t="s">
        <v>201</v>
      </c>
    </row>
    <row r="214" spans="2:65" s="13" customFormat="1">
      <c r="B214" s="231"/>
      <c r="C214" s="232"/>
      <c r="D214" s="218" t="s">
        <v>211</v>
      </c>
      <c r="E214" s="233" t="s">
        <v>34</v>
      </c>
      <c r="F214" s="234" t="s">
        <v>4544</v>
      </c>
      <c r="G214" s="232"/>
      <c r="H214" s="235">
        <v>-9.0790000000000006</v>
      </c>
      <c r="I214" s="236"/>
      <c r="J214" s="232"/>
      <c r="K214" s="232"/>
      <c r="L214" s="237"/>
      <c r="M214" s="238"/>
      <c r="N214" s="239"/>
      <c r="O214" s="239"/>
      <c r="P214" s="239"/>
      <c r="Q214" s="239"/>
      <c r="R214" s="239"/>
      <c r="S214" s="239"/>
      <c r="T214" s="240"/>
      <c r="AT214" s="241" t="s">
        <v>211</v>
      </c>
      <c r="AU214" s="241" t="s">
        <v>87</v>
      </c>
      <c r="AV214" s="13" t="s">
        <v>87</v>
      </c>
      <c r="AW214" s="13" t="s">
        <v>40</v>
      </c>
      <c r="AX214" s="13" t="s">
        <v>80</v>
      </c>
      <c r="AY214" s="241" t="s">
        <v>201</v>
      </c>
    </row>
    <row r="215" spans="2:65" s="15" customFormat="1">
      <c r="B215" s="253"/>
      <c r="C215" s="254"/>
      <c r="D215" s="218" t="s">
        <v>211</v>
      </c>
      <c r="E215" s="255" t="s">
        <v>34</v>
      </c>
      <c r="F215" s="256" t="s">
        <v>4545</v>
      </c>
      <c r="G215" s="254"/>
      <c r="H215" s="257">
        <v>90.921999999999997</v>
      </c>
      <c r="I215" s="258"/>
      <c r="J215" s="254"/>
      <c r="K215" s="254"/>
      <c r="L215" s="259"/>
      <c r="M215" s="260"/>
      <c r="N215" s="261"/>
      <c r="O215" s="261"/>
      <c r="P215" s="261"/>
      <c r="Q215" s="261"/>
      <c r="R215" s="261"/>
      <c r="S215" s="261"/>
      <c r="T215" s="262"/>
      <c r="AT215" s="263" t="s">
        <v>211</v>
      </c>
      <c r="AU215" s="263" t="s">
        <v>87</v>
      </c>
      <c r="AV215" s="15" t="s">
        <v>108</v>
      </c>
      <c r="AW215" s="15" t="s">
        <v>40</v>
      </c>
      <c r="AX215" s="15" t="s">
        <v>80</v>
      </c>
      <c r="AY215" s="263" t="s">
        <v>201</v>
      </c>
    </row>
    <row r="216" spans="2:65" s="13" customFormat="1">
      <c r="B216" s="231"/>
      <c r="C216" s="232"/>
      <c r="D216" s="218" t="s">
        <v>211</v>
      </c>
      <c r="E216" s="233" t="s">
        <v>34</v>
      </c>
      <c r="F216" s="234" t="s">
        <v>4546</v>
      </c>
      <c r="G216" s="232"/>
      <c r="H216" s="235">
        <v>162</v>
      </c>
      <c r="I216" s="236"/>
      <c r="J216" s="232"/>
      <c r="K216" s="232"/>
      <c r="L216" s="237"/>
      <c r="M216" s="238"/>
      <c r="N216" s="239"/>
      <c r="O216" s="239"/>
      <c r="P216" s="239"/>
      <c r="Q216" s="239"/>
      <c r="R216" s="239"/>
      <c r="S216" s="239"/>
      <c r="T216" s="240"/>
      <c r="AT216" s="241" t="s">
        <v>211</v>
      </c>
      <c r="AU216" s="241" t="s">
        <v>87</v>
      </c>
      <c r="AV216" s="13" t="s">
        <v>87</v>
      </c>
      <c r="AW216" s="13" t="s">
        <v>40</v>
      </c>
      <c r="AX216" s="13" t="s">
        <v>80</v>
      </c>
      <c r="AY216" s="241" t="s">
        <v>201</v>
      </c>
    </row>
    <row r="217" spans="2:65" s="13" customFormat="1">
      <c r="B217" s="231"/>
      <c r="C217" s="232"/>
      <c r="D217" s="218" t="s">
        <v>211</v>
      </c>
      <c r="E217" s="233" t="s">
        <v>34</v>
      </c>
      <c r="F217" s="234" t="s">
        <v>4547</v>
      </c>
      <c r="G217" s="232"/>
      <c r="H217" s="235">
        <v>34.826000000000001</v>
      </c>
      <c r="I217" s="236"/>
      <c r="J217" s="232"/>
      <c r="K217" s="232"/>
      <c r="L217" s="237"/>
      <c r="M217" s="238"/>
      <c r="N217" s="239"/>
      <c r="O217" s="239"/>
      <c r="P217" s="239"/>
      <c r="Q217" s="239"/>
      <c r="R217" s="239"/>
      <c r="S217" s="239"/>
      <c r="T217" s="240"/>
      <c r="AT217" s="241" t="s">
        <v>211</v>
      </c>
      <c r="AU217" s="241" t="s">
        <v>87</v>
      </c>
      <c r="AV217" s="13" t="s">
        <v>87</v>
      </c>
      <c r="AW217" s="13" t="s">
        <v>40</v>
      </c>
      <c r="AX217" s="13" t="s">
        <v>80</v>
      </c>
      <c r="AY217" s="241" t="s">
        <v>201</v>
      </c>
    </row>
    <row r="218" spans="2:65" s="15" customFormat="1">
      <c r="B218" s="253"/>
      <c r="C218" s="254"/>
      <c r="D218" s="218" t="s">
        <v>211</v>
      </c>
      <c r="E218" s="255" t="s">
        <v>34</v>
      </c>
      <c r="F218" s="256" t="s">
        <v>4548</v>
      </c>
      <c r="G218" s="254"/>
      <c r="H218" s="257">
        <v>196.82599999999999</v>
      </c>
      <c r="I218" s="258"/>
      <c r="J218" s="254"/>
      <c r="K218" s="254"/>
      <c r="L218" s="259"/>
      <c r="M218" s="260"/>
      <c r="N218" s="261"/>
      <c r="O218" s="261"/>
      <c r="P218" s="261"/>
      <c r="Q218" s="261"/>
      <c r="R218" s="261"/>
      <c r="S218" s="261"/>
      <c r="T218" s="262"/>
      <c r="AT218" s="263" t="s">
        <v>211</v>
      </c>
      <c r="AU218" s="263" t="s">
        <v>87</v>
      </c>
      <c r="AV218" s="15" t="s">
        <v>108</v>
      </c>
      <c r="AW218" s="15" t="s">
        <v>40</v>
      </c>
      <c r="AX218" s="15" t="s">
        <v>80</v>
      </c>
      <c r="AY218" s="263" t="s">
        <v>201</v>
      </c>
    </row>
    <row r="219" spans="2:65" s="14" customFormat="1">
      <c r="B219" s="242"/>
      <c r="C219" s="243"/>
      <c r="D219" s="218" t="s">
        <v>211</v>
      </c>
      <c r="E219" s="244" t="s">
        <v>34</v>
      </c>
      <c r="F219" s="245" t="s">
        <v>215</v>
      </c>
      <c r="G219" s="243"/>
      <c r="H219" s="246">
        <v>287.74799999999999</v>
      </c>
      <c r="I219" s="247"/>
      <c r="J219" s="243"/>
      <c r="K219" s="243"/>
      <c r="L219" s="248"/>
      <c r="M219" s="249"/>
      <c r="N219" s="250"/>
      <c r="O219" s="250"/>
      <c r="P219" s="250"/>
      <c r="Q219" s="250"/>
      <c r="R219" s="250"/>
      <c r="S219" s="250"/>
      <c r="T219" s="251"/>
      <c r="AT219" s="252" t="s">
        <v>211</v>
      </c>
      <c r="AU219" s="252" t="s">
        <v>87</v>
      </c>
      <c r="AV219" s="14" t="s">
        <v>111</v>
      </c>
      <c r="AW219" s="14" t="s">
        <v>40</v>
      </c>
      <c r="AX219" s="14" t="s">
        <v>42</v>
      </c>
      <c r="AY219" s="252" t="s">
        <v>201</v>
      </c>
    </row>
    <row r="220" spans="2:65" s="1" customFormat="1" ht="38.25" customHeight="1">
      <c r="B220" s="43"/>
      <c r="C220" s="206" t="s">
        <v>342</v>
      </c>
      <c r="D220" s="206" t="s">
        <v>203</v>
      </c>
      <c r="E220" s="207" t="s">
        <v>294</v>
      </c>
      <c r="F220" s="208" t="s">
        <v>295</v>
      </c>
      <c r="G220" s="209" t="s">
        <v>206</v>
      </c>
      <c r="H220" s="210">
        <v>3.85</v>
      </c>
      <c r="I220" s="211"/>
      <c r="J220" s="212">
        <f>ROUND(I220*H220,2)</f>
        <v>0</v>
      </c>
      <c r="K220" s="208" t="s">
        <v>207</v>
      </c>
      <c r="L220" s="63"/>
      <c r="M220" s="213" t="s">
        <v>34</v>
      </c>
      <c r="N220" s="214" t="s">
        <v>51</v>
      </c>
      <c r="O220" s="44"/>
      <c r="P220" s="215">
        <f>O220*H220</f>
        <v>0</v>
      </c>
      <c r="Q220" s="215">
        <v>0</v>
      </c>
      <c r="R220" s="215">
        <f>Q220*H220</f>
        <v>0</v>
      </c>
      <c r="S220" s="215">
        <v>0</v>
      </c>
      <c r="T220" s="216">
        <f>S220*H220</f>
        <v>0</v>
      </c>
      <c r="AR220" s="25" t="s">
        <v>111</v>
      </c>
      <c r="AT220" s="25" t="s">
        <v>203</v>
      </c>
      <c r="AU220" s="25" t="s">
        <v>87</v>
      </c>
      <c r="AY220" s="25" t="s">
        <v>201</v>
      </c>
      <c r="BE220" s="217">
        <f>IF(N220="základní",J220,0)</f>
        <v>0</v>
      </c>
      <c r="BF220" s="217">
        <f>IF(N220="snížená",J220,0)</f>
        <v>0</v>
      </c>
      <c r="BG220" s="217">
        <f>IF(N220="zákl. přenesená",J220,0)</f>
        <v>0</v>
      </c>
      <c r="BH220" s="217">
        <f>IF(N220="sníž. přenesená",J220,0)</f>
        <v>0</v>
      </c>
      <c r="BI220" s="217">
        <f>IF(N220="nulová",J220,0)</f>
        <v>0</v>
      </c>
      <c r="BJ220" s="25" t="s">
        <v>42</v>
      </c>
      <c r="BK220" s="217">
        <f>ROUND(I220*H220,2)</f>
        <v>0</v>
      </c>
      <c r="BL220" s="25" t="s">
        <v>111</v>
      </c>
      <c r="BM220" s="25" t="s">
        <v>4555</v>
      </c>
    </row>
    <row r="221" spans="2:65" s="1" customFormat="1" ht="409.5">
      <c r="B221" s="43"/>
      <c r="C221" s="65"/>
      <c r="D221" s="218" t="s">
        <v>209</v>
      </c>
      <c r="E221" s="65"/>
      <c r="F221" s="219" t="s">
        <v>3351</v>
      </c>
      <c r="G221" s="65"/>
      <c r="H221" s="65"/>
      <c r="I221" s="175"/>
      <c r="J221" s="65"/>
      <c r="K221" s="65"/>
      <c r="L221" s="63"/>
      <c r="M221" s="220"/>
      <c r="N221" s="44"/>
      <c r="O221" s="44"/>
      <c r="P221" s="44"/>
      <c r="Q221" s="44"/>
      <c r="R221" s="44"/>
      <c r="S221" s="44"/>
      <c r="T221" s="80"/>
      <c r="AT221" s="25" t="s">
        <v>209</v>
      </c>
      <c r="AU221" s="25" t="s">
        <v>87</v>
      </c>
    </row>
    <row r="222" spans="2:65" s="12" customFormat="1">
      <c r="B222" s="221"/>
      <c r="C222" s="222"/>
      <c r="D222" s="218" t="s">
        <v>211</v>
      </c>
      <c r="E222" s="223" t="s">
        <v>34</v>
      </c>
      <c r="F222" s="224" t="s">
        <v>4470</v>
      </c>
      <c r="G222" s="222"/>
      <c r="H222" s="223" t="s">
        <v>34</v>
      </c>
      <c r="I222" s="225"/>
      <c r="J222" s="222"/>
      <c r="K222" s="222"/>
      <c r="L222" s="226"/>
      <c r="M222" s="227"/>
      <c r="N222" s="228"/>
      <c r="O222" s="228"/>
      <c r="P222" s="228"/>
      <c r="Q222" s="228"/>
      <c r="R222" s="228"/>
      <c r="S222" s="228"/>
      <c r="T222" s="229"/>
      <c r="AT222" s="230" t="s">
        <v>211</v>
      </c>
      <c r="AU222" s="230" t="s">
        <v>87</v>
      </c>
      <c r="AV222" s="12" t="s">
        <v>42</v>
      </c>
      <c r="AW222" s="12" t="s">
        <v>40</v>
      </c>
      <c r="AX222" s="12" t="s">
        <v>80</v>
      </c>
      <c r="AY222" s="230" t="s">
        <v>201</v>
      </c>
    </row>
    <row r="223" spans="2:65" s="13" customFormat="1">
      <c r="B223" s="231"/>
      <c r="C223" s="232"/>
      <c r="D223" s="218" t="s">
        <v>211</v>
      </c>
      <c r="E223" s="233" t="s">
        <v>34</v>
      </c>
      <c r="F223" s="234" t="s">
        <v>4556</v>
      </c>
      <c r="G223" s="232"/>
      <c r="H223" s="235">
        <v>7.35</v>
      </c>
      <c r="I223" s="236"/>
      <c r="J223" s="232"/>
      <c r="K223" s="232"/>
      <c r="L223" s="237"/>
      <c r="M223" s="238"/>
      <c r="N223" s="239"/>
      <c r="O223" s="239"/>
      <c r="P223" s="239"/>
      <c r="Q223" s="239"/>
      <c r="R223" s="239"/>
      <c r="S223" s="239"/>
      <c r="T223" s="240"/>
      <c r="AT223" s="241" t="s">
        <v>211</v>
      </c>
      <c r="AU223" s="241" t="s">
        <v>87</v>
      </c>
      <c r="AV223" s="13" t="s">
        <v>87</v>
      </c>
      <c r="AW223" s="13" t="s">
        <v>40</v>
      </c>
      <c r="AX223" s="13" t="s">
        <v>80</v>
      </c>
      <c r="AY223" s="241" t="s">
        <v>201</v>
      </c>
    </row>
    <row r="224" spans="2:65" s="13" customFormat="1">
      <c r="B224" s="231"/>
      <c r="C224" s="232"/>
      <c r="D224" s="218" t="s">
        <v>211</v>
      </c>
      <c r="E224" s="233" t="s">
        <v>34</v>
      </c>
      <c r="F224" s="234" t="s">
        <v>4557</v>
      </c>
      <c r="G224" s="232"/>
      <c r="H224" s="235">
        <v>-0.7</v>
      </c>
      <c r="I224" s="236"/>
      <c r="J224" s="232"/>
      <c r="K224" s="232"/>
      <c r="L224" s="237"/>
      <c r="M224" s="238"/>
      <c r="N224" s="239"/>
      <c r="O224" s="239"/>
      <c r="P224" s="239"/>
      <c r="Q224" s="239"/>
      <c r="R224" s="239"/>
      <c r="S224" s="239"/>
      <c r="T224" s="240"/>
      <c r="AT224" s="241" t="s">
        <v>211</v>
      </c>
      <c r="AU224" s="241" t="s">
        <v>87</v>
      </c>
      <c r="AV224" s="13" t="s">
        <v>87</v>
      </c>
      <c r="AW224" s="13" t="s">
        <v>40</v>
      </c>
      <c r="AX224" s="13" t="s">
        <v>80</v>
      </c>
      <c r="AY224" s="241" t="s">
        <v>201</v>
      </c>
    </row>
    <row r="225" spans="2:65" s="13" customFormat="1">
      <c r="B225" s="231"/>
      <c r="C225" s="232"/>
      <c r="D225" s="218" t="s">
        <v>211</v>
      </c>
      <c r="E225" s="233" t="s">
        <v>34</v>
      </c>
      <c r="F225" s="234" t="s">
        <v>4558</v>
      </c>
      <c r="G225" s="232"/>
      <c r="H225" s="235">
        <v>-2.8</v>
      </c>
      <c r="I225" s="236"/>
      <c r="J225" s="232"/>
      <c r="K225" s="232"/>
      <c r="L225" s="237"/>
      <c r="M225" s="238"/>
      <c r="N225" s="239"/>
      <c r="O225" s="239"/>
      <c r="P225" s="239"/>
      <c r="Q225" s="239"/>
      <c r="R225" s="239"/>
      <c r="S225" s="239"/>
      <c r="T225" s="240"/>
      <c r="AT225" s="241" t="s">
        <v>211</v>
      </c>
      <c r="AU225" s="241" t="s">
        <v>87</v>
      </c>
      <c r="AV225" s="13" t="s">
        <v>87</v>
      </c>
      <c r="AW225" s="13" t="s">
        <v>40</v>
      </c>
      <c r="AX225" s="13" t="s">
        <v>80</v>
      </c>
      <c r="AY225" s="241" t="s">
        <v>201</v>
      </c>
    </row>
    <row r="226" spans="2:65" s="15" customFormat="1">
      <c r="B226" s="253"/>
      <c r="C226" s="254"/>
      <c r="D226" s="218" t="s">
        <v>211</v>
      </c>
      <c r="E226" s="255" t="s">
        <v>34</v>
      </c>
      <c r="F226" s="256" t="s">
        <v>4559</v>
      </c>
      <c r="G226" s="254"/>
      <c r="H226" s="257">
        <v>3.85</v>
      </c>
      <c r="I226" s="258"/>
      <c r="J226" s="254"/>
      <c r="K226" s="254"/>
      <c r="L226" s="259"/>
      <c r="M226" s="260"/>
      <c r="N226" s="261"/>
      <c r="O226" s="261"/>
      <c r="P226" s="261"/>
      <c r="Q226" s="261"/>
      <c r="R226" s="261"/>
      <c r="S226" s="261"/>
      <c r="T226" s="262"/>
      <c r="AT226" s="263" t="s">
        <v>211</v>
      </c>
      <c r="AU226" s="263" t="s">
        <v>87</v>
      </c>
      <c r="AV226" s="15" t="s">
        <v>108</v>
      </c>
      <c r="AW226" s="15" t="s">
        <v>40</v>
      </c>
      <c r="AX226" s="15" t="s">
        <v>80</v>
      </c>
      <c r="AY226" s="263" t="s">
        <v>201</v>
      </c>
    </row>
    <row r="227" spans="2:65" s="14" customFormat="1">
      <c r="B227" s="242"/>
      <c r="C227" s="243"/>
      <c r="D227" s="218" t="s">
        <v>211</v>
      </c>
      <c r="E227" s="244" t="s">
        <v>34</v>
      </c>
      <c r="F227" s="245" t="s">
        <v>215</v>
      </c>
      <c r="G227" s="243"/>
      <c r="H227" s="246">
        <v>3.85</v>
      </c>
      <c r="I227" s="247"/>
      <c r="J227" s="243"/>
      <c r="K227" s="243"/>
      <c r="L227" s="248"/>
      <c r="M227" s="249"/>
      <c r="N227" s="250"/>
      <c r="O227" s="250"/>
      <c r="P227" s="250"/>
      <c r="Q227" s="250"/>
      <c r="R227" s="250"/>
      <c r="S227" s="250"/>
      <c r="T227" s="251"/>
      <c r="AT227" s="252" t="s">
        <v>211</v>
      </c>
      <c r="AU227" s="252" t="s">
        <v>87</v>
      </c>
      <c r="AV227" s="14" t="s">
        <v>111</v>
      </c>
      <c r="AW227" s="14" t="s">
        <v>40</v>
      </c>
      <c r="AX227" s="14" t="s">
        <v>42</v>
      </c>
      <c r="AY227" s="252" t="s">
        <v>201</v>
      </c>
    </row>
    <row r="228" spans="2:65" s="1" customFormat="1" ht="16.5" customHeight="1">
      <c r="B228" s="43"/>
      <c r="C228" s="264" t="s">
        <v>348</v>
      </c>
      <c r="D228" s="264" t="s">
        <v>306</v>
      </c>
      <c r="E228" s="265" t="s">
        <v>3359</v>
      </c>
      <c r="F228" s="266" t="s">
        <v>3360</v>
      </c>
      <c r="G228" s="267" t="s">
        <v>355</v>
      </c>
      <c r="H228" s="268">
        <v>7.7</v>
      </c>
      <c r="I228" s="269"/>
      <c r="J228" s="270">
        <f>ROUND(I228*H228,2)</f>
        <v>0</v>
      </c>
      <c r="K228" s="266" t="s">
        <v>207</v>
      </c>
      <c r="L228" s="271"/>
      <c r="M228" s="272" t="s">
        <v>34</v>
      </c>
      <c r="N228" s="273" t="s">
        <v>51</v>
      </c>
      <c r="O228" s="44"/>
      <c r="P228" s="215">
        <f>O228*H228</f>
        <v>0</v>
      </c>
      <c r="Q228" s="215">
        <v>1</v>
      </c>
      <c r="R228" s="215">
        <f>Q228*H228</f>
        <v>7.7</v>
      </c>
      <c r="S228" s="215">
        <v>0</v>
      </c>
      <c r="T228" s="216">
        <f>S228*H228</f>
        <v>0</v>
      </c>
      <c r="AR228" s="25" t="s">
        <v>244</v>
      </c>
      <c r="AT228" s="25" t="s">
        <v>306</v>
      </c>
      <c r="AU228" s="25" t="s">
        <v>87</v>
      </c>
      <c r="AY228" s="25" t="s">
        <v>201</v>
      </c>
      <c r="BE228" s="217">
        <f>IF(N228="základní",J228,0)</f>
        <v>0</v>
      </c>
      <c r="BF228" s="217">
        <f>IF(N228="snížená",J228,0)</f>
        <v>0</v>
      </c>
      <c r="BG228" s="217">
        <f>IF(N228="zákl. přenesená",J228,0)</f>
        <v>0</v>
      </c>
      <c r="BH228" s="217">
        <f>IF(N228="sníž. přenesená",J228,0)</f>
        <v>0</v>
      </c>
      <c r="BI228" s="217">
        <f>IF(N228="nulová",J228,0)</f>
        <v>0</v>
      </c>
      <c r="BJ228" s="25" t="s">
        <v>42</v>
      </c>
      <c r="BK228" s="217">
        <f>ROUND(I228*H228,2)</f>
        <v>0</v>
      </c>
      <c r="BL228" s="25" t="s">
        <v>111</v>
      </c>
      <c r="BM228" s="25" t="s">
        <v>4560</v>
      </c>
    </row>
    <row r="229" spans="2:65" s="13" customFormat="1">
      <c r="B229" s="231"/>
      <c r="C229" s="232"/>
      <c r="D229" s="218" t="s">
        <v>211</v>
      </c>
      <c r="E229" s="232"/>
      <c r="F229" s="234" t="s">
        <v>4561</v>
      </c>
      <c r="G229" s="232"/>
      <c r="H229" s="235">
        <v>7.7</v>
      </c>
      <c r="I229" s="236"/>
      <c r="J229" s="232"/>
      <c r="K229" s="232"/>
      <c r="L229" s="237"/>
      <c r="M229" s="238"/>
      <c r="N229" s="239"/>
      <c r="O229" s="239"/>
      <c r="P229" s="239"/>
      <c r="Q229" s="239"/>
      <c r="R229" s="239"/>
      <c r="S229" s="239"/>
      <c r="T229" s="240"/>
      <c r="AT229" s="241" t="s">
        <v>211</v>
      </c>
      <c r="AU229" s="241" t="s">
        <v>87</v>
      </c>
      <c r="AV229" s="13" t="s">
        <v>87</v>
      </c>
      <c r="AW229" s="13" t="s">
        <v>6</v>
      </c>
      <c r="AX229" s="13" t="s">
        <v>42</v>
      </c>
      <c r="AY229" s="241" t="s">
        <v>201</v>
      </c>
    </row>
    <row r="230" spans="2:65" s="1" customFormat="1" ht="51" customHeight="1">
      <c r="B230" s="43"/>
      <c r="C230" s="206" t="s">
        <v>352</v>
      </c>
      <c r="D230" s="206" t="s">
        <v>203</v>
      </c>
      <c r="E230" s="207" t="s">
        <v>3363</v>
      </c>
      <c r="F230" s="208" t="s">
        <v>3364</v>
      </c>
      <c r="G230" s="209" t="s">
        <v>206</v>
      </c>
      <c r="H230" s="210">
        <v>18.067</v>
      </c>
      <c r="I230" s="211"/>
      <c r="J230" s="212">
        <f>ROUND(I230*H230,2)</f>
        <v>0</v>
      </c>
      <c r="K230" s="208" t="s">
        <v>207</v>
      </c>
      <c r="L230" s="63"/>
      <c r="M230" s="213" t="s">
        <v>34</v>
      </c>
      <c r="N230" s="214" t="s">
        <v>51</v>
      </c>
      <c r="O230" s="44"/>
      <c r="P230" s="215">
        <f>O230*H230</f>
        <v>0</v>
      </c>
      <c r="Q230" s="215">
        <v>0</v>
      </c>
      <c r="R230" s="215">
        <f>Q230*H230</f>
        <v>0</v>
      </c>
      <c r="S230" s="215">
        <v>0</v>
      </c>
      <c r="T230" s="216">
        <f>S230*H230</f>
        <v>0</v>
      </c>
      <c r="AR230" s="25" t="s">
        <v>111</v>
      </c>
      <c r="AT230" s="25" t="s">
        <v>203</v>
      </c>
      <c r="AU230" s="25" t="s">
        <v>87</v>
      </c>
      <c r="AY230" s="25" t="s">
        <v>201</v>
      </c>
      <c r="BE230" s="217">
        <f>IF(N230="základní",J230,0)</f>
        <v>0</v>
      </c>
      <c r="BF230" s="217">
        <f>IF(N230="snížená",J230,0)</f>
        <v>0</v>
      </c>
      <c r="BG230" s="217">
        <f>IF(N230="zákl. přenesená",J230,0)</f>
        <v>0</v>
      </c>
      <c r="BH230" s="217">
        <f>IF(N230="sníž. přenesená",J230,0)</f>
        <v>0</v>
      </c>
      <c r="BI230" s="217">
        <f>IF(N230="nulová",J230,0)</f>
        <v>0</v>
      </c>
      <c r="BJ230" s="25" t="s">
        <v>42</v>
      </c>
      <c r="BK230" s="217">
        <f>ROUND(I230*H230,2)</f>
        <v>0</v>
      </c>
      <c r="BL230" s="25" t="s">
        <v>111</v>
      </c>
      <c r="BM230" s="25" t="s">
        <v>4562</v>
      </c>
    </row>
    <row r="231" spans="2:65" s="1" customFormat="1" ht="94.5">
      <c r="B231" s="43"/>
      <c r="C231" s="65"/>
      <c r="D231" s="218" t="s">
        <v>209</v>
      </c>
      <c r="E231" s="65"/>
      <c r="F231" s="219" t="s">
        <v>3366</v>
      </c>
      <c r="G231" s="65"/>
      <c r="H231" s="65"/>
      <c r="I231" s="175"/>
      <c r="J231" s="65"/>
      <c r="K231" s="65"/>
      <c r="L231" s="63"/>
      <c r="M231" s="220"/>
      <c r="N231" s="44"/>
      <c r="O231" s="44"/>
      <c r="P231" s="44"/>
      <c r="Q231" s="44"/>
      <c r="R231" s="44"/>
      <c r="S231" s="44"/>
      <c r="T231" s="80"/>
      <c r="AT231" s="25" t="s">
        <v>209</v>
      </c>
      <c r="AU231" s="25" t="s">
        <v>87</v>
      </c>
    </row>
    <row r="232" spans="2:65" s="12" customFormat="1">
      <c r="B232" s="221"/>
      <c r="C232" s="222"/>
      <c r="D232" s="218" t="s">
        <v>211</v>
      </c>
      <c r="E232" s="223" t="s">
        <v>34</v>
      </c>
      <c r="F232" s="224" t="s">
        <v>4470</v>
      </c>
      <c r="G232" s="222"/>
      <c r="H232" s="223" t="s">
        <v>34</v>
      </c>
      <c r="I232" s="225"/>
      <c r="J232" s="222"/>
      <c r="K232" s="222"/>
      <c r="L232" s="226"/>
      <c r="M232" s="227"/>
      <c r="N232" s="228"/>
      <c r="O232" s="228"/>
      <c r="P232" s="228"/>
      <c r="Q232" s="228"/>
      <c r="R232" s="228"/>
      <c r="S232" s="228"/>
      <c r="T232" s="229"/>
      <c r="AT232" s="230" t="s">
        <v>211</v>
      </c>
      <c r="AU232" s="230" t="s">
        <v>87</v>
      </c>
      <c r="AV232" s="12" t="s">
        <v>42</v>
      </c>
      <c r="AW232" s="12" t="s">
        <v>40</v>
      </c>
      <c r="AX232" s="12" t="s">
        <v>80</v>
      </c>
      <c r="AY232" s="230" t="s">
        <v>201</v>
      </c>
    </row>
    <row r="233" spans="2:65" s="12" customFormat="1">
      <c r="B233" s="221"/>
      <c r="C233" s="222"/>
      <c r="D233" s="218" t="s">
        <v>211</v>
      </c>
      <c r="E233" s="223" t="s">
        <v>34</v>
      </c>
      <c r="F233" s="224" t="s">
        <v>4517</v>
      </c>
      <c r="G233" s="222"/>
      <c r="H233" s="223" t="s">
        <v>34</v>
      </c>
      <c r="I233" s="225"/>
      <c r="J233" s="222"/>
      <c r="K233" s="222"/>
      <c r="L233" s="226"/>
      <c r="M233" s="227"/>
      <c r="N233" s="228"/>
      <c r="O233" s="228"/>
      <c r="P233" s="228"/>
      <c r="Q233" s="228"/>
      <c r="R233" s="228"/>
      <c r="S233" s="228"/>
      <c r="T233" s="229"/>
      <c r="AT233" s="230" t="s">
        <v>211</v>
      </c>
      <c r="AU233" s="230" t="s">
        <v>87</v>
      </c>
      <c r="AV233" s="12" t="s">
        <v>42</v>
      </c>
      <c r="AW233" s="12" t="s">
        <v>40</v>
      </c>
      <c r="AX233" s="12" t="s">
        <v>80</v>
      </c>
      <c r="AY233" s="230" t="s">
        <v>201</v>
      </c>
    </row>
    <row r="234" spans="2:65" s="13" customFormat="1">
      <c r="B234" s="231"/>
      <c r="C234" s="232"/>
      <c r="D234" s="218" t="s">
        <v>211</v>
      </c>
      <c r="E234" s="233" t="s">
        <v>34</v>
      </c>
      <c r="F234" s="234" t="s">
        <v>4563</v>
      </c>
      <c r="G234" s="232"/>
      <c r="H234" s="235">
        <v>15.266999999999999</v>
      </c>
      <c r="I234" s="236"/>
      <c r="J234" s="232"/>
      <c r="K234" s="232"/>
      <c r="L234" s="237"/>
      <c r="M234" s="238"/>
      <c r="N234" s="239"/>
      <c r="O234" s="239"/>
      <c r="P234" s="239"/>
      <c r="Q234" s="239"/>
      <c r="R234" s="239"/>
      <c r="S234" s="239"/>
      <c r="T234" s="240"/>
      <c r="AT234" s="241" t="s">
        <v>211</v>
      </c>
      <c r="AU234" s="241" t="s">
        <v>87</v>
      </c>
      <c r="AV234" s="13" t="s">
        <v>87</v>
      </c>
      <c r="AW234" s="13" t="s">
        <v>40</v>
      </c>
      <c r="AX234" s="13" t="s">
        <v>80</v>
      </c>
      <c r="AY234" s="241" t="s">
        <v>201</v>
      </c>
    </row>
    <row r="235" spans="2:65" s="15" customFormat="1">
      <c r="B235" s="253"/>
      <c r="C235" s="254"/>
      <c r="D235" s="218" t="s">
        <v>211</v>
      </c>
      <c r="E235" s="255" t="s">
        <v>34</v>
      </c>
      <c r="F235" s="256" t="s">
        <v>4559</v>
      </c>
      <c r="G235" s="254"/>
      <c r="H235" s="257">
        <v>15.266999999999999</v>
      </c>
      <c r="I235" s="258"/>
      <c r="J235" s="254"/>
      <c r="K235" s="254"/>
      <c r="L235" s="259"/>
      <c r="M235" s="260"/>
      <c r="N235" s="261"/>
      <c r="O235" s="261"/>
      <c r="P235" s="261"/>
      <c r="Q235" s="261"/>
      <c r="R235" s="261"/>
      <c r="S235" s="261"/>
      <c r="T235" s="262"/>
      <c r="AT235" s="263" t="s">
        <v>211</v>
      </c>
      <c r="AU235" s="263" t="s">
        <v>87</v>
      </c>
      <c r="AV235" s="15" t="s">
        <v>108</v>
      </c>
      <c r="AW235" s="15" t="s">
        <v>40</v>
      </c>
      <c r="AX235" s="15" t="s">
        <v>80</v>
      </c>
      <c r="AY235" s="263" t="s">
        <v>201</v>
      </c>
    </row>
    <row r="236" spans="2:65" s="12" customFormat="1">
      <c r="B236" s="221"/>
      <c r="C236" s="222"/>
      <c r="D236" s="218" t="s">
        <v>211</v>
      </c>
      <c r="E236" s="223" t="s">
        <v>34</v>
      </c>
      <c r="F236" s="224" t="s">
        <v>4470</v>
      </c>
      <c r="G236" s="222"/>
      <c r="H236" s="223" t="s">
        <v>34</v>
      </c>
      <c r="I236" s="225"/>
      <c r="J236" s="222"/>
      <c r="K236" s="222"/>
      <c r="L236" s="226"/>
      <c r="M236" s="227"/>
      <c r="N236" s="228"/>
      <c r="O236" s="228"/>
      <c r="P236" s="228"/>
      <c r="Q236" s="228"/>
      <c r="R236" s="228"/>
      <c r="S236" s="228"/>
      <c r="T236" s="229"/>
      <c r="AT236" s="230" t="s">
        <v>211</v>
      </c>
      <c r="AU236" s="230" t="s">
        <v>87</v>
      </c>
      <c r="AV236" s="12" t="s">
        <v>42</v>
      </c>
      <c r="AW236" s="12" t="s">
        <v>40</v>
      </c>
      <c r="AX236" s="12" t="s">
        <v>80</v>
      </c>
      <c r="AY236" s="230" t="s">
        <v>201</v>
      </c>
    </row>
    <row r="237" spans="2:65" s="13" customFormat="1">
      <c r="B237" s="231"/>
      <c r="C237" s="232"/>
      <c r="D237" s="218" t="s">
        <v>211</v>
      </c>
      <c r="E237" s="233" t="s">
        <v>34</v>
      </c>
      <c r="F237" s="234" t="s">
        <v>4564</v>
      </c>
      <c r="G237" s="232"/>
      <c r="H237" s="235">
        <v>2.8</v>
      </c>
      <c r="I237" s="236"/>
      <c r="J237" s="232"/>
      <c r="K237" s="232"/>
      <c r="L237" s="237"/>
      <c r="M237" s="238"/>
      <c r="N237" s="239"/>
      <c r="O237" s="239"/>
      <c r="P237" s="239"/>
      <c r="Q237" s="239"/>
      <c r="R237" s="239"/>
      <c r="S237" s="239"/>
      <c r="T237" s="240"/>
      <c r="AT237" s="241" t="s">
        <v>211</v>
      </c>
      <c r="AU237" s="241" t="s">
        <v>87</v>
      </c>
      <c r="AV237" s="13" t="s">
        <v>87</v>
      </c>
      <c r="AW237" s="13" t="s">
        <v>40</v>
      </c>
      <c r="AX237" s="13" t="s">
        <v>80</v>
      </c>
      <c r="AY237" s="241" t="s">
        <v>201</v>
      </c>
    </row>
    <row r="238" spans="2:65" s="15" customFormat="1">
      <c r="B238" s="253"/>
      <c r="C238" s="254"/>
      <c r="D238" s="218" t="s">
        <v>211</v>
      </c>
      <c r="E238" s="255" t="s">
        <v>34</v>
      </c>
      <c r="F238" s="256" t="s">
        <v>4565</v>
      </c>
      <c r="G238" s="254"/>
      <c r="H238" s="257">
        <v>2.8</v>
      </c>
      <c r="I238" s="258"/>
      <c r="J238" s="254"/>
      <c r="K238" s="254"/>
      <c r="L238" s="259"/>
      <c r="M238" s="260"/>
      <c r="N238" s="261"/>
      <c r="O238" s="261"/>
      <c r="P238" s="261"/>
      <c r="Q238" s="261"/>
      <c r="R238" s="261"/>
      <c r="S238" s="261"/>
      <c r="T238" s="262"/>
      <c r="AT238" s="263" t="s">
        <v>211</v>
      </c>
      <c r="AU238" s="263" t="s">
        <v>87</v>
      </c>
      <c r="AV238" s="15" t="s">
        <v>108</v>
      </c>
      <c r="AW238" s="15" t="s">
        <v>40</v>
      </c>
      <c r="AX238" s="15" t="s">
        <v>80</v>
      </c>
      <c r="AY238" s="263" t="s">
        <v>201</v>
      </c>
    </row>
    <row r="239" spans="2:65" s="14" customFormat="1">
      <c r="B239" s="242"/>
      <c r="C239" s="243"/>
      <c r="D239" s="218" t="s">
        <v>211</v>
      </c>
      <c r="E239" s="244" t="s">
        <v>34</v>
      </c>
      <c r="F239" s="245" t="s">
        <v>215</v>
      </c>
      <c r="G239" s="243"/>
      <c r="H239" s="246">
        <v>18.067</v>
      </c>
      <c r="I239" s="247"/>
      <c r="J239" s="243"/>
      <c r="K239" s="243"/>
      <c r="L239" s="248"/>
      <c r="M239" s="249"/>
      <c r="N239" s="250"/>
      <c r="O239" s="250"/>
      <c r="P239" s="250"/>
      <c r="Q239" s="250"/>
      <c r="R239" s="250"/>
      <c r="S239" s="250"/>
      <c r="T239" s="251"/>
      <c r="AT239" s="252" t="s">
        <v>211</v>
      </c>
      <c r="AU239" s="252" t="s">
        <v>87</v>
      </c>
      <c r="AV239" s="14" t="s">
        <v>111</v>
      </c>
      <c r="AW239" s="14" t="s">
        <v>40</v>
      </c>
      <c r="AX239" s="14" t="s">
        <v>42</v>
      </c>
      <c r="AY239" s="252" t="s">
        <v>201</v>
      </c>
    </row>
    <row r="240" spans="2:65" s="1" customFormat="1" ht="16.5" customHeight="1">
      <c r="B240" s="43"/>
      <c r="C240" s="264" t="s">
        <v>360</v>
      </c>
      <c r="D240" s="264" t="s">
        <v>306</v>
      </c>
      <c r="E240" s="265" t="s">
        <v>4566</v>
      </c>
      <c r="F240" s="266" t="s">
        <v>4567</v>
      </c>
      <c r="G240" s="267" t="s">
        <v>355</v>
      </c>
      <c r="H240" s="268">
        <v>36.134</v>
      </c>
      <c r="I240" s="269"/>
      <c r="J240" s="270">
        <f>ROUND(I240*H240,2)</f>
        <v>0</v>
      </c>
      <c r="K240" s="266" t="s">
        <v>207</v>
      </c>
      <c r="L240" s="271"/>
      <c r="M240" s="272" t="s">
        <v>34</v>
      </c>
      <c r="N240" s="273" t="s">
        <v>51</v>
      </c>
      <c r="O240" s="44"/>
      <c r="P240" s="215">
        <f>O240*H240</f>
        <v>0</v>
      </c>
      <c r="Q240" s="215">
        <v>1</v>
      </c>
      <c r="R240" s="215">
        <f>Q240*H240</f>
        <v>36.134</v>
      </c>
      <c r="S240" s="215">
        <v>0</v>
      </c>
      <c r="T240" s="216">
        <f>S240*H240</f>
        <v>0</v>
      </c>
      <c r="AR240" s="25" t="s">
        <v>244</v>
      </c>
      <c r="AT240" s="25" t="s">
        <v>306</v>
      </c>
      <c r="AU240" s="25" t="s">
        <v>87</v>
      </c>
      <c r="AY240" s="25" t="s">
        <v>201</v>
      </c>
      <c r="BE240" s="217">
        <f>IF(N240="základní",J240,0)</f>
        <v>0</v>
      </c>
      <c r="BF240" s="217">
        <f>IF(N240="snížená",J240,0)</f>
        <v>0</v>
      </c>
      <c r="BG240" s="217">
        <f>IF(N240="zákl. přenesená",J240,0)</f>
        <v>0</v>
      </c>
      <c r="BH240" s="217">
        <f>IF(N240="sníž. přenesená",J240,0)</f>
        <v>0</v>
      </c>
      <c r="BI240" s="217">
        <f>IF(N240="nulová",J240,0)</f>
        <v>0</v>
      </c>
      <c r="BJ240" s="25" t="s">
        <v>42</v>
      </c>
      <c r="BK240" s="217">
        <f>ROUND(I240*H240,2)</f>
        <v>0</v>
      </c>
      <c r="BL240" s="25" t="s">
        <v>111</v>
      </c>
      <c r="BM240" s="25" t="s">
        <v>4568</v>
      </c>
    </row>
    <row r="241" spans="2:65" s="13" customFormat="1">
      <c r="B241" s="231"/>
      <c r="C241" s="232"/>
      <c r="D241" s="218" t="s">
        <v>211</v>
      </c>
      <c r="E241" s="232"/>
      <c r="F241" s="234" t="s">
        <v>4569</v>
      </c>
      <c r="G241" s="232"/>
      <c r="H241" s="235">
        <v>36.134</v>
      </c>
      <c r="I241" s="236"/>
      <c r="J241" s="232"/>
      <c r="K241" s="232"/>
      <c r="L241" s="237"/>
      <c r="M241" s="238"/>
      <c r="N241" s="239"/>
      <c r="O241" s="239"/>
      <c r="P241" s="239"/>
      <c r="Q241" s="239"/>
      <c r="R241" s="239"/>
      <c r="S241" s="239"/>
      <c r="T241" s="240"/>
      <c r="AT241" s="241" t="s">
        <v>211</v>
      </c>
      <c r="AU241" s="241" t="s">
        <v>87</v>
      </c>
      <c r="AV241" s="13" t="s">
        <v>87</v>
      </c>
      <c r="AW241" s="13" t="s">
        <v>6</v>
      </c>
      <c r="AX241" s="13" t="s">
        <v>42</v>
      </c>
      <c r="AY241" s="241" t="s">
        <v>201</v>
      </c>
    </row>
    <row r="242" spans="2:65" s="1" customFormat="1" ht="38.25" customHeight="1">
      <c r="B242" s="43"/>
      <c r="C242" s="206" t="s">
        <v>367</v>
      </c>
      <c r="D242" s="206" t="s">
        <v>203</v>
      </c>
      <c r="E242" s="207" t="s">
        <v>4570</v>
      </c>
      <c r="F242" s="208" t="s">
        <v>4571</v>
      </c>
      <c r="G242" s="209" t="s">
        <v>137</v>
      </c>
      <c r="H242" s="210">
        <v>60.524000000000001</v>
      </c>
      <c r="I242" s="211"/>
      <c r="J242" s="212">
        <f>ROUND(I242*H242,2)</f>
        <v>0</v>
      </c>
      <c r="K242" s="208" t="s">
        <v>207</v>
      </c>
      <c r="L242" s="63"/>
      <c r="M242" s="213" t="s">
        <v>34</v>
      </c>
      <c r="N242" s="214" t="s">
        <v>51</v>
      </c>
      <c r="O242" s="44"/>
      <c r="P242" s="215">
        <f>O242*H242</f>
        <v>0</v>
      </c>
      <c r="Q242" s="215">
        <v>0</v>
      </c>
      <c r="R242" s="215">
        <f>Q242*H242</f>
        <v>0</v>
      </c>
      <c r="S242" s="215">
        <v>0</v>
      </c>
      <c r="T242" s="216">
        <f>S242*H242</f>
        <v>0</v>
      </c>
      <c r="AR242" s="25" t="s">
        <v>111</v>
      </c>
      <c r="AT242" s="25" t="s">
        <v>203</v>
      </c>
      <c r="AU242" s="25" t="s">
        <v>87</v>
      </c>
      <c r="AY242" s="25" t="s">
        <v>201</v>
      </c>
      <c r="BE242" s="217">
        <f>IF(N242="základní",J242,0)</f>
        <v>0</v>
      </c>
      <c r="BF242" s="217">
        <f>IF(N242="snížená",J242,0)</f>
        <v>0</v>
      </c>
      <c r="BG242" s="217">
        <f>IF(N242="zákl. přenesená",J242,0)</f>
        <v>0</v>
      </c>
      <c r="BH242" s="217">
        <f>IF(N242="sníž. přenesená",J242,0)</f>
        <v>0</v>
      </c>
      <c r="BI242" s="217">
        <f>IF(N242="nulová",J242,0)</f>
        <v>0</v>
      </c>
      <c r="BJ242" s="25" t="s">
        <v>42</v>
      </c>
      <c r="BK242" s="217">
        <f>ROUND(I242*H242,2)</f>
        <v>0</v>
      </c>
      <c r="BL242" s="25" t="s">
        <v>111</v>
      </c>
      <c r="BM242" s="25" t="s">
        <v>4572</v>
      </c>
    </row>
    <row r="243" spans="2:65" s="1" customFormat="1" ht="94.5">
      <c r="B243" s="43"/>
      <c r="C243" s="65"/>
      <c r="D243" s="218" t="s">
        <v>209</v>
      </c>
      <c r="E243" s="65"/>
      <c r="F243" s="219" t="s">
        <v>4573</v>
      </c>
      <c r="G243" s="65"/>
      <c r="H243" s="65"/>
      <c r="I243" s="175"/>
      <c r="J243" s="65"/>
      <c r="K243" s="65"/>
      <c r="L243" s="63"/>
      <c r="M243" s="220"/>
      <c r="N243" s="44"/>
      <c r="O243" s="44"/>
      <c r="P243" s="44"/>
      <c r="Q243" s="44"/>
      <c r="R243" s="44"/>
      <c r="S243" s="44"/>
      <c r="T243" s="80"/>
      <c r="AT243" s="25" t="s">
        <v>209</v>
      </c>
      <c r="AU243" s="25" t="s">
        <v>87</v>
      </c>
    </row>
    <row r="244" spans="2:65" s="12" customFormat="1">
      <c r="B244" s="221"/>
      <c r="C244" s="222"/>
      <c r="D244" s="218" t="s">
        <v>211</v>
      </c>
      <c r="E244" s="223" t="s">
        <v>34</v>
      </c>
      <c r="F244" s="224" t="s">
        <v>4470</v>
      </c>
      <c r="G244" s="222"/>
      <c r="H244" s="223" t="s">
        <v>34</v>
      </c>
      <c r="I244" s="225"/>
      <c r="J244" s="222"/>
      <c r="K244" s="222"/>
      <c r="L244" s="226"/>
      <c r="M244" s="227"/>
      <c r="N244" s="228"/>
      <c r="O244" s="228"/>
      <c r="P244" s="228"/>
      <c r="Q244" s="228"/>
      <c r="R244" s="228"/>
      <c r="S244" s="228"/>
      <c r="T244" s="229"/>
      <c r="AT244" s="230" t="s">
        <v>211</v>
      </c>
      <c r="AU244" s="230" t="s">
        <v>87</v>
      </c>
      <c r="AV244" s="12" t="s">
        <v>42</v>
      </c>
      <c r="AW244" s="12" t="s">
        <v>40</v>
      </c>
      <c r="AX244" s="12" t="s">
        <v>80</v>
      </c>
      <c r="AY244" s="230" t="s">
        <v>201</v>
      </c>
    </row>
    <row r="245" spans="2:65" s="13" customFormat="1">
      <c r="B245" s="231"/>
      <c r="C245" s="232"/>
      <c r="D245" s="218" t="s">
        <v>211</v>
      </c>
      <c r="E245" s="233" t="s">
        <v>34</v>
      </c>
      <c r="F245" s="234" t="s">
        <v>4574</v>
      </c>
      <c r="G245" s="232"/>
      <c r="H245" s="235">
        <v>60.524000000000001</v>
      </c>
      <c r="I245" s="236"/>
      <c r="J245" s="232"/>
      <c r="K245" s="232"/>
      <c r="L245" s="237"/>
      <c r="M245" s="238"/>
      <c r="N245" s="239"/>
      <c r="O245" s="239"/>
      <c r="P245" s="239"/>
      <c r="Q245" s="239"/>
      <c r="R245" s="239"/>
      <c r="S245" s="239"/>
      <c r="T245" s="240"/>
      <c r="AT245" s="241" t="s">
        <v>211</v>
      </c>
      <c r="AU245" s="241" t="s">
        <v>87</v>
      </c>
      <c r="AV245" s="13" t="s">
        <v>87</v>
      </c>
      <c r="AW245" s="13" t="s">
        <v>40</v>
      </c>
      <c r="AX245" s="13" t="s">
        <v>80</v>
      </c>
      <c r="AY245" s="241" t="s">
        <v>201</v>
      </c>
    </row>
    <row r="246" spans="2:65" s="14" customFormat="1">
      <c r="B246" s="242"/>
      <c r="C246" s="243"/>
      <c r="D246" s="218" t="s">
        <v>211</v>
      </c>
      <c r="E246" s="244" t="s">
        <v>34</v>
      </c>
      <c r="F246" s="245" t="s">
        <v>215</v>
      </c>
      <c r="G246" s="243"/>
      <c r="H246" s="246">
        <v>60.524000000000001</v>
      </c>
      <c r="I246" s="247"/>
      <c r="J246" s="243"/>
      <c r="K246" s="243"/>
      <c r="L246" s="248"/>
      <c r="M246" s="249"/>
      <c r="N246" s="250"/>
      <c r="O246" s="250"/>
      <c r="P246" s="250"/>
      <c r="Q246" s="250"/>
      <c r="R246" s="250"/>
      <c r="S246" s="250"/>
      <c r="T246" s="251"/>
      <c r="AT246" s="252" t="s">
        <v>211</v>
      </c>
      <c r="AU246" s="252" t="s">
        <v>87</v>
      </c>
      <c r="AV246" s="14" t="s">
        <v>111</v>
      </c>
      <c r="AW246" s="14" t="s">
        <v>40</v>
      </c>
      <c r="AX246" s="14" t="s">
        <v>42</v>
      </c>
      <c r="AY246" s="252" t="s">
        <v>201</v>
      </c>
    </row>
    <row r="247" spans="2:65" s="1" customFormat="1" ht="25.5" customHeight="1">
      <c r="B247" s="43"/>
      <c r="C247" s="206" t="s">
        <v>374</v>
      </c>
      <c r="D247" s="206" t="s">
        <v>203</v>
      </c>
      <c r="E247" s="207" t="s">
        <v>4575</v>
      </c>
      <c r="F247" s="208" t="s">
        <v>4576</v>
      </c>
      <c r="G247" s="209" t="s">
        <v>137</v>
      </c>
      <c r="H247" s="210">
        <v>60.524000000000001</v>
      </c>
      <c r="I247" s="211"/>
      <c r="J247" s="212">
        <f>ROUND(I247*H247,2)</f>
        <v>0</v>
      </c>
      <c r="K247" s="208" t="s">
        <v>207</v>
      </c>
      <c r="L247" s="63"/>
      <c r="M247" s="213" t="s">
        <v>34</v>
      </c>
      <c r="N247" s="214" t="s">
        <v>51</v>
      </c>
      <c r="O247" s="44"/>
      <c r="P247" s="215">
        <f>O247*H247</f>
        <v>0</v>
      </c>
      <c r="Q247" s="215">
        <v>0</v>
      </c>
      <c r="R247" s="215">
        <f>Q247*H247</f>
        <v>0</v>
      </c>
      <c r="S247" s="215">
        <v>0</v>
      </c>
      <c r="T247" s="216">
        <f>S247*H247</f>
        <v>0</v>
      </c>
      <c r="AR247" s="25" t="s">
        <v>111</v>
      </c>
      <c r="AT247" s="25" t="s">
        <v>203</v>
      </c>
      <c r="AU247" s="25" t="s">
        <v>87</v>
      </c>
      <c r="AY247" s="25" t="s">
        <v>201</v>
      </c>
      <c r="BE247" s="217">
        <f>IF(N247="základní",J247,0)</f>
        <v>0</v>
      </c>
      <c r="BF247" s="217">
        <f>IF(N247="snížená",J247,0)</f>
        <v>0</v>
      </c>
      <c r="BG247" s="217">
        <f>IF(N247="zákl. přenesená",J247,0)</f>
        <v>0</v>
      </c>
      <c r="BH247" s="217">
        <f>IF(N247="sníž. přenesená",J247,0)</f>
        <v>0</v>
      </c>
      <c r="BI247" s="217">
        <f>IF(N247="nulová",J247,0)</f>
        <v>0</v>
      </c>
      <c r="BJ247" s="25" t="s">
        <v>42</v>
      </c>
      <c r="BK247" s="217">
        <f>ROUND(I247*H247,2)</f>
        <v>0</v>
      </c>
      <c r="BL247" s="25" t="s">
        <v>111</v>
      </c>
      <c r="BM247" s="25" t="s">
        <v>4577</v>
      </c>
    </row>
    <row r="248" spans="2:65" s="1" customFormat="1" ht="121.5">
      <c r="B248" s="43"/>
      <c r="C248" s="65"/>
      <c r="D248" s="218" t="s">
        <v>209</v>
      </c>
      <c r="E248" s="65"/>
      <c r="F248" s="219" t="s">
        <v>4578</v>
      </c>
      <c r="G248" s="65"/>
      <c r="H248" s="65"/>
      <c r="I248" s="175"/>
      <c r="J248" s="65"/>
      <c r="K248" s="65"/>
      <c r="L248" s="63"/>
      <c r="M248" s="220"/>
      <c r="N248" s="44"/>
      <c r="O248" s="44"/>
      <c r="P248" s="44"/>
      <c r="Q248" s="44"/>
      <c r="R248" s="44"/>
      <c r="S248" s="44"/>
      <c r="T248" s="80"/>
      <c r="AT248" s="25" t="s">
        <v>209</v>
      </c>
      <c r="AU248" s="25" t="s">
        <v>87</v>
      </c>
    </row>
    <row r="249" spans="2:65" s="12" customFormat="1">
      <c r="B249" s="221"/>
      <c r="C249" s="222"/>
      <c r="D249" s="218" t="s">
        <v>211</v>
      </c>
      <c r="E249" s="223" t="s">
        <v>34</v>
      </c>
      <c r="F249" s="224" t="s">
        <v>4470</v>
      </c>
      <c r="G249" s="222"/>
      <c r="H249" s="223" t="s">
        <v>34</v>
      </c>
      <c r="I249" s="225"/>
      <c r="J249" s="222"/>
      <c r="K249" s="222"/>
      <c r="L249" s="226"/>
      <c r="M249" s="227"/>
      <c r="N249" s="228"/>
      <c r="O249" s="228"/>
      <c r="P249" s="228"/>
      <c r="Q249" s="228"/>
      <c r="R249" s="228"/>
      <c r="S249" s="228"/>
      <c r="T249" s="229"/>
      <c r="AT249" s="230" t="s">
        <v>211</v>
      </c>
      <c r="AU249" s="230" t="s">
        <v>87</v>
      </c>
      <c r="AV249" s="12" t="s">
        <v>42</v>
      </c>
      <c r="AW249" s="12" t="s">
        <v>40</v>
      </c>
      <c r="AX249" s="12" t="s">
        <v>80</v>
      </c>
      <c r="AY249" s="230" t="s">
        <v>201</v>
      </c>
    </row>
    <row r="250" spans="2:65" s="13" customFormat="1">
      <c r="B250" s="231"/>
      <c r="C250" s="232"/>
      <c r="D250" s="218" t="s">
        <v>211</v>
      </c>
      <c r="E250" s="233" t="s">
        <v>34</v>
      </c>
      <c r="F250" s="234" t="s">
        <v>4574</v>
      </c>
      <c r="G250" s="232"/>
      <c r="H250" s="235">
        <v>60.524000000000001</v>
      </c>
      <c r="I250" s="236"/>
      <c r="J250" s="232"/>
      <c r="K250" s="232"/>
      <c r="L250" s="237"/>
      <c r="M250" s="238"/>
      <c r="N250" s="239"/>
      <c r="O250" s="239"/>
      <c r="P250" s="239"/>
      <c r="Q250" s="239"/>
      <c r="R250" s="239"/>
      <c r="S250" s="239"/>
      <c r="T250" s="240"/>
      <c r="AT250" s="241" t="s">
        <v>211</v>
      </c>
      <c r="AU250" s="241" t="s">
        <v>87</v>
      </c>
      <c r="AV250" s="13" t="s">
        <v>87</v>
      </c>
      <c r="AW250" s="13" t="s">
        <v>40</v>
      </c>
      <c r="AX250" s="13" t="s">
        <v>80</v>
      </c>
      <c r="AY250" s="241" t="s">
        <v>201</v>
      </c>
    </row>
    <row r="251" spans="2:65" s="14" customFormat="1">
      <c r="B251" s="242"/>
      <c r="C251" s="243"/>
      <c r="D251" s="218" t="s">
        <v>211</v>
      </c>
      <c r="E251" s="244" t="s">
        <v>34</v>
      </c>
      <c r="F251" s="245" t="s">
        <v>215</v>
      </c>
      <c r="G251" s="243"/>
      <c r="H251" s="246">
        <v>60.524000000000001</v>
      </c>
      <c r="I251" s="247"/>
      <c r="J251" s="243"/>
      <c r="K251" s="243"/>
      <c r="L251" s="248"/>
      <c r="M251" s="249"/>
      <c r="N251" s="250"/>
      <c r="O251" s="250"/>
      <c r="P251" s="250"/>
      <c r="Q251" s="250"/>
      <c r="R251" s="250"/>
      <c r="S251" s="250"/>
      <c r="T251" s="251"/>
      <c r="AT251" s="252" t="s">
        <v>211</v>
      </c>
      <c r="AU251" s="252" t="s">
        <v>87</v>
      </c>
      <c r="AV251" s="14" t="s">
        <v>111</v>
      </c>
      <c r="AW251" s="14" t="s">
        <v>40</v>
      </c>
      <c r="AX251" s="14" t="s">
        <v>42</v>
      </c>
      <c r="AY251" s="252" t="s">
        <v>201</v>
      </c>
    </row>
    <row r="252" spans="2:65" s="1" customFormat="1" ht="25.5" customHeight="1">
      <c r="B252" s="43"/>
      <c r="C252" s="206" t="s">
        <v>378</v>
      </c>
      <c r="D252" s="206" t="s">
        <v>203</v>
      </c>
      <c r="E252" s="207" t="s">
        <v>4579</v>
      </c>
      <c r="F252" s="208" t="s">
        <v>4580</v>
      </c>
      <c r="G252" s="209" t="s">
        <v>137</v>
      </c>
      <c r="H252" s="210">
        <v>60.524000000000001</v>
      </c>
      <c r="I252" s="211"/>
      <c r="J252" s="212">
        <f>ROUND(I252*H252,2)</f>
        <v>0</v>
      </c>
      <c r="K252" s="208" t="s">
        <v>207</v>
      </c>
      <c r="L252" s="63"/>
      <c r="M252" s="213" t="s">
        <v>34</v>
      </c>
      <c r="N252" s="214" t="s">
        <v>51</v>
      </c>
      <c r="O252" s="44"/>
      <c r="P252" s="215">
        <f>O252*H252</f>
        <v>0</v>
      </c>
      <c r="Q252" s="215">
        <v>0</v>
      </c>
      <c r="R252" s="215">
        <f>Q252*H252</f>
        <v>0</v>
      </c>
      <c r="S252" s="215">
        <v>0</v>
      </c>
      <c r="T252" s="216">
        <f>S252*H252</f>
        <v>0</v>
      </c>
      <c r="AR252" s="25" t="s">
        <v>111</v>
      </c>
      <c r="AT252" s="25" t="s">
        <v>203</v>
      </c>
      <c r="AU252" s="25" t="s">
        <v>87</v>
      </c>
      <c r="AY252" s="25" t="s">
        <v>201</v>
      </c>
      <c r="BE252" s="217">
        <f>IF(N252="základní",J252,0)</f>
        <v>0</v>
      </c>
      <c r="BF252" s="217">
        <f>IF(N252="snížená",J252,0)</f>
        <v>0</v>
      </c>
      <c r="BG252" s="217">
        <f>IF(N252="zákl. přenesená",J252,0)</f>
        <v>0</v>
      </c>
      <c r="BH252" s="217">
        <f>IF(N252="sníž. přenesená",J252,0)</f>
        <v>0</v>
      </c>
      <c r="BI252" s="217">
        <f>IF(N252="nulová",J252,0)</f>
        <v>0</v>
      </c>
      <c r="BJ252" s="25" t="s">
        <v>42</v>
      </c>
      <c r="BK252" s="217">
        <f>ROUND(I252*H252,2)</f>
        <v>0</v>
      </c>
      <c r="BL252" s="25" t="s">
        <v>111</v>
      </c>
      <c r="BM252" s="25" t="s">
        <v>4581</v>
      </c>
    </row>
    <row r="253" spans="2:65" s="1" customFormat="1" ht="121.5">
      <c r="B253" s="43"/>
      <c r="C253" s="65"/>
      <c r="D253" s="218" t="s">
        <v>209</v>
      </c>
      <c r="E253" s="65"/>
      <c r="F253" s="219" t="s">
        <v>4582</v>
      </c>
      <c r="G253" s="65"/>
      <c r="H253" s="65"/>
      <c r="I253" s="175"/>
      <c r="J253" s="65"/>
      <c r="K253" s="65"/>
      <c r="L253" s="63"/>
      <c r="M253" s="220"/>
      <c r="N253" s="44"/>
      <c r="O253" s="44"/>
      <c r="P253" s="44"/>
      <c r="Q253" s="44"/>
      <c r="R253" s="44"/>
      <c r="S253" s="44"/>
      <c r="T253" s="80"/>
      <c r="AT253" s="25" t="s">
        <v>209</v>
      </c>
      <c r="AU253" s="25" t="s">
        <v>87</v>
      </c>
    </row>
    <row r="254" spans="2:65" s="12" customFormat="1">
      <c r="B254" s="221"/>
      <c r="C254" s="222"/>
      <c r="D254" s="218" t="s">
        <v>211</v>
      </c>
      <c r="E254" s="223" t="s">
        <v>34</v>
      </c>
      <c r="F254" s="224" t="s">
        <v>4470</v>
      </c>
      <c r="G254" s="222"/>
      <c r="H254" s="223" t="s">
        <v>34</v>
      </c>
      <c r="I254" s="225"/>
      <c r="J254" s="222"/>
      <c r="K254" s="222"/>
      <c r="L254" s="226"/>
      <c r="M254" s="227"/>
      <c r="N254" s="228"/>
      <c r="O254" s="228"/>
      <c r="P254" s="228"/>
      <c r="Q254" s="228"/>
      <c r="R254" s="228"/>
      <c r="S254" s="228"/>
      <c r="T254" s="229"/>
      <c r="AT254" s="230" t="s">
        <v>211</v>
      </c>
      <c r="AU254" s="230" t="s">
        <v>87</v>
      </c>
      <c r="AV254" s="12" t="s">
        <v>42</v>
      </c>
      <c r="AW254" s="12" t="s">
        <v>40</v>
      </c>
      <c r="AX254" s="12" t="s">
        <v>80</v>
      </c>
      <c r="AY254" s="230" t="s">
        <v>201</v>
      </c>
    </row>
    <row r="255" spans="2:65" s="13" customFormat="1">
      <c r="B255" s="231"/>
      <c r="C255" s="232"/>
      <c r="D255" s="218" t="s">
        <v>211</v>
      </c>
      <c r="E255" s="233" t="s">
        <v>34</v>
      </c>
      <c r="F255" s="234" t="s">
        <v>4574</v>
      </c>
      <c r="G255" s="232"/>
      <c r="H255" s="235">
        <v>60.524000000000001</v>
      </c>
      <c r="I255" s="236"/>
      <c r="J255" s="232"/>
      <c r="K255" s="232"/>
      <c r="L255" s="237"/>
      <c r="M255" s="238"/>
      <c r="N255" s="239"/>
      <c r="O255" s="239"/>
      <c r="P255" s="239"/>
      <c r="Q255" s="239"/>
      <c r="R255" s="239"/>
      <c r="S255" s="239"/>
      <c r="T255" s="240"/>
      <c r="AT255" s="241" t="s">
        <v>211</v>
      </c>
      <c r="AU255" s="241" t="s">
        <v>87</v>
      </c>
      <c r="AV255" s="13" t="s">
        <v>87</v>
      </c>
      <c r="AW255" s="13" t="s">
        <v>40</v>
      </c>
      <c r="AX255" s="13" t="s">
        <v>80</v>
      </c>
      <c r="AY255" s="241" t="s">
        <v>201</v>
      </c>
    </row>
    <row r="256" spans="2:65" s="14" customFormat="1">
      <c r="B256" s="242"/>
      <c r="C256" s="243"/>
      <c r="D256" s="218" t="s">
        <v>211</v>
      </c>
      <c r="E256" s="244" t="s">
        <v>34</v>
      </c>
      <c r="F256" s="245" t="s">
        <v>215</v>
      </c>
      <c r="G256" s="243"/>
      <c r="H256" s="246">
        <v>60.524000000000001</v>
      </c>
      <c r="I256" s="247"/>
      <c r="J256" s="243"/>
      <c r="K256" s="243"/>
      <c r="L256" s="248"/>
      <c r="M256" s="249"/>
      <c r="N256" s="250"/>
      <c r="O256" s="250"/>
      <c r="P256" s="250"/>
      <c r="Q256" s="250"/>
      <c r="R256" s="250"/>
      <c r="S256" s="250"/>
      <c r="T256" s="251"/>
      <c r="AT256" s="252" t="s">
        <v>211</v>
      </c>
      <c r="AU256" s="252" t="s">
        <v>87</v>
      </c>
      <c r="AV256" s="14" t="s">
        <v>111</v>
      </c>
      <c r="AW256" s="14" t="s">
        <v>40</v>
      </c>
      <c r="AX256" s="14" t="s">
        <v>42</v>
      </c>
      <c r="AY256" s="252" t="s">
        <v>201</v>
      </c>
    </row>
    <row r="257" spans="2:65" s="1" customFormat="1" ht="16.5" customHeight="1">
      <c r="B257" s="43"/>
      <c r="C257" s="264" t="s">
        <v>385</v>
      </c>
      <c r="D257" s="264" t="s">
        <v>306</v>
      </c>
      <c r="E257" s="265" t="s">
        <v>4583</v>
      </c>
      <c r="F257" s="266" t="s">
        <v>4584</v>
      </c>
      <c r="G257" s="267" t="s">
        <v>1540</v>
      </c>
      <c r="H257" s="268">
        <v>0.90800000000000003</v>
      </c>
      <c r="I257" s="269"/>
      <c r="J257" s="270">
        <f>ROUND(I257*H257,2)</f>
        <v>0</v>
      </c>
      <c r="K257" s="266" t="s">
        <v>207</v>
      </c>
      <c r="L257" s="271"/>
      <c r="M257" s="272" t="s">
        <v>34</v>
      </c>
      <c r="N257" s="273" t="s">
        <v>51</v>
      </c>
      <c r="O257" s="44"/>
      <c r="P257" s="215">
        <f>O257*H257</f>
        <v>0</v>
      </c>
      <c r="Q257" s="215">
        <v>1E-3</v>
      </c>
      <c r="R257" s="215">
        <f>Q257*H257</f>
        <v>9.0800000000000006E-4</v>
      </c>
      <c r="S257" s="215">
        <v>0</v>
      </c>
      <c r="T257" s="216">
        <f>S257*H257</f>
        <v>0</v>
      </c>
      <c r="AR257" s="25" t="s">
        <v>244</v>
      </c>
      <c r="AT257" s="25" t="s">
        <v>306</v>
      </c>
      <c r="AU257" s="25" t="s">
        <v>87</v>
      </c>
      <c r="AY257" s="25" t="s">
        <v>201</v>
      </c>
      <c r="BE257" s="217">
        <f>IF(N257="základní",J257,0)</f>
        <v>0</v>
      </c>
      <c r="BF257" s="217">
        <f>IF(N257="snížená",J257,0)</f>
        <v>0</v>
      </c>
      <c r="BG257" s="217">
        <f>IF(N257="zákl. přenesená",J257,0)</f>
        <v>0</v>
      </c>
      <c r="BH257" s="217">
        <f>IF(N257="sníž. přenesená",J257,0)</f>
        <v>0</v>
      </c>
      <c r="BI257" s="217">
        <f>IF(N257="nulová",J257,0)</f>
        <v>0</v>
      </c>
      <c r="BJ257" s="25" t="s">
        <v>42</v>
      </c>
      <c r="BK257" s="217">
        <f>ROUND(I257*H257,2)</f>
        <v>0</v>
      </c>
      <c r="BL257" s="25" t="s">
        <v>111</v>
      </c>
      <c r="BM257" s="25" t="s">
        <v>4585</v>
      </c>
    </row>
    <row r="258" spans="2:65" s="13" customFormat="1">
      <c r="B258" s="231"/>
      <c r="C258" s="232"/>
      <c r="D258" s="218" t="s">
        <v>211</v>
      </c>
      <c r="E258" s="232"/>
      <c r="F258" s="234" t="s">
        <v>4586</v>
      </c>
      <c r="G258" s="232"/>
      <c r="H258" s="235">
        <v>0.90800000000000003</v>
      </c>
      <c r="I258" s="236"/>
      <c r="J258" s="232"/>
      <c r="K258" s="232"/>
      <c r="L258" s="237"/>
      <c r="M258" s="238"/>
      <c r="N258" s="239"/>
      <c r="O258" s="239"/>
      <c r="P258" s="239"/>
      <c r="Q258" s="239"/>
      <c r="R258" s="239"/>
      <c r="S258" s="239"/>
      <c r="T258" s="240"/>
      <c r="AT258" s="241" t="s">
        <v>211</v>
      </c>
      <c r="AU258" s="241" t="s">
        <v>87</v>
      </c>
      <c r="AV258" s="13" t="s">
        <v>87</v>
      </c>
      <c r="AW258" s="13" t="s">
        <v>6</v>
      </c>
      <c r="AX258" s="13" t="s">
        <v>42</v>
      </c>
      <c r="AY258" s="241" t="s">
        <v>201</v>
      </c>
    </row>
    <row r="259" spans="2:65" s="1" customFormat="1" ht="25.5" customHeight="1">
      <c r="B259" s="43"/>
      <c r="C259" s="206" t="s">
        <v>390</v>
      </c>
      <c r="D259" s="206" t="s">
        <v>203</v>
      </c>
      <c r="E259" s="207" t="s">
        <v>4587</v>
      </c>
      <c r="F259" s="208" t="s">
        <v>4588</v>
      </c>
      <c r="G259" s="209" t="s">
        <v>137</v>
      </c>
      <c r="H259" s="210">
        <v>606.14300000000003</v>
      </c>
      <c r="I259" s="211"/>
      <c r="J259" s="212">
        <f>ROUND(I259*H259,2)</f>
        <v>0</v>
      </c>
      <c r="K259" s="208" t="s">
        <v>207</v>
      </c>
      <c r="L259" s="63"/>
      <c r="M259" s="213" t="s">
        <v>34</v>
      </c>
      <c r="N259" s="214" t="s">
        <v>51</v>
      </c>
      <c r="O259" s="44"/>
      <c r="P259" s="215">
        <f>O259*H259</f>
        <v>0</v>
      </c>
      <c r="Q259" s="215">
        <v>0</v>
      </c>
      <c r="R259" s="215">
        <f>Q259*H259</f>
        <v>0</v>
      </c>
      <c r="S259" s="215">
        <v>0</v>
      </c>
      <c r="T259" s="216">
        <f>S259*H259</f>
        <v>0</v>
      </c>
      <c r="AR259" s="25" t="s">
        <v>111</v>
      </c>
      <c r="AT259" s="25" t="s">
        <v>203</v>
      </c>
      <c r="AU259" s="25" t="s">
        <v>87</v>
      </c>
      <c r="AY259" s="25" t="s">
        <v>201</v>
      </c>
      <c r="BE259" s="217">
        <f>IF(N259="základní",J259,0)</f>
        <v>0</v>
      </c>
      <c r="BF259" s="217">
        <f>IF(N259="snížená",J259,0)</f>
        <v>0</v>
      </c>
      <c r="BG259" s="217">
        <f>IF(N259="zákl. přenesená",J259,0)</f>
        <v>0</v>
      </c>
      <c r="BH259" s="217">
        <f>IF(N259="sníž. přenesená",J259,0)</f>
        <v>0</v>
      </c>
      <c r="BI259" s="217">
        <f>IF(N259="nulová",J259,0)</f>
        <v>0</v>
      </c>
      <c r="BJ259" s="25" t="s">
        <v>42</v>
      </c>
      <c r="BK259" s="217">
        <f>ROUND(I259*H259,2)</f>
        <v>0</v>
      </c>
      <c r="BL259" s="25" t="s">
        <v>111</v>
      </c>
      <c r="BM259" s="25" t="s">
        <v>4589</v>
      </c>
    </row>
    <row r="260" spans="2:65" s="1" customFormat="1" ht="162">
      <c r="B260" s="43"/>
      <c r="C260" s="65"/>
      <c r="D260" s="218" t="s">
        <v>209</v>
      </c>
      <c r="E260" s="65"/>
      <c r="F260" s="219" t="s">
        <v>4590</v>
      </c>
      <c r="G260" s="65"/>
      <c r="H260" s="65"/>
      <c r="I260" s="175"/>
      <c r="J260" s="65"/>
      <c r="K260" s="65"/>
      <c r="L260" s="63"/>
      <c r="M260" s="220"/>
      <c r="N260" s="44"/>
      <c r="O260" s="44"/>
      <c r="P260" s="44"/>
      <c r="Q260" s="44"/>
      <c r="R260" s="44"/>
      <c r="S260" s="44"/>
      <c r="T260" s="80"/>
      <c r="AT260" s="25" t="s">
        <v>209</v>
      </c>
      <c r="AU260" s="25" t="s">
        <v>87</v>
      </c>
    </row>
    <row r="261" spans="2:65" s="12" customFormat="1">
      <c r="B261" s="221"/>
      <c r="C261" s="222"/>
      <c r="D261" s="218" t="s">
        <v>211</v>
      </c>
      <c r="E261" s="223" t="s">
        <v>34</v>
      </c>
      <c r="F261" s="224" t="s">
        <v>4470</v>
      </c>
      <c r="G261" s="222"/>
      <c r="H261" s="223" t="s">
        <v>34</v>
      </c>
      <c r="I261" s="225"/>
      <c r="J261" s="222"/>
      <c r="K261" s="222"/>
      <c r="L261" s="226"/>
      <c r="M261" s="227"/>
      <c r="N261" s="228"/>
      <c r="O261" s="228"/>
      <c r="P261" s="228"/>
      <c r="Q261" s="228"/>
      <c r="R261" s="228"/>
      <c r="S261" s="228"/>
      <c r="T261" s="229"/>
      <c r="AT261" s="230" t="s">
        <v>211</v>
      </c>
      <c r="AU261" s="230" t="s">
        <v>87</v>
      </c>
      <c r="AV261" s="12" t="s">
        <v>42</v>
      </c>
      <c r="AW261" s="12" t="s">
        <v>40</v>
      </c>
      <c r="AX261" s="12" t="s">
        <v>80</v>
      </c>
      <c r="AY261" s="230" t="s">
        <v>201</v>
      </c>
    </row>
    <row r="262" spans="2:65" s="13" customFormat="1">
      <c r="B262" s="231"/>
      <c r="C262" s="232"/>
      <c r="D262" s="218" t="s">
        <v>211</v>
      </c>
      <c r="E262" s="233" t="s">
        <v>34</v>
      </c>
      <c r="F262" s="234" t="s">
        <v>4591</v>
      </c>
      <c r="G262" s="232"/>
      <c r="H262" s="235">
        <v>444.65100000000001</v>
      </c>
      <c r="I262" s="236"/>
      <c r="J262" s="232"/>
      <c r="K262" s="232"/>
      <c r="L262" s="237"/>
      <c r="M262" s="238"/>
      <c r="N262" s="239"/>
      <c r="O262" s="239"/>
      <c r="P262" s="239"/>
      <c r="Q262" s="239"/>
      <c r="R262" s="239"/>
      <c r="S262" s="239"/>
      <c r="T262" s="240"/>
      <c r="AT262" s="241" t="s">
        <v>211</v>
      </c>
      <c r="AU262" s="241" t="s">
        <v>87</v>
      </c>
      <c r="AV262" s="13" t="s">
        <v>87</v>
      </c>
      <c r="AW262" s="13" t="s">
        <v>40</v>
      </c>
      <c r="AX262" s="13" t="s">
        <v>80</v>
      </c>
      <c r="AY262" s="241" t="s">
        <v>201</v>
      </c>
    </row>
    <row r="263" spans="2:65" s="13" customFormat="1">
      <c r="B263" s="231"/>
      <c r="C263" s="232"/>
      <c r="D263" s="218" t="s">
        <v>211</v>
      </c>
      <c r="E263" s="233" t="s">
        <v>34</v>
      </c>
      <c r="F263" s="234" t="s">
        <v>4592</v>
      </c>
      <c r="G263" s="232"/>
      <c r="H263" s="235">
        <v>161.49199999999999</v>
      </c>
      <c r="I263" s="236"/>
      <c r="J263" s="232"/>
      <c r="K263" s="232"/>
      <c r="L263" s="237"/>
      <c r="M263" s="238"/>
      <c r="N263" s="239"/>
      <c r="O263" s="239"/>
      <c r="P263" s="239"/>
      <c r="Q263" s="239"/>
      <c r="R263" s="239"/>
      <c r="S263" s="239"/>
      <c r="T263" s="240"/>
      <c r="AT263" s="241" t="s">
        <v>211</v>
      </c>
      <c r="AU263" s="241" t="s">
        <v>87</v>
      </c>
      <c r="AV263" s="13" t="s">
        <v>87</v>
      </c>
      <c r="AW263" s="13" t="s">
        <v>40</v>
      </c>
      <c r="AX263" s="13" t="s">
        <v>80</v>
      </c>
      <c r="AY263" s="241" t="s">
        <v>201</v>
      </c>
    </row>
    <row r="264" spans="2:65" s="14" customFormat="1">
      <c r="B264" s="242"/>
      <c r="C264" s="243"/>
      <c r="D264" s="218" t="s">
        <v>211</v>
      </c>
      <c r="E264" s="244" t="s">
        <v>34</v>
      </c>
      <c r="F264" s="245" t="s">
        <v>215</v>
      </c>
      <c r="G264" s="243"/>
      <c r="H264" s="246">
        <v>606.14300000000003</v>
      </c>
      <c r="I264" s="247"/>
      <c r="J264" s="243"/>
      <c r="K264" s="243"/>
      <c r="L264" s="248"/>
      <c r="M264" s="249"/>
      <c r="N264" s="250"/>
      <c r="O264" s="250"/>
      <c r="P264" s="250"/>
      <c r="Q264" s="250"/>
      <c r="R264" s="250"/>
      <c r="S264" s="250"/>
      <c r="T264" s="251"/>
      <c r="AT264" s="252" t="s">
        <v>211</v>
      </c>
      <c r="AU264" s="252" t="s">
        <v>87</v>
      </c>
      <c r="AV264" s="14" t="s">
        <v>111</v>
      </c>
      <c r="AW264" s="14" t="s">
        <v>40</v>
      </c>
      <c r="AX264" s="14" t="s">
        <v>42</v>
      </c>
      <c r="AY264" s="252" t="s">
        <v>201</v>
      </c>
    </row>
    <row r="265" spans="2:65" s="1" customFormat="1" ht="16.5" customHeight="1">
      <c r="B265" s="43"/>
      <c r="C265" s="206" t="s">
        <v>395</v>
      </c>
      <c r="D265" s="206" t="s">
        <v>203</v>
      </c>
      <c r="E265" s="207" t="s">
        <v>4593</v>
      </c>
      <c r="F265" s="208" t="s">
        <v>4594</v>
      </c>
      <c r="G265" s="209" t="s">
        <v>137</v>
      </c>
      <c r="H265" s="210">
        <v>60.524000000000001</v>
      </c>
      <c r="I265" s="211"/>
      <c r="J265" s="212">
        <f>ROUND(I265*H265,2)</f>
        <v>0</v>
      </c>
      <c r="K265" s="208" t="s">
        <v>207</v>
      </c>
      <c r="L265" s="63"/>
      <c r="M265" s="213" t="s">
        <v>34</v>
      </c>
      <c r="N265" s="214" t="s">
        <v>51</v>
      </c>
      <c r="O265" s="44"/>
      <c r="P265" s="215">
        <f>O265*H265</f>
        <v>0</v>
      </c>
      <c r="Q265" s="215">
        <v>0</v>
      </c>
      <c r="R265" s="215">
        <f>Q265*H265</f>
        <v>0</v>
      </c>
      <c r="S265" s="215">
        <v>0</v>
      </c>
      <c r="T265" s="216">
        <f>S265*H265</f>
        <v>0</v>
      </c>
      <c r="AR265" s="25" t="s">
        <v>111</v>
      </c>
      <c r="AT265" s="25" t="s">
        <v>203</v>
      </c>
      <c r="AU265" s="25" t="s">
        <v>87</v>
      </c>
      <c r="AY265" s="25" t="s">
        <v>201</v>
      </c>
      <c r="BE265" s="217">
        <f>IF(N265="základní",J265,0)</f>
        <v>0</v>
      </c>
      <c r="BF265" s="217">
        <f>IF(N265="snížená",J265,0)</f>
        <v>0</v>
      </c>
      <c r="BG265" s="217">
        <f>IF(N265="zákl. přenesená",J265,0)</f>
        <v>0</v>
      </c>
      <c r="BH265" s="217">
        <f>IF(N265="sníž. přenesená",J265,0)</f>
        <v>0</v>
      </c>
      <c r="BI265" s="217">
        <f>IF(N265="nulová",J265,0)</f>
        <v>0</v>
      </c>
      <c r="BJ265" s="25" t="s">
        <v>42</v>
      </c>
      <c r="BK265" s="217">
        <f>ROUND(I265*H265,2)</f>
        <v>0</v>
      </c>
      <c r="BL265" s="25" t="s">
        <v>111</v>
      </c>
      <c r="BM265" s="25" t="s">
        <v>4595</v>
      </c>
    </row>
    <row r="266" spans="2:65" s="1" customFormat="1" ht="40.5">
      <c r="B266" s="43"/>
      <c r="C266" s="65"/>
      <c r="D266" s="218" t="s">
        <v>209</v>
      </c>
      <c r="E266" s="65"/>
      <c r="F266" s="219" t="s">
        <v>4596</v>
      </c>
      <c r="G266" s="65"/>
      <c r="H266" s="65"/>
      <c r="I266" s="175"/>
      <c r="J266" s="65"/>
      <c r="K266" s="65"/>
      <c r="L266" s="63"/>
      <c r="M266" s="220"/>
      <c r="N266" s="44"/>
      <c r="O266" s="44"/>
      <c r="P266" s="44"/>
      <c r="Q266" s="44"/>
      <c r="R266" s="44"/>
      <c r="S266" s="44"/>
      <c r="T266" s="80"/>
      <c r="AT266" s="25" t="s">
        <v>209</v>
      </c>
      <c r="AU266" s="25" t="s">
        <v>87</v>
      </c>
    </row>
    <row r="267" spans="2:65" s="1" customFormat="1" ht="16.5" customHeight="1">
      <c r="B267" s="43"/>
      <c r="C267" s="206" t="s">
        <v>399</v>
      </c>
      <c r="D267" s="206" t="s">
        <v>203</v>
      </c>
      <c r="E267" s="207" t="s">
        <v>4597</v>
      </c>
      <c r="F267" s="208" t="s">
        <v>4598</v>
      </c>
      <c r="G267" s="209" t="s">
        <v>137</v>
      </c>
      <c r="H267" s="210">
        <v>181.572</v>
      </c>
      <c r="I267" s="211"/>
      <c r="J267" s="212">
        <f>ROUND(I267*H267,2)</f>
        <v>0</v>
      </c>
      <c r="K267" s="208" t="s">
        <v>207</v>
      </c>
      <c r="L267" s="63"/>
      <c r="M267" s="213" t="s">
        <v>34</v>
      </c>
      <c r="N267" s="214" t="s">
        <v>51</v>
      </c>
      <c r="O267" s="44"/>
      <c r="P267" s="215">
        <f>O267*H267</f>
        <v>0</v>
      </c>
      <c r="Q267" s="215">
        <v>0</v>
      </c>
      <c r="R267" s="215">
        <f>Q267*H267</f>
        <v>0</v>
      </c>
      <c r="S267" s="215">
        <v>0</v>
      </c>
      <c r="T267" s="216">
        <f>S267*H267</f>
        <v>0</v>
      </c>
      <c r="AR267" s="25" t="s">
        <v>111</v>
      </c>
      <c r="AT267" s="25" t="s">
        <v>203</v>
      </c>
      <c r="AU267" s="25" t="s">
        <v>87</v>
      </c>
      <c r="AY267" s="25" t="s">
        <v>201</v>
      </c>
      <c r="BE267" s="217">
        <f>IF(N267="základní",J267,0)</f>
        <v>0</v>
      </c>
      <c r="BF267" s="217">
        <f>IF(N267="snížená",J267,0)</f>
        <v>0</v>
      </c>
      <c r="BG267" s="217">
        <f>IF(N267="zákl. přenesená",J267,0)</f>
        <v>0</v>
      </c>
      <c r="BH267" s="217">
        <f>IF(N267="sníž. přenesená",J267,0)</f>
        <v>0</v>
      </c>
      <c r="BI267" s="217">
        <f>IF(N267="nulová",J267,0)</f>
        <v>0</v>
      </c>
      <c r="BJ267" s="25" t="s">
        <v>42</v>
      </c>
      <c r="BK267" s="217">
        <f>ROUND(I267*H267,2)</f>
        <v>0</v>
      </c>
      <c r="BL267" s="25" t="s">
        <v>111</v>
      </c>
      <c r="BM267" s="25" t="s">
        <v>4599</v>
      </c>
    </row>
    <row r="268" spans="2:65" s="1" customFormat="1" ht="40.5">
      <c r="B268" s="43"/>
      <c r="C268" s="65"/>
      <c r="D268" s="218" t="s">
        <v>209</v>
      </c>
      <c r="E268" s="65"/>
      <c r="F268" s="219" t="s">
        <v>4596</v>
      </c>
      <c r="G268" s="65"/>
      <c r="H268" s="65"/>
      <c r="I268" s="175"/>
      <c r="J268" s="65"/>
      <c r="K268" s="65"/>
      <c r="L268" s="63"/>
      <c r="M268" s="220"/>
      <c r="N268" s="44"/>
      <c r="O268" s="44"/>
      <c r="P268" s="44"/>
      <c r="Q268" s="44"/>
      <c r="R268" s="44"/>
      <c r="S268" s="44"/>
      <c r="T268" s="80"/>
      <c r="AT268" s="25" t="s">
        <v>209</v>
      </c>
      <c r="AU268" s="25" t="s">
        <v>87</v>
      </c>
    </row>
    <row r="269" spans="2:65" s="13" customFormat="1">
      <c r="B269" s="231"/>
      <c r="C269" s="232"/>
      <c r="D269" s="218" t="s">
        <v>211</v>
      </c>
      <c r="E269" s="233" t="s">
        <v>34</v>
      </c>
      <c r="F269" s="234" t="s">
        <v>4600</v>
      </c>
      <c r="G269" s="232"/>
      <c r="H269" s="235">
        <v>181.572</v>
      </c>
      <c r="I269" s="236"/>
      <c r="J269" s="232"/>
      <c r="K269" s="232"/>
      <c r="L269" s="237"/>
      <c r="M269" s="238"/>
      <c r="N269" s="239"/>
      <c r="O269" s="239"/>
      <c r="P269" s="239"/>
      <c r="Q269" s="239"/>
      <c r="R269" s="239"/>
      <c r="S269" s="239"/>
      <c r="T269" s="240"/>
      <c r="AT269" s="241" t="s">
        <v>211</v>
      </c>
      <c r="AU269" s="241" t="s">
        <v>87</v>
      </c>
      <c r="AV269" s="13" t="s">
        <v>87</v>
      </c>
      <c r="AW269" s="13" t="s">
        <v>40</v>
      </c>
      <c r="AX269" s="13" t="s">
        <v>42</v>
      </c>
      <c r="AY269" s="241" t="s">
        <v>201</v>
      </c>
    </row>
    <row r="270" spans="2:65" s="1" customFormat="1" ht="38.25" customHeight="1">
      <c r="B270" s="43"/>
      <c r="C270" s="206" t="s">
        <v>405</v>
      </c>
      <c r="D270" s="206" t="s">
        <v>203</v>
      </c>
      <c r="E270" s="207" t="s">
        <v>4601</v>
      </c>
      <c r="F270" s="208" t="s">
        <v>4602</v>
      </c>
      <c r="G270" s="209" t="s">
        <v>137</v>
      </c>
      <c r="H270" s="210">
        <v>60.524000000000001</v>
      </c>
      <c r="I270" s="211"/>
      <c r="J270" s="212">
        <f>ROUND(I270*H270,2)</f>
        <v>0</v>
      </c>
      <c r="K270" s="208" t="s">
        <v>207</v>
      </c>
      <c r="L270" s="63"/>
      <c r="M270" s="213" t="s">
        <v>34</v>
      </c>
      <c r="N270" s="214" t="s">
        <v>51</v>
      </c>
      <c r="O270" s="44"/>
      <c r="P270" s="215">
        <f>O270*H270</f>
        <v>0</v>
      </c>
      <c r="Q270" s="215">
        <v>0</v>
      </c>
      <c r="R270" s="215">
        <f>Q270*H270</f>
        <v>0</v>
      </c>
      <c r="S270" s="215">
        <v>0</v>
      </c>
      <c r="T270" s="216">
        <f>S270*H270</f>
        <v>0</v>
      </c>
      <c r="AR270" s="25" t="s">
        <v>111</v>
      </c>
      <c r="AT270" s="25" t="s">
        <v>203</v>
      </c>
      <c r="AU270" s="25" t="s">
        <v>87</v>
      </c>
      <c r="AY270" s="25" t="s">
        <v>201</v>
      </c>
      <c r="BE270" s="217">
        <f>IF(N270="základní",J270,0)</f>
        <v>0</v>
      </c>
      <c r="BF270" s="217">
        <f>IF(N270="snížená",J270,0)</f>
        <v>0</v>
      </c>
      <c r="BG270" s="217">
        <f>IF(N270="zákl. přenesená",J270,0)</f>
        <v>0</v>
      </c>
      <c r="BH270" s="217">
        <f>IF(N270="sníž. přenesená",J270,0)</f>
        <v>0</v>
      </c>
      <c r="BI270" s="217">
        <f>IF(N270="nulová",J270,0)</f>
        <v>0</v>
      </c>
      <c r="BJ270" s="25" t="s">
        <v>42</v>
      </c>
      <c r="BK270" s="217">
        <f>ROUND(I270*H270,2)</f>
        <v>0</v>
      </c>
      <c r="BL270" s="25" t="s">
        <v>111</v>
      </c>
      <c r="BM270" s="25" t="s">
        <v>4603</v>
      </c>
    </row>
    <row r="271" spans="2:65" s="1" customFormat="1" ht="148.5">
      <c r="B271" s="43"/>
      <c r="C271" s="65"/>
      <c r="D271" s="218" t="s">
        <v>209</v>
      </c>
      <c r="E271" s="65"/>
      <c r="F271" s="219" t="s">
        <v>4604</v>
      </c>
      <c r="G271" s="65"/>
      <c r="H271" s="65"/>
      <c r="I271" s="175"/>
      <c r="J271" s="65"/>
      <c r="K271" s="65"/>
      <c r="L271" s="63"/>
      <c r="M271" s="220"/>
      <c r="N271" s="44"/>
      <c r="O271" s="44"/>
      <c r="P271" s="44"/>
      <c r="Q271" s="44"/>
      <c r="R271" s="44"/>
      <c r="S271" s="44"/>
      <c r="T271" s="80"/>
      <c r="AT271" s="25" t="s">
        <v>209</v>
      </c>
      <c r="AU271" s="25" t="s">
        <v>87</v>
      </c>
    </row>
    <row r="272" spans="2:65" s="1" customFormat="1" ht="25.5" customHeight="1">
      <c r="B272" s="43"/>
      <c r="C272" s="206" t="s">
        <v>413</v>
      </c>
      <c r="D272" s="206" t="s">
        <v>203</v>
      </c>
      <c r="E272" s="207" t="s">
        <v>4605</v>
      </c>
      <c r="F272" s="208" t="s">
        <v>4606</v>
      </c>
      <c r="G272" s="209" t="s">
        <v>137</v>
      </c>
      <c r="H272" s="210">
        <v>60.524000000000001</v>
      </c>
      <c r="I272" s="211"/>
      <c r="J272" s="212">
        <f>ROUND(I272*H272,2)</f>
        <v>0</v>
      </c>
      <c r="K272" s="208" t="s">
        <v>207</v>
      </c>
      <c r="L272" s="63"/>
      <c r="M272" s="213" t="s">
        <v>34</v>
      </c>
      <c r="N272" s="214" t="s">
        <v>51</v>
      </c>
      <c r="O272" s="44"/>
      <c r="P272" s="215">
        <f>O272*H272</f>
        <v>0</v>
      </c>
      <c r="Q272" s="215">
        <v>0</v>
      </c>
      <c r="R272" s="215">
        <f>Q272*H272</f>
        <v>0</v>
      </c>
      <c r="S272" s="215">
        <v>0</v>
      </c>
      <c r="T272" s="216">
        <f>S272*H272</f>
        <v>0</v>
      </c>
      <c r="AR272" s="25" t="s">
        <v>111</v>
      </c>
      <c r="AT272" s="25" t="s">
        <v>203</v>
      </c>
      <c r="AU272" s="25" t="s">
        <v>87</v>
      </c>
      <c r="AY272" s="25" t="s">
        <v>201</v>
      </c>
      <c r="BE272" s="217">
        <f>IF(N272="základní",J272,0)</f>
        <v>0</v>
      </c>
      <c r="BF272" s="217">
        <f>IF(N272="snížená",J272,0)</f>
        <v>0</v>
      </c>
      <c r="BG272" s="217">
        <f>IF(N272="zákl. přenesená",J272,0)</f>
        <v>0</v>
      </c>
      <c r="BH272" s="217">
        <f>IF(N272="sníž. přenesená",J272,0)</f>
        <v>0</v>
      </c>
      <c r="BI272" s="217">
        <f>IF(N272="nulová",J272,0)</f>
        <v>0</v>
      </c>
      <c r="BJ272" s="25" t="s">
        <v>42</v>
      </c>
      <c r="BK272" s="217">
        <f>ROUND(I272*H272,2)</f>
        <v>0</v>
      </c>
      <c r="BL272" s="25" t="s">
        <v>111</v>
      </c>
      <c r="BM272" s="25" t="s">
        <v>4607</v>
      </c>
    </row>
    <row r="273" spans="2:65" s="1" customFormat="1" ht="121.5">
      <c r="B273" s="43"/>
      <c r="C273" s="65"/>
      <c r="D273" s="218" t="s">
        <v>209</v>
      </c>
      <c r="E273" s="65"/>
      <c r="F273" s="219" t="s">
        <v>4608</v>
      </c>
      <c r="G273" s="65"/>
      <c r="H273" s="65"/>
      <c r="I273" s="175"/>
      <c r="J273" s="65"/>
      <c r="K273" s="65"/>
      <c r="L273" s="63"/>
      <c r="M273" s="220"/>
      <c r="N273" s="44"/>
      <c r="O273" s="44"/>
      <c r="P273" s="44"/>
      <c r="Q273" s="44"/>
      <c r="R273" s="44"/>
      <c r="S273" s="44"/>
      <c r="T273" s="80"/>
      <c r="AT273" s="25" t="s">
        <v>209</v>
      </c>
      <c r="AU273" s="25" t="s">
        <v>87</v>
      </c>
    </row>
    <row r="274" spans="2:65" s="1" customFormat="1" ht="38.25" customHeight="1">
      <c r="B274" s="43"/>
      <c r="C274" s="206" t="s">
        <v>433</v>
      </c>
      <c r="D274" s="206" t="s">
        <v>203</v>
      </c>
      <c r="E274" s="207" t="s">
        <v>4609</v>
      </c>
      <c r="F274" s="208" t="s">
        <v>4610</v>
      </c>
      <c r="G274" s="209" t="s">
        <v>370</v>
      </c>
      <c r="H274" s="210">
        <v>3</v>
      </c>
      <c r="I274" s="211"/>
      <c r="J274" s="212">
        <f>ROUND(I274*H274,2)</f>
        <v>0</v>
      </c>
      <c r="K274" s="208" t="s">
        <v>207</v>
      </c>
      <c r="L274" s="63"/>
      <c r="M274" s="213" t="s">
        <v>34</v>
      </c>
      <c r="N274" s="214" t="s">
        <v>51</v>
      </c>
      <c r="O274" s="44"/>
      <c r="P274" s="215">
        <f>O274*H274</f>
        <v>0</v>
      </c>
      <c r="Q274" s="215">
        <v>1.281E-2</v>
      </c>
      <c r="R274" s="215">
        <f>Q274*H274</f>
        <v>3.8429999999999999E-2</v>
      </c>
      <c r="S274" s="215">
        <v>0</v>
      </c>
      <c r="T274" s="216">
        <f>S274*H274</f>
        <v>0</v>
      </c>
      <c r="AR274" s="25" t="s">
        <v>111</v>
      </c>
      <c r="AT274" s="25" t="s">
        <v>203</v>
      </c>
      <c r="AU274" s="25" t="s">
        <v>87</v>
      </c>
      <c r="AY274" s="25" t="s">
        <v>201</v>
      </c>
      <c r="BE274" s="217">
        <f>IF(N274="základní",J274,0)</f>
        <v>0</v>
      </c>
      <c r="BF274" s="217">
        <f>IF(N274="snížená",J274,0)</f>
        <v>0</v>
      </c>
      <c r="BG274" s="217">
        <f>IF(N274="zákl. přenesená",J274,0)</f>
        <v>0</v>
      </c>
      <c r="BH274" s="217">
        <f>IF(N274="sníž. přenesená",J274,0)</f>
        <v>0</v>
      </c>
      <c r="BI274" s="217">
        <f>IF(N274="nulová",J274,0)</f>
        <v>0</v>
      </c>
      <c r="BJ274" s="25" t="s">
        <v>42</v>
      </c>
      <c r="BK274" s="217">
        <f>ROUND(I274*H274,2)</f>
        <v>0</v>
      </c>
      <c r="BL274" s="25" t="s">
        <v>111</v>
      </c>
      <c r="BM274" s="25" t="s">
        <v>4611</v>
      </c>
    </row>
    <row r="275" spans="2:65" s="12" customFormat="1">
      <c r="B275" s="221"/>
      <c r="C275" s="222"/>
      <c r="D275" s="218" t="s">
        <v>211</v>
      </c>
      <c r="E275" s="223" t="s">
        <v>34</v>
      </c>
      <c r="F275" s="224" t="s">
        <v>4470</v>
      </c>
      <c r="G275" s="222"/>
      <c r="H275" s="223" t="s">
        <v>34</v>
      </c>
      <c r="I275" s="225"/>
      <c r="J275" s="222"/>
      <c r="K275" s="222"/>
      <c r="L275" s="226"/>
      <c r="M275" s="227"/>
      <c r="N275" s="228"/>
      <c r="O275" s="228"/>
      <c r="P275" s="228"/>
      <c r="Q275" s="228"/>
      <c r="R275" s="228"/>
      <c r="S275" s="228"/>
      <c r="T275" s="229"/>
      <c r="AT275" s="230" t="s">
        <v>211</v>
      </c>
      <c r="AU275" s="230" t="s">
        <v>87</v>
      </c>
      <c r="AV275" s="12" t="s">
        <v>42</v>
      </c>
      <c r="AW275" s="12" t="s">
        <v>40</v>
      </c>
      <c r="AX275" s="12" t="s">
        <v>80</v>
      </c>
      <c r="AY275" s="230" t="s">
        <v>201</v>
      </c>
    </row>
    <row r="276" spans="2:65" s="13" customFormat="1">
      <c r="B276" s="231"/>
      <c r="C276" s="232"/>
      <c r="D276" s="218" t="s">
        <v>211</v>
      </c>
      <c r="E276" s="233" t="s">
        <v>34</v>
      </c>
      <c r="F276" s="234" t="s">
        <v>4612</v>
      </c>
      <c r="G276" s="232"/>
      <c r="H276" s="235">
        <v>3</v>
      </c>
      <c r="I276" s="236"/>
      <c r="J276" s="232"/>
      <c r="K276" s="232"/>
      <c r="L276" s="237"/>
      <c r="M276" s="238"/>
      <c r="N276" s="239"/>
      <c r="O276" s="239"/>
      <c r="P276" s="239"/>
      <c r="Q276" s="239"/>
      <c r="R276" s="239"/>
      <c r="S276" s="239"/>
      <c r="T276" s="240"/>
      <c r="AT276" s="241" t="s">
        <v>211</v>
      </c>
      <c r="AU276" s="241" t="s">
        <v>87</v>
      </c>
      <c r="AV276" s="13" t="s">
        <v>87</v>
      </c>
      <c r="AW276" s="13" t="s">
        <v>40</v>
      </c>
      <c r="AX276" s="13" t="s">
        <v>80</v>
      </c>
      <c r="AY276" s="241" t="s">
        <v>201</v>
      </c>
    </row>
    <row r="277" spans="2:65" s="14" customFormat="1">
      <c r="B277" s="242"/>
      <c r="C277" s="243"/>
      <c r="D277" s="218" t="s">
        <v>211</v>
      </c>
      <c r="E277" s="244" t="s">
        <v>34</v>
      </c>
      <c r="F277" s="245" t="s">
        <v>215</v>
      </c>
      <c r="G277" s="243"/>
      <c r="H277" s="246">
        <v>3</v>
      </c>
      <c r="I277" s="247"/>
      <c r="J277" s="243"/>
      <c r="K277" s="243"/>
      <c r="L277" s="248"/>
      <c r="M277" s="249"/>
      <c r="N277" s="250"/>
      <c r="O277" s="250"/>
      <c r="P277" s="250"/>
      <c r="Q277" s="250"/>
      <c r="R277" s="250"/>
      <c r="S277" s="250"/>
      <c r="T277" s="251"/>
      <c r="AT277" s="252" t="s">
        <v>211</v>
      </c>
      <c r="AU277" s="252" t="s">
        <v>87</v>
      </c>
      <c r="AV277" s="14" t="s">
        <v>111</v>
      </c>
      <c r="AW277" s="14" t="s">
        <v>40</v>
      </c>
      <c r="AX277" s="14" t="s">
        <v>42</v>
      </c>
      <c r="AY277" s="252" t="s">
        <v>201</v>
      </c>
    </row>
    <row r="278" spans="2:65" s="1" customFormat="1" ht="16.5" customHeight="1">
      <c r="B278" s="43"/>
      <c r="C278" s="206" t="s">
        <v>445</v>
      </c>
      <c r="D278" s="206" t="s">
        <v>203</v>
      </c>
      <c r="E278" s="207" t="s">
        <v>4613</v>
      </c>
      <c r="F278" s="208" t="s">
        <v>4614</v>
      </c>
      <c r="G278" s="209" t="s">
        <v>137</v>
      </c>
      <c r="H278" s="210">
        <v>60.524000000000001</v>
      </c>
      <c r="I278" s="211"/>
      <c r="J278" s="212">
        <f>ROUND(I278*H278,2)</f>
        <v>0</v>
      </c>
      <c r="K278" s="208" t="s">
        <v>207</v>
      </c>
      <c r="L278" s="63"/>
      <c r="M278" s="213" t="s">
        <v>34</v>
      </c>
      <c r="N278" s="214" t="s">
        <v>51</v>
      </c>
      <c r="O278" s="44"/>
      <c r="P278" s="215">
        <f>O278*H278</f>
        <v>0</v>
      </c>
      <c r="Q278" s="215">
        <v>0</v>
      </c>
      <c r="R278" s="215">
        <f>Q278*H278</f>
        <v>0</v>
      </c>
      <c r="S278" s="215">
        <v>0</v>
      </c>
      <c r="T278" s="216">
        <f>S278*H278</f>
        <v>0</v>
      </c>
      <c r="AR278" s="25" t="s">
        <v>111</v>
      </c>
      <c r="AT278" s="25" t="s">
        <v>203</v>
      </c>
      <c r="AU278" s="25" t="s">
        <v>87</v>
      </c>
      <c r="AY278" s="25" t="s">
        <v>201</v>
      </c>
      <c r="BE278" s="217">
        <f>IF(N278="základní",J278,0)</f>
        <v>0</v>
      </c>
      <c r="BF278" s="217">
        <f>IF(N278="snížená",J278,0)</f>
        <v>0</v>
      </c>
      <c r="BG278" s="217">
        <f>IF(N278="zákl. přenesená",J278,0)</f>
        <v>0</v>
      </c>
      <c r="BH278" s="217">
        <f>IF(N278="sníž. přenesená",J278,0)</f>
        <v>0</v>
      </c>
      <c r="BI278" s="217">
        <f>IF(N278="nulová",J278,0)</f>
        <v>0</v>
      </c>
      <c r="BJ278" s="25" t="s">
        <v>42</v>
      </c>
      <c r="BK278" s="217">
        <f>ROUND(I278*H278,2)</f>
        <v>0</v>
      </c>
      <c r="BL278" s="25" t="s">
        <v>111</v>
      </c>
      <c r="BM278" s="25" t="s">
        <v>4615</v>
      </c>
    </row>
    <row r="279" spans="2:65" s="1" customFormat="1" ht="135">
      <c r="B279" s="43"/>
      <c r="C279" s="65"/>
      <c r="D279" s="218" t="s">
        <v>209</v>
      </c>
      <c r="E279" s="65"/>
      <c r="F279" s="219" t="s">
        <v>4616</v>
      </c>
      <c r="G279" s="65"/>
      <c r="H279" s="65"/>
      <c r="I279" s="175"/>
      <c r="J279" s="65"/>
      <c r="K279" s="65"/>
      <c r="L279" s="63"/>
      <c r="M279" s="220"/>
      <c r="N279" s="44"/>
      <c r="O279" s="44"/>
      <c r="P279" s="44"/>
      <c r="Q279" s="44"/>
      <c r="R279" s="44"/>
      <c r="S279" s="44"/>
      <c r="T279" s="80"/>
      <c r="AT279" s="25" t="s">
        <v>209</v>
      </c>
      <c r="AU279" s="25" t="s">
        <v>87</v>
      </c>
    </row>
    <row r="280" spans="2:65" s="1" customFormat="1" ht="16.5" customHeight="1">
      <c r="B280" s="43"/>
      <c r="C280" s="206" t="s">
        <v>466</v>
      </c>
      <c r="D280" s="206" t="s">
        <v>203</v>
      </c>
      <c r="E280" s="207" t="s">
        <v>4617</v>
      </c>
      <c r="F280" s="208" t="s">
        <v>4618</v>
      </c>
      <c r="G280" s="209" t="s">
        <v>137</v>
      </c>
      <c r="H280" s="210">
        <v>60.524000000000001</v>
      </c>
      <c r="I280" s="211"/>
      <c r="J280" s="212">
        <f>ROUND(I280*H280,2)</f>
        <v>0</v>
      </c>
      <c r="K280" s="208" t="s">
        <v>207</v>
      </c>
      <c r="L280" s="63"/>
      <c r="M280" s="213" t="s">
        <v>34</v>
      </c>
      <c r="N280" s="214" t="s">
        <v>51</v>
      </c>
      <c r="O280" s="44"/>
      <c r="P280" s="215">
        <f>O280*H280</f>
        <v>0</v>
      </c>
      <c r="Q280" s="215">
        <v>0</v>
      </c>
      <c r="R280" s="215">
        <f>Q280*H280</f>
        <v>0</v>
      </c>
      <c r="S280" s="215">
        <v>0</v>
      </c>
      <c r="T280" s="216">
        <f>S280*H280</f>
        <v>0</v>
      </c>
      <c r="AR280" s="25" t="s">
        <v>111</v>
      </c>
      <c r="AT280" s="25" t="s">
        <v>203</v>
      </c>
      <c r="AU280" s="25" t="s">
        <v>87</v>
      </c>
      <c r="AY280" s="25" t="s">
        <v>201</v>
      </c>
      <c r="BE280" s="217">
        <f>IF(N280="základní",J280,0)</f>
        <v>0</v>
      </c>
      <c r="BF280" s="217">
        <f>IF(N280="snížená",J280,0)</f>
        <v>0</v>
      </c>
      <c r="BG280" s="217">
        <f>IF(N280="zákl. přenesená",J280,0)</f>
        <v>0</v>
      </c>
      <c r="BH280" s="217">
        <f>IF(N280="sníž. přenesená",J280,0)</f>
        <v>0</v>
      </c>
      <c r="BI280" s="217">
        <f>IF(N280="nulová",J280,0)</f>
        <v>0</v>
      </c>
      <c r="BJ280" s="25" t="s">
        <v>42</v>
      </c>
      <c r="BK280" s="217">
        <f>ROUND(I280*H280,2)</f>
        <v>0</v>
      </c>
      <c r="BL280" s="25" t="s">
        <v>111</v>
      </c>
      <c r="BM280" s="25" t="s">
        <v>4619</v>
      </c>
    </row>
    <row r="281" spans="2:65" s="1" customFormat="1" ht="54">
      <c r="B281" s="43"/>
      <c r="C281" s="65"/>
      <c r="D281" s="218" t="s">
        <v>209</v>
      </c>
      <c r="E281" s="65"/>
      <c r="F281" s="219" t="s">
        <v>4620</v>
      </c>
      <c r="G281" s="65"/>
      <c r="H281" s="65"/>
      <c r="I281" s="175"/>
      <c r="J281" s="65"/>
      <c r="K281" s="65"/>
      <c r="L281" s="63"/>
      <c r="M281" s="220"/>
      <c r="N281" s="44"/>
      <c r="O281" s="44"/>
      <c r="P281" s="44"/>
      <c r="Q281" s="44"/>
      <c r="R281" s="44"/>
      <c r="S281" s="44"/>
      <c r="T281" s="80"/>
      <c r="AT281" s="25" t="s">
        <v>209</v>
      </c>
      <c r="AU281" s="25" t="s">
        <v>87</v>
      </c>
    </row>
    <row r="282" spans="2:65" s="1" customFormat="1" ht="16.5" customHeight="1">
      <c r="B282" s="43"/>
      <c r="C282" s="206" t="s">
        <v>472</v>
      </c>
      <c r="D282" s="206" t="s">
        <v>203</v>
      </c>
      <c r="E282" s="207" t="s">
        <v>4621</v>
      </c>
      <c r="F282" s="208" t="s">
        <v>4622</v>
      </c>
      <c r="G282" s="209" t="s">
        <v>206</v>
      </c>
      <c r="H282" s="210">
        <v>0.90800000000000003</v>
      </c>
      <c r="I282" s="211"/>
      <c r="J282" s="212">
        <f>ROUND(I282*H282,2)</f>
        <v>0</v>
      </c>
      <c r="K282" s="208" t="s">
        <v>207</v>
      </c>
      <c r="L282" s="63"/>
      <c r="M282" s="213" t="s">
        <v>34</v>
      </c>
      <c r="N282" s="214" t="s">
        <v>51</v>
      </c>
      <c r="O282" s="44"/>
      <c r="P282" s="215">
        <f>O282*H282</f>
        <v>0</v>
      </c>
      <c r="Q282" s="215">
        <v>0</v>
      </c>
      <c r="R282" s="215">
        <f>Q282*H282</f>
        <v>0</v>
      </c>
      <c r="S282" s="215">
        <v>0</v>
      </c>
      <c r="T282" s="216">
        <f>S282*H282</f>
        <v>0</v>
      </c>
      <c r="AR282" s="25" t="s">
        <v>111</v>
      </c>
      <c r="AT282" s="25" t="s">
        <v>203</v>
      </c>
      <c r="AU282" s="25" t="s">
        <v>87</v>
      </c>
      <c r="AY282" s="25" t="s">
        <v>201</v>
      </c>
      <c r="BE282" s="217">
        <f>IF(N282="základní",J282,0)</f>
        <v>0</v>
      </c>
      <c r="BF282" s="217">
        <f>IF(N282="snížená",J282,0)</f>
        <v>0</v>
      </c>
      <c r="BG282" s="217">
        <f>IF(N282="zákl. přenesená",J282,0)</f>
        <v>0</v>
      </c>
      <c r="BH282" s="217">
        <f>IF(N282="sníž. přenesená",J282,0)</f>
        <v>0</v>
      </c>
      <c r="BI282" s="217">
        <f>IF(N282="nulová",J282,0)</f>
        <v>0</v>
      </c>
      <c r="BJ282" s="25" t="s">
        <v>42</v>
      </c>
      <c r="BK282" s="217">
        <f>ROUND(I282*H282,2)</f>
        <v>0</v>
      </c>
      <c r="BL282" s="25" t="s">
        <v>111</v>
      </c>
      <c r="BM282" s="25" t="s">
        <v>4623</v>
      </c>
    </row>
    <row r="283" spans="2:65" s="13" customFormat="1">
      <c r="B283" s="231"/>
      <c r="C283" s="232"/>
      <c r="D283" s="218" t="s">
        <v>211</v>
      </c>
      <c r="E283" s="233" t="s">
        <v>34</v>
      </c>
      <c r="F283" s="234" t="s">
        <v>4624</v>
      </c>
      <c r="G283" s="232"/>
      <c r="H283" s="235">
        <v>0.90800000000000003</v>
      </c>
      <c r="I283" s="236"/>
      <c r="J283" s="232"/>
      <c r="K283" s="232"/>
      <c r="L283" s="237"/>
      <c r="M283" s="238"/>
      <c r="N283" s="239"/>
      <c r="O283" s="239"/>
      <c r="P283" s="239"/>
      <c r="Q283" s="239"/>
      <c r="R283" s="239"/>
      <c r="S283" s="239"/>
      <c r="T283" s="240"/>
      <c r="AT283" s="241" t="s">
        <v>211</v>
      </c>
      <c r="AU283" s="241" t="s">
        <v>87</v>
      </c>
      <c r="AV283" s="13" t="s">
        <v>87</v>
      </c>
      <c r="AW283" s="13" t="s">
        <v>40</v>
      </c>
      <c r="AX283" s="13" t="s">
        <v>42</v>
      </c>
      <c r="AY283" s="241" t="s">
        <v>201</v>
      </c>
    </row>
    <row r="284" spans="2:65" s="11" customFormat="1" ht="29.85" customHeight="1">
      <c r="B284" s="190"/>
      <c r="C284" s="191"/>
      <c r="D284" s="192" t="s">
        <v>79</v>
      </c>
      <c r="E284" s="204" t="s">
        <v>87</v>
      </c>
      <c r="F284" s="204" t="s">
        <v>298</v>
      </c>
      <c r="G284" s="191"/>
      <c r="H284" s="191"/>
      <c r="I284" s="194"/>
      <c r="J284" s="205">
        <f>BK284</f>
        <v>0</v>
      </c>
      <c r="K284" s="191"/>
      <c r="L284" s="196"/>
      <c r="M284" s="197"/>
      <c r="N284" s="198"/>
      <c r="O284" s="198"/>
      <c r="P284" s="199">
        <f>SUM(P285:P318)</f>
        <v>0</v>
      </c>
      <c r="Q284" s="198"/>
      <c r="R284" s="199">
        <f>SUM(R285:R318)</f>
        <v>34.658972810000002</v>
      </c>
      <c r="S284" s="198"/>
      <c r="T284" s="200">
        <f>SUM(T285:T318)</f>
        <v>0</v>
      </c>
      <c r="AR284" s="201" t="s">
        <v>42</v>
      </c>
      <c r="AT284" s="202" t="s">
        <v>79</v>
      </c>
      <c r="AU284" s="202" t="s">
        <v>42</v>
      </c>
      <c r="AY284" s="201" t="s">
        <v>201</v>
      </c>
      <c r="BK284" s="203">
        <f>SUM(BK285:BK318)</f>
        <v>0</v>
      </c>
    </row>
    <row r="285" spans="2:65" s="1" customFormat="1" ht="38.25" customHeight="1">
      <c r="B285" s="43"/>
      <c r="C285" s="206" t="s">
        <v>476</v>
      </c>
      <c r="D285" s="206" t="s">
        <v>203</v>
      </c>
      <c r="E285" s="207" t="s">
        <v>4625</v>
      </c>
      <c r="F285" s="208" t="s">
        <v>4626</v>
      </c>
      <c r="G285" s="209" t="s">
        <v>137</v>
      </c>
      <c r="H285" s="210">
        <v>81.786000000000001</v>
      </c>
      <c r="I285" s="211"/>
      <c r="J285" s="212">
        <f>ROUND(I285*H285,2)</f>
        <v>0</v>
      </c>
      <c r="K285" s="208" t="s">
        <v>207</v>
      </c>
      <c r="L285" s="63"/>
      <c r="M285" s="213" t="s">
        <v>34</v>
      </c>
      <c r="N285" s="214" t="s">
        <v>51</v>
      </c>
      <c r="O285" s="44"/>
      <c r="P285" s="215">
        <f>O285*H285</f>
        <v>0</v>
      </c>
      <c r="Q285" s="215">
        <v>2.7E-4</v>
      </c>
      <c r="R285" s="215">
        <f>Q285*H285</f>
        <v>2.208222E-2</v>
      </c>
      <c r="S285" s="215">
        <v>0</v>
      </c>
      <c r="T285" s="216">
        <f>S285*H285</f>
        <v>0</v>
      </c>
      <c r="AR285" s="25" t="s">
        <v>111</v>
      </c>
      <c r="AT285" s="25" t="s">
        <v>203</v>
      </c>
      <c r="AU285" s="25" t="s">
        <v>87</v>
      </c>
      <c r="AY285" s="25" t="s">
        <v>201</v>
      </c>
      <c r="BE285" s="217">
        <f>IF(N285="základní",J285,0)</f>
        <v>0</v>
      </c>
      <c r="BF285" s="217">
        <f>IF(N285="snížená",J285,0)</f>
        <v>0</v>
      </c>
      <c r="BG285" s="217">
        <f>IF(N285="zákl. přenesená",J285,0)</f>
        <v>0</v>
      </c>
      <c r="BH285" s="217">
        <f>IF(N285="sníž. přenesená",J285,0)</f>
        <v>0</v>
      </c>
      <c r="BI285" s="217">
        <f>IF(N285="nulová",J285,0)</f>
        <v>0</v>
      </c>
      <c r="BJ285" s="25" t="s">
        <v>42</v>
      </c>
      <c r="BK285" s="217">
        <f>ROUND(I285*H285,2)</f>
        <v>0</v>
      </c>
      <c r="BL285" s="25" t="s">
        <v>111</v>
      </c>
      <c r="BM285" s="25" t="s">
        <v>4627</v>
      </c>
    </row>
    <row r="286" spans="2:65" s="1" customFormat="1" ht="189">
      <c r="B286" s="43"/>
      <c r="C286" s="65"/>
      <c r="D286" s="218" t="s">
        <v>209</v>
      </c>
      <c r="E286" s="65"/>
      <c r="F286" s="219" t="s">
        <v>4628</v>
      </c>
      <c r="G286" s="65"/>
      <c r="H286" s="65"/>
      <c r="I286" s="175"/>
      <c r="J286" s="65"/>
      <c r="K286" s="65"/>
      <c r="L286" s="63"/>
      <c r="M286" s="220"/>
      <c r="N286" s="44"/>
      <c r="O286" s="44"/>
      <c r="P286" s="44"/>
      <c r="Q286" s="44"/>
      <c r="R286" s="44"/>
      <c r="S286" s="44"/>
      <c r="T286" s="80"/>
      <c r="AT286" s="25" t="s">
        <v>209</v>
      </c>
      <c r="AU286" s="25" t="s">
        <v>87</v>
      </c>
    </row>
    <row r="287" spans="2:65" s="12" customFormat="1">
      <c r="B287" s="221"/>
      <c r="C287" s="222"/>
      <c r="D287" s="218" t="s">
        <v>211</v>
      </c>
      <c r="E287" s="223" t="s">
        <v>34</v>
      </c>
      <c r="F287" s="224" t="s">
        <v>4470</v>
      </c>
      <c r="G287" s="222"/>
      <c r="H287" s="223" t="s">
        <v>34</v>
      </c>
      <c r="I287" s="225"/>
      <c r="J287" s="222"/>
      <c r="K287" s="222"/>
      <c r="L287" s="226"/>
      <c r="M287" s="227"/>
      <c r="N287" s="228"/>
      <c r="O287" s="228"/>
      <c r="P287" s="228"/>
      <c r="Q287" s="228"/>
      <c r="R287" s="228"/>
      <c r="S287" s="228"/>
      <c r="T287" s="229"/>
      <c r="AT287" s="230" t="s">
        <v>211</v>
      </c>
      <c r="AU287" s="230" t="s">
        <v>87</v>
      </c>
      <c r="AV287" s="12" t="s">
        <v>42</v>
      </c>
      <c r="AW287" s="12" t="s">
        <v>40</v>
      </c>
      <c r="AX287" s="12" t="s">
        <v>80</v>
      </c>
      <c r="AY287" s="230" t="s">
        <v>201</v>
      </c>
    </row>
    <row r="288" spans="2:65" s="13" customFormat="1">
      <c r="B288" s="231"/>
      <c r="C288" s="232"/>
      <c r="D288" s="218" t="s">
        <v>211</v>
      </c>
      <c r="E288" s="233" t="s">
        <v>34</v>
      </c>
      <c r="F288" s="234" t="s">
        <v>4629</v>
      </c>
      <c r="G288" s="232"/>
      <c r="H288" s="235">
        <v>81.786000000000001</v>
      </c>
      <c r="I288" s="236"/>
      <c r="J288" s="232"/>
      <c r="K288" s="232"/>
      <c r="L288" s="237"/>
      <c r="M288" s="238"/>
      <c r="N288" s="239"/>
      <c r="O288" s="239"/>
      <c r="P288" s="239"/>
      <c r="Q288" s="239"/>
      <c r="R288" s="239"/>
      <c r="S288" s="239"/>
      <c r="T288" s="240"/>
      <c r="AT288" s="241" t="s">
        <v>211</v>
      </c>
      <c r="AU288" s="241" t="s">
        <v>87</v>
      </c>
      <c r="AV288" s="13" t="s">
        <v>87</v>
      </c>
      <c r="AW288" s="13" t="s">
        <v>40</v>
      </c>
      <c r="AX288" s="13" t="s">
        <v>80</v>
      </c>
      <c r="AY288" s="241" t="s">
        <v>201</v>
      </c>
    </row>
    <row r="289" spans="2:65" s="14" customFormat="1">
      <c r="B289" s="242"/>
      <c r="C289" s="243"/>
      <c r="D289" s="218" t="s">
        <v>211</v>
      </c>
      <c r="E289" s="244" t="s">
        <v>34</v>
      </c>
      <c r="F289" s="245" t="s">
        <v>215</v>
      </c>
      <c r="G289" s="243"/>
      <c r="H289" s="246">
        <v>81.786000000000001</v>
      </c>
      <c r="I289" s="247"/>
      <c r="J289" s="243"/>
      <c r="K289" s="243"/>
      <c r="L289" s="248"/>
      <c r="M289" s="249"/>
      <c r="N289" s="250"/>
      <c r="O289" s="250"/>
      <c r="P289" s="250"/>
      <c r="Q289" s="250"/>
      <c r="R289" s="250"/>
      <c r="S289" s="250"/>
      <c r="T289" s="251"/>
      <c r="AT289" s="252" t="s">
        <v>211</v>
      </c>
      <c r="AU289" s="252" t="s">
        <v>87</v>
      </c>
      <c r="AV289" s="14" t="s">
        <v>111</v>
      </c>
      <c r="AW289" s="14" t="s">
        <v>40</v>
      </c>
      <c r="AX289" s="14" t="s">
        <v>42</v>
      </c>
      <c r="AY289" s="252" t="s">
        <v>201</v>
      </c>
    </row>
    <row r="290" spans="2:65" s="1" customFormat="1" ht="16.5" customHeight="1">
      <c r="B290" s="43"/>
      <c r="C290" s="264" t="s">
        <v>481</v>
      </c>
      <c r="D290" s="264" t="s">
        <v>306</v>
      </c>
      <c r="E290" s="265" t="s">
        <v>4630</v>
      </c>
      <c r="F290" s="266" t="s">
        <v>4631</v>
      </c>
      <c r="G290" s="267" t="s">
        <v>137</v>
      </c>
      <c r="H290" s="268">
        <v>83.421999999999997</v>
      </c>
      <c r="I290" s="269"/>
      <c r="J290" s="270">
        <f>ROUND(I290*H290,2)</f>
        <v>0</v>
      </c>
      <c r="K290" s="266" t="s">
        <v>207</v>
      </c>
      <c r="L290" s="271"/>
      <c r="M290" s="272" t="s">
        <v>34</v>
      </c>
      <c r="N290" s="273" t="s">
        <v>51</v>
      </c>
      <c r="O290" s="44"/>
      <c r="P290" s="215">
        <f>O290*H290</f>
        <v>0</v>
      </c>
      <c r="Q290" s="215">
        <v>5.0000000000000001E-4</v>
      </c>
      <c r="R290" s="215">
        <f>Q290*H290</f>
        <v>4.1710999999999998E-2</v>
      </c>
      <c r="S290" s="215">
        <v>0</v>
      </c>
      <c r="T290" s="216">
        <f>S290*H290</f>
        <v>0</v>
      </c>
      <c r="AR290" s="25" t="s">
        <v>244</v>
      </c>
      <c r="AT290" s="25" t="s">
        <v>306</v>
      </c>
      <c r="AU290" s="25" t="s">
        <v>87</v>
      </c>
      <c r="AY290" s="25" t="s">
        <v>201</v>
      </c>
      <c r="BE290" s="217">
        <f>IF(N290="základní",J290,0)</f>
        <v>0</v>
      </c>
      <c r="BF290" s="217">
        <f>IF(N290="snížená",J290,0)</f>
        <v>0</v>
      </c>
      <c r="BG290" s="217">
        <f>IF(N290="zákl. přenesená",J290,0)</f>
        <v>0</v>
      </c>
      <c r="BH290" s="217">
        <f>IF(N290="sníž. přenesená",J290,0)</f>
        <v>0</v>
      </c>
      <c r="BI290" s="217">
        <f>IF(N290="nulová",J290,0)</f>
        <v>0</v>
      </c>
      <c r="BJ290" s="25" t="s">
        <v>42</v>
      </c>
      <c r="BK290" s="217">
        <f>ROUND(I290*H290,2)</f>
        <v>0</v>
      </c>
      <c r="BL290" s="25" t="s">
        <v>111</v>
      </c>
      <c r="BM290" s="25" t="s">
        <v>4632</v>
      </c>
    </row>
    <row r="291" spans="2:65" s="13" customFormat="1">
      <c r="B291" s="231"/>
      <c r="C291" s="232"/>
      <c r="D291" s="218" t="s">
        <v>211</v>
      </c>
      <c r="E291" s="232"/>
      <c r="F291" s="234" t="s">
        <v>4633</v>
      </c>
      <c r="G291" s="232"/>
      <c r="H291" s="235">
        <v>83.421999999999997</v>
      </c>
      <c r="I291" s="236"/>
      <c r="J291" s="232"/>
      <c r="K291" s="232"/>
      <c r="L291" s="237"/>
      <c r="M291" s="238"/>
      <c r="N291" s="239"/>
      <c r="O291" s="239"/>
      <c r="P291" s="239"/>
      <c r="Q291" s="239"/>
      <c r="R291" s="239"/>
      <c r="S291" s="239"/>
      <c r="T291" s="240"/>
      <c r="AT291" s="241" t="s">
        <v>211</v>
      </c>
      <c r="AU291" s="241" t="s">
        <v>87</v>
      </c>
      <c r="AV291" s="13" t="s">
        <v>87</v>
      </c>
      <c r="AW291" s="13" t="s">
        <v>6</v>
      </c>
      <c r="AX291" s="13" t="s">
        <v>42</v>
      </c>
      <c r="AY291" s="241" t="s">
        <v>201</v>
      </c>
    </row>
    <row r="292" spans="2:65" s="1" customFormat="1" ht="38.25" customHeight="1">
      <c r="B292" s="43"/>
      <c r="C292" s="206" t="s">
        <v>485</v>
      </c>
      <c r="D292" s="206" t="s">
        <v>203</v>
      </c>
      <c r="E292" s="207" t="s">
        <v>4634</v>
      </c>
      <c r="F292" s="208" t="s">
        <v>4635</v>
      </c>
      <c r="G292" s="209" t="s">
        <v>540</v>
      </c>
      <c r="H292" s="210">
        <v>27.262</v>
      </c>
      <c r="I292" s="211"/>
      <c r="J292" s="212">
        <f>ROUND(I292*H292,2)</f>
        <v>0</v>
      </c>
      <c r="K292" s="208" t="s">
        <v>207</v>
      </c>
      <c r="L292" s="63"/>
      <c r="M292" s="213" t="s">
        <v>34</v>
      </c>
      <c r="N292" s="214" t="s">
        <v>51</v>
      </c>
      <c r="O292" s="44"/>
      <c r="P292" s="215">
        <f>O292*H292</f>
        <v>0</v>
      </c>
      <c r="Q292" s="215">
        <v>0.24184</v>
      </c>
      <c r="R292" s="215">
        <f>Q292*H292</f>
        <v>6.59304208</v>
      </c>
      <c r="S292" s="215">
        <v>0</v>
      </c>
      <c r="T292" s="216">
        <f>S292*H292</f>
        <v>0</v>
      </c>
      <c r="AR292" s="25" t="s">
        <v>111</v>
      </c>
      <c r="AT292" s="25" t="s">
        <v>203</v>
      </c>
      <c r="AU292" s="25" t="s">
        <v>87</v>
      </c>
      <c r="AY292" s="25" t="s">
        <v>201</v>
      </c>
      <c r="BE292" s="217">
        <f>IF(N292="základní",J292,0)</f>
        <v>0</v>
      </c>
      <c r="BF292" s="217">
        <f>IF(N292="snížená",J292,0)</f>
        <v>0</v>
      </c>
      <c r="BG292" s="217">
        <f>IF(N292="zákl. přenesená",J292,0)</f>
        <v>0</v>
      </c>
      <c r="BH292" s="217">
        <f>IF(N292="sníž. přenesená",J292,0)</f>
        <v>0</v>
      </c>
      <c r="BI292" s="217">
        <f>IF(N292="nulová",J292,0)</f>
        <v>0</v>
      </c>
      <c r="BJ292" s="25" t="s">
        <v>42</v>
      </c>
      <c r="BK292" s="217">
        <f>ROUND(I292*H292,2)</f>
        <v>0</v>
      </c>
      <c r="BL292" s="25" t="s">
        <v>111</v>
      </c>
      <c r="BM292" s="25" t="s">
        <v>4636</v>
      </c>
    </row>
    <row r="293" spans="2:65" s="12" customFormat="1">
      <c r="B293" s="221"/>
      <c r="C293" s="222"/>
      <c r="D293" s="218" t="s">
        <v>211</v>
      </c>
      <c r="E293" s="223" t="s">
        <v>34</v>
      </c>
      <c r="F293" s="224" t="s">
        <v>4470</v>
      </c>
      <c r="G293" s="222"/>
      <c r="H293" s="223" t="s">
        <v>34</v>
      </c>
      <c r="I293" s="225"/>
      <c r="J293" s="222"/>
      <c r="K293" s="222"/>
      <c r="L293" s="226"/>
      <c r="M293" s="227"/>
      <c r="N293" s="228"/>
      <c r="O293" s="228"/>
      <c r="P293" s="228"/>
      <c r="Q293" s="228"/>
      <c r="R293" s="228"/>
      <c r="S293" s="228"/>
      <c r="T293" s="229"/>
      <c r="AT293" s="230" t="s">
        <v>211</v>
      </c>
      <c r="AU293" s="230" t="s">
        <v>87</v>
      </c>
      <c r="AV293" s="12" t="s">
        <v>42</v>
      </c>
      <c r="AW293" s="12" t="s">
        <v>40</v>
      </c>
      <c r="AX293" s="12" t="s">
        <v>80</v>
      </c>
      <c r="AY293" s="230" t="s">
        <v>201</v>
      </c>
    </row>
    <row r="294" spans="2:65" s="13" customFormat="1">
      <c r="B294" s="231"/>
      <c r="C294" s="232"/>
      <c r="D294" s="218" t="s">
        <v>211</v>
      </c>
      <c r="E294" s="233" t="s">
        <v>34</v>
      </c>
      <c r="F294" s="234" t="s">
        <v>4637</v>
      </c>
      <c r="G294" s="232"/>
      <c r="H294" s="235">
        <v>27.262</v>
      </c>
      <c r="I294" s="236"/>
      <c r="J294" s="232"/>
      <c r="K294" s="232"/>
      <c r="L294" s="237"/>
      <c r="M294" s="238"/>
      <c r="N294" s="239"/>
      <c r="O294" s="239"/>
      <c r="P294" s="239"/>
      <c r="Q294" s="239"/>
      <c r="R294" s="239"/>
      <c r="S294" s="239"/>
      <c r="T294" s="240"/>
      <c r="AT294" s="241" t="s">
        <v>211</v>
      </c>
      <c r="AU294" s="241" t="s">
        <v>87</v>
      </c>
      <c r="AV294" s="13" t="s">
        <v>87</v>
      </c>
      <c r="AW294" s="13" t="s">
        <v>40</v>
      </c>
      <c r="AX294" s="13" t="s">
        <v>80</v>
      </c>
      <c r="AY294" s="241" t="s">
        <v>201</v>
      </c>
    </row>
    <row r="295" spans="2:65" s="14" customFormat="1">
      <c r="B295" s="242"/>
      <c r="C295" s="243"/>
      <c r="D295" s="218" t="s">
        <v>211</v>
      </c>
      <c r="E295" s="244" t="s">
        <v>34</v>
      </c>
      <c r="F295" s="245" t="s">
        <v>215</v>
      </c>
      <c r="G295" s="243"/>
      <c r="H295" s="246">
        <v>27.262</v>
      </c>
      <c r="I295" s="247"/>
      <c r="J295" s="243"/>
      <c r="K295" s="243"/>
      <c r="L295" s="248"/>
      <c r="M295" s="249"/>
      <c r="N295" s="250"/>
      <c r="O295" s="250"/>
      <c r="P295" s="250"/>
      <c r="Q295" s="250"/>
      <c r="R295" s="250"/>
      <c r="S295" s="250"/>
      <c r="T295" s="251"/>
      <c r="AT295" s="252" t="s">
        <v>211</v>
      </c>
      <c r="AU295" s="252" t="s">
        <v>87</v>
      </c>
      <c r="AV295" s="14" t="s">
        <v>111</v>
      </c>
      <c r="AW295" s="14" t="s">
        <v>40</v>
      </c>
      <c r="AX295" s="14" t="s">
        <v>42</v>
      </c>
      <c r="AY295" s="252" t="s">
        <v>201</v>
      </c>
    </row>
    <row r="296" spans="2:65" s="1" customFormat="1" ht="16.5" customHeight="1">
      <c r="B296" s="43"/>
      <c r="C296" s="206" t="s">
        <v>490</v>
      </c>
      <c r="D296" s="206" t="s">
        <v>203</v>
      </c>
      <c r="E296" s="207" t="s">
        <v>4638</v>
      </c>
      <c r="F296" s="208" t="s">
        <v>4639</v>
      </c>
      <c r="G296" s="209" t="s">
        <v>540</v>
      </c>
      <c r="H296" s="210">
        <v>27.262</v>
      </c>
      <c r="I296" s="211"/>
      <c r="J296" s="212">
        <f>ROUND(I296*H296,2)</f>
        <v>0</v>
      </c>
      <c r="K296" s="208" t="s">
        <v>207</v>
      </c>
      <c r="L296" s="63"/>
      <c r="M296" s="213" t="s">
        <v>34</v>
      </c>
      <c r="N296" s="214" t="s">
        <v>51</v>
      </c>
      <c r="O296" s="44"/>
      <c r="P296" s="215">
        <f>O296*H296</f>
        <v>0</v>
      </c>
      <c r="Q296" s="215">
        <v>1E-4</v>
      </c>
      <c r="R296" s="215">
        <f>Q296*H296</f>
        <v>2.7262000000000002E-3</v>
      </c>
      <c r="S296" s="215">
        <v>0</v>
      </c>
      <c r="T296" s="216">
        <f>S296*H296</f>
        <v>0</v>
      </c>
      <c r="AR296" s="25" t="s">
        <v>111</v>
      </c>
      <c r="AT296" s="25" t="s">
        <v>203</v>
      </c>
      <c r="AU296" s="25" t="s">
        <v>87</v>
      </c>
      <c r="AY296" s="25" t="s">
        <v>201</v>
      </c>
      <c r="BE296" s="217">
        <f>IF(N296="základní",J296,0)</f>
        <v>0</v>
      </c>
      <c r="BF296" s="217">
        <f>IF(N296="snížená",J296,0)</f>
        <v>0</v>
      </c>
      <c r="BG296" s="217">
        <f>IF(N296="zákl. přenesená",J296,0)</f>
        <v>0</v>
      </c>
      <c r="BH296" s="217">
        <f>IF(N296="sníž. přenesená",J296,0)</f>
        <v>0</v>
      </c>
      <c r="BI296" s="217">
        <f>IF(N296="nulová",J296,0)</f>
        <v>0</v>
      </c>
      <c r="BJ296" s="25" t="s">
        <v>42</v>
      </c>
      <c r="BK296" s="217">
        <f>ROUND(I296*H296,2)</f>
        <v>0</v>
      </c>
      <c r="BL296" s="25" t="s">
        <v>111</v>
      </c>
      <c r="BM296" s="25" t="s">
        <v>4640</v>
      </c>
    </row>
    <row r="297" spans="2:65" s="1" customFormat="1" ht="54">
      <c r="B297" s="43"/>
      <c r="C297" s="65"/>
      <c r="D297" s="218" t="s">
        <v>209</v>
      </c>
      <c r="E297" s="65"/>
      <c r="F297" s="219" t="s">
        <v>4641</v>
      </c>
      <c r="G297" s="65"/>
      <c r="H297" s="65"/>
      <c r="I297" s="175"/>
      <c r="J297" s="65"/>
      <c r="K297" s="65"/>
      <c r="L297" s="63"/>
      <c r="M297" s="220"/>
      <c r="N297" s="44"/>
      <c r="O297" s="44"/>
      <c r="P297" s="44"/>
      <c r="Q297" s="44"/>
      <c r="R297" s="44"/>
      <c r="S297" s="44"/>
      <c r="T297" s="80"/>
      <c r="AT297" s="25" t="s">
        <v>209</v>
      </c>
      <c r="AU297" s="25" t="s">
        <v>87</v>
      </c>
    </row>
    <row r="298" spans="2:65" s="12" customFormat="1">
      <c r="B298" s="221"/>
      <c r="C298" s="222"/>
      <c r="D298" s="218" t="s">
        <v>211</v>
      </c>
      <c r="E298" s="223" t="s">
        <v>34</v>
      </c>
      <c r="F298" s="224" t="s">
        <v>4470</v>
      </c>
      <c r="G298" s="222"/>
      <c r="H298" s="223" t="s">
        <v>34</v>
      </c>
      <c r="I298" s="225"/>
      <c r="J298" s="222"/>
      <c r="K298" s="222"/>
      <c r="L298" s="226"/>
      <c r="M298" s="227"/>
      <c r="N298" s="228"/>
      <c r="O298" s="228"/>
      <c r="P298" s="228"/>
      <c r="Q298" s="228"/>
      <c r="R298" s="228"/>
      <c r="S298" s="228"/>
      <c r="T298" s="229"/>
      <c r="AT298" s="230" t="s">
        <v>211</v>
      </c>
      <c r="AU298" s="230" t="s">
        <v>87</v>
      </c>
      <c r="AV298" s="12" t="s">
        <v>42</v>
      </c>
      <c r="AW298" s="12" t="s">
        <v>40</v>
      </c>
      <c r="AX298" s="12" t="s">
        <v>80</v>
      </c>
      <c r="AY298" s="230" t="s">
        <v>201</v>
      </c>
    </row>
    <row r="299" spans="2:65" s="13" customFormat="1">
      <c r="B299" s="231"/>
      <c r="C299" s="232"/>
      <c r="D299" s="218" t="s">
        <v>211</v>
      </c>
      <c r="E299" s="233" t="s">
        <v>34</v>
      </c>
      <c r="F299" s="234" t="s">
        <v>4637</v>
      </c>
      <c r="G299" s="232"/>
      <c r="H299" s="235">
        <v>27.262</v>
      </c>
      <c r="I299" s="236"/>
      <c r="J299" s="232"/>
      <c r="K299" s="232"/>
      <c r="L299" s="237"/>
      <c r="M299" s="238"/>
      <c r="N299" s="239"/>
      <c r="O299" s="239"/>
      <c r="P299" s="239"/>
      <c r="Q299" s="239"/>
      <c r="R299" s="239"/>
      <c r="S299" s="239"/>
      <c r="T299" s="240"/>
      <c r="AT299" s="241" t="s">
        <v>211</v>
      </c>
      <c r="AU299" s="241" t="s">
        <v>87</v>
      </c>
      <c r="AV299" s="13" t="s">
        <v>87</v>
      </c>
      <c r="AW299" s="13" t="s">
        <v>40</v>
      </c>
      <c r="AX299" s="13" t="s">
        <v>80</v>
      </c>
      <c r="AY299" s="241" t="s">
        <v>201</v>
      </c>
    </row>
    <row r="300" spans="2:65" s="14" customFormat="1">
      <c r="B300" s="242"/>
      <c r="C300" s="243"/>
      <c r="D300" s="218" t="s">
        <v>211</v>
      </c>
      <c r="E300" s="244" t="s">
        <v>34</v>
      </c>
      <c r="F300" s="245" t="s">
        <v>215</v>
      </c>
      <c r="G300" s="243"/>
      <c r="H300" s="246">
        <v>27.262</v>
      </c>
      <c r="I300" s="247"/>
      <c r="J300" s="243"/>
      <c r="K300" s="243"/>
      <c r="L300" s="248"/>
      <c r="M300" s="249"/>
      <c r="N300" s="250"/>
      <c r="O300" s="250"/>
      <c r="P300" s="250"/>
      <c r="Q300" s="250"/>
      <c r="R300" s="250"/>
      <c r="S300" s="250"/>
      <c r="T300" s="251"/>
      <c r="AT300" s="252" t="s">
        <v>211</v>
      </c>
      <c r="AU300" s="252" t="s">
        <v>87</v>
      </c>
      <c r="AV300" s="14" t="s">
        <v>111</v>
      </c>
      <c r="AW300" s="14" t="s">
        <v>40</v>
      </c>
      <c r="AX300" s="14" t="s">
        <v>42</v>
      </c>
      <c r="AY300" s="252" t="s">
        <v>201</v>
      </c>
    </row>
    <row r="301" spans="2:65" s="1" customFormat="1" ht="16.5" customHeight="1">
      <c r="B301" s="43"/>
      <c r="C301" s="264" t="s">
        <v>494</v>
      </c>
      <c r="D301" s="264" t="s">
        <v>306</v>
      </c>
      <c r="E301" s="265" t="s">
        <v>4630</v>
      </c>
      <c r="F301" s="266" t="s">
        <v>4631</v>
      </c>
      <c r="G301" s="267" t="s">
        <v>137</v>
      </c>
      <c r="H301" s="268">
        <v>11.555</v>
      </c>
      <c r="I301" s="269"/>
      <c r="J301" s="270">
        <f>ROUND(I301*H301,2)</f>
        <v>0</v>
      </c>
      <c r="K301" s="266" t="s">
        <v>207</v>
      </c>
      <c r="L301" s="271"/>
      <c r="M301" s="272" t="s">
        <v>34</v>
      </c>
      <c r="N301" s="273" t="s">
        <v>51</v>
      </c>
      <c r="O301" s="44"/>
      <c r="P301" s="215">
        <f>O301*H301</f>
        <v>0</v>
      </c>
      <c r="Q301" s="215">
        <v>5.0000000000000001E-4</v>
      </c>
      <c r="R301" s="215">
        <f>Q301*H301</f>
        <v>5.7774999999999996E-3</v>
      </c>
      <c r="S301" s="215">
        <v>0</v>
      </c>
      <c r="T301" s="216">
        <f>S301*H301</f>
        <v>0</v>
      </c>
      <c r="AR301" s="25" t="s">
        <v>244</v>
      </c>
      <c r="AT301" s="25" t="s">
        <v>306</v>
      </c>
      <c r="AU301" s="25" t="s">
        <v>87</v>
      </c>
      <c r="AY301" s="25" t="s">
        <v>201</v>
      </c>
      <c r="BE301" s="217">
        <f>IF(N301="základní",J301,0)</f>
        <v>0</v>
      </c>
      <c r="BF301" s="217">
        <f>IF(N301="snížená",J301,0)</f>
        <v>0</v>
      </c>
      <c r="BG301" s="217">
        <f>IF(N301="zákl. přenesená",J301,0)</f>
        <v>0</v>
      </c>
      <c r="BH301" s="217">
        <f>IF(N301="sníž. přenesená",J301,0)</f>
        <v>0</v>
      </c>
      <c r="BI301" s="217">
        <f>IF(N301="nulová",J301,0)</f>
        <v>0</v>
      </c>
      <c r="BJ301" s="25" t="s">
        <v>42</v>
      </c>
      <c r="BK301" s="217">
        <f>ROUND(I301*H301,2)</f>
        <v>0</v>
      </c>
      <c r="BL301" s="25" t="s">
        <v>111</v>
      </c>
      <c r="BM301" s="25" t="s">
        <v>4642</v>
      </c>
    </row>
    <row r="302" spans="2:65" s="13" customFormat="1">
      <c r="B302" s="231"/>
      <c r="C302" s="232"/>
      <c r="D302" s="218" t="s">
        <v>211</v>
      </c>
      <c r="E302" s="233" t="s">
        <v>34</v>
      </c>
      <c r="F302" s="234" t="s">
        <v>4643</v>
      </c>
      <c r="G302" s="232"/>
      <c r="H302" s="235">
        <v>11.327999999999999</v>
      </c>
      <c r="I302" s="236"/>
      <c r="J302" s="232"/>
      <c r="K302" s="232"/>
      <c r="L302" s="237"/>
      <c r="M302" s="238"/>
      <c r="N302" s="239"/>
      <c r="O302" s="239"/>
      <c r="P302" s="239"/>
      <c r="Q302" s="239"/>
      <c r="R302" s="239"/>
      <c r="S302" s="239"/>
      <c r="T302" s="240"/>
      <c r="AT302" s="241" t="s">
        <v>211</v>
      </c>
      <c r="AU302" s="241" t="s">
        <v>87</v>
      </c>
      <c r="AV302" s="13" t="s">
        <v>87</v>
      </c>
      <c r="AW302" s="13" t="s">
        <v>40</v>
      </c>
      <c r="AX302" s="13" t="s">
        <v>42</v>
      </c>
      <c r="AY302" s="241" t="s">
        <v>201</v>
      </c>
    </row>
    <row r="303" spans="2:65" s="13" customFormat="1">
      <c r="B303" s="231"/>
      <c r="C303" s="232"/>
      <c r="D303" s="218" t="s">
        <v>211</v>
      </c>
      <c r="E303" s="232"/>
      <c r="F303" s="234" t="s">
        <v>4644</v>
      </c>
      <c r="G303" s="232"/>
      <c r="H303" s="235">
        <v>11.555</v>
      </c>
      <c r="I303" s="236"/>
      <c r="J303" s="232"/>
      <c r="K303" s="232"/>
      <c r="L303" s="237"/>
      <c r="M303" s="238"/>
      <c r="N303" s="239"/>
      <c r="O303" s="239"/>
      <c r="P303" s="239"/>
      <c r="Q303" s="239"/>
      <c r="R303" s="239"/>
      <c r="S303" s="239"/>
      <c r="T303" s="240"/>
      <c r="AT303" s="241" t="s">
        <v>211</v>
      </c>
      <c r="AU303" s="241" t="s">
        <v>87</v>
      </c>
      <c r="AV303" s="13" t="s">
        <v>87</v>
      </c>
      <c r="AW303" s="13" t="s">
        <v>6</v>
      </c>
      <c r="AX303" s="13" t="s">
        <v>42</v>
      </c>
      <c r="AY303" s="241" t="s">
        <v>201</v>
      </c>
    </row>
    <row r="304" spans="2:65" s="1" customFormat="1" ht="38.25" customHeight="1">
      <c r="B304" s="43"/>
      <c r="C304" s="206" t="s">
        <v>499</v>
      </c>
      <c r="D304" s="206" t="s">
        <v>203</v>
      </c>
      <c r="E304" s="207" t="s">
        <v>400</v>
      </c>
      <c r="F304" s="208" t="s">
        <v>401</v>
      </c>
      <c r="G304" s="209" t="s">
        <v>137</v>
      </c>
      <c r="H304" s="210">
        <v>30.524999999999999</v>
      </c>
      <c r="I304" s="211"/>
      <c r="J304" s="212">
        <f>ROUND(I304*H304,2)</f>
        <v>0</v>
      </c>
      <c r="K304" s="208" t="s">
        <v>207</v>
      </c>
      <c r="L304" s="63"/>
      <c r="M304" s="213" t="s">
        <v>34</v>
      </c>
      <c r="N304" s="214" t="s">
        <v>51</v>
      </c>
      <c r="O304" s="44"/>
      <c r="P304" s="215">
        <f>O304*H304</f>
        <v>0</v>
      </c>
      <c r="Q304" s="215">
        <v>0.90802000000000005</v>
      </c>
      <c r="R304" s="215">
        <f>Q304*H304</f>
        <v>27.7173105</v>
      </c>
      <c r="S304" s="215">
        <v>0</v>
      </c>
      <c r="T304" s="216">
        <f>S304*H304</f>
        <v>0</v>
      </c>
      <c r="AR304" s="25" t="s">
        <v>111</v>
      </c>
      <c r="AT304" s="25" t="s">
        <v>203</v>
      </c>
      <c r="AU304" s="25" t="s">
        <v>87</v>
      </c>
      <c r="AY304" s="25" t="s">
        <v>201</v>
      </c>
      <c r="BE304" s="217">
        <f>IF(N304="základní",J304,0)</f>
        <v>0</v>
      </c>
      <c r="BF304" s="217">
        <f>IF(N304="snížená",J304,0)</f>
        <v>0</v>
      </c>
      <c r="BG304" s="217">
        <f>IF(N304="zákl. přenesená",J304,0)</f>
        <v>0</v>
      </c>
      <c r="BH304" s="217">
        <f>IF(N304="sníž. přenesená",J304,0)</f>
        <v>0</v>
      </c>
      <c r="BI304" s="217">
        <f>IF(N304="nulová",J304,0)</f>
        <v>0</v>
      </c>
      <c r="BJ304" s="25" t="s">
        <v>42</v>
      </c>
      <c r="BK304" s="217">
        <f>ROUND(I304*H304,2)</f>
        <v>0</v>
      </c>
      <c r="BL304" s="25" t="s">
        <v>111</v>
      </c>
      <c r="BM304" s="25" t="s">
        <v>4645</v>
      </c>
    </row>
    <row r="305" spans="2:65" s="1" customFormat="1" ht="54">
      <c r="B305" s="43"/>
      <c r="C305" s="65"/>
      <c r="D305" s="218" t="s">
        <v>209</v>
      </c>
      <c r="E305" s="65"/>
      <c r="F305" s="219" t="s">
        <v>403</v>
      </c>
      <c r="G305" s="65"/>
      <c r="H305" s="65"/>
      <c r="I305" s="175"/>
      <c r="J305" s="65"/>
      <c r="K305" s="65"/>
      <c r="L305" s="63"/>
      <c r="M305" s="220"/>
      <c r="N305" s="44"/>
      <c r="O305" s="44"/>
      <c r="P305" s="44"/>
      <c r="Q305" s="44"/>
      <c r="R305" s="44"/>
      <c r="S305" s="44"/>
      <c r="T305" s="80"/>
      <c r="AT305" s="25" t="s">
        <v>209</v>
      </c>
      <c r="AU305" s="25" t="s">
        <v>87</v>
      </c>
    </row>
    <row r="306" spans="2:65" s="12" customFormat="1">
      <c r="B306" s="221"/>
      <c r="C306" s="222"/>
      <c r="D306" s="218" t="s">
        <v>211</v>
      </c>
      <c r="E306" s="223" t="s">
        <v>34</v>
      </c>
      <c r="F306" s="224" t="s">
        <v>4470</v>
      </c>
      <c r="G306" s="222"/>
      <c r="H306" s="223" t="s">
        <v>34</v>
      </c>
      <c r="I306" s="225"/>
      <c r="J306" s="222"/>
      <c r="K306" s="222"/>
      <c r="L306" s="226"/>
      <c r="M306" s="227"/>
      <c r="N306" s="228"/>
      <c r="O306" s="228"/>
      <c r="P306" s="228"/>
      <c r="Q306" s="228"/>
      <c r="R306" s="228"/>
      <c r="S306" s="228"/>
      <c r="T306" s="229"/>
      <c r="AT306" s="230" t="s">
        <v>211</v>
      </c>
      <c r="AU306" s="230" t="s">
        <v>87</v>
      </c>
      <c r="AV306" s="12" t="s">
        <v>42</v>
      </c>
      <c r="AW306" s="12" t="s">
        <v>40</v>
      </c>
      <c r="AX306" s="12" t="s">
        <v>80</v>
      </c>
      <c r="AY306" s="230" t="s">
        <v>201</v>
      </c>
    </row>
    <row r="307" spans="2:65" s="12" customFormat="1">
      <c r="B307" s="221"/>
      <c r="C307" s="222"/>
      <c r="D307" s="218" t="s">
        <v>211</v>
      </c>
      <c r="E307" s="223" t="s">
        <v>34</v>
      </c>
      <c r="F307" s="224" t="s">
        <v>4506</v>
      </c>
      <c r="G307" s="222"/>
      <c r="H307" s="223" t="s">
        <v>34</v>
      </c>
      <c r="I307" s="225"/>
      <c r="J307" s="222"/>
      <c r="K307" s="222"/>
      <c r="L307" s="226"/>
      <c r="M307" s="227"/>
      <c r="N307" s="228"/>
      <c r="O307" s="228"/>
      <c r="P307" s="228"/>
      <c r="Q307" s="228"/>
      <c r="R307" s="228"/>
      <c r="S307" s="228"/>
      <c r="T307" s="229"/>
      <c r="AT307" s="230" t="s">
        <v>211</v>
      </c>
      <c r="AU307" s="230" t="s">
        <v>87</v>
      </c>
      <c r="AV307" s="12" t="s">
        <v>42</v>
      </c>
      <c r="AW307" s="12" t="s">
        <v>40</v>
      </c>
      <c r="AX307" s="12" t="s">
        <v>80</v>
      </c>
      <c r="AY307" s="230" t="s">
        <v>201</v>
      </c>
    </row>
    <row r="308" spans="2:65" s="13" customFormat="1">
      <c r="B308" s="231"/>
      <c r="C308" s="232"/>
      <c r="D308" s="218" t="s">
        <v>211</v>
      </c>
      <c r="E308" s="233" t="s">
        <v>34</v>
      </c>
      <c r="F308" s="234" t="s">
        <v>4646</v>
      </c>
      <c r="G308" s="232"/>
      <c r="H308" s="235">
        <v>30.524999999999999</v>
      </c>
      <c r="I308" s="236"/>
      <c r="J308" s="232"/>
      <c r="K308" s="232"/>
      <c r="L308" s="237"/>
      <c r="M308" s="238"/>
      <c r="N308" s="239"/>
      <c r="O308" s="239"/>
      <c r="P308" s="239"/>
      <c r="Q308" s="239"/>
      <c r="R308" s="239"/>
      <c r="S308" s="239"/>
      <c r="T308" s="240"/>
      <c r="AT308" s="241" t="s">
        <v>211</v>
      </c>
      <c r="AU308" s="241" t="s">
        <v>87</v>
      </c>
      <c r="AV308" s="13" t="s">
        <v>87</v>
      </c>
      <c r="AW308" s="13" t="s">
        <v>40</v>
      </c>
      <c r="AX308" s="13" t="s">
        <v>80</v>
      </c>
      <c r="AY308" s="241" t="s">
        <v>201</v>
      </c>
    </row>
    <row r="309" spans="2:65" s="15" customFormat="1">
      <c r="B309" s="253"/>
      <c r="C309" s="254"/>
      <c r="D309" s="218" t="s">
        <v>211</v>
      </c>
      <c r="E309" s="255" t="s">
        <v>34</v>
      </c>
      <c r="F309" s="256" t="s">
        <v>4508</v>
      </c>
      <c r="G309" s="254"/>
      <c r="H309" s="257">
        <v>30.524999999999999</v>
      </c>
      <c r="I309" s="258"/>
      <c r="J309" s="254"/>
      <c r="K309" s="254"/>
      <c r="L309" s="259"/>
      <c r="M309" s="260"/>
      <c r="N309" s="261"/>
      <c r="O309" s="261"/>
      <c r="P309" s="261"/>
      <c r="Q309" s="261"/>
      <c r="R309" s="261"/>
      <c r="S309" s="261"/>
      <c r="T309" s="262"/>
      <c r="AT309" s="263" t="s">
        <v>211</v>
      </c>
      <c r="AU309" s="263" t="s">
        <v>87</v>
      </c>
      <c r="AV309" s="15" t="s">
        <v>108</v>
      </c>
      <c r="AW309" s="15" t="s">
        <v>40</v>
      </c>
      <c r="AX309" s="15" t="s">
        <v>80</v>
      </c>
      <c r="AY309" s="263" t="s">
        <v>201</v>
      </c>
    </row>
    <row r="310" spans="2:65" s="14" customFormat="1">
      <c r="B310" s="242"/>
      <c r="C310" s="243"/>
      <c r="D310" s="218" t="s">
        <v>211</v>
      </c>
      <c r="E310" s="244" t="s">
        <v>34</v>
      </c>
      <c r="F310" s="245" t="s">
        <v>215</v>
      </c>
      <c r="G310" s="243"/>
      <c r="H310" s="246">
        <v>30.524999999999999</v>
      </c>
      <c r="I310" s="247"/>
      <c r="J310" s="243"/>
      <c r="K310" s="243"/>
      <c r="L310" s="248"/>
      <c r="M310" s="249"/>
      <c r="N310" s="250"/>
      <c r="O310" s="250"/>
      <c r="P310" s="250"/>
      <c r="Q310" s="250"/>
      <c r="R310" s="250"/>
      <c r="S310" s="250"/>
      <c r="T310" s="251"/>
      <c r="AT310" s="252" t="s">
        <v>211</v>
      </c>
      <c r="AU310" s="252" t="s">
        <v>87</v>
      </c>
      <c r="AV310" s="14" t="s">
        <v>111</v>
      </c>
      <c r="AW310" s="14" t="s">
        <v>40</v>
      </c>
      <c r="AX310" s="14" t="s">
        <v>42</v>
      </c>
      <c r="AY310" s="252" t="s">
        <v>201</v>
      </c>
    </row>
    <row r="311" spans="2:65" s="1" customFormat="1" ht="38.25" customHeight="1">
      <c r="B311" s="43"/>
      <c r="C311" s="206" t="s">
        <v>504</v>
      </c>
      <c r="D311" s="206" t="s">
        <v>203</v>
      </c>
      <c r="E311" s="207" t="s">
        <v>406</v>
      </c>
      <c r="F311" s="208" t="s">
        <v>407</v>
      </c>
      <c r="G311" s="209" t="s">
        <v>355</v>
      </c>
      <c r="H311" s="210">
        <v>0.26100000000000001</v>
      </c>
      <c r="I311" s="211"/>
      <c r="J311" s="212">
        <f>ROUND(I311*H311,2)</f>
        <v>0</v>
      </c>
      <c r="K311" s="208" t="s">
        <v>207</v>
      </c>
      <c r="L311" s="63"/>
      <c r="M311" s="213" t="s">
        <v>34</v>
      </c>
      <c r="N311" s="214" t="s">
        <v>51</v>
      </c>
      <c r="O311" s="44"/>
      <c r="P311" s="215">
        <f>O311*H311</f>
        <v>0</v>
      </c>
      <c r="Q311" s="215">
        <v>1.05871</v>
      </c>
      <c r="R311" s="215">
        <f>Q311*H311</f>
        <v>0.27632331000000004</v>
      </c>
      <c r="S311" s="215">
        <v>0</v>
      </c>
      <c r="T311" s="216">
        <f>S311*H311</f>
        <v>0</v>
      </c>
      <c r="AR311" s="25" t="s">
        <v>111</v>
      </c>
      <c r="AT311" s="25" t="s">
        <v>203</v>
      </c>
      <c r="AU311" s="25" t="s">
        <v>87</v>
      </c>
      <c r="AY311" s="25" t="s">
        <v>201</v>
      </c>
      <c r="BE311" s="217">
        <f>IF(N311="základní",J311,0)</f>
        <v>0</v>
      </c>
      <c r="BF311" s="217">
        <f>IF(N311="snížená",J311,0)</f>
        <v>0</v>
      </c>
      <c r="BG311" s="217">
        <f>IF(N311="zákl. přenesená",J311,0)</f>
        <v>0</v>
      </c>
      <c r="BH311" s="217">
        <f>IF(N311="sníž. přenesená",J311,0)</f>
        <v>0</v>
      </c>
      <c r="BI311" s="217">
        <f>IF(N311="nulová",J311,0)</f>
        <v>0</v>
      </c>
      <c r="BJ311" s="25" t="s">
        <v>42</v>
      </c>
      <c r="BK311" s="217">
        <f>ROUND(I311*H311,2)</f>
        <v>0</v>
      </c>
      <c r="BL311" s="25" t="s">
        <v>111</v>
      </c>
      <c r="BM311" s="25" t="s">
        <v>4647</v>
      </c>
    </row>
    <row r="312" spans="2:65" s="12" customFormat="1">
      <c r="B312" s="221"/>
      <c r="C312" s="222"/>
      <c r="D312" s="218" t="s">
        <v>211</v>
      </c>
      <c r="E312" s="223" t="s">
        <v>34</v>
      </c>
      <c r="F312" s="224" t="s">
        <v>4470</v>
      </c>
      <c r="G312" s="222"/>
      <c r="H312" s="223" t="s">
        <v>34</v>
      </c>
      <c r="I312" s="225"/>
      <c r="J312" s="222"/>
      <c r="K312" s="222"/>
      <c r="L312" s="226"/>
      <c r="M312" s="227"/>
      <c r="N312" s="228"/>
      <c r="O312" s="228"/>
      <c r="P312" s="228"/>
      <c r="Q312" s="228"/>
      <c r="R312" s="228"/>
      <c r="S312" s="228"/>
      <c r="T312" s="229"/>
      <c r="AT312" s="230" t="s">
        <v>211</v>
      </c>
      <c r="AU312" s="230" t="s">
        <v>87</v>
      </c>
      <c r="AV312" s="12" t="s">
        <v>42</v>
      </c>
      <c r="AW312" s="12" t="s">
        <v>40</v>
      </c>
      <c r="AX312" s="12" t="s">
        <v>80</v>
      </c>
      <c r="AY312" s="230" t="s">
        <v>201</v>
      </c>
    </row>
    <row r="313" spans="2:65" s="12" customFormat="1">
      <c r="B313" s="221"/>
      <c r="C313" s="222"/>
      <c r="D313" s="218" t="s">
        <v>211</v>
      </c>
      <c r="E313" s="223" t="s">
        <v>34</v>
      </c>
      <c r="F313" s="224" t="s">
        <v>4506</v>
      </c>
      <c r="G313" s="222"/>
      <c r="H313" s="223" t="s">
        <v>34</v>
      </c>
      <c r="I313" s="225"/>
      <c r="J313" s="222"/>
      <c r="K313" s="222"/>
      <c r="L313" s="226"/>
      <c r="M313" s="227"/>
      <c r="N313" s="228"/>
      <c r="O313" s="228"/>
      <c r="P313" s="228"/>
      <c r="Q313" s="228"/>
      <c r="R313" s="228"/>
      <c r="S313" s="228"/>
      <c r="T313" s="229"/>
      <c r="AT313" s="230" t="s">
        <v>211</v>
      </c>
      <c r="AU313" s="230" t="s">
        <v>87</v>
      </c>
      <c r="AV313" s="12" t="s">
        <v>42</v>
      </c>
      <c r="AW313" s="12" t="s">
        <v>40</v>
      </c>
      <c r="AX313" s="12" t="s">
        <v>80</v>
      </c>
      <c r="AY313" s="230" t="s">
        <v>201</v>
      </c>
    </row>
    <row r="314" spans="2:65" s="13" customFormat="1">
      <c r="B314" s="231"/>
      <c r="C314" s="232"/>
      <c r="D314" s="218" t="s">
        <v>211</v>
      </c>
      <c r="E314" s="233" t="s">
        <v>34</v>
      </c>
      <c r="F314" s="234" t="s">
        <v>4648</v>
      </c>
      <c r="G314" s="232"/>
      <c r="H314" s="235">
        <v>0.151</v>
      </c>
      <c r="I314" s="236"/>
      <c r="J314" s="232"/>
      <c r="K314" s="232"/>
      <c r="L314" s="237"/>
      <c r="M314" s="238"/>
      <c r="N314" s="239"/>
      <c r="O314" s="239"/>
      <c r="P314" s="239"/>
      <c r="Q314" s="239"/>
      <c r="R314" s="239"/>
      <c r="S314" s="239"/>
      <c r="T314" s="240"/>
      <c r="AT314" s="241" t="s">
        <v>211</v>
      </c>
      <c r="AU314" s="241" t="s">
        <v>87</v>
      </c>
      <c r="AV314" s="13" t="s">
        <v>87</v>
      </c>
      <c r="AW314" s="13" t="s">
        <v>40</v>
      </c>
      <c r="AX314" s="13" t="s">
        <v>80</v>
      </c>
      <c r="AY314" s="241" t="s">
        <v>201</v>
      </c>
    </row>
    <row r="315" spans="2:65" s="13" customFormat="1">
      <c r="B315" s="231"/>
      <c r="C315" s="232"/>
      <c r="D315" s="218" t="s">
        <v>211</v>
      </c>
      <c r="E315" s="233" t="s">
        <v>34</v>
      </c>
      <c r="F315" s="234" t="s">
        <v>4649</v>
      </c>
      <c r="G315" s="232"/>
      <c r="H315" s="235">
        <v>7.5999999999999998E-2</v>
      </c>
      <c r="I315" s="236"/>
      <c r="J315" s="232"/>
      <c r="K315" s="232"/>
      <c r="L315" s="237"/>
      <c r="M315" s="238"/>
      <c r="N315" s="239"/>
      <c r="O315" s="239"/>
      <c r="P315" s="239"/>
      <c r="Q315" s="239"/>
      <c r="R315" s="239"/>
      <c r="S315" s="239"/>
      <c r="T315" s="240"/>
      <c r="AT315" s="241" t="s">
        <v>211</v>
      </c>
      <c r="AU315" s="241" t="s">
        <v>87</v>
      </c>
      <c r="AV315" s="13" t="s">
        <v>87</v>
      </c>
      <c r="AW315" s="13" t="s">
        <v>40</v>
      </c>
      <c r="AX315" s="13" t="s">
        <v>80</v>
      </c>
      <c r="AY315" s="241" t="s">
        <v>201</v>
      </c>
    </row>
    <row r="316" spans="2:65" s="13" customFormat="1">
      <c r="B316" s="231"/>
      <c r="C316" s="232"/>
      <c r="D316" s="218" t="s">
        <v>211</v>
      </c>
      <c r="E316" s="233" t="s">
        <v>34</v>
      </c>
      <c r="F316" s="234" t="s">
        <v>4650</v>
      </c>
      <c r="G316" s="232"/>
      <c r="H316" s="235">
        <v>3.4000000000000002E-2</v>
      </c>
      <c r="I316" s="236"/>
      <c r="J316" s="232"/>
      <c r="K316" s="232"/>
      <c r="L316" s="237"/>
      <c r="M316" s="238"/>
      <c r="N316" s="239"/>
      <c r="O316" s="239"/>
      <c r="P316" s="239"/>
      <c r="Q316" s="239"/>
      <c r="R316" s="239"/>
      <c r="S316" s="239"/>
      <c r="T316" s="240"/>
      <c r="AT316" s="241" t="s">
        <v>211</v>
      </c>
      <c r="AU316" s="241" t="s">
        <v>87</v>
      </c>
      <c r="AV316" s="13" t="s">
        <v>87</v>
      </c>
      <c r="AW316" s="13" t="s">
        <v>40</v>
      </c>
      <c r="AX316" s="13" t="s">
        <v>80</v>
      </c>
      <c r="AY316" s="241" t="s">
        <v>201</v>
      </c>
    </row>
    <row r="317" spans="2:65" s="15" customFormat="1">
      <c r="B317" s="253"/>
      <c r="C317" s="254"/>
      <c r="D317" s="218" t="s">
        <v>211</v>
      </c>
      <c r="E317" s="255" t="s">
        <v>34</v>
      </c>
      <c r="F317" s="256" t="s">
        <v>4508</v>
      </c>
      <c r="G317" s="254"/>
      <c r="H317" s="257">
        <v>0.26100000000000001</v>
      </c>
      <c r="I317" s="258"/>
      <c r="J317" s="254"/>
      <c r="K317" s="254"/>
      <c r="L317" s="259"/>
      <c r="M317" s="260"/>
      <c r="N317" s="261"/>
      <c r="O317" s="261"/>
      <c r="P317" s="261"/>
      <c r="Q317" s="261"/>
      <c r="R317" s="261"/>
      <c r="S317" s="261"/>
      <c r="T317" s="262"/>
      <c r="AT317" s="263" t="s">
        <v>211</v>
      </c>
      <c r="AU317" s="263" t="s">
        <v>87</v>
      </c>
      <c r="AV317" s="15" t="s">
        <v>108</v>
      </c>
      <c r="AW317" s="15" t="s">
        <v>40</v>
      </c>
      <c r="AX317" s="15" t="s">
        <v>80</v>
      </c>
      <c r="AY317" s="263" t="s">
        <v>201</v>
      </c>
    </row>
    <row r="318" spans="2:65" s="14" customFormat="1">
      <c r="B318" s="242"/>
      <c r="C318" s="243"/>
      <c r="D318" s="218" t="s">
        <v>211</v>
      </c>
      <c r="E318" s="244" t="s">
        <v>34</v>
      </c>
      <c r="F318" s="245" t="s">
        <v>215</v>
      </c>
      <c r="G318" s="243"/>
      <c r="H318" s="246">
        <v>0.26100000000000001</v>
      </c>
      <c r="I318" s="247"/>
      <c r="J318" s="243"/>
      <c r="K318" s="243"/>
      <c r="L318" s="248"/>
      <c r="M318" s="249"/>
      <c r="N318" s="250"/>
      <c r="O318" s="250"/>
      <c r="P318" s="250"/>
      <c r="Q318" s="250"/>
      <c r="R318" s="250"/>
      <c r="S318" s="250"/>
      <c r="T318" s="251"/>
      <c r="AT318" s="252" t="s">
        <v>211</v>
      </c>
      <c r="AU318" s="252" t="s">
        <v>87</v>
      </c>
      <c r="AV318" s="14" t="s">
        <v>111</v>
      </c>
      <c r="AW318" s="14" t="s">
        <v>40</v>
      </c>
      <c r="AX318" s="14" t="s">
        <v>42</v>
      </c>
      <c r="AY318" s="252" t="s">
        <v>201</v>
      </c>
    </row>
    <row r="319" spans="2:65" s="11" customFormat="1" ht="29.85" customHeight="1">
      <c r="B319" s="190"/>
      <c r="C319" s="191"/>
      <c r="D319" s="192" t="s">
        <v>79</v>
      </c>
      <c r="E319" s="204" t="s">
        <v>108</v>
      </c>
      <c r="F319" s="204" t="s">
        <v>412</v>
      </c>
      <c r="G319" s="191"/>
      <c r="H319" s="191"/>
      <c r="I319" s="194"/>
      <c r="J319" s="205">
        <f>BK319</f>
        <v>0</v>
      </c>
      <c r="K319" s="191"/>
      <c r="L319" s="196"/>
      <c r="M319" s="197"/>
      <c r="N319" s="198"/>
      <c r="O319" s="198"/>
      <c r="P319" s="199">
        <f>SUM(P320:P331)</f>
        <v>0</v>
      </c>
      <c r="Q319" s="198"/>
      <c r="R319" s="199">
        <f>SUM(R320:R331)</f>
        <v>5.0115538000000006</v>
      </c>
      <c r="S319" s="198"/>
      <c r="T319" s="200">
        <f>SUM(T320:T331)</f>
        <v>0</v>
      </c>
      <c r="AR319" s="201" t="s">
        <v>42</v>
      </c>
      <c r="AT319" s="202" t="s">
        <v>79</v>
      </c>
      <c r="AU319" s="202" t="s">
        <v>42</v>
      </c>
      <c r="AY319" s="201" t="s">
        <v>201</v>
      </c>
      <c r="BK319" s="203">
        <f>SUM(BK320:BK331)</f>
        <v>0</v>
      </c>
    </row>
    <row r="320" spans="2:65" s="1" customFormat="1" ht="38.25" customHeight="1">
      <c r="B320" s="43"/>
      <c r="C320" s="206" t="s">
        <v>509</v>
      </c>
      <c r="D320" s="206" t="s">
        <v>203</v>
      </c>
      <c r="E320" s="207" t="s">
        <v>4651</v>
      </c>
      <c r="F320" s="208" t="s">
        <v>4652</v>
      </c>
      <c r="G320" s="209" t="s">
        <v>137</v>
      </c>
      <c r="H320" s="210">
        <v>16.28</v>
      </c>
      <c r="I320" s="211"/>
      <c r="J320" s="212">
        <f>ROUND(I320*H320,2)</f>
        <v>0</v>
      </c>
      <c r="K320" s="208" t="s">
        <v>207</v>
      </c>
      <c r="L320" s="63"/>
      <c r="M320" s="213" t="s">
        <v>34</v>
      </c>
      <c r="N320" s="214" t="s">
        <v>51</v>
      </c>
      <c r="O320" s="44"/>
      <c r="P320" s="215">
        <f>O320*H320</f>
        <v>0</v>
      </c>
      <c r="Q320" s="215">
        <v>0.22241</v>
      </c>
      <c r="R320" s="215">
        <f>Q320*H320</f>
        <v>3.6208348000000004</v>
      </c>
      <c r="S320" s="215">
        <v>0</v>
      </c>
      <c r="T320" s="216">
        <f>S320*H320</f>
        <v>0</v>
      </c>
      <c r="AR320" s="25" t="s">
        <v>111</v>
      </c>
      <c r="AT320" s="25" t="s">
        <v>203</v>
      </c>
      <c r="AU320" s="25" t="s">
        <v>87</v>
      </c>
      <c r="AY320" s="25" t="s">
        <v>201</v>
      </c>
      <c r="BE320" s="217">
        <f>IF(N320="základní",J320,0)</f>
        <v>0</v>
      </c>
      <c r="BF320" s="217">
        <f>IF(N320="snížená",J320,0)</f>
        <v>0</v>
      </c>
      <c r="BG320" s="217">
        <f>IF(N320="zákl. přenesená",J320,0)</f>
        <v>0</v>
      </c>
      <c r="BH320" s="217">
        <f>IF(N320="sníž. přenesená",J320,0)</f>
        <v>0</v>
      </c>
      <c r="BI320" s="217">
        <f>IF(N320="nulová",J320,0)</f>
        <v>0</v>
      </c>
      <c r="BJ320" s="25" t="s">
        <v>42</v>
      </c>
      <c r="BK320" s="217">
        <f>ROUND(I320*H320,2)</f>
        <v>0</v>
      </c>
      <c r="BL320" s="25" t="s">
        <v>111</v>
      </c>
      <c r="BM320" s="25" t="s">
        <v>4653</v>
      </c>
    </row>
    <row r="321" spans="2:65" s="1" customFormat="1" ht="108">
      <c r="B321" s="43"/>
      <c r="C321" s="65"/>
      <c r="D321" s="218" t="s">
        <v>209</v>
      </c>
      <c r="E321" s="65"/>
      <c r="F321" s="219" t="s">
        <v>4654</v>
      </c>
      <c r="G321" s="65"/>
      <c r="H321" s="65"/>
      <c r="I321" s="175"/>
      <c r="J321" s="65"/>
      <c r="K321" s="65"/>
      <c r="L321" s="63"/>
      <c r="M321" s="220"/>
      <c r="N321" s="44"/>
      <c r="O321" s="44"/>
      <c r="P321" s="44"/>
      <c r="Q321" s="44"/>
      <c r="R321" s="44"/>
      <c r="S321" s="44"/>
      <c r="T321" s="80"/>
      <c r="AT321" s="25" t="s">
        <v>209</v>
      </c>
      <c r="AU321" s="25" t="s">
        <v>87</v>
      </c>
    </row>
    <row r="322" spans="2:65" s="12" customFormat="1">
      <c r="B322" s="221"/>
      <c r="C322" s="222"/>
      <c r="D322" s="218" t="s">
        <v>211</v>
      </c>
      <c r="E322" s="223" t="s">
        <v>34</v>
      </c>
      <c r="F322" s="224" t="s">
        <v>4470</v>
      </c>
      <c r="G322" s="222"/>
      <c r="H322" s="223" t="s">
        <v>34</v>
      </c>
      <c r="I322" s="225"/>
      <c r="J322" s="222"/>
      <c r="K322" s="222"/>
      <c r="L322" s="226"/>
      <c r="M322" s="227"/>
      <c r="N322" s="228"/>
      <c r="O322" s="228"/>
      <c r="P322" s="228"/>
      <c r="Q322" s="228"/>
      <c r="R322" s="228"/>
      <c r="S322" s="228"/>
      <c r="T322" s="229"/>
      <c r="AT322" s="230" t="s">
        <v>211</v>
      </c>
      <c r="AU322" s="230" t="s">
        <v>87</v>
      </c>
      <c r="AV322" s="12" t="s">
        <v>42</v>
      </c>
      <c r="AW322" s="12" t="s">
        <v>40</v>
      </c>
      <c r="AX322" s="12" t="s">
        <v>80</v>
      </c>
      <c r="AY322" s="230" t="s">
        <v>201</v>
      </c>
    </row>
    <row r="323" spans="2:65" s="12" customFormat="1">
      <c r="B323" s="221"/>
      <c r="C323" s="222"/>
      <c r="D323" s="218" t="s">
        <v>211</v>
      </c>
      <c r="E323" s="223" t="s">
        <v>34</v>
      </c>
      <c r="F323" s="224" t="s">
        <v>4655</v>
      </c>
      <c r="G323" s="222"/>
      <c r="H323" s="223" t="s">
        <v>34</v>
      </c>
      <c r="I323" s="225"/>
      <c r="J323" s="222"/>
      <c r="K323" s="222"/>
      <c r="L323" s="226"/>
      <c r="M323" s="227"/>
      <c r="N323" s="228"/>
      <c r="O323" s="228"/>
      <c r="P323" s="228"/>
      <c r="Q323" s="228"/>
      <c r="R323" s="228"/>
      <c r="S323" s="228"/>
      <c r="T323" s="229"/>
      <c r="AT323" s="230" t="s">
        <v>211</v>
      </c>
      <c r="AU323" s="230" t="s">
        <v>87</v>
      </c>
      <c r="AV323" s="12" t="s">
        <v>42</v>
      </c>
      <c r="AW323" s="12" t="s">
        <v>40</v>
      </c>
      <c r="AX323" s="12" t="s">
        <v>80</v>
      </c>
      <c r="AY323" s="230" t="s">
        <v>201</v>
      </c>
    </row>
    <row r="324" spans="2:65" s="13" customFormat="1">
      <c r="B324" s="231"/>
      <c r="C324" s="232"/>
      <c r="D324" s="218" t="s">
        <v>211</v>
      </c>
      <c r="E324" s="233" t="s">
        <v>34</v>
      </c>
      <c r="F324" s="234" t="s">
        <v>4656</v>
      </c>
      <c r="G324" s="232"/>
      <c r="H324" s="235">
        <v>16.28</v>
      </c>
      <c r="I324" s="236"/>
      <c r="J324" s="232"/>
      <c r="K324" s="232"/>
      <c r="L324" s="237"/>
      <c r="M324" s="238"/>
      <c r="N324" s="239"/>
      <c r="O324" s="239"/>
      <c r="P324" s="239"/>
      <c r="Q324" s="239"/>
      <c r="R324" s="239"/>
      <c r="S324" s="239"/>
      <c r="T324" s="240"/>
      <c r="AT324" s="241" t="s">
        <v>211</v>
      </c>
      <c r="AU324" s="241" t="s">
        <v>87</v>
      </c>
      <c r="AV324" s="13" t="s">
        <v>87</v>
      </c>
      <c r="AW324" s="13" t="s">
        <v>40</v>
      </c>
      <c r="AX324" s="13" t="s">
        <v>80</v>
      </c>
      <c r="AY324" s="241" t="s">
        <v>201</v>
      </c>
    </row>
    <row r="325" spans="2:65" s="14" customFormat="1">
      <c r="B325" s="242"/>
      <c r="C325" s="243"/>
      <c r="D325" s="218" t="s">
        <v>211</v>
      </c>
      <c r="E325" s="244" t="s">
        <v>34</v>
      </c>
      <c r="F325" s="245" t="s">
        <v>215</v>
      </c>
      <c r="G325" s="243"/>
      <c r="H325" s="246">
        <v>16.28</v>
      </c>
      <c r="I325" s="247"/>
      <c r="J325" s="243"/>
      <c r="K325" s="243"/>
      <c r="L325" s="248"/>
      <c r="M325" s="249"/>
      <c r="N325" s="250"/>
      <c r="O325" s="250"/>
      <c r="P325" s="250"/>
      <c r="Q325" s="250"/>
      <c r="R325" s="250"/>
      <c r="S325" s="250"/>
      <c r="T325" s="251"/>
      <c r="AT325" s="252" t="s">
        <v>211</v>
      </c>
      <c r="AU325" s="252" t="s">
        <v>87</v>
      </c>
      <c r="AV325" s="14" t="s">
        <v>111</v>
      </c>
      <c r="AW325" s="14" t="s">
        <v>40</v>
      </c>
      <c r="AX325" s="14" t="s">
        <v>42</v>
      </c>
      <c r="AY325" s="252" t="s">
        <v>201</v>
      </c>
    </row>
    <row r="326" spans="2:65" s="1" customFormat="1" ht="25.5" customHeight="1">
      <c r="B326" s="43"/>
      <c r="C326" s="206" t="s">
        <v>514</v>
      </c>
      <c r="D326" s="206" t="s">
        <v>203</v>
      </c>
      <c r="E326" s="207" t="s">
        <v>4657</v>
      </c>
      <c r="F326" s="208" t="s">
        <v>4658</v>
      </c>
      <c r="G326" s="209" t="s">
        <v>540</v>
      </c>
      <c r="H326" s="210">
        <v>40.700000000000003</v>
      </c>
      <c r="I326" s="211"/>
      <c r="J326" s="212">
        <f>ROUND(I326*H326,2)</f>
        <v>0</v>
      </c>
      <c r="K326" s="208" t="s">
        <v>207</v>
      </c>
      <c r="L326" s="63"/>
      <c r="M326" s="213" t="s">
        <v>34</v>
      </c>
      <c r="N326" s="214" t="s">
        <v>51</v>
      </c>
      <c r="O326" s="44"/>
      <c r="P326" s="215">
        <f>O326*H326</f>
        <v>0</v>
      </c>
      <c r="Q326" s="215">
        <v>3.4169999999999999E-2</v>
      </c>
      <c r="R326" s="215">
        <f>Q326*H326</f>
        <v>1.390719</v>
      </c>
      <c r="S326" s="215">
        <v>0</v>
      </c>
      <c r="T326" s="216">
        <f>S326*H326</f>
        <v>0</v>
      </c>
      <c r="AR326" s="25" t="s">
        <v>111</v>
      </c>
      <c r="AT326" s="25" t="s">
        <v>203</v>
      </c>
      <c r="AU326" s="25" t="s">
        <v>87</v>
      </c>
      <c r="AY326" s="25" t="s">
        <v>201</v>
      </c>
      <c r="BE326" s="217">
        <f>IF(N326="základní",J326,0)</f>
        <v>0</v>
      </c>
      <c r="BF326" s="217">
        <f>IF(N326="snížená",J326,0)</f>
        <v>0</v>
      </c>
      <c r="BG326" s="217">
        <f>IF(N326="zákl. přenesená",J326,0)</f>
        <v>0</v>
      </c>
      <c r="BH326" s="217">
        <f>IF(N326="sníž. přenesená",J326,0)</f>
        <v>0</v>
      </c>
      <c r="BI326" s="217">
        <f>IF(N326="nulová",J326,0)</f>
        <v>0</v>
      </c>
      <c r="BJ326" s="25" t="s">
        <v>42</v>
      </c>
      <c r="BK326" s="217">
        <f>ROUND(I326*H326,2)</f>
        <v>0</v>
      </c>
      <c r="BL326" s="25" t="s">
        <v>111</v>
      </c>
      <c r="BM326" s="25" t="s">
        <v>4659</v>
      </c>
    </row>
    <row r="327" spans="2:65" s="1" customFormat="1" ht="108">
      <c r="B327" s="43"/>
      <c r="C327" s="65"/>
      <c r="D327" s="218" t="s">
        <v>209</v>
      </c>
      <c r="E327" s="65"/>
      <c r="F327" s="219" t="s">
        <v>4654</v>
      </c>
      <c r="G327" s="65"/>
      <c r="H327" s="65"/>
      <c r="I327" s="175"/>
      <c r="J327" s="65"/>
      <c r="K327" s="65"/>
      <c r="L327" s="63"/>
      <c r="M327" s="220"/>
      <c r="N327" s="44"/>
      <c r="O327" s="44"/>
      <c r="P327" s="44"/>
      <c r="Q327" s="44"/>
      <c r="R327" s="44"/>
      <c r="S327" s="44"/>
      <c r="T327" s="80"/>
      <c r="AT327" s="25" t="s">
        <v>209</v>
      </c>
      <c r="AU327" s="25" t="s">
        <v>87</v>
      </c>
    </row>
    <row r="328" spans="2:65" s="12" customFormat="1">
      <c r="B328" s="221"/>
      <c r="C328" s="222"/>
      <c r="D328" s="218" t="s">
        <v>211</v>
      </c>
      <c r="E328" s="223" t="s">
        <v>34</v>
      </c>
      <c r="F328" s="224" t="s">
        <v>4470</v>
      </c>
      <c r="G328" s="222"/>
      <c r="H328" s="223" t="s">
        <v>34</v>
      </c>
      <c r="I328" s="225"/>
      <c r="J328" s="222"/>
      <c r="K328" s="222"/>
      <c r="L328" s="226"/>
      <c r="M328" s="227"/>
      <c r="N328" s="228"/>
      <c r="O328" s="228"/>
      <c r="P328" s="228"/>
      <c r="Q328" s="228"/>
      <c r="R328" s="228"/>
      <c r="S328" s="228"/>
      <c r="T328" s="229"/>
      <c r="AT328" s="230" t="s">
        <v>211</v>
      </c>
      <c r="AU328" s="230" t="s">
        <v>87</v>
      </c>
      <c r="AV328" s="12" t="s">
        <v>42</v>
      </c>
      <c r="AW328" s="12" t="s">
        <v>40</v>
      </c>
      <c r="AX328" s="12" t="s">
        <v>80</v>
      </c>
      <c r="AY328" s="230" t="s">
        <v>201</v>
      </c>
    </row>
    <row r="329" spans="2:65" s="12" customFormat="1">
      <c r="B329" s="221"/>
      <c r="C329" s="222"/>
      <c r="D329" s="218" t="s">
        <v>211</v>
      </c>
      <c r="E329" s="223" t="s">
        <v>34</v>
      </c>
      <c r="F329" s="224" t="s">
        <v>4655</v>
      </c>
      <c r="G329" s="222"/>
      <c r="H329" s="223" t="s">
        <v>34</v>
      </c>
      <c r="I329" s="225"/>
      <c r="J329" s="222"/>
      <c r="K329" s="222"/>
      <c r="L329" s="226"/>
      <c r="M329" s="227"/>
      <c r="N329" s="228"/>
      <c r="O329" s="228"/>
      <c r="P329" s="228"/>
      <c r="Q329" s="228"/>
      <c r="R329" s="228"/>
      <c r="S329" s="228"/>
      <c r="T329" s="229"/>
      <c r="AT329" s="230" t="s">
        <v>211</v>
      </c>
      <c r="AU329" s="230" t="s">
        <v>87</v>
      </c>
      <c r="AV329" s="12" t="s">
        <v>42</v>
      </c>
      <c r="AW329" s="12" t="s">
        <v>40</v>
      </c>
      <c r="AX329" s="12" t="s">
        <v>80</v>
      </c>
      <c r="AY329" s="230" t="s">
        <v>201</v>
      </c>
    </row>
    <row r="330" spans="2:65" s="13" customFormat="1">
      <c r="B330" s="231"/>
      <c r="C330" s="232"/>
      <c r="D330" s="218" t="s">
        <v>211</v>
      </c>
      <c r="E330" s="233" t="s">
        <v>34</v>
      </c>
      <c r="F330" s="234" t="s">
        <v>4660</v>
      </c>
      <c r="G330" s="232"/>
      <c r="H330" s="235">
        <v>40.700000000000003</v>
      </c>
      <c r="I330" s="236"/>
      <c r="J330" s="232"/>
      <c r="K330" s="232"/>
      <c r="L330" s="237"/>
      <c r="M330" s="238"/>
      <c r="N330" s="239"/>
      <c r="O330" s="239"/>
      <c r="P330" s="239"/>
      <c r="Q330" s="239"/>
      <c r="R330" s="239"/>
      <c r="S330" s="239"/>
      <c r="T330" s="240"/>
      <c r="AT330" s="241" t="s">
        <v>211</v>
      </c>
      <c r="AU330" s="241" t="s">
        <v>87</v>
      </c>
      <c r="AV330" s="13" t="s">
        <v>87</v>
      </c>
      <c r="AW330" s="13" t="s">
        <v>40</v>
      </c>
      <c r="AX330" s="13" t="s">
        <v>80</v>
      </c>
      <c r="AY330" s="241" t="s">
        <v>201</v>
      </c>
    </row>
    <row r="331" spans="2:65" s="14" customFormat="1">
      <c r="B331" s="242"/>
      <c r="C331" s="243"/>
      <c r="D331" s="218" t="s">
        <v>211</v>
      </c>
      <c r="E331" s="244" t="s">
        <v>34</v>
      </c>
      <c r="F331" s="245" t="s">
        <v>215</v>
      </c>
      <c r="G331" s="243"/>
      <c r="H331" s="246">
        <v>40.700000000000003</v>
      </c>
      <c r="I331" s="247"/>
      <c r="J331" s="243"/>
      <c r="K331" s="243"/>
      <c r="L331" s="248"/>
      <c r="M331" s="249"/>
      <c r="N331" s="250"/>
      <c r="O331" s="250"/>
      <c r="P331" s="250"/>
      <c r="Q331" s="250"/>
      <c r="R331" s="250"/>
      <c r="S331" s="250"/>
      <c r="T331" s="251"/>
      <c r="AT331" s="252" t="s">
        <v>211</v>
      </c>
      <c r="AU331" s="252" t="s">
        <v>87</v>
      </c>
      <c r="AV331" s="14" t="s">
        <v>111</v>
      </c>
      <c r="AW331" s="14" t="s">
        <v>40</v>
      </c>
      <c r="AX331" s="14" t="s">
        <v>42</v>
      </c>
      <c r="AY331" s="252" t="s">
        <v>201</v>
      </c>
    </row>
    <row r="332" spans="2:65" s="11" customFormat="1" ht="29.85" customHeight="1">
      <c r="B332" s="190"/>
      <c r="C332" s="191"/>
      <c r="D332" s="192" t="s">
        <v>79</v>
      </c>
      <c r="E332" s="204" t="s">
        <v>111</v>
      </c>
      <c r="F332" s="204" t="s">
        <v>663</v>
      </c>
      <c r="G332" s="191"/>
      <c r="H332" s="191"/>
      <c r="I332" s="194"/>
      <c r="J332" s="205">
        <f>BK332</f>
        <v>0</v>
      </c>
      <c r="K332" s="191"/>
      <c r="L332" s="196"/>
      <c r="M332" s="197"/>
      <c r="N332" s="198"/>
      <c r="O332" s="198"/>
      <c r="P332" s="199">
        <f>SUM(P333:P343)</f>
        <v>0</v>
      </c>
      <c r="Q332" s="198"/>
      <c r="R332" s="199">
        <f>SUM(R333:R343)</f>
        <v>0</v>
      </c>
      <c r="S332" s="198"/>
      <c r="T332" s="200">
        <f>SUM(T333:T343)</f>
        <v>0</v>
      </c>
      <c r="AR332" s="201" t="s">
        <v>42</v>
      </c>
      <c r="AT332" s="202" t="s">
        <v>79</v>
      </c>
      <c r="AU332" s="202" t="s">
        <v>42</v>
      </c>
      <c r="AY332" s="201" t="s">
        <v>201</v>
      </c>
      <c r="BK332" s="203">
        <f>SUM(BK333:BK343)</f>
        <v>0</v>
      </c>
    </row>
    <row r="333" spans="2:65" s="1" customFormat="1" ht="25.5" customHeight="1">
      <c r="B333" s="43"/>
      <c r="C333" s="206" t="s">
        <v>519</v>
      </c>
      <c r="D333" s="206" t="s">
        <v>203</v>
      </c>
      <c r="E333" s="207" t="s">
        <v>3379</v>
      </c>
      <c r="F333" s="208" t="s">
        <v>3380</v>
      </c>
      <c r="G333" s="209" t="s">
        <v>206</v>
      </c>
      <c r="H333" s="210">
        <v>0.7</v>
      </c>
      <c r="I333" s="211"/>
      <c r="J333" s="212">
        <f>ROUND(I333*H333,2)</f>
        <v>0</v>
      </c>
      <c r="K333" s="208" t="s">
        <v>207</v>
      </c>
      <c r="L333" s="63"/>
      <c r="M333" s="213" t="s">
        <v>34</v>
      </c>
      <c r="N333" s="214" t="s">
        <v>51</v>
      </c>
      <c r="O333" s="44"/>
      <c r="P333" s="215">
        <f>O333*H333</f>
        <v>0</v>
      </c>
      <c r="Q333" s="215">
        <v>0</v>
      </c>
      <c r="R333" s="215">
        <f>Q333*H333</f>
        <v>0</v>
      </c>
      <c r="S333" s="215">
        <v>0</v>
      </c>
      <c r="T333" s="216">
        <f>S333*H333</f>
        <v>0</v>
      </c>
      <c r="AR333" s="25" t="s">
        <v>111</v>
      </c>
      <c r="AT333" s="25" t="s">
        <v>203</v>
      </c>
      <c r="AU333" s="25" t="s">
        <v>87</v>
      </c>
      <c r="AY333" s="25" t="s">
        <v>201</v>
      </c>
      <c r="BE333" s="217">
        <f>IF(N333="základní",J333,0)</f>
        <v>0</v>
      </c>
      <c r="BF333" s="217">
        <f>IF(N333="snížená",J333,0)</f>
        <v>0</v>
      </c>
      <c r="BG333" s="217">
        <f>IF(N333="zákl. přenesená",J333,0)</f>
        <v>0</v>
      </c>
      <c r="BH333" s="217">
        <f>IF(N333="sníž. přenesená",J333,0)</f>
        <v>0</v>
      </c>
      <c r="BI333" s="217">
        <f>IF(N333="nulová",J333,0)</f>
        <v>0</v>
      </c>
      <c r="BJ333" s="25" t="s">
        <v>42</v>
      </c>
      <c r="BK333" s="217">
        <f>ROUND(I333*H333,2)</f>
        <v>0</v>
      </c>
      <c r="BL333" s="25" t="s">
        <v>111</v>
      </c>
      <c r="BM333" s="25" t="s">
        <v>4661</v>
      </c>
    </row>
    <row r="334" spans="2:65" s="1" customFormat="1" ht="54">
      <c r="B334" s="43"/>
      <c r="C334" s="65"/>
      <c r="D334" s="218" t="s">
        <v>209</v>
      </c>
      <c r="E334" s="65"/>
      <c r="F334" s="219" t="s">
        <v>3382</v>
      </c>
      <c r="G334" s="65"/>
      <c r="H334" s="65"/>
      <c r="I334" s="175"/>
      <c r="J334" s="65"/>
      <c r="K334" s="65"/>
      <c r="L334" s="63"/>
      <c r="M334" s="220"/>
      <c r="N334" s="44"/>
      <c r="O334" s="44"/>
      <c r="P334" s="44"/>
      <c r="Q334" s="44"/>
      <c r="R334" s="44"/>
      <c r="S334" s="44"/>
      <c r="T334" s="80"/>
      <c r="AT334" s="25" t="s">
        <v>209</v>
      </c>
      <c r="AU334" s="25" t="s">
        <v>87</v>
      </c>
    </row>
    <row r="335" spans="2:65" s="12" customFormat="1">
      <c r="B335" s="221"/>
      <c r="C335" s="222"/>
      <c r="D335" s="218" t="s">
        <v>211</v>
      </c>
      <c r="E335" s="223" t="s">
        <v>34</v>
      </c>
      <c r="F335" s="224" t="s">
        <v>4470</v>
      </c>
      <c r="G335" s="222"/>
      <c r="H335" s="223" t="s">
        <v>34</v>
      </c>
      <c r="I335" s="225"/>
      <c r="J335" s="222"/>
      <c r="K335" s="222"/>
      <c r="L335" s="226"/>
      <c r="M335" s="227"/>
      <c r="N335" s="228"/>
      <c r="O335" s="228"/>
      <c r="P335" s="228"/>
      <c r="Q335" s="228"/>
      <c r="R335" s="228"/>
      <c r="S335" s="228"/>
      <c r="T335" s="229"/>
      <c r="AT335" s="230" t="s">
        <v>211</v>
      </c>
      <c r="AU335" s="230" t="s">
        <v>87</v>
      </c>
      <c r="AV335" s="12" t="s">
        <v>42</v>
      </c>
      <c r="AW335" s="12" t="s">
        <v>40</v>
      </c>
      <c r="AX335" s="12" t="s">
        <v>80</v>
      </c>
      <c r="AY335" s="230" t="s">
        <v>201</v>
      </c>
    </row>
    <row r="336" spans="2:65" s="13" customFormat="1">
      <c r="B336" s="231"/>
      <c r="C336" s="232"/>
      <c r="D336" s="218" t="s">
        <v>211</v>
      </c>
      <c r="E336" s="233" t="s">
        <v>34</v>
      </c>
      <c r="F336" s="234" t="s">
        <v>4662</v>
      </c>
      <c r="G336" s="232"/>
      <c r="H336" s="235">
        <v>0.7</v>
      </c>
      <c r="I336" s="236"/>
      <c r="J336" s="232"/>
      <c r="K336" s="232"/>
      <c r="L336" s="237"/>
      <c r="M336" s="238"/>
      <c r="N336" s="239"/>
      <c r="O336" s="239"/>
      <c r="P336" s="239"/>
      <c r="Q336" s="239"/>
      <c r="R336" s="239"/>
      <c r="S336" s="239"/>
      <c r="T336" s="240"/>
      <c r="AT336" s="241" t="s">
        <v>211</v>
      </c>
      <c r="AU336" s="241" t="s">
        <v>87</v>
      </c>
      <c r="AV336" s="13" t="s">
        <v>87</v>
      </c>
      <c r="AW336" s="13" t="s">
        <v>40</v>
      </c>
      <c r="AX336" s="13" t="s">
        <v>80</v>
      </c>
      <c r="AY336" s="241" t="s">
        <v>201</v>
      </c>
    </row>
    <row r="337" spans="2:65" s="14" customFormat="1">
      <c r="B337" s="242"/>
      <c r="C337" s="243"/>
      <c r="D337" s="218" t="s">
        <v>211</v>
      </c>
      <c r="E337" s="244" t="s">
        <v>34</v>
      </c>
      <c r="F337" s="245" t="s">
        <v>215</v>
      </c>
      <c r="G337" s="243"/>
      <c r="H337" s="246">
        <v>0.7</v>
      </c>
      <c r="I337" s="247"/>
      <c r="J337" s="243"/>
      <c r="K337" s="243"/>
      <c r="L337" s="248"/>
      <c r="M337" s="249"/>
      <c r="N337" s="250"/>
      <c r="O337" s="250"/>
      <c r="P337" s="250"/>
      <c r="Q337" s="250"/>
      <c r="R337" s="250"/>
      <c r="S337" s="250"/>
      <c r="T337" s="251"/>
      <c r="AT337" s="252" t="s">
        <v>211</v>
      </c>
      <c r="AU337" s="252" t="s">
        <v>87</v>
      </c>
      <c r="AV337" s="14" t="s">
        <v>111</v>
      </c>
      <c r="AW337" s="14" t="s">
        <v>40</v>
      </c>
      <c r="AX337" s="14" t="s">
        <v>42</v>
      </c>
      <c r="AY337" s="252" t="s">
        <v>201</v>
      </c>
    </row>
    <row r="338" spans="2:65" s="1" customFormat="1" ht="25.5" customHeight="1">
      <c r="B338" s="43"/>
      <c r="C338" s="206" t="s">
        <v>524</v>
      </c>
      <c r="D338" s="206" t="s">
        <v>203</v>
      </c>
      <c r="E338" s="207" t="s">
        <v>4663</v>
      </c>
      <c r="F338" s="208" t="s">
        <v>4664</v>
      </c>
      <c r="G338" s="209" t="s">
        <v>206</v>
      </c>
      <c r="H338" s="210">
        <v>1.9750000000000001</v>
      </c>
      <c r="I338" s="211"/>
      <c r="J338" s="212">
        <f>ROUND(I338*H338,2)</f>
        <v>0</v>
      </c>
      <c r="K338" s="208" t="s">
        <v>207</v>
      </c>
      <c r="L338" s="63"/>
      <c r="M338" s="213" t="s">
        <v>34</v>
      </c>
      <c r="N338" s="214" t="s">
        <v>51</v>
      </c>
      <c r="O338" s="44"/>
      <c r="P338" s="215">
        <f>O338*H338</f>
        <v>0</v>
      </c>
      <c r="Q338" s="215">
        <v>0</v>
      </c>
      <c r="R338" s="215">
        <f>Q338*H338</f>
        <v>0</v>
      </c>
      <c r="S338" s="215">
        <v>0</v>
      </c>
      <c r="T338" s="216">
        <f>S338*H338</f>
        <v>0</v>
      </c>
      <c r="AR338" s="25" t="s">
        <v>111</v>
      </c>
      <c r="AT338" s="25" t="s">
        <v>203</v>
      </c>
      <c r="AU338" s="25" t="s">
        <v>87</v>
      </c>
      <c r="AY338" s="25" t="s">
        <v>201</v>
      </c>
      <c r="BE338" s="217">
        <f>IF(N338="základní",J338,0)</f>
        <v>0</v>
      </c>
      <c r="BF338" s="217">
        <f>IF(N338="snížená",J338,0)</f>
        <v>0</v>
      </c>
      <c r="BG338" s="217">
        <f>IF(N338="zákl. přenesená",J338,0)</f>
        <v>0</v>
      </c>
      <c r="BH338" s="217">
        <f>IF(N338="sníž. přenesená",J338,0)</f>
        <v>0</v>
      </c>
      <c r="BI338" s="217">
        <f>IF(N338="nulová",J338,0)</f>
        <v>0</v>
      </c>
      <c r="BJ338" s="25" t="s">
        <v>42</v>
      </c>
      <c r="BK338" s="217">
        <f>ROUND(I338*H338,2)</f>
        <v>0</v>
      </c>
      <c r="BL338" s="25" t="s">
        <v>111</v>
      </c>
      <c r="BM338" s="25" t="s">
        <v>4665</v>
      </c>
    </row>
    <row r="339" spans="2:65" s="1" customFormat="1" ht="40.5">
      <c r="B339" s="43"/>
      <c r="C339" s="65"/>
      <c r="D339" s="218" t="s">
        <v>209</v>
      </c>
      <c r="E339" s="65"/>
      <c r="F339" s="219" t="s">
        <v>4666</v>
      </c>
      <c r="G339" s="65"/>
      <c r="H339" s="65"/>
      <c r="I339" s="175"/>
      <c r="J339" s="65"/>
      <c r="K339" s="65"/>
      <c r="L339" s="63"/>
      <c r="M339" s="220"/>
      <c r="N339" s="44"/>
      <c r="O339" s="44"/>
      <c r="P339" s="44"/>
      <c r="Q339" s="44"/>
      <c r="R339" s="44"/>
      <c r="S339" s="44"/>
      <c r="T339" s="80"/>
      <c r="AT339" s="25" t="s">
        <v>209</v>
      </c>
      <c r="AU339" s="25" t="s">
        <v>87</v>
      </c>
    </row>
    <row r="340" spans="2:65" s="12" customFormat="1">
      <c r="B340" s="221"/>
      <c r="C340" s="222"/>
      <c r="D340" s="218" t="s">
        <v>211</v>
      </c>
      <c r="E340" s="223" t="s">
        <v>34</v>
      </c>
      <c r="F340" s="224" t="s">
        <v>4470</v>
      </c>
      <c r="G340" s="222"/>
      <c r="H340" s="223" t="s">
        <v>34</v>
      </c>
      <c r="I340" s="225"/>
      <c r="J340" s="222"/>
      <c r="K340" s="222"/>
      <c r="L340" s="226"/>
      <c r="M340" s="227"/>
      <c r="N340" s="228"/>
      <c r="O340" s="228"/>
      <c r="P340" s="228"/>
      <c r="Q340" s="228"/>
      <c r="R340" s="228"/>
      <c r="S340" s="228"/>
      <c r="T340" s="229"/>
      <c r="AT340" s="230" t="s">
        <v>211</v>
      </c>
      <c r="AU340" s="230" t="s">
        <v>87</v>
      </c>
      <c r="AV340" s="12" t="s">
        <v>42</v>
      </c>
      <c r="AW340" s="12" t="s">
        <v>40</v>
      </c>
      <c r="AX340" s="12" t="s">
        <v>80</v>
      </c>
      <c r="AY340" s="230" t="s">
        <v>201</v>
      </c>
    </row>
    <row r="341" spans="2:65" s="13" customFormat="1">
      <c r="B341" s="231"/>
      <c r="C341" s="232"/>
      <c r="D341" s="218" t="s">
        <v>211</v>
      </c>
      <c r="E341" s="233" t="s">
        <v>34</v>
      </c>
      <c r="F341" s="234" t="s">
        <v>4667</v>
      </c>
      <c r="G341" s="232"/>
      <c r="H341" s="235">
        <v>1.9079999999999999</v>
      </c>
      <c r="I341" s="236"/>
      <c r="J341" s="232"/>
      <c r="K341" s="232"/>
      <c r="L341" s="237"/>
      <c r="M341" s="238"/>
      <c r="N341" s="239"/>
      <c r="O341" s="239"/>
      <c r="P341" s="239"/>
      <c r="Q341" s="239"/>
      <c r="R341" s="239"/>
      <c r="S341" s="239"/>
      <c r="T341" s="240"/>
      <c r="AT341" s="241" t="s">
        <v>211</v>
      </c>
      <c r="AU341" s="241" t="s">
        <v>87</v>
      </c>
      <c r="AV341" s="13" t="s">
        <v>87</v>
      </c>
      <c r="AW341" s="13" t="s">
        <v>40</v>
      </c>
      <c r="AX341" s="13" t="s">
        <v>80</v>
      </c>
      <c r="AY341" s="241" t="s">
        <v>201</v>
      </c>
    </row>
    <row r="342" spans="2:65" s="13" customFormat="1">
      <c r="B342" s="231"/>
      <c r="C342" s="232"/>
      <c r="D342" s="218" t="s">
        <v>211</v>
      </c>
      <c r="E342" s="233" t="s">
        <v>34</v>
      </c>
      <c r="F342" s="234" t="s">
        <v>4668</v>
      </c>
      <c r="G342" s="232"/>
      <c r="H342" s="235">
        <v>6.7000000000000004E-2</v>
      </c>
      <c r="I342" s="236"/>
      <c r="J342" s="232"/>
      <c r="K342" s="232"/>
      <c r="L342" s="237"/>
      <c r="M342" s="238"/>
      <c r="N342" s="239"/>
      <c r="O342" s="239"/>
      <c r="P342" s="239"/>
      <c r="Q342" s="239"/>
      <c r="R342" s="239"/>
      <c r="S342" s="239"/>
      <c r="T342" s="240"/>
      <c r="AT342" s="241" t="s">
        <v>211</v>
      </c>
      <c r="AU342" s="241" t="s">
        <v>87</v>
      </c>
      <c r="AV342" s="13" t="s">
        <v>87</v>
      </c>
      <c r="AW342" s="13" t="s">
        <v>40</v>
      </c>
      <c r="AX342" s="13" t="s">
        <v>80</v>
      </c>
      <c r="AY342" s="241" t="s">
        <v>201</v>
      </c>
    </row>
    <row r="343" spans="2:65" s="14" customFormat="1">
      <c r="B343" s="242"/>
      <c r="C343" s="243"/>
      <c r="D343" s="218" t="s">
        <v>211</v>
      </c>
      <c r="E343" s="244" t="s">
        <v>34</v>
      </c>
      <c r="F343" s="245" t="s">
        <v>215</v>
      </c>
      <c r="G343" s="243"/>
      <c r="H343" s="246">
        <v>1.9750000000000001</v>
      </c>
      <c r="I343" s="247"/>
      <c r="J343" s="243"/>
      <c r="K343" s="243"/>
      <c r="L343" s="248"/>
      <c r="M343" s="249"/>
      <c r="N343" s="250"/>
      <c r="O343" s="250"/>
      <c r="P343" s="250"/>
      <c r="Q343" s="250"/>
      <c r="R343" s="250"/>
      <c r="S343" s="250"/>
      <c r="T343" s="251"/>
      <c r="AT343" s="252" t="s">
        <v>211</v>
      </c>
      <c r="AU343" s="252" t="s">
        <v>87</v>
      </c>
      <c r="AV343" s="14" t="s">
        <v>111</v>
      </c>
      <c r="AW343" s="14" t="s">
        <v>40</v>
      </c>
      <c r="AX343" s="14" t="s">
        <v>42</v>
      </c>
      <c r="AY343" s="252" t="s">
        <v>201</v>
      </c>
    </row>
    <row r="344" spans="2:65" s="11" customFormat="1" ht="29.85" customHeight="1">
      <c r="B344" s="190"/>
      <c r="C344" s="191"/>
      <c r="D344" s="192" t="s">
        <v>79</v>
      </c>
      <c r="E344" s="204" t="s">
        <v>123</v>
      </c>
      <c r="F344" s="204" t="s">
        <v>4669</v>
      </c>
      <c r="G344" s="191"/>
      <c r="H344" s="191"/>
      <c r="I344" s="194"/>
      <c r="J344" s="205">
        <f>BK344</f>
        <v>0</v>
      </c>
      <c r="K344" s="191"/>
      <c r="L344" s="196"/>
      <c r="M344" s="197"/>
      <c r="N344" s="198"/>
      <c r="O344" s="198"/>
      <c r="P344" s="199">
        <f>SUM(P345:P384)</f>
        <v>0</v>
      </c>
      <c r="Q344" s="198"/>
      <c r="R344" s="199">
        <f>SUM(R345:R384)</f>
        <v>162.45567151</v>
      </c>
      <c r="S344" s="198"/>
      <c r="T344" s="200">
        <f>SUM(T345:T384)</f>
        <v>0</v>
      </c>
      <c r="AR344" s="201" t="s">
        <v>42</v>
      </c>
      <c r="AT344" s="202" t="s">
        <v>79</v>
      </c>
      <c r="AU344" s="202" t="s">
        <v>42</v>
      </c>
      <c r="AY344" s="201" t="s">
        <v>201</v>
      </c>
      <c r="BK344" s="203">
        <f>SUM(BK345:BK384)</f>
        <v>0</v>
      </c>
    </row>
    <row r="345" spans="2:65" s="1" customFormat="1" ht="25.5" customHeight="1">
      <c r="B345" s="43"/>
      <c r="C345" s="206" t="s">
        <v>528</v>
      </c>
      <c r="D345" s="206" t="s">
        <v>203</v>
      </c>
      <c r="E345" s="207" t="s">
        <v>4670</v>
      </c>
      <c r="F345" s="208" t="s">
        <v>4671</v>
      </c>
      <c r="G345" s="209" t="s">
        <v>137</v>
      </c>
      <c r="H345" s="210">
        <v>161.49199999999999</v>
      </c>
      <c r="I345" s="211"/>
      <c r="J345" s="212">
        <f>ROUND(I345*H345,2)</f>
        <v>0</v>
      </c>
      <c r="K345" s="208" t="s">
        <v>207</v>
      </c>
      <c r="L345" s="63"/>
      <c r="M345" s="213" t="s">
        <v>34</v>
      </c>
      <c r="N345" s="214" t="s">
        <v>51</v>
      </c>
      <c r="O345" s="44"/>
      <c r="P345" s="215">
        <f>O345*H345</f>
        <v>0</v>
      </c>
      <c r="Q345" s="215">
        <v>0</v>
      </c>
      <c r="R345" s="215">
        <f>Q345*H345</f>
        <v>0</v>
      </c>
      <c r="S345" s="215">
        <v>0</v>
      </c>
      <c r="T345" s="216">
        <f>S345*H345</f>
        <v>0</v>
      </c>
      <c r="AR345" s="25" t="s">
        <v>111</v>
      </c>
      <c r="AT345" s="25" t="s">
        <v>203</v>
      </c>
      <c r="AU345" s="25" t="s">
        <v>87</v>
      </c>
      <c r="AY345" s="25" t="s">
        <v>201</v>
      </c>
      <c r="BE345" s="217">
        <f>IF(N345="základní",J345,0)</f>
        <v>0</v>
      </c>
      <c r="BF345" s="217">
        <f>IF(N345="snížená",J345,0)</f>
        <v>0</v>
      </c>
      <c r="BG345" s="217">
        <f>IF(N345="zákl. přenesená",J345,0)</f>
        <v>0</v>
      </c>
      <c r="BH345" s="217">
        <f>IF(N345="sníž. přenesená",J345,0)</f>
        <v>0</v>
      </c>
      <c r="BI345" s="217">
        <f>IF(N345="nulová",J345,0)</f>
        <v>0</v>
      </c>
      <c r="BJ345" s="25" t="s">
        <v>42</v>
      </c>
      <c r="BK345" s="217">
        <f>ROUND(I345*H345,2)</f>
        <v>0</v>
      </c>
      <c r="BL345" s="25" t="s">
        <v>111</v>
      </c>
      <c r="BM345" s="25" t="s">
        <v>4672</v>
      </c>
    </row>
    <row r="346" spans="2:65" s="12" customFormat="1">
      <c r="B346" s="221"/>
      <c r="C346" s="222"/>
      <c r="D346" s="218" t="s">
        <v>211</v>
      </c>
      <c r="E346" s="223" t="s">
        <v>34</v>
      </c>
      <c r="F346" s="224" t="s">
        <v>4470</v>
      </c>
      <c r="G346" s="222"/>
      <c r="H346" s="223" t="s">
        <v>34</v>
      </c>
      <c r="I346" s="225"/>
      <c r="J346" s="222"/>
      <c r="K346" s="222"/>
      <c r="L346" s="226"/>
      <c r="M346" s="227"/>
      <c r="N346" s="228"/>
      <c r="O346" s="228"/>
      <c r="P346" s="228"/>
      <c r="Q346" s="228"/>
      <c r="R346" s="228"/>
      <c r="S346" s="228"/>
      <c r="T346" s="229"/>
      <c r="AT346" s="230" t="s">
        <v>211</v>
      </c>
      <c r="AU346" s="230" t="s">
        <v>87</v>
      </c>
      <c r="AV346" s="12" t="s">
        <v>42</v>
      </c>
      <c r="AW346" s="12" t="s">
        <v>40</v>
      </c>
      <c r="AX346" s="12" t="s">
        <v>80</v>
      </c>
      <c r="AY346" s="230" t="s">
        <v>201</v>
      </c>
    </row>
    <row r="347" spans="2:65" s="13" customFormat="1">
      <c r="B347" s="231"/>
      <c r="C347" s="232"/>
      <c r="D347" s="218" t="s">
        <v>211</v>
      </c>
      <c r="E347" s="233" t="s">
        <v>34</v>
      </c>
      <c r="F347" s="234" t="s">
        <v>4592</v>
      </c>
      <c r="G347" s="232"/>
      <c r="H347" s="235">
        <v>161.49199999999999</v>
      </c>
      <c r="I347" s="236"/>
      <c r="J347" s="232"/>
      <c r="K347" s="232"/>
      <c r="L347" s="237"/>
      <c r="M347" s="238"/>
      <c r="N347" s="239"/>
      <c r="O347" s="239"/>
      <c r="P347" s="239"/>
      <c r="Q347" s="239"/>
      <c r="R347" s="239"/>
      <c r="S347" s="239"/>
      <c r="T347" s="240"/>
      <c r="AT347" s="241" t="s">
        <v>211</v>
      </c>
      <c r="AU347" s="241" t="s">
        <v>87</v>
      </c>
      <c r="AV347" s="13" t="s">
        <v>87</v>
      </c>
      <c r="AW347" s="13" t="s">
        <v>40</v>
      </c>
      <c r="AX347" s="13" t="s">
        <v>80</v>
      </c>
      <c r="AY347" s="241" t="s">
        <v>201</v>
      </c>
    </row>
    <row r="348" spans="2:65" s="14" customFormat="1">
      <c r="B348" s="242"/>
      <c r="C348" s="243"/>
      <c r="D348" s="218" t="s">
        <v>211</v>
      </c>
      <c r="E348" s="244" t="s">
        <v>34</v>
      </c>
      <c r="F348" s="245" t="s">
        <v>215</v>
      </c>
      <c r="G348" s="243"/>
      <c r="H348" s="246">
        <v>161.49199999999999</v>
      </c>
      <c r="I348" s="247"/>
      <c r="J348" s="243"/>
      <c r="K348" s="243"/>
      <c r="L348" s="248"/>
      <c r="M348" s="249"/>
      <c r="N348" s="250"/>
      <c r="O348" s="250"/>
      <c r="P348" s="250"/>
      <c r="Q348" s="250"/>
      <c r="R348" s="250"/>
      <c r="S348" s="250"/>
      <c r="T348" s="251"/>
      <c r="AT348" s="252" t="s">
        <v>211</v>
      </c>
      <c r="AU348" s="252" t="s">
        <v>87</v>
      </c>
      <c r="AV348" s="14" t="s">
        <v>111</v>
      </c>
      <c r="AW348" s="14" t="s">
        <v>40</v>
      </c>
      <c r="AX348" s="14" t="s">
        <v>42</v>
      </c>
      <c r="AY348" s="252" t="s">
        <v>201</v>
      </c>
    </row>
    <row r="349" spans="2:65" s="1" customFormat="1" ht="25.5" customHeight="1">
      <c r="B349" s="43"/>
      <c r="C349" s="206" t="s">
        <v>533</v>
      </c>
      <c r="D349" s="206" t="s">
        <v>203</v>
      </c>
      <c r="E349" s="207" t="s">
        <v>4673</v>
      </c>
      <c r="F349" s="208" t="s">
        <v>4674</v>
      </c>
      <c r="G349" s="209" t="s">
        <v>137</v>
      </c>
      <c r="H349" s="210">
        <v>444.65100000000001</v>
      </c>
      <c r="I349" s="211"/>
      <c r="J349" s="212">
        <f>ROUND(I349*H349,2)</f>
        <v>0</v>
      </c>
      <c r="K349" s="208" t="s">
        <v>207</v>
      </c>
      <c r="L349" s="63"/>
      <c r="M349" s="213" t="s">
        <v>34</v>
      </c>
      <c r="N349" s="214" t="s">
        <v>51</v>
      </c>
      <c r="O349" s="44"/>
      <c r="P349" s="215">
        <f>O349*H349</f>
        <v>0</v>
      </c>
      <c r="Q349" s="215">
        <v>0</v>
      </c>
      <c r="R349" s="215">
        <f>Q349*H349</f>
        <v>0</v>
      </c>
      <c r="S349" s="215">
        <v>0</v>
      </c>
      <c r="T349" s="216">
        <f>S349*H349</f>
        <v>0</v>
      </c>
      <c r="AR349" s="25" t="s">
        <v>111</v>
      </c>
      <c r="AT349" s="25" t="s">
        <v>203</v>
      </c>
      <c r="AU349" s="25" t="s">
        <v>87</v>
      </c>
      <c r="AY349" s="25" t="s">
        <v>201</v>
      </c>
      <c r="BE349" s="217">
        <f>IF(N349="základní",J349,0)</f>
        <v>0</v>
      </c>
      <c r="BF349" s="217">
        <f>IF(N349="snížená",J349,0)</f>
        <v>0</v>
      </c>
      <c r="BG349" s="217">
        <f>IF(N349="zákl. přenesená",J349,0)</f>
        <v>0</v>
      </c>
      <c r="BH349" s="217">
        <f>IF(N349="sníž. přenesená",J349,0)</f>
        <v>0</v>
      </c>
      <c r="BI349" s="217">
        <f>IF(N349="nulová",J349,0)</f>
        <v>0</v>
      </c>
      <c r="BJ349" s="25" t="s">
        <v>42</v>
      </c>
      <c r="BK349" s="217">
        <f>ROUND(I349*H349,2)</f>
        <v>0</v>
      </c>
      <c r="BL349" s="25" t="s">
        <v>111</v>
      </c>
      <c r="BM349" s="25" t="s">
        <v>4675</v>
      </c>
    </row>
    <row r="350" spans="2:65" s="12" customFormat="1">
      <c r="B350" s="221"/>
      <c r="C350" s="222"/>
      <c r="D350" s="218" t="s">
        <v>211</v>
      </c>
      <c r="E350" s="223" t="s">
        <v>34</v>
      </c>
      <c r="F350" s="224" t="s">
        <v>4470</v>
      </c>
      <c r="G350" s="222"/>
      <c r="H350" s="223" t="s">
        <v>34</v>
      </c>
      <c r="I350" s="225"/>
      <c r="J350" s="222"/>
      <c r="K350" s="222"/>
      <c r="L350" s="226"/>
      <c r="M350" s="227"/>
      <c r="N350" s="228"/>
      <c r="O350" s="228"/>
      <c r="P350" s="228"/>
      <c r="Q350" s="228"/>
      <c r="R350" s="228"/>
      <c r="S350" s="228"/>
      <c r="T350" s="229"/>
      <c r="AT350" s="230" t="s">
        <v>211</v>
      </c>
      <c r="AU350" s="230" t="s">
        <v>87</v>
      </c>
      <c r="AV350" s="12" t="s">
        <v>42</v>
      </c>
      <c r="AW350" s="12" t="s">
        <v>40</v>
      </c>
      <c r="AX350" s="12" t="s">
        <v>80</v>
      </c>
      <c r="AY350" s="230" t="s">
        <v>201</v>
      </c>
    </row>
    <row r="351" spans="2:65" s="13" customFormat="1">
      <c r="B351" s="231"/>
      <c r="C351" s="232"/>
      <c r="D351" s="218" t="s">
        <v>211</v>
      </c>
      <c r="E351" s="233" t="s">
        <v>34</v>
      </c>
      <c r="F351" s="234" t="s">
        <v>4591</v>
      </c>
      <c r="G351" s="232"/>
      <c r="H351" s="235">
        <v>444.65100000000001</v>
      </c>
      <c r="I351" s="236"/>
      <c r="J351" s="232"/>
      <c r="K351" s="232"/>
      <c r="L351" s="237"/>
      <c r="M351" s="238"/>
      <c r="N351" s="239"/>
      <c r="O351" s="239"/>
      <c r="P351" s="239"/>
      <c r="Q351" s="239"/>
      <c r="R351" s="239"/>
      <c r="S351" s="239"/>
      <c r="T351" s="240"/>
      <c r="AT351" s="241" t="s">
        <v>211</v>
      </c>
      <c r="AU351" s="241" t="s">
        <v>87</v>
      </c>
      <c r="AV351" s="13" t="s">
        <v>87</v>
      </c>
      <c r="AW351" s="13" t="s">
        <v>40</v>
      </c>
      <c r="AX351" s="13" t="s">
        <v>80</v>
      </c>
      <c r="AY351" s="241" t="s">
        <v>201</v>
      </c>
    </row>
    <row r="352" spans="2:65" s="14" customFormat="1">
      <c r="B352" s="242"/>
      <c r="C352" s="243"/>
      <c r="D352" s="218" t="s">
        <v>211</v>
      </c>
      <c r="E352" s="244" t="s">
        <v>34</v>
      </c>
      <c r="F352" s="245" t="s">
        <v>215</v>
      </c>
      <c r="G352" s="243"/>
      <c r="H352" s="246">
        <v>444.65100000000001</v>
      </c>
      <c r="I352" s="247"/>
      <c r="J352" s="243"/>
      <c r="K352" s="243"/>
      <c r="L352" s="248"/>
      <c r="M352" s="249"/>
      <c r="N352" s="250"/>
      <c r="O352" s="250"/>
      <c r="P352" s="250"/>
      <c r="Q352" s="250"/>
      <c r="R352" s="250"/>
      <c r="S352" s="250"/>
      <c r="T352" s="251"/>
      <c r="AT352" s="252" t="s">
        <v>211</v>
      </c>
      <c r="AU352" s="252" t="s">
        <v>87</v>
      </c>
      <c r="AV352" s="14" t="s">
        <v>111</v>
      </c>
      <c r="AW352" s="14" t="s">
        <v>40</v>
      </c>
      <c r="AX352" s="14" t="s">
        <v>42</v>
      </c>
      <c r="AY352" s="252" t="s">
        <v>201</v>
      </c>
    </row>
    <row r="353" spans="2:65" s="1" customFormat="1" ht="25.5" customHeight="1">
      <c r="B353" s="43"/>
      <c r="C353" s="206" t="s">
        <v>537</v>
      </c>
      <c r="D353" s="206" t="s">
        <v>203</v>
      </c>
      <c r="E353" s="207" t="s">
        <v>4676</v>
      </c>
      <c r="F353" s="208" t="s">
        <v>4677</v>
      </c>
      <c r="G353" s="209" t="s">
        <v>137</v>
      </c>
      <c r="H353" s="210">
        <v>161.49199999999999</v>
      </c>
      <c r="I353" s="211"/>
      <c r="J353" s="212">
        <f>ROUND(I353*H353,2)</f>
        <v>0</v>
      </c>
      <c r="K353" s="208" t="s">
        <v>207</v>
      </c>
      <c r="L353" s="63"/>
      <c r="M353" s="213" t="s">
        <v>34</v>
      </c>
      <c r="N353" s="214" t="s">
        <v>51</v>
      </c>
      <c r="O353" s="44"/>
      <c r="P353" s="215">
        <f>O353*H353</f>
        <v>0</v>
      </c>
      <c r="Q353" s="215">
        <v>0</v>
      </c>
      <c r="R353" s="215">
        <f>Q353*H353</f>
        <v>0</v>
      </c>
      <c r="S353" s="215">
        <v>0</v>
      </c>
      <c r="T353" s="216">
        <f>S353*H353</f>
        <v>0</v>
      </c>
      <c r="AR353" s="25" t="s">
        <v>111</v>
      </c>
      <c r="AT353" s="25" t="s">
        <v>203</v>
      </c>
      <c r="AU353" s="25" t="s">
        <v>87</v>
      </c>
      <c r="AY353" s="25" t="s">
        <v>201</v>
      </c>
      <c r="BE353" s="217">
        <f>IF(N353="základní",J353,0)</f>
        <v>0</v>
      </c>
      <c r="BF353" s="217">
        <f>IF(N353="snížená",J353,0)</f>
        <v>0</v>
      </c>
      <c r="BG353" s="217">
        <f>IF(N353="zákl. přenesená",J353,0)</f>
        <v>0</v>
      </c>
      <c r="BH353" s="217">
        <f>IF(N353="sníž. přenesená",J353,0)</f>
        <v>0</v>
      </c>
      <c r="BI353" s="217">
        <f>IF(N353="nulová",J353,0)</f>
        <v>0</v>
      </c>
      <c r="BJ353" s="25" t="s">
        <v>42</v>
      </c>
      <c r="BK353" s="217">
        <f>ROUND(I353*H353,2)</f>
        <v>0</v>
      </c>
      <c r="BL353" s="25" t="s">
        <v>111</v>
      </c>
      <c r="BM353" s="25" t="s">
        <v>4678</v>
      </c>
    </row>
    <row r="354" spans="2:65" s="12" customFormat="1">
      <c r="B354" s="221"/>
      <c r="C354" s="222"/>
      <c r="D354" s="218" t="s">
        <v>211</v>
      </c>
      <c r="E354" s="223" t="s">
        <v>34</v>
      </c>
      <c r="F354" s="224" t="s">
        <v>4470</v>
      </c>
      <c r="G354" s="222"/>
      <c r="H354" s="223" t="s">
        <v>34</v>
      </c>
      <c r="I354" s="225"/>
      <c r="J354" s="222"/>
      <c r="K354" s="222"/>
      <c r="L354" s="226"/>
      <c r="M354" s="227"/>
      <c r="N354" s="228"/>
      <c r="O354" s="228"/>
      <c r="P354" s="228"/>
      <c r="Q354" s="228"/>
      <c r="R354" s="228"/>
      <c r="S354" s="228"/>
      <c r="T354" s="229"/>
      <c r="AT354" s="230" t="s">
        <v>211</v>
      </c>
      <c r="AU354" s="230" t="s">
        <v>87</v>
      </c>
      <c r="AV354" s="12" t="s">
        <v>42</v>
      </c>
      <c r="AW354" s="12" t="s">
        <v>40</v>
      </c>
      <c r="AX354" s="12" t="s">
        <v>80</v>
      </c>
      <c r="AY354" s="230" t="s">
        <v>201</v>
      </c>
    </row>
    <row r="355" spans="2:65" s="13" customFormat="1">
      <c r="B355" s="231"/>
      <c r="C355" s="232"/>
      <c r="D355" s="218" t="s">
        <v>211</v>
      </c>
      <c r="E355" s="233" t="s">
        <v>34</v>
      </c>
      <c r="F355" s="234" t="s">
        <v>4592</v>
      </c>
      <c r="G355" s="232"/>
      <c r="H355" s="235">
        <v>161.49199999999999</v>
      </c>
      <c r="I355" s="236"/>
      <c r="J355" s="232"/>
      <c r="K355" s="232"/>
      <c r="L355" s="237"/>
      <c r="M355" s="238"/>
      <c r="N355" s="239"/>
      <c r="O355" s="239"/>
      <c r="P355" s="239"/>
      <c r="Q355" s="239"/>
      <c r="R355" s="239"/>
      <c r="S355" s="239"/>
      <c r="T355" s="240"/>
      <c r="AT355" s="241" t="s">
        <v>211</v>
      </c>
      <c r="AU355" s="241" t="s">
        <v>87</v>
      </c>
      <c r="AV355" s="13" t="s">
        <v>87</v>
      </c>
      <c r="AW355" s="13" t="s">
        <v>40</v>
      </c>
      <c r="AX355" s="13" t="s">
        <v>80</v>
      </c>
      <c r="AY355" s="241" t="s">
        <v>201</v>
      </c>
    </row>
    <row r="356" spans="2:65" s="14" customFormat="1">
      <c r="B356" s="242"/>
      <c r="C356" s="243"/>
      <c r="D356" s="218" t="s">
        <v>211</v>
      </c>
      <c r="E356" s="244" t="s">
        <v>34</v>
      </c>
      <c r="F356" s="245" t="s">
        <v>215</v>
      </c>
      <c r="G356" s="243"/>
      <c r="H356" s="246">
        <v>161.49199999999999</v>
      </c>
      <c r="I356" s="247"/>
      <c r="J356" s="243"/>
      <c r="K356" s="243"/>
      <c r="L356" s="248"/>
      <c r="M356" s="249"/>
      <c r="N356" s="250"/>
      <c r="O356" s="250"/>
      <c r="P356" s="250"/>
      <c r="Q356" s="250"/>
      <c r="R356" s="250"/>
      <c r="S356" s="250"/>
      <c r="T356" s="251"/>
      <c r="AT356" s="252" t="s">
        <v>211</v>
      </c>
      <c r="AU356" s="252" t="s">
        <v>87</v>
      </c>
      <c r="AV356" s="14" t="s">
        <v>111</v>
      </c>
      <c r="AW356" s="14" t="s">
        <v>40</v>
      </c>
      <c r="AX356" s="14" t="s">
        <v>42</v>
      </c>
      <c r="AY356" s="252" t="s">
        <v>201</v>
      </c>
    </row>
    <row r="357" spans="2:65" s="1" customFormat="1" ht="25.5" customHeight="1">
      <c r="B357" s="43"/>
      <c r="C357" s="206" t="s">
        <v>543</v>
      </c>
      <c r="D357" s="206" t="s">
        <v>203</v>
      </c>
      <c r="E357" s="207" t="s">
        <v>4679</v>
      </c>
      <c r="F357" s="208" t="s">
        <v>4680</v>
      </c>
      <c r="G357" s="209" t="s">
        <v>137</v>
      </c>
      <c r="H357" s="210">
        <v>161.49199999999999</v>
      </c>
      <c r="I357" s="211"/>
      <c r="J357" s="212">
        <f>ROUND(I357*H357,2)</f>
        <v>0</v>
      </c>
      <c r="K357" s="208" t="s">
        <v>207</v>
      </c>
      <c r="L357" s="63"/>
      <c r="M357" s="213" t="s">
        <v>34</v>
      </c>
      <c r="N357" s="214" t="s">
        <v>51</v>
      </c>
      <c r="O357" s="44"/>
      <c r="P357" s="215">
        <f>O357*H357</f>
        <v>0</v>
      </c>
      <c r="Q357" s="215">
        <v>0</v>
      </c>
      <c r="R357" s="215">
        <f>Q357*H357</f>
        <v>0</v>
      </c>
      <c r="S357" s="215">
        <v>0</v>
      </c>
      <c r="T357" s="216">
        <f>S357*H357</f>
        <v>0</v>
      </c>
      <c r="AR357" s="25" t="s">
        <v>111</v>
      </c>
      <c r="AT357" s="25" t="s">
        <v>203</v>
      </c>
      <c r="AU357" s="25" t="s">
        <v>87</v>
      </c>
      <c r="AY357" s="25" t="s">
        <v>201</v>
      </c>
      <c r="BE357" s="217">
        <f>IF(N357="základní",J357,0)</f>
        <v>0</v>
      </c>
      <c r="BF357" s="217">
        <f>IF(N357="snížená",J357,0)</f>
        <v>0</v>
      </c>
      <c r="BG357" s="217">
        <f>IF(N357="zákl. přenesená",J357,0)</f>
        <v>0</v>
      </c>
      <c r="BH357" s="217">
        <f>IF(N357="sníž. přenesená",J357,0)</f>
        <v>0</v>
      </c>
      <c r="BI357" s="217">
        <f>IF(N357="nulová",J357,0)</f>
        <v>0</v>
      </c>
      <c r="BJ357" s="25" t="s">
        <v>42</v>
      </c>
      <c r="BK357" s="217">
        <f>ROUND(I357*H357,2)</f>
        <v>0</v>
      </c>
      <c r="BL357" s="25" t="s">
        <v>111</v>
      </c>
      <c r="BM357" s="25" t="s">
        <v>4681</v>
      </c>
    </row>
    <row r="358" spans="2:65" s="12" customFormat="1">
      <c r="B358" s="221"/>
      <c r="C358" s="222"/>
      <c r="D358" s="218" t="s">
        <v>211</v>
      </c>
      <c r="E358" s="223" t="s">
        <v>34</v>
      </c>
      <c r="F358" s="224" t="s">
        <v>4470</v>
      </c>
      <c r="G358" s="222"/>
      <c r="H358" s="223" t="s">
        <v>34</v>
      </c>
      <c r="I358" s="225"/>
      <c r="J358" s="222"/>
      <c r="K358" s="222"/>
      <c r="L358" s="226"/>
      <c r="M358" s="227"/>
      <c r="N358" s="228"/>
      <c r="O358" s="228"/>
      <c r="P358" s="228"/>
      <c r="Q358" s="228"/>
      <c r="R358" s="228"/>
      <c r="S358" s="228"/>
      <c r="T358" s="229"/>
      <c r="AT358" s="230" t="s">
        <v>211</v>
      </c>
      <c r="AU358" s="230" t="s">
        <v>87</v>
      </c>
      <c r="AV358" s="12" t="s">
        <v>42</v>
      </c>
      <c r="AW358" s="12" t="s">
        <v>40</v>
      </c>
      <c r="AX358" s="12" t="s">
        <v>80</v>
      </c>
      <c r="AY358" s="230" t="s">
        <v>201</v>
      </c>
    </row>
    <row r="359" spans="2:65" s="13" customFormat="1">
      <c r="B359" s="231"/>
      <c r="C359" s="232"/>
      <c r="D359" s="218" t="s">
        <v>211</v>
      </c>
      <c r="E359" s="233" t="s">
        <v>34</v>
      </c>
      <c r="F359" s="234" t="s">
        <v>4592</v>
      </c>
      <c r="G359" s="232"/>
      <c r="H359" s="235">
        <v>161.49199999999999</v>
      </c>
      <c r="I359" s="236"/>
      <c r="J359" s="232"/>
      <c r="K359" s="232"/>
      <c r="L359" s="237"/>
      <c r="M359" s="238"/>
      <c r="N359" s="239"/>
      <c r="O359" s="239"/>
      <c r="P359" s="239"/>
      <c r="Q359" s="239"/>
      <c r="R359" s="239"/>
      <c r="S359" s="239"/>
      <c r="T359" s="240"/>
      <c r="AT359" s="241" t="s">
        <v>211</v>
      </c>
      <c r="AU359" s="241" t="s">
        <v>87</v>
      </c>
      <c r="AV359" s="13" t="s">
        <v>87</v>
      </c>
      <c r="AW359" s="13" t="s">
        <v>40</v>
      </c>
      <c r="AX359" s="13" t="s">
        <v>80</v>
      </c>
      <c r="AY359" s="241" t="s">
        <v>201</v>
      </c>
    </row>
    <row r="360" spans="2:65" s="14" customFormat="1">
      <c r="B360" s="242"/>
      <c r="C360" s="243"/>
      <c r="D360" s="218" t="s">
        <v>211</v>
      </c>
      <c r="E360" s="244" t="s">
        <v>34</v>
      </c>
      <c r="F360" s="245" t="s">
        <v>215</v>
      </c>
      <c r="G360" s="243"/>
      <c r="H360" s="246">
        <v>161.49199999999999</v>
      </c>
      <c r="I360" s="247"/>
      <c r="J360" s="243"/>
      <c r="K360" s="243"/>
      <c r="L360" s="248"/>
      <c r="M360" s="249"/>
      <c r="N360" s="250"/>
      <c r="O360" s="250"/>
      <c r="P360" s="250"/>
      <c r="Q360" s="250"/>
      <c r="R360" s="250"/>
      <c r="S360" s="250"/>
      <c r="T360" s="251"/>
      <c r="AT360" s="252" t="s">
        <v>211</v>
      </c>
      <c r="AU360" s="252" t="s">
        <v>87</v>
      </c>
      <c r="AV360" s="14" t="s">
        <v>111</v>
      </c>
      <c r="AW360" s="14" t="s">
        <v>40</v>
      </c>
      <c r="AX360" s="14" t="s">
        <v>42</v>
      </c>
      <c r="AY360" s="252" t="s">
        <v>201</v>
      </c>
    </row>
    <row r="361" spans="2:65" s="1" customFormat="1" ht="25.5" customHeight="1">
      <c r="B361" s="43"/>
      <c r="C361" s="206" t="s">
        <v>548</v>
      </c>
      <c r="D361" s="206" t="s">
        <v>203</v>
      </c>
      <c r="E361" s="207" t="s">
        <v>4682</v>
      </c>
      <c r="F361" s="208" t="s">
        <v>4683</v>
      </c>
      <c r="G361" s="209" t="s">
        <v>137</v>
      </c>
      <c r="H361" s="210">
        <v>161.49199999999999</v>
      </c>
      <c r="I361" s="211"/>
      <c r="J361" s="212">
        <f>ROUND(I361*H361,2)</f>
        <v>0</v>
      </c>
      <c r="K361" s="208" t="s">
        <v>207</v>
      </c>
      <c r="L361" s="63"/>
      <c r="M361" s="213" t="s">
        <v>34</v>
      </c>
      <c r="N361" s="214" t="s">
        <v>51</v>
      </c>
      <c r="O361" s="44"/>
      <c r="P361" s="215">
        <f>O361*H361</f>
        <v>0</v>
      </c>
      <c r="Q361" s="215">
        <v>0</v>
      </c>
      <c r="R361" s="215">
        <f>Q361*H361</f>
        <v>0</v>
      </c>
      <c r="S361" s="215">
        <v>0</v>
      </c>
      <c r="T361" s="216">
        <f>S361*H361</f>
        <v>0</v>
      </c>
      <c r="AR361" s="25" t="s">
        <v>111</v>
      </c>
      <c r="AT361" s="25" t="s">
        <v>203</v>
      </c>
      <c r="AU361" s="25" t="s">
        <v>87</v>
      </c>
      <c r="AY361" s="25" t="s">
        <v>201</v>
      </c>
      <c r="BE361" s="217">
        <f>IF(N361="základní",J361,0)</f>
        <v>0</v>
      </c>
      <c r="BF361" s="217">
        <f>IF(N361="snížená",J361,0)</f>
        <v>0</v>
      </c>
      <c r="BG361" s="217">
        <f>IF(N361="zákl. přenesená",J361,0)</f>
        <v>0</v>
      </c>
      <c r="BH361" s="217">
        <f>IF(N361="sníž. přenesená",J361,0)</f>
        <v>0</v>
      </c>
      <c r="BI361" s="217">
        <f>IF(N361="nulová",J361,0)</f>
        <v>0</v>
      </c>
      <c r="BJ361" s="25" t="s">
        <v>42</v>
      </c>
      <c r="BK361" s="217">
        <f>ROUND(I361*H361,2)</f>
        <v>0</v>
      </c>
      <c r="BL361" s="25" t="s">
        <v>111</v>
      </c>
      <c r="BM361" s="25" t="s">
        <v>4684</v>
      </c>
    </row>
    <row r="362" spans="2:65" s="12" customFormat="1">
      <c r="B362" s="221"/>
      <c r="C362" s="222"/>
      <c r="D362" s="218" t="s">
        <v>211</v>
      </c>
      <c r="E362" s="223" t="s">
        <v>34</v>
      </c>
      <c r="F362" s="224" t="s">
        <v>4470</v>
      </c>
      <c r="G362" s="222"/>
      <c r="H362" s="223" t="s">
        <v>34</v>
      </c>
      <c r="I362" s="225"/>
      <c r="J362" s="222"/>
      <c r="K362" s="222"/>
      <c r="L362" s="226"/>
      <c r="M362" s="227"/>
      <c r="N362" s="228"/>
      <c r="O362" s="228"/>
      <c r="P362" s="228"/>
      <c r="Q362" s="228"/>
      <c r="R362" s="228"/>
      <c r="S362" s="228"/>
      <c r="T362" s="229"/>
      <c r="AT362" s="230" t="s">
        <v>211</v>
      </c>
      <c r="AU362" s="230" t="s">
        <v>87</v>
      </c>
      <c r="AV362" s="12" t="s">
        <v>42</v>
      </c>
      <c r="AW362" s="12" t="s">
        <v>40</v>
      </c>
      <c r="AX362" s="12" t="s">
        <v>80</v>
      </c>
      <c r="AY362" s="230" t="s">
        <v>201</v>
      </c>
    </row>
    <row r="363" spans="2:65" s="13" customFormat="1">
      <c r="B363" s="231"/>
      <c r="C363" s="232"/>
      <c r="D363" s="218" t="s">
        <v>211</v>
      </c>
      <c r="E363" s="233" t="s">
        <v>34</v>
      </c>
      <c r="F363" s="234" t="s">
        <v>4592</v>
      </c>
      <c r="G363" s="232"/>
      <c r="H363" s="235">
        <v>161.49199999999999</v>
      </c>
      <c r="I363" s="236"/>
      <c r="J363" s="232"/>
      <c r="K363" s="232"/>
      <c r="L363" s="237"/>
      <c r="M363" s="238"/>
      <c r="N363" s="239"/>
      <c r="O363" s="239"/>
      <c r="P363" s="239"/>
      <c r="Q363" s="239"/>
      <c r="R363" s="239"/>
      <c r="S363" s="239"/>
      <c r="T363" s="240"/>
      <c r="AT363" s="241" t="s">
        <v>211</v>
      </c>
      <c r="AU363" s="241" t="s">
        <v>87</v>
      </c>
      <c r="AV363" s="13" t="s">
        <v>87</v>
      </c>
      <c r="AW363" s="13" t="s">
        <v>40</v>
      </c>
      <c r="AX363" s="13" t="s">
        <v>80</v>
      </c>
      <c r="AY363" s="241" t="s">
        <v>201</v>
      </c>
    </row>
    <row r="364" spans="2:65" s="14" customFormat="1">
      <c r="B364" s="242"/>
      <c r="C364" s="243"/>
      <c r="D364" s="218" t="s">
        <v>211</v>
      </c>
      <c r="E364" s="244" t="s">
        <v>34</v>
      </c>
      <c r="F364" s="245" t="s">
        <v>215</v>
      </c>
      <c r="G364" s="243"/>
      <c r="H364" s="246">
        <v>161.49199999999999</v>
      </c>
      <c r="I364" s="247"/>
      <c r="J364" s="243"/>
      <c r="K364" s="243"/>
      <c r="L364" s="248"/>
      <c r="M364" s="249"/>
      <c r="N364" s="250"/>
      <c r="O364" s="250"/>
      <c r="P364" s="250"/>
      <c r="Q364" s="250"/>
      <c r="R364" s="250"/>
      <c r="S364" s="250"/>
      <c r="T364" s="251"/>
      <c r="AT364" s="252" t="s">
        <v>211</v>
      </c>
      <c r="AU364" s="252" t="s">
        <v>87</v>
      </c>
      <c r="AV364" s="14" t="s">
        <v>111</v>
      </c>
      <c r="AW364" s="14" t="s">
        <v>40</v>
      </c>
      <c r="AX364" s="14" t="s">
        <v>42</v>
      </c>
      <c r="AY364" s="252" t="s">
        <v>201</v>
      </c>
    </row>
    <row r="365" spans="2:65" s="1" customFormat="1" ht="25.5" customHeight="1">
      <c r="B365" s="43"/>
      <c r="C365" s="206" t="s">
        <v>556</v>
      </c>
      <c r="D365" s="206" t="s">
        <v>203</v>
      </c>
      <c r="E365" s="207" t="s">
        <v>4685</v>
      </c>
      <c r="F365" s="208" t="s">
        <v>4686</v>
      </c>
      <c r="G365" s="209" t="s">
        <v>137</v>
      </c>
      <c r="H365" s="210">
        <v>444.65100000000001</v>
      </c>
      <c r="I365" s="211"/>
      <c r="J365" s="212">
        <f>ROUND(I365*H365,2)</f>
        <v>0</v>
      </c>
      <c r="K365" s="208" t="s">
        <v>207</v>
      </c>
      <c r="L365" s="63"/>
      <c r="M365" s="213" t="s">
        <v>34</v>
      </c>
      <c r="N365" s="214" t="s">
        <v>51</v>
      </c>
      <c r="O365" s="44"/>
      <c r="P365" s="215">
        <f>O365*H365</f>
        <v>0</v>
      </c>
      <c r="Q365" s="215">
        <v>0</v>
      </c>
      <c r="R365" s="215">
        <f>Q365*H365</f>
        <v>0</v>
      </c>
      <c r="S365" s="215">
        <v>0</v>
      </c>
      <c r="T365" s="216">
        <f>S365*H365</f>
        <v>0</v>
      </c>
      <c r="AR365" s="25" t="s">
        <v>111</v>
      </c>
      <c r="AT365" s="25" t="s">
        <v>203</v>
      </c>
      <c r="AU365" s="25" t="s">
        <v>87</v>
      </c>
      <c r="AY365" s="25" t="s">
        <v>201</v>
      </c>
      <c r="BE365" s="217">
        <f>IF(N365="základní",J365,0)</f>
        <v>0</v>
      </c>
      <c r="BF365" s="217">
        <f>IF(N365="snížená",J365,0)</f>
        <v>0</v>
      </c>
      <c r="BG365" s="217">
        <f>IF(N365="zákl. přenesená",J365,0)</f>
        <v>0</v>
      </c>
      <c r="BH365" s="217">
        <f>IF(N365="sníž. přenesená",J365,0)</f>
        <v>0</v>
      </c>
      <c r="BI365" s="217">
        <f>IF(N365="nulová",J365,0)</f>
        <v>0</v>
      </c>
      <c r="BJ365" s="25" t="s">
        <v>42</v>
      </c>
      <c r="BK365" s="217">
        <f>ROUND(I365*H365,2)</f>
        <v>0</v>
      </c>
      <c r="BL365" s="25" t="s">
        <v>111</v>
      </c>
      <c r="BM365" s="25" t="s">
        <v>4687</v>
      </c>
    </row>
    <row r="366" spans="2:65" s="12" customFormat="1">
      <c r="B366" s="221"/>
      <c r="C366" s="222"/>
      <c r="D366" s="218" t="s">
        <v>211</v>
      </c>
      <c r="E366" s="223" t="s">
        <v>34</v>
      </c>
      <c r="F366" s="224" t="s">
        <v>4470</v>
      </c>
      <c r="G366" s="222"/>
      <c r="H366" s="223" t="s">
        <v>34</v>
      </c>
      <c r="I366" s="225"/>
      <c r="J366" s="222"/>
      <c r="K366" s="222"/>
      <c r="L366" s="226"/>
      <c r="M366" s="227"/>
      <c r="N366" s="228"/>
      <c r="O366" s="228"/>
      <c r="P366" s="228"/>
      <c r="Q366" s="228"/>
      <c r="R366" s="228"/>
      <c r="S366" s="228"/>
      <c r="T366" s="229"/>
      <c r="AT366" s="230" t="s">
        <v>211</v>
      </c>
      <c r="AU366" s="230" t="s">
        <v>87</v>
      </c>
      <c r="AV366" s="12" t="s">
        <v>42</v>
      </c>
      <c r="AW366" s="12" t="s">
        <v>40</v>
      </c>
      <c r="AX366" s="12" t="s">
        <v>80</v>
      </c>
      <c r="AY366" s="230" t="s">
        <v>201</v>
      </c>
    </row>
    <row r="367" spans="2:65" s="13" customFormat="1">
      <c r="B367" s="231"/>
      <c r="C367" s="232"/>
      <c r="D367" s="218" t="s">
        <v>211</v>
      </c>
      <c r="E367" s="233" t="s">
        <v>34</v>
      </c>
      <c r="F367" s="234" t="s">
        <v>4688</v>
      </c>
      <c r="G367" s="232"/>
      <c r="H367" s="235">
        <v>444.65100000000001</v>
      </c>
      <c r="I367" s="236"/>
      <c r="J367" s="232"/>
      <c r="K367" s="232"/>
      <c r="L367" s="237"/>
      <c r="M367" s="238"/>
      <c r="N367" s="239"/>
      <c r="O367" s="239"/>
      <c r="P367" s="239"/>
      <c r="Q367" s="239"/>
      <c r="R367" s="239"/>
      <c r="S367" s="239"/>
      <c r="T367" s="240"/>
      <c r="AT367" s="241" t="s">
        <v>211</v>
      </c>
      <c r="AU367" s="241" t="s">
        <v>87</v>
      </c>
      <c r="AV367" s="13" t="s">
        <v>87</v>
      </c>
      <c r="AW367" s="13" t="s">
        <v>40</v>
      </c>
      <c r="AX367" s="13" t="s">
        <v>80</v>
      </c>
      <c r="AY367" s="241" t="s">
        <v>201</v>
      </c>
    </row>
    <row r="368" spans="2:65" s="14" customFormat="1">
      <c r="B368" s="242"/>
      <c r="C368" s="243"/>
      <c r="D368" s="218" t="s">
        <v>211</v>
      </c>
      <c r="E368" s="244" t="s">
        <v>34</v>
      </c>
      <c r="F368" s="245" t="s">
        <v>215</v>
      </c>
      <c r="G368" s="243"/>
      <c r="H368" s="246">
        <v>444.65100000000001</v>
      </c>
      <c r="I368" s="247"/>
      <c r="J368" s="243"/>
      <c r="K368" s="243"/>
      <c r="L368" s="248"/>
      <c r="M368" s="249"/>
      <c r="N368" s="250"/>
      <c r="O368" s="250"/>
      <c r="P368" s="250"/>
      <c r="Q368" s="250"/>
      <c r="R368" s="250"/>
      <c r="S368" s="250"/>
      <c r="T368" s="251"/>
      <c r="AT368" s="252" t="s">
        <v>211</v>
      </c>
      <c r="AU368" s="252" t="s">
        <v>87</v>
      </c>
      <c r="AV368" s="14" t="s">
        <v>111</v>
      </c>
      <c r="AW368" s="14" t="s">
        <v>40</v>
      </c>
      <c r="AX368" s="14" t="s">
        <v>42</v>
      </c>
      <c r="AY368" s="252" t="s">
        <v>201</v>
      </c>
    </row>
    <row r="369" spans="2:65" s="1" customFormat="1" ht="51" customHeight="1">
      <c r="B369" s="43"/>
      <c r="C369" s="206" t="s">
        <v>563</v>
      </c>
      <c r="D369" s="206" t="s">
        <v>203</v>
      </c>
      <c r="E369" s="207" t="s">
        <v>4689</v>
      </c>
      <c r="F369" s="208" t="s">
        <v>4690</v>
      </c>
      <c r="G369" s="209" t="s">
        <v>137</v>
      </c>
      <c r="H369" s="210">
        <v>444.65100000000001</v>
      </c>
      <c r="I369" s="211"/>
      <c r="J369" s="212">
        <f>ROUND(I369*H369,2)</f>
        <v>0</v>
      </c>
      <c r="K369" s="208" t="s">
        <v>207</v>
      </c>
      <c r="L369" s="63"/>
      <c r="M369" s="213" t="s">
        <v>34</v>
      </c>
      <c r="N369" s="214" t="s">
        <v>51</v>
      </c>
      <c r="O369" s="44"/>
      <c r="P369" s="215">
        <f>O369*H369</f>
        <v>0</v>
      </c>
      <c r="Q369" s="215">
        <v>8.4250000000000005E-2</v>
      </c>
      <c r="R369" s="215">
        <f>Q369*H369</f>
        <v>37.461846750000007</v>
      </c>
      <c r="S369" s="215">
        <v>0</v>
      </c>
      <c r="T369" s="216">
        <f>S369*H369</f>
        <v>0</v>
      </c>
      <c r="AR369" s="25" t="s">
        <v>111</v>
      </c>
      <c r="AT369" s="25" t="s">
        <v>203</v>
      </c>
      <c r="AU369" s="25" t="s">
        <v>87</v>
      </c>
      <c r="AY369" s="25" t="s">
        <v>201</v>
      </c>
      <c r="BE369" s="217">
        <f>IF(N369="základní",J369,0)</f>
        <v>0</v>
      </c>
      <c r="BF369" s="217">
        <f>IF(N369="snížená",J369,0)</f>
        <v>0</v>
      </c>
      <c r="BG369" s="217">
        <f>IF(N369="zákl. přenesená",J369,0)</f>
        <v>0</v>
      </c>
      <c r="BH369" s="217">
        <f>IF(N369="sníž. přenesená",J369,0)</f>
        <v>0</v>
      </c>
      <c r="BI369" s="217">
        <f>IF(N369="nulová",J369,0)</f>
        <v>0</v>
      </c>
      <c r="BJ369" s="25" t="s">
        <v>42</v>
      </c>
      <c r="BK369" s="217">
        <f>ROUND(I369*H369,2)</f>
        <v>0</v>
      </c>
      <c r="BL369" s="25" t="s">
        <v>111</v>
      </c>
      <c r="BM369" s="25" t="s">
        <v>4691</v>
      </c>
    </row>
    <row r="370" spans="2:65" s="1" customFormat="1" ht="121.5">
      <c r="B370" s="43"/>
      <c r="C370" s="65"/>
      <c r="D370" s="218" t="s">
        <v>209</v>
      </c>
      <c r="E370" s="65"/>
      <c r="F370" s="219" t="s">
        <v>4692</v>
      </c>
      <c r="G370" s="65"/>
      <c r="H370" s="65"/>
      <c r="I370" s="175"/>
      <c r="J370" s="65"/>
      <c r="K370" s="65"/>
      <c r="L370" s="63"/>
      <c r="M370" s="220"/>
      <c r="N370" s="44"/>
      <c r="O370" s="44"/>
      <c r="P370" s="44"/>
      <c r="Q370" s="44"/>
      <c r="R370" s="44"/>
      <c r="S370" s="44"/>
      <c r="T370" s="80"/>
      <c r="AT370" s="25" t="s">
        <v>209</v>
      </c>
      <c r="AU370" s="25" t="s">
        <v>87</v>
      </c>
    </row>
    <row r="371" spans="2:65" s="12" customFormat="1">
      <c r="B371" s="221"/>
      <c r="C371" s="222"/>
      <c r="D371" s="218" t="s">
        <v>211</v>
      </c>
      <c r="E371" s="223" t="s">
        <v>34</v>
      </c>
      <c r="F371" s="224" t="s">
        <v>4470</v>
      </c>
      <c r="G371" s="222"/>
      <c r="H371" s="223" t="s">
        <v>34</v>
      </c>
      <c r="I371" s="225"/>
      <c r="J371" s="222"/>
      <c r="K371" s="222"/>
      <c r="L371" s="226"/>
      <c r="M371" s="227"/>
      <c r="N371" s="228"/>
      <c r="O371" s="228"/>
      <c r="P371" s="228"/>
      <c r="Q371" s="228"/>
      <c r="R371" s="228"/>
      <c r="S371" s="228"/>
      <c r="T371" s="229"/>
      <c r="AT371" s="230" t="s">
        <v>211</v>
      </c>
      <c r="AU371" s="230" t="s">
        <v>87</v>
      </c>
      <c r="AV371" s="12" t="s">
        <v>42</v>
      </c>
      <c r="AW371" s="12" t="s">
        <v>40</v>
      </c>
      <c r="AX371" s="12" t="s">
        <v>80</v>
      </c>
      <c r="AY371" s="230" t="s">
        <v>201</v>
      </c>
    </row>
    <row r="372" spans="2:65" s="13" customFormat="1">
      <c r="B372" s="231"/>
      <c r="C372" s="232"/>
      <c r="D372" s="218" t="s">
        <v>211</v>
      </c>
      <c r="E372" s="233" t="s">
        <v>34</v>
      </c>
      <c r="F372" s="234" t="s">
        <v>4591</v>
      </c>
      <c r="G372" s="232"/>
      <c r="H372" s="235">
        <v>444.65100000000001</v>
      </c>
      <c r="I372" s="236"/>
      <c r="J372" s="232"/>
      <c r="K372" s="232"/>
      <c r="L372" s="237"/>
      <c r="M372" s="238"/>
      <c r="N372" s="239"/>
      <c r="O372" s="239"/>
      <c r="P372" s="239"/>
      <c r="Q372" s="239"/>
      <c r="R372" s="239"/>
      <c r="S372" s="239"/>
      <c r="T372" s="240"/>
      <c r="AT372" s="241" t="s">
        <v>211</v>
      </c>
      <c r="AU372" s="241" t="s">
        <v>87</v>
      </c>
      <c r="AV372" s="13" t="s">
        <v>87</v>
      </c>
      <c r="AW372" s="13" t="s">
        <v>40</v>
      </c>
      <c r="AX372" s="13" t="s">
        <v>80</v>
      </c>
      <c r="AY372" s="241" t="s">
        <v>201</v>
      </c>
    </row>
    <row r="373" spans="2:65" s="14" customFormat="1">
      <c r="B373" s="242"/>
      <c r="C373" s="243"/>
      <c r="D373" s="218" t="s">
        <v>211</v>
      </c>
      <c r="E373" s="244" t="s">
        <v>34</v>
      </c>
      <c r="F373" s="245" t="s">
        <v>215</v>
      </c>
      <c r="G373" s="243"/>
      <c r="H373" s="246">
        <v>444.65100000000001</v>
      </c>
      <c r="I373" s="247"/>
      <c r="J373" s="243"/>
      <c r="K373" s="243"/>
      <c r="L373" s="248"/>
      <c r="M373" s="249"/>
      <c r="N373" s="250"/>
      <c r="O373" s="250"/>
      <c r="P373" s="250"/>
      <c r="Q373" s="250"/>
      <c r="R373" s="250"/>
      <c r="S373" s="250"/>
      <c r="T373" s="251"/>
      <c r="AT373" s="252" t="s">
        <v>211</v>
      </c>
      <c r="AU373" s="252" t="s">
        <v>87</v>
      </c>
      <c r="AV373" s="14" t="s">
        <v>111</v>
      </c>
      <c r="AW373" s="14" t="s">
        <v>40</v>
      </c>
      <c r="AX373" s="14" t="s">
        <v>42</v>
      </c>
      <c r="AY373" s="252" t="s">
        <v>201</v>
      </c>
    </row>
    <row r="374" spans="2:65" s="1" customFormat="1" ht="25.5" customHeight="1">
      <c r="B374" s="43"/>
      <c r="C374" s="264" t="s">
        <v>567</v>
      </c>
      <c r="D374" s="264" t="s">
        <v>306</v>
      </c>
      <c r="E374" s="265" t="s">
        <v>4693</v>
      </c>
      <c r="F374" s="266" t="s">
        <v>4694</v>
      </c>
      <c r="G374" s="267" t="s">
        <v>137</v>
      </c>
      <c r="H374" s="268">
        <v>449.09800000000001</v>
      </c>
      <c r="I374" s="269"/>
      <c r="J374" s="270">
        <f>ROUND(I374*H374,2)</f>
        <v>0</v>
      </c>
      <c r="K374" s="266" t="s">
        <v>34</v>
      </c>
      <c r="L374" s="271"/>
      <c r="M374" s="272" t="s">
        <v>34</v>
      </c>
      <c r="N374" s="273" t="s">
        <v>51</v>
      </c>
      <c r="O374" s="44"/>
      <c r="P374" s="215">
        <f>O374*H374</f>
        <v>0</v>
      </c>
      <c r="Q374" s="215">
        <v>0.17599999999999999</v>
      </c>
      <c r="R374" s="215">
        <f>Q374*H374</f>
        <v>79.041247999999996</v>
      </c>
      <c r="S374" s="215">
        <v>0</v>
      </c>
      <c r="T374" s="216">
        <f>S374*H374</f>
        <v>0</v>
      </c>
      <c r="AR374" s="25" t="s">
        <v>244</v>
      </c>
      <c r="AT374" s="25" t="s">
        <v>306</v>
      </c>
      <c r="AU374" s="25" t="s">
        <v>87</v>
      </c>
      <c r="AY374" s="25" t="s">
        <v>201</v>
      </c>
      <c r="BE374" s="217">
        <f>IF(N374="základní",J374,0)</f>
        <v>0</v>
      </c>
      <c r="BF374" s="217">
        <f>IF(N374="snížená",J374,0)</f>
        <v>0</v>
      </c>
      <c r="BG374" s="217">
        <f>IF(N374="zákl. přenesená",J374,0)</f>
        <v>0</v>
      </c>
      <c r="BH374" s="217">
        <f>IF(N374="sníž. přenesená",J374,0)</f>
        <v>0</v>
      </c>
      <c r="BI374" s="217">
        <f>IF(N374="nulová",J374,0)</f>
        <v>0</v>
      </c>
      <c r="BJ374" s="25" t="s">
        <v>42</v>
      </c>
      <c r="BK374" s="217">
        <f>ROUND(I374*H374,2)</f>
        <v>0</v>
      </c>
      <c r="BL374" s="25" t="s">
        <v>111</v>
      </c>
      <c r="BM374" s="25" t="s">
        <v>4695</v>
      </c>
    </row>
    <row r="375" spans="2:65" s="13" customFormat="1">
      <c r="B375" s="231"/>
      <c r="C375" s="232"/>
      <c r="D375" s="218" t="s">
        <v>211</v>
      </c>
      <c r="E375" s="232"/>
      <c r="F375" s="234" t="s">
        <v>4696</v>
      </c>
      <c r="G375" s="232"/>
      <c r="H375" s="235">
        <v>449.09800000000001</v>
      </c>
      <c r="I375" s="236"/>
      <c r="J375" s="232"/>
      <c r="K375" s="232"/>
      <c r="L375" s="237"/>
      <c r="M375" s="238"/>
      <c r="N375" s="239"/>
      <c r="O375" s="239"/>
      <c r="P375" s="239"/>
      <c r="Q375" s="239"/>
      <c r="R375" s="239"/>
      <c r="S375" s="239"/>
      <c r="T375" s="240"/>
      <c r="AT375" s="241" t="s">
        <v>211</v>
      </c>
      <c r="AU375" s="241" t="s">
        <v>87</v>
      </c>
      <c r="AV375" s="13" t="s">
        <v>87</v>
      </c>
      <c r="AW375" s="13" t="s">
        <v>6</v>
      </c>
      <c r="AX375" s="13" t="s">
        <v>42</v>
      </c>
      <c r="AY375" s="241" t="s">
        <v>201</v>
      </c>
    </row>
    <row r="376" spans="2:65" s="1" customFormat="1" ht="63.75" customHeight="1">
      <c r="B376" s="43"/>
      <c r="C376" s="206" t="s">
        <v>583</v>
      </c>
      <c r="D376" s="206" t="s">
        <v>203</v>
      </c>
      <c r="E376" s="207" t="s">
        <v>4697</v>
      </c>
      <c r="F376" s="208" t="s">
        <v>4698</v>
      </c>
      <c r="G376" s="209" t="s">
        <v>137</v>
      </c>
      <c r="H376" s="210">
        <v>444.65100000000001</v>
      </c>
      <c r="I376" s="211"/>
      <c r="J376" s="212">
        <f>ROUND(I376*H376,2)</f>
        <v>0</v>
      </c>
      <c r="K376" s="208" t="s">
        <v>207</v>
      </c>
      <c r="L376" s="63"/>
      <c r="M376" s="213" t="s">
        <v>34</v>
      </c>
      <c r="N376" s="214" t="s">
        <v>51</v>
      </c>
      <c r="O376" s="44"/>
      <c r="P376" s="215">
        <f>O376*H376</f>
        <v>0</v>
      </c>
      <c r="Q376" s="215">
        <v>0</v>
      </c>
      <c r="R376" s="215">
        <f>Q376*H376</f>
        <v>0</v>
      </c>
      <c r="S376" s="215">
        <v>0</v>
      </c>
      <c r="T376" s="216">
        <f>S376*H376</f>
        <v>0</v>
      </c>
      <c r="AR376" s="25" t="s">
        <v>111</v>
      </c>
      <c r="AT376" s="25" t="s">
        <v>203</v>
      </c>
      <c r="AU376" s="25" t="s">
        <v>87</v>
      </c>
      <c r="AY376" s="25" t="s">
        <v>201</v>
      </c>
      <c r="BE376" s="217">
        <f>IF(N376="základní",J376,0)</f>
        <v>0</v>
      </c>
      <c r="BF376" s="217">
        <f>IF(N376="snížená",J376,0)</f>
        <v>0</v>
      </c>
      <c r="BG376" s="217">
        <f>IF(N376="zákl. přenesená",J376,0)</f>
        <v>0</v>
      </c>
      <c r="BH376" s="217">
        <f>IF(N376="sníž. přenesená",J376,0)</f>
        <v>0</v>
      </c>
      <c r="BI376" s="217">
        <f>IF(N376="nulová",J376,0)</f>
        <v>0</v>
      </c>
      <c r="BJ376" s="25" t="s">
        <v>42</v>
      </c>
      <c r="BK376" s="217">
        <f>ROUND(I376*H376,2)</f>
        <v>0</v>
      </c>
      <c r="BL376" s="25" t="s">
        <v>111</v>
      </c>
      <c r="BM376" s="25" t="s">
        <v>4699</v>
      </c>
    </row>
    <row r="377" spans="2:65" s="1" customFormat="1" ht="121.5">
      <c r="B377" s="43"/>
      <c r="C377" s="65"/>
      <c r="D377" s="218" t="s">
        <v>209</v>
      </c>
      <c r="E377" s="65"/>
      <c r="F377" s="219" t="s">
        <v>4692</v>
      </c>
      <c r="G377" s="65"/>
      <c r="H377" s="65"/>
      <c r="I377" s="175"/>
      <c r="J377" s="65"/>
      <c r="K377" s="65"/>
      <c r="L377" s="63"/>
      <c r="M377" s="220"/>
      <c r="N377" s="44"/>
      <c r="O377" s="44"/>
      <c r="P377" s="44"/>
      <c r="Q377" s="44"/>
      <c r="R377" s="44"/>
      <c r="S377" s="44"/>
      <c r="T377" s="80"/>
      <c r="AT377" s="25" t="s">
        <v>209</v>
      </c>
      <c r="AU377" s="25" t="s">
        <v>87</v>
      </c>
    </row>
    <row r="378" spans="2:65" s="1" customFormat="1" ht="51" customHeight="1">
      <c r="B378" s="43"/>
      <c r="C378" s="206" t="s">
        <v>589</v>
      </c>
      <c r="D378" s="206" t="s">
        <v>203</v>
      </c>
      <c r="E378" s="207" t="s">
        <v>4700</v>
      </c>
      <c r="F378" s="208" t="s">
        <v>4701</v>
      </c>
      <c r="G378" s="209" t="s">
        <v>137</v>
      </c>
      <c r="H378" s="210">
        <v>161.49199999999999</v>
      </c>
      <c r="I378" s="211"/>
      <c r="J378" s="212">
        <f>ROUND(I378*H378,2)</f>
        <v>0</v>
      </c>
      <c r="K378" s="208" t="s">
        <v>207</v>
      </c>
      <c r="L378" s="63"/>
      <c r="M378" s="213" t="s">
        <v>34</v>
      </c>
      <c r="N378" s="214" t="s">
        <v>51</v>
      </c>
      <c r="O378" s="44"/>
      <c r="P378" s="215">
        <f>O378*H378</f>
        <v>0</v>
      </c>
      <c r="Q378" s="215">
        <v>0.10503</v>
      </c>
      <c r="R378" s="215">
        <f>Q378*H378</f>
        <v>16.96150476</v>
      </c>
      <c r="S378" s="215">
        <v>0</v>
      </c>
      <c r="T378" s="216">
        <f>S378*H378</f>
        <v>0</v>
      </c>
      <c r="AR378" s="25" t="s">
        <v>111</v>
      </c>
      <c r="AT378" s="25" t="s">
        <v>203</v>
      </c>
      <c r="AU378" s="25" t="s">
        <v>87</v>
      </c>
      <c r="AY378" s="25" t="s">
        <v>201</v>
      </c>
      <c r="BE378" s="217">
        <f>IF(N378="základní",J378,0)</f>
        <v>0</v>
      </c>
      <c r="BF378" s="217">
        <f>IF(N378="snížená",J378,0)</f>
        <v>0</v>
      </c>
      <c r="BG378" s="217">
        <f>IF(N378="zákl. přenesená",J378,0)</f>
        <v>0</v>
      </c>
      <c r="BH378" s="217">
        <f>IF(N378="sníž. přenesená",J378,0)</f>
        <v>0</v>
      </c>
      <c r="BI378" s="217">
        <f>IF(N378="nulová",J378,0)</f>
        <v>0</v>
      </c>
      <c r="BJ378" s="25" t="s">
        <v>42</v>
      </c>
      <c r="BK378" s="217">
        <f>ROUND(I378*H378,2)</f>
        <v>0</v>
      </c>
      <c r="BL378" s="25" t="s">
        <v>111</v>
      </c>
      <c r="BM378" s="25" t="s">
        <v>4702</v>
      </c>
    </row>
    <row r="379" spans="2:65" s="1" customFormat="1" ht="121.5">
      <c r="B379" s="43"/>
      <c r="C379" s="65"/>
      <c r="D379" s="218" t="s">
        <v>209</v>
      </c>
      <c r="E379" s="65"/>
      <c r="F379" s="219" t="s">
        <v>4703</v>
      </c>
      <c r="G379" s="65"/>
      <c r="H379" s="65"/>
      <c r="I379" s="175"/>
      <c r="J379" s="65"/>
      <c r="K379" s="65"/>
      <c r="L379" s="63"/>
      <c r="M379" s="220"/>
      <c r="N379" s="44"/>
      <c r="O379" s="44"/>
      <c r="P379" s="44"/>
      <c r="Q379" s="44"/>
      <c r="R379" s="44"/>
      <c r="S379" s="44"/>
      <c r="T379" s="80"/>
      <c r="AT379" s="25" t="s">
        <v>209</v>
      </c>
      <c r="AU379" s="25" t="s">
        <v>87</v>
      </c>
    </row>
    <row r="380" spans="2:65" s="12" customFormat="1">
      <c r="B380" s="221"/>
      <c r="C380" s="222"/>
      <c r="D380" s="218" t="s">
        <v>211</v>
      </c>
      <c r="E380" s="223" t="s">
        <v>34</v>
      </c>
      <c r="F380" s="224" t="s">
        <v>4470</v>
      </c>
      <c r="G380" s="222"/>
      <c r="H380" s="223" t="s">
        <v>34</v>
      </c>
      <c r="I380" s="225"/>
      <c r="J380" s="222"/>
      <c r="K380" s="222"/>
      <c r="L380" s="226"/>
      <c r="M380" s="227"/>
      <c r="N380" s="228"/>
      <c r="O380" s="228"/>
      <c r="P380" s="228"/>
      <c r="Q380" s="228"/>
      <c r="R380" s="228"/>
      <c r="S380" s="228"/>
      <c r="T380" s="229"/>
      <c r="AT380" s="230" t="s">
        <v>211</v>
      </c>
      <c r="AU380" s="230" t="s">
        <v>87</v>
      </c>
      <c r="AV380" s="12" t="s">
        <v>42</v>
      </c>
      <c r="AW380" s="12" t="s">
        <v>40</v>
      </c>
      <c r="AX380" s="12" t="s">
        <v>80</v>
      </c>
      <c r="AY380" s="230" t="s">
        <v>201</v>
      </c>
    </row>
    <row r="381" spans="2:65" s="13" customFormat="1">
      <c r="B381" s="231"/>
      <c r="C381" s="232"/>
      <c r="D381" s="218" t="s">
        <v>211</v>
      </c>
      <c r="E381" s="233" t="s">
        <v>34</v>
      </c>
      <c r="F381" s="234" t="s">
        <v>4592</v>
      </c>
      <c r="G381" s="232"/>
      <c r="H381" s="235">
        <v>161.49199999999999</v>
      </c>
      <c r="I381" s="236"/>
      <c r="J381" s="232"/>
      <c r="K381" s="232"/>
      <c r="L381" s="237"/>
      <c r="M381" s="238"/>
      <c r="N381" s="239"/>
      <c r="O381" s="239"/>
      <c r="P381" s="239"/>
      <c r="Q381" s="239"/>
      <c r="R381" s="239"/>
      <c r="S381" s="239"/>
      <c r="T381" s="240"/>
      <c r="AT381" s="241" t="s">
        <v>211</v>
      </c>
      <c r="AU381" s="241" t="s">
        <v>87</v>
      </c>
      <c r="AV381" s="13" t="s">
        <v>87</v>
      </c>
      <c r="AW381" s="13" t="s">
        <v>40</v>
      </c>
      <c r="AX381" s="13" t="s">
        <v>80</v>
      </c>
      <c r="AY381" s="241" t="s">
        <v>201</v>
      </c>
    </row>
    <row r="382" spans="2:65" s="14" customFormat="1">
      <c r="B382" s="242"/>
      <c r="C382" s="243"/>
      <c r="D382" s="218" t="s">
        <v>211</v>
      </c>
      <c r="E382" s="244" t="s">
        <v>34</v>
      </c>
      <c r="F382" s="245" t="s">
        <v>215</v>
      </c>
      <c r="G382" s="243"/>
      <c r="H382" s="246">
        <v>161.49199999999999</v>
      </c>
      <c r="I382" s="247"/>
      <c r="J382" s="243"/>
      <c r="K382" s="243"/>
      <c r="L382" s="248"/>
      <c r="M382" s="249"/>
      <c r="N382" s="250"/>
      <c r="O382" s="250"/>
      <c r="P382" s="250"/>
      <c r="Q382" s="250"/>
      <c r="R382" s="250"/>
      <c r="S382" s="250"/>
      <c r="T382" s="251"/>
      <c r="AT382" s="252" t="s">
        <v>211</v>
      </c>
      <c r="AU382" s="252" t="s">
        <v>87</v>
      </c>
      <c r="AV382" s="14" t="s">
        <v>111</v>
      </c>
      <c r="AW382" s="14" t="s">
        <v>40</v>
      </c>
      <c r="AX382" s="14" t="s">
        <v>42</v>
      </c>
      <c r="AY382" s="252" t="s">
        <v>201</v>
      </c>
    </row>
    <row r="383" spans="2:65" s="1" customFormat="1" ht="16.5" customHeight="1">
      <c r="B383" s="43"/>
      <c r="C383" s="264" t="s">
        <v>595</v>
      </c>
      <c r="D383" s="264" t="s">
        <v>306</v>
      </c>
      <c r="E383" s="265" t="s">
        <v>4704</v>
      </c>
      <c r="F383" s="266" t="s">
        <v>4705</v>
      </c>
      <c r="G383" s="267" t="s">
        <v>137</v>
      </c>
      <c r="H383" s="268">
        <v>164.72200000000001</v>
      </c>
      <c r="I383" s="269"/>
      <c r="J383" s="270">
        <f>ROUND(I383*H383,2)</f>
        <v>0</v>
      </c>
      <c r="K383" s="266" t="s">
        <v>34</v>
      </c>
      <c r="L383" s="271"/>
      <c r="M383" s="272" t="s">
        <v>34</v>
      </c>
      <c r="N383" s="273" t="s">
        <v>51</v>
      </c>
      <c r="O383" s="44"/>
      <c r="P383" s="215">
        <f>O383*H383</f>
        <v>0</v>
      </c>
      <c r="Q383" s="215">
        <v>0.17599999999999999</v>
      </c>
      <c r="R383" s="215">
        <f>Q383*H383</f>
        <v>28.991071999999999</v>
      </c>
      <c r="S383" s="215">
        <v>0</v>
      </c>
      <c r="T383" s="216">
        <f>S383*H383</f>
        <v>0</v>
      </c>
      <c r="AR383" s="25" t="s">
        <v>244</v>
      </c>
      <c r="AT383" s="25" t="s">
        <v>306</v>
      </c>
      <c r="AU383" s="25" t="s">
        <v>87</v>
      </c>
      <c r="AY383" s="25" t="s">
        <v>201</v>
      </c>
      <c r="BE383" s="217">
        <f>IF(N383="základní",J383,0)</f>
        <v>0</v>
      </c>
      <c r="BF383" s="217">
        <f>IF(N383="snížená",J383,0)</f>
        <v>0</v>
      </c>
      <c r="BG383" s="217">
        <f>IF(N383="zákl. přenesená",J383,0)</f>
        <v>0</v>
      </c>
      <c r="BH383" s="217">
        <f>IF(N383="sníž. přenesená",J383,0)</f>
        <v>0</v>
      </c>
      <c r="BI383" s="217">
        <f>IF(N383="nulová",J383,0)</f>
        <v>0</v>
      </c>
      <c r="BJ383" s="25" t="s">
        <v>42</v>
      </c>
      <c r="BK383" s="217">
        <f>ROUND(I383*H383,2)</f>
        <v>0</v>
      </c>
      <c r="BL383" s="25" t="s">
        <v>111</v>
      </c>
      <c r="BM383" s="25" t="s">
        <v>4706</v>
      </c>
    </row>
    <row r="384" spans="2:65" s="13" customFormat="1">
      <c r="B384" s="231"/>
      <c r="C384" s="232"/>
      <c r="D384" s="218" t="s">
        <v>211</v>
      </c>
      <c r="E384" s="232"/>
      <c r="F384" s="234" t="s">
        <v>4707</v>
      </c>
      <c r="G384" s="232"/>
      <c r="H384" s="235">
        <v>164.72200000000001</v>
      </c>
      <c r="I384" s="236"/>
      <c r="J384" s="232"/>
      <c r="K384" s="232"/>
      <c r="L384" s="237"/>
      <c r="M384" s="238"/>
      <c r="N384" s="239"/>
      <c r="O384" s="239"/>
      <c r="P384" s="239"/>
      <c r="Q384" s="239"/>
      <c r="R384" s="239"/>
      <c r="S384" s="239"/>
      <c r="T384" s="240"/>
      <c r="AT384" s="241" t="s">
        <v>211</v>
      </c>
      <c r="AU384" s="241" t="s">
        <v>87</v>
      </c>
      <c r="AV384" s="13" t="s">
        <v>87</v>
      </c>
      <c r="AW384" s="13" t="s">
        <v>6</v>
      </c>
      <c r="AX384" s="13" t="s">
        <v>42</v>
      </c>
      <c r="AY384" s="241" t="s">
        <v>201</v>
      </c>
    </row>
    <row r="385" spans="2:65" s="11" customFormat="1" ht="29.85" customHeight="1">
      <c r="B385" s="190"/>
      <c r="C385" s="191"/>
      <c r="D385" s="192" t="s">
        <v>79</v>
      </c>
      <c r="E385" s="204" t="s">
        <v>233</v>
      </c>
      <c r="F385" s="204" t="s">
        <v>754</v>
      </c>
      <c r="G385" s="191"/>
      <c r="H385" s="191"/>
      <c r="I385" s="194"/>
      <c r="J385" s="205">
        <f>BK385</f>
        <v>0</v>
      </c>
      <c r="K385" s="191"/>
      <c r="L385" s="196"/>
      <c r="M385" s="197"/>
      <c r="N385" s="198"/>
      <c r="O385" s="198"/>
      <c r="P385" s="199">
        <f>SUM(P386:P415)</f>
        <v>0</v>
      </c>
      <c r="Q385" s="198"/>
      <c r="R385" s="199">
        <f>SUM(R386:R415)</f>
        <v>1.2606010999999999</v>
      </c>
      <c r="S385" s="198"/>
      <c r="T385" s="200">
        <f>SUM(T386:T415)</f>
        <v>0</v>
      </c>
      <c r="AR385" s="201" t="s">
        <v>42</v>
      </c>
      <c r="AT385" s="202" t="s">
        <v>79</v>
      </c>
      <c r="AU385" s="202" t="s">
        <v>42</v>
      </c>
      <c r="AY385" s="201" t="s">
        <v>201</v>
      </c>
      <c r="BK385" s="203">
        <f>SUM(BK386:BK415)</f>
        <v>0</v>
      </c>
    </row>
    <row r="386" spans="2:65" s="1" customFormat="1" ht="25.5" customHeight="1">
      <c r="B386" s="43"/>
      <c r="C386" s="206" t="s">
        <v>602</v>
      </c>
      <c r="D386" s="206" t="s">
        <v>203</v>
      </c>
      <c r="E386" s="207" t="s">
        <v>4708</v>
      </c>
      <c r="F386" s="208" t="s">
        <v>4709</v>
      </c>
      <c r="G386" s="209" t="s">
        <v>137</v>
      </c>
      <c r="H386" s="210">
        <v>24.42</v>
      </c>
      <c r="I386" s="211"/>
      <c r="J386" s="212">
        <f>ROUND(I386*H386,2)</f>
        <v>0</v>
      </c>
      <c r="K386" s="208" t="s">
        <v>207</v>
      </c>
      <c r="L386" s="63"/>
      <c r="M386" s="213" t="s">
        <v>34</v>
      </c>
      <c r="N386" s="214" t="s">
        <v>51</v>
      </c>
      <c r="O386" s="44"/>
      <c r="P386" s="215">
        <f>O386*H386</f>
        <v>0</v>
      </c>
      <c r="Q386" s="215">
        <v>1.1999999999999999E-3</v>
      </c>
      <c r="R386" s="215">
        <f>Q386*H386</f>
        <v>2.9304E-2</v>
      </c>
      <c r="S386" s="215">
        <v>0</v>
      </c>
      <c r="T386" s="216">
        <f>S386*H386</f>
        <v>0</v>
      </c>
      <c r="AR386" s="25" t="s">
        <v>111</v>
      </c>
      <c r="AT386" s="25" t="s">
        <v>203</v>
      </c>
      <c r="AU386" s="25" t="s">
        <v>87</v>
      </c>
      <c r="AY386" s="25" t="s">
        <v>201</v>
      </c>
      <c r="BE386" s="217">
        <f>IF(N386="základní",J386,0)</f>
        <v>0</v>
      </c>
      <c r="BF386" s="217">
        <f>IF(N386="snížená",J386,0)</f>
        <v>0</v>
      </c>
      <c r="BG386" s="217">
        <f>IF(N386="zákl. přenesená",J386,0)</f>
        <v>0</v>
      </c>
      <c r="BH386" s="217">
        <f>IF(N386="sníž. přenesená",J386,0)</f>
        <v>0</v>
      </c>
      <c r="BI386" s="217">
        <f>IF(N386="nulová",J386,0)</f>
        <v>0</v>
      </c>
      <c r="BJ386" s="25" t="s">
        <v>42</v>
      </c>
      <c r="BK386" s="217">
        <f>ROUND(I386*H386,2)</f>
        <v>0</v>
      </c>
      <c r="BL386" s="25" t="s">
        <v>111</v>
      </c>
      <c r="BM386" s="25" t="s">
        <v>4710</v>
      </c>
    </row>
    <row r="387" spans="2:65" s="12" customFormat="1">
      <c r="B387" s="221"/>
      <c r="C387" s="222"/>
      <c r="D387" s="218" t="s">
        <v>211</v>
      </c>
      <c r="E387" s="223" t="s">
        <v>34</v>
      </c>
      <c r="F387" s="224" t="s">
        <v>4470</v>
      </c>
      <c r="G387" s="222"/>
      <c r="H387" s="223" t="s">
        <v>34</v>
      </c>
      <c r="I387" s="225"/>
      <c r="J387" s="222"/>
      <c r="K387" s="222"/>
      <c r="L387" s="226"/>
      <c r="M387" s="227"/>
      <c r="N387" s="228"/>
      <c r="O387" s="228"/>
      <c r="P387" s="228"/>
      <c r="Q387" s="228"/>
      <c r="R387" s="228"/>
      <c r="S387" s="228"/>
      <c r="T387" s="229"/>
      <c r="AT387" s="230" t="s">
        <v>211</v>
      </c>
      <c r="AU387" s="230" t="s">
        <v>87</v>
      </c>
      <c r="AV387" s="12" t="s">
        <v>42</v>
      </c>
      <c r="AW387" s="12" t="s">
        <v>40</v>
      </c>
      <c r="AX387" s="12" t="s">
        <v>80</v>
      </c>
      <c r="AY387" s="230" t="s">
        <v>201</v>
      </c>
    </row>
    <row r="388" spans="2:65" s="12" customFormat="1">
      <c r="B388" s="221"/>
      <c r="C388" s="222"/>
      <c r="D388" s="218" t="s">
        <v>211</v>
      </c>
      <c r="E388" s="223" t="s">
        <v>34</v>
      </c>
      <c r="F388" s="224" t="s">
        <v>4655</v>
      </c>
      <c r="G388" s="222"/>
      <c r="H388" s="223" t="s">
        <v>34</v>
      </c>
      <c r="I388" s="225"/>
      <c r="J388" s="222"/>
      <c r="K388" s="222"/>
      <c r="L388" s="226"/>
      <c r="M388" s="227"/>
      <c r="N388" s="228"/>
      <c r="O388" s="228"/>
      <c r="P388" s="228"/>
      <c r="Q388" s="228"/>
      <c r="R388" s="228"/>
      <c r="S388" s="228"/>
      <c r="T388" s="229"/>
      <c r="AT388" s="230" t="s">
        <v>211</v>
      </c>
      <c r="AU388" s="230" t="s">
        <v>87</v>
      </c>
      <c r="AV388" s="12" t="s">
        <v>42</v>
      </c>
      <c r="AW388" s="12" t="s">
        <v>40</v>
      </c>
      <c r="AX388" s="12" t="s">
        <v>80</v>
      </c>
      <c r="AY388" s="230" t="s">
        <v>201</v>
      </c>
    </row>
    <row r="389" spans="2:65" s="13" customFormat="1">
      <c r="B389" s="231"/>
      <c r="C389" s="232"/>
      <c r="D389" s="218" t="s">
        <v>211</v>
      </c>
      <c r="E389" s="233" t="s">
        <v>34</v>
      </c>
      <c r="F389" s="234" t="s">
        <v>4711</v>
      </c>
      <c r="G389" s="232"/>
      <c r="H389" s="235">
        <v>16.28</v>
      </c>
      <c r="I389" s="236"/>
      <c r="J389" s="232"/>
      <c r="K389" s="232"/>
      <c r="L389" s="237"/>
      <c r="M389" s="238"/>
      <c r="N389" s="239"/>
      <c r="O389" s="239"/>
      <c r="P389" s="239"/>
      <c r="Q389" s="239"/>
      <c r="R389" s="239"/>
      <c r="S389" s="239"/>
      <c r="T389" s="240"/>
      <c r="AT389" s="241" t="s">
        <v>211</v>
      </c>
      <c r="AU389" s="241" t="s">
        <v>87</v>
      </c>
      <c r="AV389" s="13" t="s">
        <v>87</v>
      </c>
      <c r="AW389" s="13" t="s">
        <v>40</v>
      </c>
      <c r="AX389" s="13" t="s">
        <v>80</v>
      </c>
      <c r="AY389" s="241" t="s">
        <v>201</v>
      </c>
    </row>
    <row r="390" spans="2:65" s="13" customFormat="1">
      <c r="B390" s="231"/>
      <c r="C390" s="232"/>
      <c r="D390" s="218" t="s">
        <v>211</v>
      </c>
      <c r="E390" s="233" t="s">
        <v>34</v>
      </c>
      <c r="F390" s="234" t="s">
        <v>4712</v>
      </c>
      <c r="G390" s="232"/>
      <c r="H390" s="235">
        <v>8.14</v>
      </c>
      <c r="I390" s="236"/>
      <c r="J390" s="232"/>
      <c r="K390" s="232"/>
      <c r="L390" s="237"/>
      <c r="M390" s="238"/>
      <c r="N390" s="239"/>
      <c r="O390" s="239"/>
      <c r="P390" s="239"/>
      <c r="Q390" s="239"/>
      <c r="R390" s="239"/>
      <c r="S390" s="239"/>
      <c r="T390" s="240"/>
      <c r="AT390" s="241" t="s">
        <v>211</v>
      </c>
      <c r="AU390" s="241" t="s">
        <v>87</v>
      </c>
      <c r="AV390" s="13" t="s">
        <v>87</v>
      </c>
      <c r="AW390" s="13" t="s">
        <v>40</v>
      </c>
      <c r="AX390" s="13" t="s">
        <v>80</v>
      </c>
      <c r="AY390" s="241" t="s">
        <v>201</v>
      </c>
    </row>
    <row r="391" spans="2:65" s="14" customFormat="1">
      <c r="B391" s="242"/>
      <c r="C391" s="243"/>
      <c r="D391" s="218" t="s">
        <v>211</v>
      </c>
      <c r="E391" s="244" t="s">
        <v>34</v>
      </c>
      <c r="F391" s="245" t="s">
        <v>215</v>
      </c>
      <c r="G391" s="243"/>
      <c r="H391" s="246">
        <v>24.42</v>
      </c>
      <c r="I391" s="247"/>
      <c r="J391" s="243"/>
      <c r="K391" s="243"/>
      <c r="L391" s="248"/>
      <c r="M391" s="249"/>
      <c r="N391" s="250"/>
      <c r="O391" s="250"/>
      <c r="P391" s="250"/>
      <c r="Q391" s="250"/>
      <c r="R391" s="250"/>
      <c r="S391" s="250"/>
      <c r="T391" s="251"/>
      <c r="AT391" s="252" t="s">
        <v>211</v>
      </c>
      <c r="AU391" s="252" t="s">
        <v>87</v>
      </c>
      <c r="AV391" s="14" t="s">
        <v>111</v>
      </c>
      <c r="AW391" s="14" t="s">
        <v>40</v>
      </c>
      <c r="AX391" s="14" t="s">
        <v>42</v>
      </c>
      <c r="AY391" s="252" t="s">
        <v>201</v>
      </c>
    </row>
    <row r="392" spans="2:65" s="1" customFormat="1" ht="25.5" customHeight="1">
      <c r="B392" s="43"/>
      <c r="C392" s="206" t="s">
        <v>608</v>
      </c>
      <c r="D392" s="206" t="s">
        <v>203</v>
      </c>
      <c r="E392" s="207" t="s">
        <v>4713</v>
      </c>
      <c r="F392" s="208" t="s">
        <v>4714</v>
      </c>
      <c r="G392" s="209" t="s">
        <v>137</v>
      </c>
      <c r="H392" s="210">
        <v>26.454999999999998</v>
      </c>
      <c r="I392" s="211"/>
      <c r="J392" s="212">
        <f>ROUND(I392*H392,2)</f>
        <v>0</v>
      </c>
      <c r="K392" s="208" t="s">
        <v>207</v>
      </c>
      <c r="L392" s="63"/>
      <c r="M392" s="213" t="s">
        <v>34</v>
      </c>
      <c r="N392" s="214" t="s">
        <v>51</v>
      </c>
      <c r="O392" s="44"/>
      <c r="P392" s="215">
        <f>O392*H392</f>
        <v>0</v>
      </c>
      <c r="Q392" s="215">
        <v>1.4E-3</v>
      </c>
      <c r="R392" s="215">
        <f>Q392*H392</f>
        <v>3.7037E-2</v>
      </c>
      <c r="S392" s="215">
        <v>0</v>
      </c>
      <c r="T392" s="216">
        <f>S392*H392</f>
        <v>0</v>
      </c>
      <c r="AR392" s="25" t="s">
        <v>111</v>
      </c>
      <c r="AT392" s="25" t="s">
        <v>203</v>
      </c>
      <c r="AU392" s="25" t="s">
        <v>87</v>
      </c>
      <c r="AY392" s="25" t="s">
        <v>201</v>
      </c>
      <c r="BE392" s="217">
        <f>IF(N392="základní",J392,0)</f>
        <v>0</v>
      </c>
      <c r="BF392" s="217">
        <f>IF(N392="snížená",J392,0)</f>
        <v>0</v>
      </c>
      <c r="BG392" s="217">
        <f>IF(N392="zákl. přenesená",J392,0)</f>
        <v>0</v>
      </c>
      <c r="BH392" s="217">
        <f>IF(N392="sníž. přenesená",J392,0)</f>
        <v>0</v>
      </c>
      <c r="BI392" s="217">
        <f>IF(N392="nulová",J392,0)</f>
        <v>0</v>
      </c>
      <c r="BJ392" s="25" t="s">
        <v>42</v>
      </c>
      <c r="BK392" s="217">
        <f>ROUND(I392*H392,2)</f>
        <v>0</v>
      </c>
      <c r="BL392" s="25" t="s">
        <v>111</v>
      </c>
      <c r="BM392" s="25" t="s">
        <v>4715</v>
      </c>
    </row>
    <row r="393" spans="2:65" s="12" customFormat="1">
      <c r="B393" s="221"/>
      <c r="C393" s="222"/>
      <c r="D393" s="218" t="s">
        <v>211</v>
      </c>
      <c r="E393" s="223" t="s">
        <v>34</v>
      </c>
      <c r="F393" s="224" t="s">
        <v>4470</v>
      </c>
      <c r="G393" s="222"/>
      <c r="H393" s="223" t="s">
        <v>34</v>
      </c>
      <c r="I393" s="225"/>
      <c r="J393" s="222"/>
      <c r="K393" s="222"/>
      <c r="L393" s="226"/>
      <c r="M393" s="227"/>
      <c r="N393" s="228"/>
      <c r="O393" s="228"/>
      <c r="P393" s="228"/>
      <c r="Q393" s="228"/>
      <c r="R393" s="228"/>
      <c r="S393" s="228"/>
      <c r="T393" s="229"/>
      <c r="AT393" s="230" t="s">
        <v>211</v>
      </c>
      <c r="AU393" s="230" t="s">
        <v>87</v>
      </c>
      <c r="AV393" s="12" t="s">
        <v>42</v>
      </c>
      <c r="AW393" s="12" t="s">
        <v>40</v>
      </c>
      <c r="AX393" s="12" t="s">
        <v>80</v>
      </c>
      <c r="AY393" s="230" t="s">
        <v>201</v>
      </c>
    </row>
    <row r="394" spans="2:65" s="12" customFormat="1">
      <c r="B394" s="221"/>
      <c r="C394" s="222"/>
      <c r="D394" s="218" t="s">
        <v>211</v>
      </c>
      <c r="E394" s="223" t="s">
        <v>34</v>
      </c>
      <c r="F394" s="224" t="s">
        <v>4655</v>
      </c>
      <c r="G394" s="222"/>
      <c r="H394" s="223" t="s">
        <v>34</v>
      </c>
      <c r="I394" s="225"/>
      <c r="J394" s="222"/>
      <c r="K394" s="222"/>
      <c r="L394" s="226"/>
      <c r="M394" s="227"/>
      <c r="N394" s="228"/>
      <c r="O394" s="228"/>
      <c r="P394" s="228"/>
      <c r="Q394" s="228"/>
      <c r="R394" s="228"/>
      <c r="S394" s="228"/>
      <c r="T394" s="229"/>
      <c r="AT394" s="230" t="s">
        <v>211</v>
      </c>
      <c r="AU394" s="230" t="s">
        <v>87</v>
      </c>
      <c r="AV394" s="12" t="s">
        <v>42</v>
      </c>
      <c r="AW394" s="12" t="s">
        <v>40</v>
      </c>
      <c r="AX394" s="12" t="s">
        <v>80</v>
      </c>
      <c r="AY394" s="230" t="s">
        <v>201</v>
      </c>
    </row>
    <row r="395" spans="2:65" s="13" customFormat="1">
      <c r="B395" s="231"/>
      <c r="C395" s="232"/>
      <c r="D395" s="218" t="s">
        <v>211</v>
      </c>
      <c r="E395" s="233" t="s">
        <v>34</v>
      </c>
      <c r="F395" s="234" t="s">
        <v>4716</v>
      </c>
      <c r="G395" s="232"/>
      <c r="H395" s="235">
        <v>18.315000000000001</v>
      </c>
      <c r="I395" s="236"/>
      <c r="J395" s="232"/>
      <c r="K395" s="232"/>
      <c r="L395" s="237"/>
      <c r="M395" s="238"/>
      <c r="N395" s="239"/>
      <c r="O395" s="239"/>
      <c r="P395" s="239"/>
      <c r="Q395" s="239"/>
      <c r="R395" s="239"/>
      <c r="S395" s="239"/>
      <c r="T395" s="240"/>
      <c r="AT395" s="241" t="s">
        <v>211</v>
      </c>
      <c r="AU395" s="241" t="s">
        <v>87</v>
      </c>
      <c r="AV395" s="13" t="s">
        <v>87</v>
      </c>
      <c r="AW395" s="13" t="s">
        <v>40</v>
      </c>
      <c r="AX395" s="13" t="s">
        <v>80</v>
      </c>
      <c r="AY395" s="241" t="s">
        <v>201</v>
      </c>
    </row>
    <row r="396" spans="2:65" s="13" customFormat="1">
      <c r="B396" s="231"/>
      <c r="C396" s="232"/>
      <c r="D396" s="218" t="s">
        <v>211</v>
      </c>
      <c r="E396" s="233" t="s">
        <v>34</v>
      </c>
      <c r="F396" s="234" t="s">
        <v>4717</v>
      </c>
      <c r="G396" s="232"/>
      <c r="H396" s="235">
        <v>8.14</v>
      </c>
      <c r="I396" s="236"/>
      <c r="J396" s="232"/>
      <c r="K396" s="232"/>
      <c r="L396" s="237"/>
      <c r="M396" s="238"/>
      <c r="N396" s="239"/>
      <c r="O396" s="239"/>
      <c r="P396" s="239"/>
      <c r="Q396" s="239"/>
      <c r="R396" s="239"/>
      <c r="S396" s="239"/>
      <c r="T396" s="240"/>
      <c r="AT396" s="241" t="s">
        <v>211</v>
      </c>
      <c r="AU396" s="241" t="s">
        <v>87</v>
      </c>
      <c r="AV396" s="13" t="s">
        <v>87</v>
      </c>
      <c r="AW396" s="13" t="s">
        <v>40</v>
      </c>
      <c r="AX396" s="13" t="s">
        <v>80</v>
      </c>
      <c r="AY396" s="241" t="s">
        <v>201</v>
      </c>
    </row>
    <row r="397" spans="2:65" s="14" customFormat="1">
      <c r="B397" s="242"/>
      <c r="C397" s="243"/>
      <c r="D397" s="218" t="s">
        <v>211</v>
      </c>
      <c r="E397" s="244" t="s">
        <v>34</v>
      </c>
      <c r="F397" s="245" t="s">
        <v>215</v>
      </c>
      <c r="G397" s="243"/>
      <c r="H397" s="246">
        <v>26.454999999999998</v>
      </c>
      <c r="I397" s="247"/>
      <c r="J397" s="243"/>
      <c r="K397" s="243"/>
      <c r="L397" s="248"/>
      <c r="M397" s="249"/>
      <c r="N397" s="250"/>
      <c r="O397" s="250"/>
      <c r="P397" s="250"/>
      <c r="Q397" s="250"/>
      <c r="R397" s="250"/>
      <c r="S397" s="250"/>
      <c r="T397" s="251"/>
      <c r="AT397" s="252" t="s">
        <v>211</v>
      </c>
      <c r="AU397" s="252" t="s">
        <v>87</v>
      </c>
      <c r="AV397" s="14" t="s">
        <v>111</v>
      </c>
      <c r="AW397" s="14" t="s">
        <v>40</v>
      </c>
      <c r="AX397" s="14" t="s">
        <v>42</v>
      </c>
      <c r="AY397" s="252" t="s">
        <v>201</v>
      </c>
    </row>
    <row r="398" spans="2:65" s="1" customFormat="1" ht="25.5" customHeight="1">
      <c r="B398" s="43"/>
      <c r="C398" s="206" t="s">
        <v>615</v>
      </c>
      <c r="D398" s="206" t="s">
        <v>203</v>
      </c>
      <c r="E398" s="207" t="s">
        <v>972</v>
      </c>
      <c r="F398" s="208" t="s">
        <v>973</v>
      </c>
      <c r="G398" s="209" t="s">
        <v>137</v>
      </c>
      <c r="H398" s="210">
        <v>26.454999999999998</v>
      </c>
      <c r="I398" s="211"/>
      <c r="J398" s="212">
        <f>ROUND(I398*H398,2)</f>
        <v>0</v>
      </c>
      <c r="K398" s="208" t="s">
        <v>207</v>
      </c>
      <c r="L398" s="63"/>
      <c r="M398" s="213" t="s">
        <v>34</v>
      </c>
      <c r="N398" s="214" t="s">
        <v>51</v>
      </c>
      <c r="O398" s="44"/>
      <c r="P398" s="215">
        <f>O398*H398</f>
        <v>0</v>
      </c>
      <c r="Q398" s="215">
        <v>4.3800000000000002E-3</v>
      </c>
      <c r="R398" s="215">
        <f>Q398*H398</f>
        <v>0.1158729</v>
      </c>
      <c r="S398" s="215">
        <v>0</v>
      </c>
      <c r="T398" s="216">
        <f>S398*H398</f>
        <v>0</v>
      </c>
      <c r="AR398" s="25" t="s">
        <v>111</v>
      </c>
      <c r="AT398" s="25" t="s">
        <v>203</v>
      </c>
      <c r="AU398" s="25" t="s">
        <v>87</v>
      </c>
      <c r="AY398" s="25" t="s">
        <v>201</v>
      </c>
      <c r="BE398" s="217">
        <f>IF(N398="základní",J398,0)</f>
        <v>0</v>
      </c>
      <c r="BF398" s="217">
        <f>IF(N398="snížená",J398,0)</f>
        <v>0</v>
      </c>
      <c r="BG398" s="217">
        <f>IF(N398="zákl. přenesená",J398,0)</f>
        <v>0</v>
      </c>
      <c r="BH398" s="217">
        <f>IF(N398="sníž. přenesená",J398,0)</f>
        <v>0</v>
      </c>
      <c r="BI398" s="217">
        <f>IF(N398="nulová",J398,0)</f>
        <v>0</v>
      </c>
      <c r="BJ398" s="25" t="s">
        <v>42</v>
      </c>
      <c r="BK398" s="217">
        <f>ROUND(I398*H398,2)</f>
        <v>0</v>
      </c>
      <c r="BL398" s="25" t="s">
        <v>111</v>
      </c>
      <c r="BM398" s="25" t="s">
        <v>4718</v>
      </c>
    </row>
    <row r="399" spans="2:65" s="1" customFormat="1" ht="27">
      <c r="B399" s="43"/>
      <c r="C399" s="65"/>
      <c r="D399" s="218" t="s">
        <v>209</v>
      </c>
      <c r="E399" s="65"/>
      <c r="F399" s="219" t="s">
        <v>857</v>
      </c>
      <c r="G399" s="65"/>
      <c r="H399" s="65"/>
      <c r="I399" s="175"/>
      <c r="J399" s="65"/>
      <c r="K399" s="65"/>
      <c r="L399" s="63"/>
      <c r="M399" s="220"/>
      <c r="N399" s="44"/>
      <c r="O399" s="44"/>
      <c r="P399" s="44"/>
      <c r="Q399" s="44"/>
      <c r="R399" s="44"/>
      <c r="S399" s="44"/>
      <c r="T399" s="80"/>
      <c r="AT399" s="25" t="s">
        <v>209</v>
      </c>
      <c r="AU399" s="25" t="s">
        <v>87</v>
      </c>
    </row>
    <row r="400" spans="2:65" s="12" customFormat="1">
      <c r="B400" s="221"/>
      <c r="C400" s="222"/>
      <c r="D400" s="218" t="s">
        <v>211</v>
      </c>
      <c r="E400" s="223" t="s">
        <v>34</v>
      </c>
      <c r="F400" s="224" t="s">
        <v>4470</v>
      </c>
      <c r="G400" s="222"/>
      <c r="H400" s="223" t="s">
        <v>34</v>
      </c>
      <c r="I400" s="225"/>
      <c r="J400" s="222"/>
      <c r="K400" s="222"/>
      <c r="L400" s="226"/>
      <c r="M400" s="227"/>
      <c r="N400" s="228"/>
      <c r="O400" s="228"/>
      <c r="P400" s="228"/>
      <c r="Q400" s="228"/>
      <c r="R400" s="228"/>
      <c r="S400" s="228"/>
      <c r="T400" s="229"/>
      <c r="AT400" s="230" t="s">
        <v>211</v>
      </c>
      <c r="AU400" s="230" t="s">
        <v>87</v>
      </c>
      <c r="AV400" s="12" t="s">
        <v>42</v>
      </c>
      <c r="AW400" s="12" t="s">
        <v>40</v>
      </c>
      <c r="AX400" s="12" t="s">
        <v>80</v>
      </c>
      <c r="AY400" s="230" t="s">
        <v>201</v>
      </c>
    </row>
    <row r="401" spans="2:65" s="12" customFormat="1">
      <c r="B401" s="221"/>
      <c r="C401" s="222"/>
      <c r="D401" s="218" t="s">
        <v>211</v>
      </c>
      <c r="E401" s="223" t="s">
        <v>34</v>
      </c>
      <c r="F401" s="224" t="s">
        <v>4655</v>
      </c>
      <c r="G401" s="222"/>
      <c r="H401" s="223" t="s">
        <v>34</v>
      </c>
      <c r="I401" s="225"/>
      <c r="J401" s="222"/>
      <c r="K401" s="222"/>
      <c r="L401" s="226"/>
      <c r="M401" s="227"/>
      <c r="N401" s="228"/>
      <c r="O401" s="228"/>
      <c r="P401" s="228"/>
      <c r="Q401" s="228"/>
      <c r="R401" s="228"/>
      <c r="S401" s="228"/>
      <c r="T401" s="229"/>
      <c r="AT401" s="230" t="s">
        <v>211</v>
      </c>
      <c r="AU401" s="230" t="s">
        <v>87</v>
      </c>
      <c r="AV401" s="12" t="s">
        <v>42</v>
      </c>
      <c r="AW401" s="12" t="s">
        <v>40</v>
      </c>
      <c r="AX401" s="12" t="s">
        <v>80</v>
      </c>
      <c r="AY401" s="230" t="s">
        <v>201</v>
      </c>
    </row>
    <row r="402" spans="2:65" s="13" customFormat="1">
      <c r="B402" s="231"/>
      <c r="C402" s="232"/>
      <c r="D402" s="218" t="s">
        <v>211</v>
      </c>
      <c r="E402" s="233" t="s">
        <v>34</v>
      </c>
      <c r="F402" s="234" t="s">
        <v>4716</v>
      </c>
      <c r="G402" s="232"/>
      <c r="H402" s="235">
        <v>18.315000000000001</v>
      </c>
      <c r="I402" s="236"/>
      <c r="J402" s="232"/>
      <c r="K402" s="232"/>
      <c r="L402" s="237"/>
      <c r="M402" s="238"/>
      <c r="N402" s="239"/>
      <c r="O402" s="239"/>
      <c r="P402" s="239"/>
      <c r="Q402" s="239"/>
      <c r="R402" s="239"/>
      <c r="S402" s="239"/>
      <c r="T402" s="240"/>
      <c r="AT402" s="241" t="s">
        <v>211</v>
      </c>
      <c r="AU402" s="241" t="s">
        <v>87</v>
      </c>
      <c r="AV402" s="13" t="s">
        <v>87</v>
      </c>
      <c r="AW402" s="13" t="s">
        <v>40</v>
      </c>
      <c r="AX402" s="13" t="s">
        <v>80</v>
      </c>
      <c r="AY402" s="241" t="s">
        <v>201</v>
      </c>
    </row>
    <row r="403" spans="2:65" s="13" customFormat="1">
      <c r="B403" s="231"/>
      <c r="C403" s="232"/>
      <c r="D403" s="218" t="s">
        <v>211</v>
      </c>
      <c r="E403" s="233" t="s">
        <v>34</v>
      </c>
      <c r="F403" s="234" t="s">
        <v>4717</v>
      </c>
      <c r="G403" s="232"/>
      <c r="H403" s="235">
        <v>8.14</v>
      </c>
      <c r="I403" s="236"/>
      <c r="J403" s="232"/>
      <c r="K403" s="232"/>
      <c r="L403" s="237"/>
      <c r="M403" s="238"/>
      <c r="N403" s="239"/>
      <c r="O403" s="239"/>
      <c r="P403" s="239"/>
      <c r="Q403" s="239"/>
      <c r="R403" s="239"/>
      <c r="S403" s="239"/>
      <c r="T403" s="240"/>
      <c r="AT403" s="241" t="s">
        <v>211</v>
      </c>
      <c r="AU403" s="241" t="s">
        <v>87</v>
      </c>
      <c r="AV403" s="13" t="s">
        <v>87</v>
      </c>
      <c r="AW403" s="13" t="s">
        <v>40</v>
      </c>
      <c r="AX403" s="13" t="s">
        <v>80</v>
      </c>
      <c r="AY403" s="241" t="s">
        <v>201</v>
      </c>
    </row>
    <row r="404" spans="2:65" s="14" customFormat="1">
      <c r="B404" s="242"/>
      <c r="C404" s="243"/>
      <c r="D404" s="218" t="s">
        <v>211</v>
      </c>
      <c r="E404" s="244" t="s">
        <v>34</v>
      </c>
      <c r="F404" s="245" t="s">
        <v>215</v>
      </c>
      <c r="G404" s="243"/>
      <c r="H404" s="246">
        <v>26.454999999999998</v>
      </c>
      <c r="I404" s="247"/>
      <c r="J404" s="243"/>
      <c r="K404" s="243"/>
      <c r="L404" s="248"/>
      <c r="M404" s="249"/>
      <c r="N404" s="250"/>
      <c r="O404" s="250"/>
      <c r="P404" s="250"/>
      <c r="Q404" s="250"/>
      <c r="R404" s="250"/>
      <c r="S404" s="250"/>
      <c r="T404" s="251"/>
      <c r="AT404" s="252" t="s">
        <v>211</v>
      </c>
      <c r="AU404" s="252" t="s">
        <v>87</v>
      </c>
      <c r="AV404" s="14" t="s">
        <v>111</v>
      </c>
      <c r="AW404" s="14" t="s">
        <v>40</v>
      </c>
      <c r="AX404" s="14" t="s">
        <v>42</v>
      </c>
      <c r="AY404" s="252" t="s">
        <v>201</v>
      </c>
    </row>
    <row r="405" spans="2:65" s="1" customFormat="1" ht="25.5" customHeight="1">
      <c r="B405" s="43"/>
      <c r="C405" s="206" t="s">
        <v>621</v>
      </c>
      <c r="D405" s="206" t="s">
        <v>203</v>
      </c>
      <c r="E405" s="207" t="s">
        <v>4719</v>
      </c>
      <c r="F405" s="208" t="s">
        <v>4720</v>
      </c>
      <c r="G405" s="209" t="s">
        <v>137</v>
      </c>
      <c r="H405" s="210">
        <v>26.454999999999998</v>
      </c>
      <c r="I405" s="211"/>
      <c r="J405" s="212">
        <f>ROUND(I405*H405,2)</f>
        <v>0</v>
      </c>
      <c r="K405" s="208" t="s">
        <v>207</v>
      </c>
      <c r="L405" s="63"/>
      <c r="M405" s="213" t="s">
        <v>34</v>
      </c>
      <c r="N405" s="214" t="s">
        <v>51</v>
      </c>
      <c r="O405" s="44"/>
      <c r="P405" s="215">
        <f>O405*H405</f>
        <v>0</v>
      </c>
      <c r="Q405" s="215">
        <v>4.7800000000000004E-3</v>
      </c>
      <c r="R405" s="215">
        <f>Q405*H405</f>
        <v>0.12645490000000001</v>
      </c>
      <c r="S405" s="215">
        <v>0</v>
      </c>
      <c r="T405" s="216">
        <f>S405*H405</f>
        <v>0</v>
      </c>
      <c r="AR405" s="25" t="s">
        <v>111</v>
      </c>
      <c r="AT405" s="25" t="s">
        <v>203</v>
      </c>
      <c r="AU405" s="25" t="s">
        <v>87</v>
      </c>
      <c r="AY405" s="25" t="s">
        <v>201</v>
      </c>
      <c r="BE405" s="217">
        <f>IF(N405="základní",J405,0)</f>
        <v>0</v>
      </c>
      <c r="BF405" s="217">
        <f>IF(N405="snížená",J405,0)</f>
        <v>0</v>
      </c>
      <c r="BG405" s="217">
        <f>IF(N405="zákl. přenesená",J405,0)</f>
        <v>0</v>
      </c>
      <c r="BH405" s="217">
        <f>IF(N405="sníž. přenesená",J405,0)</f>
        <v>0</v>
      </c>
      <c r="BI405" s="217">
        <f>IF(N405="nulová",J405,0)</f>
        <v>0</v>
      </c>
      <c r="BJ405" s="25" t="s">
        <v>42</v>
      </c>
      <c r="BK405" s="217">
        <f>ROUND(I405*H405,2)</f>
        <v>0</v>
      </c>
      <c r="BL405" s="25" t="s">
        <v>111</v>
      </c>
      <c r="BM405" s="25" t="s">
        <v>4721</v>
      </c>
    </row>
    <row r="406" spans="2:65" s="12" customFormat="1">
      <c r="B406" s="221"/>
      <c r="C406" s="222"/>
      <c r="D406" s="218" t="s">
        <v>211</v>
      </c>
      <c r="E406" s="223" t="s">
        <v>34</v>
      </c>
      <c r="F406" s="224" t="s">
        <v>4470</v>
      </c>
      <c r="G406" s="222"/>
      <c r="H406" s="223" t="s">
        <v>34</v>
      </c>
      <c r="I406" s="225"/>
      <c r="J406" s="222"/>
      <c r="K406" s="222"/>
      <c r="L406" s="226"/>
      <c r="M406" s="227"/>
      <c r="N406" s="228"/>
      <c r="O406" s="228"/>
      <c r="P406" s="228"/>
      <c r="Q406" s="228"/>
      <c r="R406" s="228"/>
      <c r="S406" s="228"/>
      <c r="T406" s="229"/>
      <c r="AT406" s="230" t="s">
        <v>211</v>
      </c>
      <c r="AU406" s="230" t="s">
        <v>87</v>
      </c>
      <c r="AV406" s="12" t="s">
        <v>42</v>
      </c>
      <c r="AW406" s="12" t="s">
        <v>40</v>
      </c>
      <c r="AX406" s="12" t="s">
        <v>80</v>
      </c>
      <c r="AY406" s="230" t="s">
        <v>201</v>
      </c>
    </row>
    <row r="407" spans="2:65" s="12" customFormat="1">
      <c r="B407" s="221"/>
      <c r="C407" s="222"/>
      <c r="D407" s="218" t="s">
        <v>211</v>
      </c>
      <c r="E407" s="223" t="s">
        <v>34</v>
      </c>
      <c r="F407" s="224" t="s">
        <v>4655</v>
      </c>
      <c r="G407" s="222"/>
      <c r="H407" s="223" t="s">
        <v>34</v>
      </c>
      <c r="I407" s="225"/>
      <c r="J407" s="222"/>
      <c r="K407" s="222"/>
      <c r="L407" s="226"/>
      <c r="M407" s="227"/>
      <c r="N407" s="228"/>
      <c r="O407" s="228"/>
      <c r="P407" s="228"/>
      <c r="Q407" s="228"/>
      <c r="R407" s="228"/>
      <c r="S407" s="228"/>
      <c r="T407" s="229"/>
      <c r="AT407" s="230" t="s">
        <v>211</v>
      </c>
      <c r="AU407" s="230" t="s">
        <v>87</v>
      </c>
      <c r="AV407" s="12" t="s">
        <v>42</v>
      </c>
      <c r="AW407" s="12" t="s">
        <v>40</v>
      </c>
      <c r="AX407" s="12" t="s">
        <v>80</v>
      </c>
      <c r="AY407" s="230" t="s">
        <v>201</v>
      </c>
    </row>
    <row r="408" spans="2:65" s="13" customFormat="1">
      <c r="B408" s="231"/>
      <c r="C408" s="232"/>
      <c r="D408" s="218" t="s">
        <v>211</v>
      </c>
      <c r="E408" s="233" t="s">
        <v>34</v>
      </c>
      <c r="F408" s="234" t="s">
        <v>4716</v>
      </c>
      <c r="G408" s="232"/>
      <c r="H408" s="235">
        <v>18.315000000000001</v>
      </c>
      <c r="I408" s="236"/>
      <c r="J408" s="232"/>
      <c r="K408" s="232"/>
      <c r="L408" s="237"/>
      <c r="M408" s="238"/>
      <c r="N408" s="239"/>
      <c r="O408" s="239"/>
      <c r="P408" s="239"/>
      <c r="Q408" s="239"/>
      <c r="R408" s="239"/>
      <c r="S408" s="239"/>
      <c r="T408" s="240"/>
      <c r="AT408" s="241" t="s">
        <v>211</v>
      </c>
      <c r="AU408" s="241" t="s">
        <v>87</v>
      </c>
      <c r="AV408" s="13" t="s">
        <v>87</v>
      </c>
      <c r="AW408" s="13" t="s">
        <v>40</v>
      </c>
      <c r="AX408" s="13" t="s">
        <v>80</v>
      </c>
      <c r="AY408" s="241" t="s">
        <v>201</v>
      </c>
    </row>
    <row r="409" spans="2:65" s="13" customFormat="1">
      <c r="B409" s="231"/>
      <c r="C409" s="232"/>
      <c r="D409" s="218" t="s">
        <v>211</v>
      </c>
      <c r="E409" s="233" t="s">
        <v>34</v>
      </c>
      <c r="F409" s="234" t="s">
        <v>4717</v>
      </c>
      <c r="G409" s="232"/>
      <c r="H409" s="235">
        <v>8.14</v>
      </c>
      <c r="I409" s="236"/>
      <c r="J409" s="232"/>
      <c r="K409" s="232"/>
      <c r="L409" s="237"/>
      <c r="M409" s="238"/>
      <c r="N409" s="239"/>
      <c r="O409" s="239"/>
      <c r="P409" s="239"/>
      <c r="Q409" s="239"/>
      <c r="R409" s="239"/>
      <c r="S409" s="239"/>
      <c r="T409" s="240"/>
      <c r="AT409" s="241" t="s">
        <v>211</v>
      </c>
      <c r="AU409" s="241" t="s">
        <v>87</v>
      </c>
      <c r="AV409" s="13" t="s">
        <v>87</v>
      </c>
      <c r="AW409" s="13" t="s">
        <v>40</v>
      </c>
      <c r="AX409" s="13" t="s">
        <v>80</v>
      </c>
      <c r="AY409" s="241" t="s">
        <v>201</v>
      </c>
    </row>
    <row r="410" spans="2:65" s="14" customFormat="1">
      <c r="B410" s="242"/>
      <c r="C410" s="243"/>
      <c r="D410" s="218" t="s">
        <v>211</v>
      </c>
      <c r="E410" s="244" t="s">
        <v>34</v>
      </c>
      <c r="F410" s="245" t="s">
        <v>215</v>
      </c>
      <c r="G410" s="243"/>
      <c r="H410" s="246">
        <v>26.454999999999998</v>
      </c>
      <c r="I410" s="247"/>
      <c r="J410" s="243"/>
      <c r="K410" s="243"/>
      <c r="L410" s="248"/>
      <c r="M410" s="249"/>
      <c r="N410" s="250"/>
      <c r="O410" s="250"/>
      <c r="P410" s="250"/>
      <c r="Q410" s="250"/>
      <c r="R410" s="250"/>
      <c r="S410" s="250"/>
      <c r="T410" s="251"/>
      <c r="AT410" s="252" t="s">
        <v>211</v>
      </c>
      <c r="AU410" s="252" t="s">
        <v>87</v>
      </c>
      <c r="AV410" s="14" t="s">
        <v>111</v>
      </c>
      <c r="AW410" s="14" t="s">
        <v>40</v>
      </c>
      <c r="AX410" s="14" t="s">
        <v>42</v>
      </c>
      <c r="AY410" s="252" t="s">
        <v>201</v>
      </c>
    </row>
    <row r="411" spans="2:65" s="1" customFormat="1" ht="25.5" customHeight="1">
      <c r="B411" s="43"/>
      <c r="C411" s="206" t="s">
        <v>627</v>
      </c>
      <c r="D411" s="206" t="s">
        <v>203</v>
      </c>
      <c r="E411" s="207" t="s">
        <v>4722</v>
      </c>
      <c r="F411" s="208" t="s">
        <v>4723</v>
      </c>
      <c r="G411" s="209" t="s">
        <v>137</v>
      </c>
      <c r="H411" s="210">
        <v>7.7329999999999997</v>
      </c>
      <c r="I411" s="211"/>
      <c r="J411" s="212">
        <f>ROUND(I411*H411,2)</f>
        <v>0</v>
      </c>
      <c r="K411" s="208" t="s">
        <v>207</v>
      </c>
      <c r="L411" s="63"/>
      <c r="M411" s="213" t="s">
        <v>34</v>
      </c>
      <c r="N411" s="214" t="s">
        <v>51</v>
      </c>
      <c r="O411" s="44"/>
      <c r="P411" s="215">
        <f>O411*H411</f>
        <v>0</v>
      </c>
      <c r="Q411" s="215">
        <v>0.1231</v>
      </c>
      <c r="R411" s="215">
        <f>Q411*H411</f>
        <v>0.95193229999999995</v>
      </c>
      <c r="S411" s="215">
        <v>0</v>
      </c>
      <c r="T411" s="216">
        <f>S411*H411</f>
        <v>0</v>
      </c>
      <c r="AR411" s="25" t="s">
        <v>111</v>
      </c>
      <c r="AT411" s="25" t="s">
        <v>203</v>
      </c>
      <c r="AU411" s="25" t="s">
        <v>87</v>
      </c>
      <c r="AY411" s="25" t="s">
        <v>201</v>
      </c>
      <c r="BE411" s="217">
        <f>IF(N411="základní",J411,0)</f>
        <v>0</v>
      </c>
      <c r="BF411" s="217">
        <f>IF(N411="snížená",J411,0)</f>
        <v>0</v>
      </c>
      <c r="BG411" s="217">
        <f>IF(N411="zákl. přenesená",J411,0)</f>
        <v>0</v>
      </c>
      <c r="BH411" s="217">
        <f>IF(N411="sníž. přenesená",J411,0)</f>
        <v>0</v>
      </c>
      <c r="BI411" s="217">
        <f>IF(N411="nulová",J411,0)</f>
        <v>0</v>
      </c>
      <c r="BJ411" s="25" t="s">
        <v>42</v>
      </c>
      <c r="BK411" s="217">
        <f>ROUND(I411*H411,2)</f>
        <v>0</v>
      </c>
      <c r="BL411" s="25" t="s">
        <v>111</v>
      </c>
      <c r="BM411" s="25" t="s">
        <v>4724</v>
      </c>
    </row>
    <row r="412" spans="2:65" s="1" customFormat="1" ht="54">
      <c r="B412" s="43"/>
      <c r="C412" s="65"/>
      <c r="D412" s="218" t="s">
        <v>209</v>
      </c>
      <c r="E412" s="65"/>
      <c r="F412" s="219" t="s">
        <v>1108</v>
      </c>
      <c r="G412" s="65"/>
      <c r="H412" s="65"/>
      <c r="I412" s="175"/>
      <c r="J412" s="65"/>
      <c r="K412" s="65"/>
      <c r="L412" s="63"/>
      <c r="M412" s="220"/>
      <c r="N412" s="44"/>
      <c r="O412" s="44"/>
      <c r="P412" s="44"/>
      <c r="Q412" s="44"/>
      <c r="R412" s="44"/>
      <c r="S412" s="44"/>
      <c r="T412" s="80"/>
      <c r="AT412" s="25" t="s">
        <v>209</v>
      </c>
      <c r="AU412" s="25" t="s">
        <v>87</v>
      </c>
    </row>
    <row r="413" spans="2:65" s="12" customFormat="1">
      <c r="B413" s="221"/>
      <c r="C413" s="222"/>
      <c r="D413" s="218" t="s">
        <v>211</v>
      </c>
      <c r="E413" s="223" t="s">
        <v>34</v>
      </c>
      <c r="F413" s="224" t="s">
        <v>4470</v>
      </c>
      <c r="G413" s="222"/>
      <c r="H413" s="223" t="s">
        <v>34</v>
      </c>
      <c r="I413" s="225"/>
      <c r="J413" s="222"/>
      <c r="K413" s="222"/>
      <c r="L413" s="226"/>
      <c r="M413" s="227"/>
      <c r="N413" s="228"/>
      <c r="O413" s="228"/>
      <c r="P413" s="228"/>
      <c r="Q413" s="228"/>
      <c r="R413" s="228"/>
      <c r="S413" s="228"/>
      <c r="T413" s="229"/>
      <c r="AT413" s="230" t="s">
        <v>211</v>
      </c>
      <c r="AU413" s="230" t="s">
        <v>87</v>
      </c>
      <c r="AV413" s="12" t="s">
        <v>42</v>
      </c>
      <c r="AW413" s="12" t="s">
        <v>40</v>
      </c>
      <c r="AX413" s="12" t="s">
        <v>80</v>
      </c>
      <c r="AY413" s="230" t="s">
        <v>201</v>
      </c>
    </row>
    <row r="414" spans="2:65" s="13" customFormat="1">
      <c r="B414" s="231"/>
      <c r="C414" s="232"/>
      <c r="D414" s="218" t="s">
        <v>211</v>
      </c>
      <c r="E414" s="233" t="s">
        <v>34</v>
      </c>
      <c r="F414" s="234" t="s">
        <v>4725</v>
      </c>
      <c r="G414" s="232"/>
      <c r="H414" s="235">
        <v>7.7329999999999997</v>
      </c>
      <c r="I414" s="236"/>
      <c r="J414" s="232"/>
      <c r="K414" s="232"/>
      <c r="L414" s="237"/>
      <c r="M414" s="238"/>
      <c r="N414" s="239"/>
      <c r="O414" s="239"/>
      <c r="P414" s="239"/>
      <c r="Q414" s="239"/>
      <c r="R414" s="239"/>
      <c r="S414" s="239"/>
      <c r="T414" s="240"/>
      <c r="AT414" s="241" t="s">
        <v>211</v>
      </c>
      <c r="AU414" s="241" t="s">
        <v>87</v>
      </c>
      <c r="AV414" s="13" t="s">
        <v>87</v>
      </c>
      <c r="AW414" s="13" t="s">
        <v>40</v>
      </c>
      <c r="AX414" s="13" t="s">
        <v>80</v>
      </c>
      <c r="AY414" s="241" t="s">
        <v>201</v>
      </c>
    </row>
    <row r="415" spans="2:65" s="14" customFormat="1">
      <c r="B415" s="242"/>
      <c r="C415" s="243"/>
      <c r="D415" s="218" t="s">
        <v>211</v>
      </c>
      <c r="E415" s="244" t="s">
        <v>34</v>
      </c>
      <c r="F415" s="245" t="s">
        <v>215</v>
      </c>
      <c r="G415" s="243"/>
      <c r="H415" s="246">
        <v>7.7329999999999997</v>
      </c>
      <c r="I415" s="247"/>
      <c r="J415" s="243"/>
      <c r="K415" s="243"/>
      <c r="L415" s="248"/>
      <c r="M415" s="249"/>
      <c r="N415" s="250"/>
      <c r="O415" s="250"/>
      <c r="P415" s="250"/>
      <c r="Q415" s="250"/>
      <c r="R415" s="250"/>
      <c r="S415" s="250"/>
      <c r="T415" s="251"/>
      <c r="AT415" s="252" t="s">
        <v>211</v>
      </c>
      <c r="AU415" s="252" t="s">
        <v>87</v>
      </c>
      <c r="AV415" s="14" t="s">
        <v>111</v>
      </c>
      <c r="AW415" s="14" t="s">
        <v>40</v>
      </c>
      <c r="AX415" s="14" t="s">
        <v>42</v>
      </c>
      <c r="AY415" s="252" t="s">
        <v>201</v>
      </c>
    </row>
    <row r="416" spans="2:65" s="11" customFormat="1" ht="29.85" customHeight="1">
      <c r="B416" s="190"/>
      <c r="C416" s="191"/>
      <c r="D416" s="192" t="s">
        <v>79</v>
      </c>
      <c r="E416" s="204" t="s">
        <v>244</v>
      </c>
      <c r="F416" s="204" t="s">
        <v>4726</v>
      </c>
      <c r="G416" s="191"/>
      <c r="H416" s="191"/>
      <c r="I416" s="194"/>
      <c r="J416" s="205">
        <f>BK416</f>
        <v>0</v>
      </c>
      <c r="K416" s="191"/>
      <c r="L416" s="196"/>
      <c r="M416" s="197"/>
      <c r="N416" s="198"/>
      <c r="O416" s="198"/>
      <c r="P416" s="199">
        <f>SUM(P417:P443)</f>
        <v>0</v>
      </c>
      <c r="Q416" s="198"/>
      <c r="R416" s="199">
        <f>SUM(R417:R443)</f>
        <v>3.5534400000000001E-2</v>
      </c>
      <c r="S416" s="198"/>
      <c r="T416" s="200">
        <f>SUM(T417:T443)</f>
        <v>0</v>
      </c>
      <c r="AR416" s="201" t="s">
        <v>42</v>
      </c>
      <c r="AT416" s="202" t="s">
        <v>79</v>
      </c>
      <c r="AU416" s="202" t="s">
        <v>42</v>
      </c>
      <c r="AY416" s="201" t="s">
        <v>201</v>
      </c>
      <c r="BK416" s="203">
        <f>SUM(BK417:BK443)</f>
        <v>0</v>
      </c>
    </row>
    <row r="417" spans="2:65" s="1" customFormat="1" ht="25.5" customHeight="1">
      <c r="B417" s="43"/>
      <c r="C417" s="206" t="s">
        <v>635</v>
      </c>
      <c r="D417" s="206" t="s">
        <v>203</v>
      </c>
      <c r="E417" s="207" t="s">
        <v>4727</v>
      </c>
      <c r="F417" s="208" t="s">
        <v>4728</v>
      </c>
      <c r="G417" s="209" t="s">
        <v>540</v>
      </c>
      <c r="H417" s="210">
        <v>10</v>
      </c>
      <c r="I417" s="211"/>
      <c r="J417" s="212">
        <f>ROUND(I417*H417,2)</f>
        <v>0</v>
      </c>
      <c r="K417" s="208" t="s">
        <v>207</v>
      </c>
      <c r="L417" s="63"/>
      <c r="M417" s="213" t="s">
        <v>34</v>
      </c>
      <c r="N417" s="214" t="s">
        <v>51</v>
      </c>
      <c r="O417" s="44"/>
      <c r="P417" s="215">
        <f>O417*H417</f>
        <v>0</v>
      </c>
      <c r="Q417" s="215">
        <v>1.2800000000000001E-3</v>
      </c>
      <c r="R417" s="215">
        <f>Q417*H417</f>
        <v>1.2800000000000001E-2</v>
      </c>
      <c r="S417" s="215">
        <v>0</v>
      </c>
      <c r="T417" s="216">
        <f>S417*H417</f>
        <v>0</v>
      </c>
      <c r="AR417" s="25" t="s">
        <v>111</v>
      </c>
      <c r="AT417" s="25" t="s">
        <v>203</v>
      </c>
      <c r="AU417" s="25" t="s">
        <v>87</v>
      </c>
      <c r="AY417" s="25" t="s">
        <v>201</v>
      </c>
      <c r="BE417" s="217">
        <f>IF(N417="základní",J417,0)</f>
        <v>0</v>
      </c>
      <c r="BF417" s="217">
        <f>IF(N417="snížená",J417,0)</f>
        <v>0</v>
      </c>
      <c r="BG417" s="217">
        <f>IF(N417="zákl. přenesená",J417,0)</f>
        <v>0</v>
      </c>
      <c r="BH417" s="217">
        <f>IF(N417="sníž. přenesená",J417,0)</f>
        <v>0</v>
      </c>
      <c r="BI417" s="217">
        <f>IF(N417="nulová",J417,0)</f>
        <v>0</v>
      </c>
      <c r="BJ417" s="25" t="s">
        <v>42</v>
      </c>
      <c r="BK417" s="217">
        <f>ROUND(I417*H417,2)</f>
        <v>0</v>
      </c>
      <c r="BL417" s="25" t="s">
        <v>111</v>
      </c>
      <c r="BM417" s="25" t="s">
        <v>4729</v>
      </c>
    </row>
    <row r="418" spans="2:65" s="1" customFormat="1" ht="108">
      <c r="B418" s="43"/>
      <c r="C418" s="65"/>
      <c r="D418" s="218" t="s">
        <v>209</v>
      </c>
      <c r="E418" s="65"/>
      <c r="F418" s="219" t="s">
        <v>4730</v>
      </c>
      <c r="G418" s="65"/>
      <c r="H418" s="65"/>
      <c r="I418" s="175"/>
      <c r="J418" s="65"/>
      <c r="K418" s="65"/>
      <c r="L418" s="63"/>
      <c r="M418" s="220"/>
      <c r="N418" s="44"/>
      <c r="O418" s="44"/>
      <c r="P418" s="44"/>
      <c r="Q418" s="44"/>
      <c r="R418" s="44"/>
      <c r="S418" s="44"/>
      <c r="T418" s="80"/>
      <c r="AT418" s="25" t="s">
        <v>209</v>
      </c>
      <c r="AU418" s="25" t="s">
        <v>87</v>
      </c>
    </row>
    <row r="419" spans="2:65" s="12" customFormat="1">
      <c r="B419" s="221"/>
      <c r="C419" s="222"/>
      <c r="D419" s="218" t="s">
        <v>211</v>
      </c>
      <c r="E419" s="223" t="s">
        <v>34</v>
      </c>
      <c r="F419" s="224" t="s">
        <v>4470</v>
      </c>
      <c r="G419" s="222"/>
      <c r="H419" s="223" t="s">
        <v>34</v>
      </c>
      <c r="I419" s="225"/>
      <c r="J419" s="222"/>
      <c r="K419" s="222"/>
      <c r="L419" s="226"/>
      <c r="M419" s="227"/>
      <c r="N419" s="228"/>
      <c r="O419" s="228"/>
      <c r="P419" s="228"/>
      <c r="Q419" s="228"/>
      <c r="R419" s="228"/>
      <c r="S419" s="228"/>
      <c r="T419" s="229"/>
      <c r="AT419" s="230" t="s">
        <v>211</v>
      </c>
      <c r="AU419" s="230" t="s">
        <v>87</v>
      </c>
      <c r="AV419" s="12" t="s">
        <v>42</v>
      </c>
      <c r="AW419" s="12" t="s">
        <v>40</v>
      </c>
      <c r="AX419" s="12" t="s">
        <v>80</v>
      </c>
      <c r="AY419" s="230" t="s">
        <v>201</v>
      </c>
    </row>
    <row r="420" spans="2:65" s="13" customFormat="1">
      <c r="B420" s="231"/>
      <c r="C420" s="232"/>
      <c r="D420" s="218" t="s">
        <v>211</v>
      </c>
      <c r="E420" s="233" t="s">
        <v>34</v>
      </c>
      <c r="F420" s="234" t="s">
        <v>4731</v>
      </c>
      <c r="G420" s="232"/>
      <c r="H420" s="235">
        <v>10</v>
      </c>
      <c r="I420" s="236"/>
      <c r="J420" s="232"/>
      <c r="K420" s="232"/>
      <c r="L420" s="237"/>
      <c r="M420" s="238"/>
      <c r="N420" s="239"/>
      <c r="O420" s="239"/>
      <c r="P420" s="239"/>
      <c r="Q420" s="239"/>
      <c r="R420" s="239"/>
      <c r="S420" s="239"/>
      <c r="T420" s="240"/>
      <c r="AT420" s="241" t="s">
        <v>211</v>
      </c>
      <c r="AU420" s="241" t="s">
        <v>87</v>
      </c>
      <c r="AV420" s="13" t="s">
        <v>87</v>
      </c>
      <c r="AW420" s="13" t="s">
        <v>40</v>
      </c>
      <c r="AX420" s="13" t="s">
        <v>80</v>
      </c>
      <c r="AY420" s="241" t="s">
        <v>201</v>
      </c>
    </row>
    <row r="421" spans="2:65" s="14" customFormat="1">
      <c r="B421" s="242"/>
      <c r="C421" s="243"/>
      <c r="D421" s="218" t="s">
        <v>211</v>
      </c>
      <c r="E421" s="244" t="s">
        <v>34</v>
      </c>
      <c r="F421" s="245" t="s">
        <v>215</v>
      </c>
      <c r="G421" s="243"/>
      <c r="H421" s="246">
        <v>10</v>
      </c>
      <c r="I421" s="247"/>
      <c r="J421" s="243"/>
      <c r="K421" s="243"/>
      <c r="L421" s="248"/>
      <c r="M421" s="249"/>
      <c r="N421" s="250"/>
      <c r="O421" s="250"/>
      <c r="P421" s="250"/>
      <c r="Q421" s="250"/>
      <c r="R421" s="250"/>
      <c r="S421" s="250"/>
      <c r="T421" s="251"/>
      <c r="AT421" s="252" t="s">
        <v>211</v>
      </c>
      <c r="AU421" s="252" t="s">
        <v>87</v>
      </c>
      <c r="AV421" s="14" t="s">
        <v>111</v>
      </c>
      <c r="AW421" s="14" t="s">
        <v>40</v>
      </c>
      <c r="AX421" s="14" t="s">
        <v>42</v>
      </c>
      <c r="AY421" s="252" t="s">
        <v>201</v>
      </c>
    </row>
    <row r="422" spans="2:65" s="1" customFormat="1" ht="25.5" customHeight="1">
      <c r="B422" s="43"/>
      <c r="C422" s="206" t="s">
        <v>642</v>
      </c>
      <c r="D422" s="206" t="s">
        <v>203</v>
      </c>
      <c r="E422" s="207" t="s">
        <v>4732</v>
      </c>
      <c r="F422" s="208" t="s">
        <v>4733</v>
      </c>
      <c r="G422" s="209" t="s">
        <v>370</v>
      </c>
      <c r="H422" s="210">
        <v>1</v>
      </c>
      <c r="I422" s="211"/>
      <c r="J422" s="212">
        <f>ROUND(I422*H422,2)</f>
        <v>0</v>
      </c>
      <c r="K422" s="208" t="s">
        <v>207</v>
      </c>
      <c r="L422" s="63"/>
      <c r="M422" s="213" t="s">
        <v>34</v>
      </c>
      <c r="N422" s="214" t="s">
        <v>51</v>
      </c>
      <c r="O422" s="44"/>
      <c r="P422" s="215">
        <f>O422*H422</f>
        <v>0</v>
      </c>
      <c r="Q422" s="215">
        <v>0</v>
      </c>
      <c r="R422" s="215">
        <f>Q422*H422</f>
        <v>0</v>
      </c>
      <c r="S422" s="215">
        <v>0</v>
      </c>
      <c r="T422" s="216">
        <f>S422*H422</f>
        <v>0</v>
      </c>
      <c r="AR422" s="25" t="s">
        <v>111</v>
      </c>
      <c r="AT422" s="25" t="s">
        <v>203</v>
      </c>
      <c r="AU422" s="25" t="s">
        <v>87</v>
      </c>
      <c r="AY422" s="25" t="s">
        <v>201</v>
      </c>
      <c r="BE422" s="217">
        <f>IF(N422="základní",J422,0)</f>
        <v>0</v>
      </c>
      <c r="BF422" s="217">
        <f>IF(N422="snížená",J422,0)</f>
        <v>0</v>
      </c>
      <c r="BG422" s="217">
        <f>IF(N422="zákl. přenesená",J422,0)</f>
        <v>0</v>
      </c>
      <c r="BH422" s="217">
        <f>IF(N422="sníž. přenesená",J422,0)</f>
        <v>0</v>
      </c>
      <c r="BI422" s="217">
        <f>IF(N422="nulová",J422,0)</f>
        <v>0</v>
      </c>
      <c r="BJ422" s="25" t="s">
        <v>42</v>
      </c>
      <c r="BK422" s="217">
        <f>ROUND(I422*H422,2)</f>
        <v>0</v>
      </c>
      <c r="BL422" s="25" t="s">
        <v>111</v>
      </c>
      <c r="BM422" s="25" t="s">
        <v>4734</v>
      </c>
    </row>
    <row r="423" spans="2:65" s="1" customFormat="1" ht="27">
      <c r="B423" s="43"/>
      <c r="C423" s="65"/>
      <c r="D423" s="218" t="s">
        <v>209</v>
      </c>
      <c r="E423" s="65"/>
      <c r="F423" s="219" t="s">
        <v>4735</v>
      </c>
      <c r="G423" s="65"/>
      <c r="H423" s="65"/>
      <c r="I423" s="175"/>
      <c r="J423" s="65"/>
      <c r="K423" s="65"/>
      <c r="L423" s="63"/>
      <c r="M423" s="220"/>
      <c r="N423" s="44"/>
      <c r="O423" s="44"/>
      <c r="P423" s="44"/>
      <c r="Q423" s="44"/>
      <c r="R423" s="44"/>
      <c r="S423" s="44"/>
      <c r="T423" s="80"/>
      <c r="AT423" s="25" t="s">
        <v>209</v>
      </c>
      <c r="AU423" s="25" t="s">
        <v>87</v>
      </c>
    </row>
    <row r="424" spans="2:65" s="12" customFormat="1">
      <c r="B424" s="221"/>
      <c r="C424" s="222"/>
      <c r="D424" s="218" t="s">
        <v>211</v>
      </c>
      <c r="E424" s="223" t="s">
        <v>34</v>
      </c>
      <c r="F424" s="224" t="s">
        <v>4470</v>
      </c>
      <c r="G424" s="222"/>
      <c r="H424" s="223" t="s">
        <v>34</v>
      </c>
      <c r="I424" s="225"/>
      <c r="J424" s="222"/>
      <c r="K424" s="222"/>
      <c r="L424" s="226"/>
      <c r="M424" s="227"/>
      <c r="N424" s="228"/>
      <c r="O424" s="228"/>
      <c r="P424" s="228"/>
      <c r="Q424" s="228"/>
      <c r="R424" s="228"/>
      <c r="S424" s="228"/>
      <c r="T424" s="229"/>
      <c r="AT424" s="230" t="s">
        <v>211</v>
      </c>
      <c r="AU424" s="230" t="s">
        <v>87</v>
      </c>
      <c r="AV424" s="12" t="s">
        <v>42</v>
      </c>
      <c r="AW424" s="12" t="s">
        <v>40</v>
      </c>
      <c r="AX424" s="12" t="s">
        <v>80</v>
      </c>
      <c r="AY424" s="230" t="s">
        <v>201</v>
      </c>
    </row>
    <row r="425" spans="2:65" s="13" customFormat="1">
      <c r="B425" s="231"/>
      <c r="C425" s="232"/>
      <c r="D425" s="218" t="s">
        <v>211</v>
      </c>
      <c r="E425" s="233" t="s">
        <v>34</v>
      </c>
      <c r="F425" s="234" t="s">
        <v>4736</v>
      </c>
      <c r="G425" s="232"/>
      <c r="H425" s="235">
        <v>1</v>
      </c>
      <c r="I425" s="236"/>
      <c r="J425" s="232"/>
      <c r="K425" s="232"/>
      <c r="L425" s="237"/>
      <c r="M425" s="238"/>
      <c r="N425" s="239"/>
      <c r="O425" s="239"/>
      <c r="P425" s="239"/>
      <c r="Q425" s="239"/>
      <c r="R425" s="239"/>
      <c r="S425" s="239"/>
      <c r="T425" s="240"/>
      <c r="AT425" s="241" t="s">
        <v>211</v>
      </c>
      <c r="AU425" s="241" t="s">
        <v>87</v>
      </c>
      <c r="AV425" s="13" t="s">
        <v>87</v>
      </c>
      <c r="AW425" s="13" t="s">
        <v>40</v>
      </c>
      <c r="AX425" s="13" t="s">
        <v>80</v>
      </c>
      <c r="AY425" s="241" t="s">
        <v>201</v>
      </c>
    </row>
    <row r="426" spans="2:65" s="14" customFormat="1">
      <c r="B426" s="242"/>
      <c r="C426" s="243"/>
      <c r="D426" s="218" t="s">
        <v>211</v>
      </c>
      <c r="E426" s="244" t="s">
        <v>34</v>
      </c>
      <c r="F426" s="245" t="s">
        <v>215</v>
      </c>
      <c r="G426" s="243"/>
      <c r="H426" s="246">
        <v>1</v>
      </c>
      <c r="I426" s="247"/>
      <c r="J426" s="243"/>
      <c r="K426" s="243"/>
      <c r="L426" s="248"/>
      <c r="M426" s="249"/>
      <c r="N426" s="250"/>
      <c r="O426" s="250"/>
      <c r="P426" s="250"/>
      <c r="Q426" s="250"/>
      <c r="R426" s="250"/>
      <c r="S426" s="250"/>
      <c r="T426" s="251"/>
      <c r="AT426" s="252" t="s">
        <v>211</v>
      </c>
      <c r="AU426" s="252" t="s">
        <v>87</v>
      </c>
      <c r="AV426" s="14" t="s">
        <v>111</v>
      </c>
      <c r="AW426" s="14" t="s">
        <v>40</v>
      </c>
      <c r="AX426" s="14" t="s">
        <v>42</v>
      </c>
      <c r="AY426" s="252" t="s">
        <v>201</v>
      </c>
    </row>
    <row r="427" spans="2:65" s="1" customFormat="1" ht="16.5" customHeight="1">
      <c r="B427" s="43"/>
      <c r="C427" s="264" t="s">
        <v>649</v>
      </c>
      <c r="D427" s="264" t="s">
        <v>306</v>
      </c>
      <c r="E427" s="265" t="s">
        <v>4737</v>
      </c>
      <c r="F427" s="266" t="s">
        <v>4738</v>
      </c>
      <c r="G427" s="267" t="s">
        <v>370</v>
      </c>
      <c r="H427" s="268">
        <v>1.03</v>
      </c>
      <c r="I427" s="269"/>
      <c r="J427" s="270">
        <f>ROUND(I427*H427,2)</f>
        <v>0</v>
      </c>
      <c r="K427" s="266" t="s">
        <v>207</v>
      </c>
      <c r="L427" s="271"/>
      <c r="M427" s="272" t="s">
        <v>34</v>
      </c>
      <c r="N427" s="273" t="s">
        <v>51</v>
      </c>
      <c r="O427" s="44"/>
      <c r="P427" s="215">
        <f>O427*H427</f>
        <v>0</v>
      </c>
      <c r="Q427" s="215">
        <v>2.7999999999999998E-4</v>
      </c>
      <c r="R427" s="215">
        <f>Q427*H427</f>
        <v>2.8839999999999996E-4</v>
      </c>
      <c r="S427" s="215">
        <v>0</v>
      </c>
      <c r="T427" s="216">
        <f>S427*H427</f>
        <v>0</v>
      </c>
      <c r="AR427" s="25" t="s">
        <v>244</v>
      </c>
      <c r="AT427" s="25" t="s">
        <v>306</v>
      </c>
      <c r="AU427" s="25" t="s">
        <v>87</v>
      </c>
      <c r="AY427" s="25" t="s">
        <v>201</v>
      </c>
      <c r="BE427" s="217">
        <f>IF(N427="základní",J427,0)</f>
        <v>0</v>
      </c>
      <c r="BF427" s="217">
        <f>IF(N427="snížená",J427,0)</f>
        <v>0</v>
      </c>
      <c r="BG427" s="217">
        <f>IF(N427="zákl. přenesená",J427,0)</f>
        <v>0</v>
      </c>
      <c r="BH427" s="217">
        <f>IF(N427="sníž. přenesená",J427,0)</f>
        <v>0</v>
      </c>
      <c r="BI427" s="217">
        <f>IF(N427="nulová",J427,0)</f>
        <v>0</v>
      </c>
      <c r="BJ427" s="25" t="s">
        <v>42</v>
      </c>
      <c r="BK427" s="217">
        <f>ROUND(I427*H427,2)</f>
        <v>0</v>
      </c>
      <c r="BL427" s="25" t="s">
        <v>111</v>
      </c>
      <c r="BM427" s="25" t="s">
        <v>4739</v>
      </c>
    </row>
    <row r="428" spans="2:65" s="13" customFormat="1">
      <c r="B428" s="231"/>
      <c r="C428" s="232"/>
      <c r="D428" s="218" t="s">
        <v>211</v>
      </c>
      <c r="E428" s="232"/>
      <c r="F428" s="234" t="s">
        <v>4740</v>
      </c>
      <c r="G428" s="232"/>
      <c r="H428" s="235">
        <v>1.03</v>
      </c>
      <c r="I428" s="236"/>
      <c r="J428" s="232"/>
      <c r="K428" s="232"/>
      <c r="L428" s="237"/>
      <c r="M428" s="238"/>
      <c r="N428" s="239"/>
      <c r="O428" s="239"/>
      <c r="P428" s="239"/>
      <c r="Q428" s="239"/>
      <c r="R428" s="239"/>
      <c r="S428" s="239"/>
      <c r="T428" s="240"/>
      <c r="AT428" s="241" t="s">
        <v>211</v>
      </c>
      <c r="AU428" s="241" t="s">
        <v>87</v>
      </c>
      <c r="AV428" s="13" t="s">
        <v>87</v>
      </c>
      <c r="AW428" s="13" t="s">
        <v>6</v>
      </c>
      <c r="AX428" s="13" t="s">
        <v>42</v>
      </c>
      <c r="AY428" s="241" t="s">
        <v>201</v>
      </c>
    </row>
    <row r="429" spans="2:65" s="1" customFormat="1" ht="38.25" customHeight="1">
      <c r="B429" s="43"/>
      <c r="C429" s="206" t="s">
        <v>653</v>
      </c>
      <c r="D429" s="206" t="s">
        <v>203</v>
      </c>
      <c r="E429" s="207" t="s">
        <v>4741</v>
      </c>
      <c r="F429" s="208" t="s">
        <v>4742</v>
      </c>
      <c r="G429" s="209" t="s">
        <v>370</v>
      </c>
      <c r="H429" s="210">
        <v>1</v>
      </c>
      <c r="I429" s="211"/>
      <c r="J429" s="212">
        <f>ROUND(I429*H429,2)</f>
        <v>0</v>
      </c>
      <c r="K429" s="208" t="s">
        <v>207</v>
      </c>
      <c r="L429" s="63"/>
      <c r="M429" s="213" t="s">
        <v>34</v>
      </c>
      <c r="N429" s="214" t="s">
        <v>51</v>
      </c>
      <c r="O429" s="44"/>
      <c r="P429" s="215">
        <f>O429*H429</f>
        <v>0</v>
      </c>
      <c r="Q429" s="215">
        <v>0</v>
      </c>
      <c r="R429" s="215">
        <f>Q429*H429</f>
        <v>0</v>
      </c>
      <c r="S429" s="215">
        <v>0</v>
      </c>
      <c r="T429" s="216">
        <f>S429*H429</f>
        <v>0</v>
      </c>
      <c r="AR429" s="25" t="s">
        <v>111</v>
      </c>
      <c r="AT429" s="25" t="s">
        <v>203</v>
      </c>
      <c r="AU429" s="25" t="s">
        <v>87</v>
      </c>
      <c r="AY429" s="25" t="s">
        <v>201</v>
      </c>
      <c r="BE429" s="217">
        <f>IF(N429="základní",J429,0)</f>
        <v>0</v>
      </c>
      <c r="BF429" s="217">
        <f>IF(N429="snížená",J429,0)</f>
        <v>0</v>
      </c>
      <c r="BG429" s="217">
        <f>IF(N429="zákl. přenesená",J429,0)</f>
        <v>0</v>
      </c>
      <c r="BH429" s="217">
        <f>IF(N429="sníž. přenesená",J429,0)</f>
        <v>0</v>
      </c>
      <c r="BI429" s="217">
        <f>IF(N429="nulová",J429,0)</f>
        <v>0</v>
      </c>
      <c r="BJ429" s="25" t="s">
        <v>42</v>
      </c>
      <c r="BK429" s="217">
        <f>ROUND(I429*H429,2)</f>
        <v>0</v>
      </c>
      <c r="BL429" s="25" t="s">
        <v>111</v>
      </c>
      <c r="BM429" s="25" t="s">
        <v>4743</v>
      </c>
    </row>
    <row r="430" spans="2:65" s="1" customFormat="1" ht="27">
      <c r="B430" s="43"/>
      <c r="C430" s="65"/>
      <c r="D430" s="218" t="s">
        <v>209</v>
      </c>
      <c r="E430" s="65"/>
      <c r="F430" s="219" t="s">
        <v>4735</v>
      </c>
      <c r="G430" s="65"/>
      <c r="H430" s="65"/>
      <c r="I430" s="175"/>
      <c r="J430" s="65"/>
      <c r="K430" s="65"/>
      <c r="L430" s="63"/>
      <c r="M430" s="220"/>
      <c r="N430" s="44"/>
      <c r="O430" s="44"/>
      <c r="P430" s="44"/>
      <c r="Q430" s="44"/>
      <c r="R430" s="44"/>
      <c r="S430" s="44"/>
      <c r="T430" s="80"/>
      <c r="AT430" s="25" t="s">
        <v>209</v>
      </c>
      <c r="AU430" s="25" t="s">
        <v>87</v>
      </c>
    </row>
    <row r="431" spans="2:65" s="12" customFormat="1">
      <c r="B431" s="221"/>
      <c r="C431" s="222"/>
      <c r="D431" s="218" t="s">
        <v>211</v>
      </c>
      <c r="E431" s="223" t="s">
        <v>34</v>
      </c>
      <c r="F431" s="224" t="s">
        <v>4470</v>
      </c>
      <c r="G431" s="222"/>
      <c r="H431" s="223" t="s">
        <v>34</v>
      </c>
      <c r="I431" s="225"/>
      <c r="J431" s="222"/>
      <c r="K431" s="222"/>
      <c r="L431" s="226"/>
      <c r="M431" s="227"/>
      <c r="N431" s="228"/>
      <c r="O431" s="228"/>
      <c r="P431" s="228"/>
      <c r="Q431" s="228"/>
      <c r="R431" s="228"/>
      <c r="S431" s="228"/>
      <c r="T431" s="229"/>
      <c r="AT431" s="230" t="s">
        <v>211</v>
      </c>
      <c r="AU431" s="230" t="s">
        <v>87</v>
      </c>
      <c r="AV431" s="12" t="s">
        <v>42</v>
      </c>
      <c r="AW431" s="12" t="s">
        <v>40</v>
      </c>
      <c r="AX431" s="12" t="s">
        <v>80</v>
      </c>
      <c r="AY431" s="230" t="s">
        <v>201</v>
      </c>
    </row>
    <row r="432" spans="2:65" s="13" customFormat="1">
      <c r="B432" s="231"/>
      <c r="C432" s="232"/>
      <c r="D432" s="218" t="s">
        <v>211</v>
      </c>
      <c r="E432" s="233" t="s">
        <v>34</v>
      </c>
      <c r="F432" s="234" t="s">
        <v>4736</v>
      </c>
      <c r="G432" s="232"/>
      <c r="H432" s="235">
        <v>1</v>
      </c>
      <c r="I432" s="236"/>
      <c r="J432" s="232"/>
      <c r="K432" s="232"/>
      <c r="L432" s="237"/>
      <c r="M432" s="238"/>
      <c r="N432" s="239"/>
      <c r="O432" s="239"/>
      <c r="P432" s="239"/>
      <c r="Q432" s="239"/>
      <c r="R432" s="239"/>
      <c r="S432" s="239"/>
      <c r="T432" s="240"/>
      <c r="AT432" s="241" t="s">
        <v>211</v>
      </c>
      <c r="AU432" s="241" t="s">
        <v>87</v>
      </c>
      <c r="AV432" s="13" t="s">
        <v>87</v>
      </c>
      <c r="AW432" s="13" t="s">
        <v>40</v>
      </c>
      <c r="AX432" s="13" t="s">
        <v>80</v>
      </c>
      <c r="AY432" s="241" t="s">
        <v>201</v>
      </c>
    </row>
    <row r="433" spans="2:65" s="14" customFormat="1">
      <c r="B433" s="242"/>
      <c r="C433" s="243"/>
      <c r="D433" s="218" t="s">
        <v>211</v>
      </c>
      <c r="E433" s="244" t="s">
        <v>34</v>
      </c>
      <c r="F433" s="245" t="s">
        <v>215</v>
      </c>
      <c r="G433" s="243"/>
      <c r="H433" s="246">
        <v>1</v>
      </c>
      <c r="I433" s="247"/>
      <c r="J433" s="243"/>
      <c r="K433" s="243"/>
      <c r="L433" s="248"/>
      <c r="M433" s="249"/>
      <c r="N433" s="250"/>
      <c r="O433" s="250"/>
      <c r="P433" s="250"/>
      <c r="Q433" s="250"/>
      <c r="R433" s="250"/>
      <c r="S433" s="250"/>
      <c r="T433" s="251"/>
      <c r="AT433" s="252" t="s">
        <v>211</v>
      </c>
      <c r="AU433" s="252" t="s">
        <v>87</v>
      </c>
      <c r="AV433" s="14" t="s">
        <v>111</v>
      </c>
      <c r="AW433" s="14" t="s">
        <v>40</v>
      </c>
      <c r="AX433" s="14" t="s">
        <v>42</v>
      </c>
      <c r="AY433" s="252" t="s">
        <v>201</v>
      </c>
    </row>
    <row r="434" spans="2:65" s="1" customFormat="1" ht="16.5" customHeight="1">
      <c r="B434" s="43"/>
      <c r="C434" s="264" t="s">
        <v>658</v>
      </c>
      <c r="D434" s="264" t="s">
        <v>306</v>
      </c>
      <c r="E434" s="265" t="s">
        <v>4744</v>
      </c>
      <c r="F434" s="266" t="s">
        <v>4745</v>
      </c>
      <c r="G434" s="267" t="s">
        <v>370</v>
      </c>
      <c r="H434" s="268">
        <v>1.03</v>
      </c>
      <c r="I434" s="269"/>
      <c r="J434" s="270">
        <f>ROUND(I434*H434,2)</f>
        <v>0</v>
      </c>
      <c r="K434" s="266" t="s">
        <v>207</v>
      </c>
      <c r="L434" s="271"/>
      <c r="M434" s="272" t="s">
        <v>34</v>
      </c>
      <c r="N434" s="273" t="s">
        <v>51</v>
      </c>
      <c r="O434" s="44"/>
      <c r="P434" s="215">
        <f>O434*H434</f>
        <v>0</v>
      </c>
      <c r="Q434" s="215">
        <v>2.0000000000000001E-4</v>
      </c>
      <c r="R434" s="215">
        <f>Q434*H434</f>
        <v>2.0600000000000002E-4</v>
      </c>
      <c r="S434" s="215">
        <v>0</v>
      </c>
      <c r="T434" s="216">
        <f>S434*H434</f>
        <v>0</v>
      </c>
      <c r="AR434" s="25" t="s">
        <v>244</v>
      </c>
      <c r="AT434" s="25" t="s">
        <v>306</v>
      </c>
      <c r="AU434" s="25" t="s">
        <v>87</v>
      </c>
      <c r="AY434" s="25" t="s">
        <v>201</v>
      </c>
      <c r="BE434" s="217">
        <f>IF(N434="základní",J434,0)</f>
        <v>0</v>
      </c>
      <c r="BF434" s="217">
        <f>IF(N434="snížená",J434,0)</f>
        <v>0</v>
      </c>
      <c r="BG434" s="217">
        <f>IF(N434="zákl. přenesená",J434,0)</f>
        <v>0</v>
      </c>
      <c r="BH434" s="217">
        <f>IF(N434="sníž. přenesená",J434,0)</f>
        <v>0</v>
      </c>
      <c r="BI434" s="217">
        <f>IF(N434="nulová",J434,0)</f>
        <v>0</v>
      </c>
      <c r="BJ434" s="25" t="s">
        <v>42</v>
      </c>
      <c r="BK434" s="217">
        <f>ROUND(I434*H434,2)</f>
        <v>0</v>
      </c>
      <c r="BL434" s="25" t="s">
        <v>111</v>
      </c>
      <c r="BM434" s="25" t="s">
        <v>4746</v>
      </c>
    </row>
    <row r="435" spans="2:65" s="13" customFormat="1">
      <c r="B435" s="231"/>
      <c r="C435" s="232"/>
      <c r="D435" s="218" t="s">
        <v>211</v>
      </c>
      <c r="E435" s="232"/>
      <c r="F435" s="234" t="s">
        <v>4740</v>
      </c>
      <c r="G435" s="232"/>
      <c r="H435" s="235">
        <v>1.03</v>
      </c>
      <c r="I435" s="236"/>
      <c r="J435" s="232"/>
      <c r="K435" s="232"/>
      <c r="L435" s="237"/>
      <c r="M435" s="238"/>
      <c r="N435" s="239"/>
      <c r="O435" s="239"/>
      <c r="P435" s="239"/>
      <c r="Q435" s="239"/>
      <c r="R435" s="239"/>
      <c r="S435" s="239"/>
      <c r="T435" s="240"/>
      <c r="AT435" s="241" t="s">
        <v>211</v>
      </c>
      <c r="AU435" s="241" t="s">
        <v>87</v>
      </c>
      <c r="AV435" s="13" t="s">
        <v>87</v>
      </c>
      <c r="AW435" s="13" t="s">
        <v>6</v>
      </c>
      <c r="AX435" s="13" t="s">
        <v>42</v>
      </c>
      <c r="AY435" s="241" t="s">
        <v>201</v>
      </c>
    </row>
    <row r="436" spans="2:65" s="1" customFormat="1" ht="25.5" customHeight="1">
      <c r="B436" s="43"/>
      <c r="C436" s="206" t="s">
        <v>664</v>
      </c>
      <c r="D436" s="206" t="s">
        <v>203</v>
      </c>
      <c r="E436" s="207" t="s">
        <v>4747</v>
      </c>
      <c r="F436" s="208" t="s">
        <v>4748</v>
      </c>
      <c r="G436" s="209" t="s">
        <v>370</v>
      </c>
      <c r="H436" s="210">
        <v>2</v>
      </c>
      <c r="I436" s="211"/>
      <c r="J436" s="212">
        <f>ROUND(I436*H436,2)</f>
        <v>0</v>
      </c>
      <c r="K436" s="208" t="s">
        <v>207</v>
      </c>
      <c r="L436" s="63"/>
      <c r="M436" s="213" t="s">
        <v>34</v>
      </c>
      <c r="N436" s="214" t="s">
        <v>51</v>
      </c>
      <c r="O436" s="44"/>
      <c r="P436" s="215">
        <f>O436*H436</f>
        <v>0</v>
      </c>
      <c r="Q436" s="215">
        <v>1.0109999999999999E-2</v>
      </c>
      <c r="R436" s="215">
        <f>Q436*H436</f>
        <v>2.0219999999999998E-2</v>
      </c>
      <c r="S436" s="215">
        <v>0</v>
      </c>
      <c r="T436" s="216">
        <f>S436*H436</f>
        <v>0</v>
      </c>
      <c r="AR436" s="25" t="s">
        <v>111</v>
      </c>
      <c r="AT436" s="25" t="s">
        <v>203</v>
      </c>
      <c r="AU436" s="25" t="s">
        <v>87</v>
      </c>
      <c r="AY436" s="25" t="s">
        <v>201</v>
      </c>
      <c r="BE436" s="217">
        <f>IF(N436="základní",J436,0)</f>
        <v>0</v>
      </c>
      <c r="BF436" s="217">
        <f>IF(N436="snížená",J436,0)</f>
        <v>0</v>
      </c>
      <c r="BG436" s="217">
        <f>IF(N436="zákl. přenesená",J436,0)</f>
        <v>0</v>
      </c>
      <c r="BH436" s="217">
        <f>IF(N436="sníž. přenesená",J436,0)</f>
        <v>0</v>
      </c>
      <c r="BI436" s="217">
        <f>IF(N436="nulová",J436,0)</f>
        <v>0</v>
      </c>
      <c r="BJ436" s="25" t="s">
        <v>42</v>
      </c>
      <c r="BK436" s="217">
        <f>ROUND(I436*H436,2)</f>
        <v>0</v>
      </c>
      <c r="BL436" s="25" t="s">
        <v>111</v>
      </c>
      <c r="BM436" s="25" t="s">
        <v>4749</v>
      </c>
    </row>
    <row r="437" spans="2:65" s="1" customFormat="1" ht="67.5">
      <c r="B437" s="43"/>
      <c r="C437" s="65"/>
      <c r="D437" s="218" t="s">
        <v>209</v>
      </c>
      <c r="E437" s="65"/>
      <c r="F437" s="219" t="s">
        <v>4750</v>
      </c>
      <c r="G437" s="65"/>
      <c r="H437" s="65"/>
      <c r="I437" s="175"/>
      <c r="J437" s="65"/>
      <c r="K437" s="65"/>
      <c r="L437" s="63"/>
      <c r="M437" s="220"/>
      <c r="N437" s="44"/>
      <c r="O437" s="44"/>
      <c r="P437" s="44"/>
      <c r="Q437" s="44"/>
      <c r="R437" s="44"/>
      <c r="S437" s="44"/>
      <c r="T437" s="80"/>
      <c r="AT437" s="25" t="s">
        <v>209</v>
      </c>
      <c r="AU437" s="25" t="s">
        <v>87</v>
      </c>
    </row>
    <row r="438" spans="2:65" s="12" customFormat="1">
      <c r="B438" s="221"/>
      <c r="C438" s="222"/>
      <c r="D438" s="218" t="s">
        <v>211</v>
      </c>
      <c r="E438" s="223" t="s">
        <v>34</v>
      </c>
      <c r="F438" s="224" t="s">
        <v>4470</v>
      </c>
      <c r="G438" s="222"/>
      <c r="H438" s="223" t="s">
        <v>34</v>
      </c>
      <c r="I438" s="225"/>
      <c r="J438" s="222"/>
      <c r="K438" s="222"/>
      <c r="L438" s="226"/>
      <c r="M438" s="227"/>
      <c r="N438" s="228"/>
      <c r="O438" s="228"/>
      <c r="P438" s="228"/>
      <c r="Q438" s="228"/>
      <c r="R438" s="228"/>
      <c r="S438" s="228"/>
      <c r="T438" s="229"/>
      <c r="AT438" s="230" t="s">
        <v>211</v>
      </c>
      <c r="AU438" s="230" t="s">
        <v>87</v>
      </c>
      <c r="AV438" s="12" t="s">
        <v>42</v>
      </c>
      <c r="AW438" s="12" t="s">
        <v>40</v>
      </c>
      <c r="AX438" s="12" t="s">
        <v>80</v>
      </c>
      <c r="AY438" s="230" t="s">
        <v>201</v>
      </c>
    </row>
    <row r="439" spans="2:65" s="13" customFormat="1">
      <c r="B439" s="231"/>
      <c r="C439" s="232"/>
      <c r="D439" s="218" t="s">
        <v>211</v>
      </c>
      <c r="E439" s="233" t="s">
        <v>34</v>
      </c>
      <c r="F439" s="234" t="s">
        <v>4751</v>
      </c>
      <c r="G439" s="232"/>
      <c r="H439" s="235">
        <v>1</v>
      </c>
      <c r="I439" s="236"/>
      <c r="J439" s="232"/>
      <c r="K439" s="232"/>
      <c r="L439" s="237"/>
      <c r="M439" s="238"/>
      <c r="N439" s="239"/>
      <c r="O439" s="239"/>
      <c r="P439" s="239"/>
      <c r="Q439" s="239"/>
      <c r="R439" s="239"/>
      <c r="S439" s="239"/>
      <c r="T439" s="240"/>
      <c r="AT439" s="241" t="s">
        <v>211</v>
      </c>
      <c r="AU439" s="241" t="s">
        <v>87</v>
      </c>
      <c r="AV439" s="13" t="s">
        <v>87</v>
      </c>
      <c r="AW439" s="13" t="s">
        <v>40</v>
      </c>
      <c r="AX439" s="13" t="s">
        <v>80</v>
      </c>
      <c r="AY439" s="241" t="s">
        <v>201</v>
      </c>
    </row>
    <row r="440" spans="2:65" s="13" customFormat="1">
      <c r="B440" s="231"/>
      <c r="C440" s="232"/>
      <c r="D440" s="218" t="s">
        <v>211</v>
      </c>
      <c r="E440" s="233" t="s">
        <v>34</v>
      </c>
      <c r="F440" s="234" t="s">
        <v>4752</v>
      </c>
      <c r="G440" s="232"/>
      <c r="H440" s="235">
        <v>1</v>
      </c>
      <c r="I440" s="236"/>
      <c r="J440" s="232"/>
      <c r="K440" s="232"/>
      <c r="L440" s="237"/>
      <c r="M440" s="238"/>
      <c r="N440" s="239"/>
      <c r="O440" s="239"/>
      <c r="P440" s="239"/>
      <c r="Q440" s="239"/>
      <c r="R440" s="239"/>
      <c r="S440" s="239"/>
      <c r="T440" s="240"/>
      <c r="AT440" s="241" t="s">
        <v>211</v>
      </c>
      <c r="AU440" s="241" t="s">
        <v>87</v>
      </c>
      <c r="AV440" s="13" t="s">
        <v>87</v>
      </c>
      <c r="AW440" s="13" t="s">
        <v>40</v>
      </c>
      <c r="AX440" s="13" t="s">
        <v>80</v>
      </c>
      <c r="AY440" s="241" t="s">
        <v>201</v>
      </c>
    </row>
    <row r="441" spans="2:65" s="14" customFormat="1">
      <c r="B441" s="242"/>
      <c r="C441" s="243"/>
      <c r="D441" s="218" t="s">
        <v>211</v>
      </c>
      <c r="E441" s="244" t="s">
        <v>34</v>
      </c>
      <c r="F441" s="245" t="s">
        <v>215</v>
      </c>
      <c r="G441" s="243"/>
      <c r="H441" s="246">
        <v>2</v>
      </c>
      <c r="I441" s="247"/>
      <c r="J441" s="243"/>
      <c r="K441" s="243"/>
      <c r="L441" s="248"/>
      <c r="M441" s="249"/>
      <c r="N441" s="250"/>
      <c r="O441" s="250"/>
      <c r="P441" s="250"/>
      <c r="Q441" s="250"/>
      <c r="R441" s="250"/>
      <c r="S441" s="250"/>
      <c r="T441" s="251"/>
      <c r="AT441" s="252" t="s">
        <v>211</v>
      </c>
      <c r="AU441" s="252" t="s">
        <v>87</v>
      </c>
      <c r="AV441" s="14" t="s">
        <v>111</v>
      </c>
      <c r="AW441" s="14" t="s">
        <v>40</v>
      </c>
      <c r="AX441" s="14" t="s">
        <v>42</v>
      </c>
      <c r="AY441" s="252" t="s">
        <v>201</v>
      </c>
    </row>
    <row r="442" spans="2:65" s="1" customFormat="1" ht="25.5" customHeight="1">
      <c r="B442" s="43"/>
      <c r="C442" s="206" t="s">
        <v>672</v>
      </c>
      <c r="D442" s="206" t="s">
        <v>203</v>
      </c>
      <c r="E442" s="207" t="s">
        <v>4753</v>
      </c>
      <c r="F442" s="208" t="s">
        <v>4754</v>
      </c>
      <c r="G442" s="209" t="s">
        <v>370</v>
      </c>
      <c r="H442" s="210">
        <v>2</v>
      </c>
      <c r="I442" s="211"/>
      <c r="J442" s="212">
        <f>ROUND(I442*H442,2)</f>
        <v>0</v>
      </c>
      <c r="K442" s="208" t="s">
        <v>207</v>
      </c>
      <c r="L442" s="63"/>
      <c r="M442" s="213" t="s">
        <v>34</v>
      </c>
      <c r="N442" s="214" t="s">
        <v>51</v>
      </c>
      <c r="O442" s="44"/>
      <c r="P442" s="215">
        <f>O442*H442</f>
        <v>0</v>
      </c>
      <c r="Q442" s="215">
        <v>1.01E-3</v>
      </c>
      <c r="R442" s="215">
        <f>Q442*H442</f>
        <v>2.0200000000000001E-3</v>
      </c>
      <c r="S442" s="215">
        <v>0</v>
      </c>
      <c r="T442" s="216">
        <f>S442*H442</f>
        <v>0</v>
      </c>
      <c r="AR442" s="25" t="s">
        <v>111</v>
      </c>
      <c r="AT442" s="25" t="s">
        <v>203</v>
      </c>
      <c r="AU442" s="25" t="s">
        <v>87</v>
      </c>
      <c r="AY442" s="25" t="s">
        <v>201</v>
      </c>
      <c r="BE442" s="217">
        <f>IF(N442="základní",J442,0)</f>
        <v>0</v>
      </c>
      <c r="BF442" s="217">
        <f>IF(N442="snížená",J442,0)</f>
        <v>0</v>
      </c>
      <c r="BG442" s="217">
        <f>IF(N442="zákl. přenesená",J442,0)</f>
        <v>0</v>
      </c>
      <c r="BH442" s="217">
        <f>IF(N442="sníž. přenesená",J442,0)</f>
        <v>0</v>
      </c>
      <c r="BI442" s="217">
        <f>IF(N442="nulová",J442,0)</f>
        <v>0</v>
      </c>
      <c r="BJ442" s="25" t="s">
        <v>42</v>
      </c>
      <c r="BK442" s="217">
        <f>ROUND(I442*H442,2)</f>
        <v>0</v>
      </c>
      <c r="BL442" s="25" t="s">
        <v>111</v>
      </c>
      <c r="BM442" s="25" t="s">
        <v>4755</v>
      </c>
    </row>
    <row r="443" spans="2:65" s="1" customFormat="1" ht="67.5">
      <c r="B443" s="43"/>
      <c r="C443" s="65"/>
      <c r="D443" s="218" t="s">
        <v>209</v>
      </c>
      <c r="E443" s="65"/>
      <c r="F443" s="219" t="s">
        <v>4750</v>
      </c>
      <c r="G443" s="65"/>
      <c r="H443" s="65"/>
      <c r="I443" s="175"/>
      <c r="J443" s="65"/>
      <c r="K443" s="65"/>
      <c r="L443" s="63"/>
      <c r="M443" s="220"/>
      <c r="N443" s="44"/>
      <c r="O443" s="44"/>
      <c r="P443" s="44"/>
      <c r="Q443" s="44"/>
      <c r="R443" s="44"/>
      <c r="S443" s="44"/>
      <c r="T443" s="80"/>
      <c r="AT443" s="25" t="s">
        <v>209</v>
      </c>
      <c r="AU443" s="25" t="s">
        <v>87</v>
      </c>
    </row>
    <row r="444" spans="2:65" s="11" customFormat="1" ht="29.85" customHeight="1">
      <c r="B444" s="190"/>
      <c r="C444" s="191"/>
      <c r="D444" s="192" t="s">
        <v>79</v>
      </c>
      <c r="E444" s="204" t="s">
        <v>249</v>
      </c>
      <c r="F444" s="204" t="s">
        <v>1223</v>
      </c>
      <c r="G444" s="191"/>
      <c r="H444" s="191"/>
      <c r="I444" s="194"/>
      <c r="J444" s="205">
        <f>BK444</f>
        <v>0</v>
      </c>
      <c r="K444" s="191"/>
      <c r="L444" s="196"/>
      <c r="M444" s="197"/>
      <c r="N444" s="198"/>
      <c r="O444" s="198"/>
      <c r="P444" s="199">
        <f>SUM(P445:P471)</f>
        <v>0</v>
      </c>
      <c r="Q444" s="198"/>
      <c r="R444" s="199">
        <f>SUM(R445:R471)</f>
        <v>6.44581597</v>
      </c>
      <c r="S444" s="198"/>
      <c r="T444" s="200">
        <f>SUM(T445:T471)</f>
        <v>4.0499999999999998E-3</v>
      </c>
      <c r="AR444" s="201" t="s">
        <v>42</v>
      </c>
      <c r="AT444" s="202" t="s">
        <v>79</v>
      </c>
      <c r="AU444" s="202" t="s">
        <v>42</v>
      </c>
      <c r="AY444" s="201" t="s">
        <v>201</v>
      </c>
      <c r="BK444" s="203">
        <f>SUM(BK445:BK471)</f>
        <v>0</v>
      </c>
    </row>
    <row r="445" spans="2:65" s="1" customFormat="1" ht="38.25" customHeight="1">
      <c r="B445" s="43"/>
      <c r="C445" s="206" t="s">
        <v>679</v>
      </c>
      <c r="D445" s="206" t="s">
        <v>203</v>
      </c>
      <c r="E445" s="207" t="s">
        <v>4756</v>
      </c>
      <c r="F445" s="208" t="s">
        <v>4757</v>
      </c>
      <c r="G445" s="209" t="s">
        <v>540</v>
      </c>
      <c r="H445" s="210">
        <v>14.9</v>
      </c>
      <c r="I445" s="211"/>
      <c r="J445" s="212">
        <f>ROUND(I445*H445,2)</f>
        <v>0</v>
      </c>
      <c r="K445" s="208" t="s">
        <v>207</v>
      </c>
      <c r="L445" s="63"/>
      <c r="M445" s="213" t="s">
        <v>34</v>
      </c>
      <c r="N445" s="214" t="s">
        <v>51</v>
      </c>
      <c r="O445" s="44"/>
      <c r="P445" s="215">
        <f>O445*H445</f>
        <v>0</v>
      </c>
      <c r="Q445" s="215">
        <v>0.1295</v>
      </c>
      <c r="R445" s="215">
        <f>Q445*H445</f>
        <v>1.9295500000000001</v>
      </c>
      <c r="S445" s="215">
        <v>0</v>
      </c>
      <c r="T445" s="216">
        <f>S445*H445</f>
        <v>0</v>
      </c>
      <c r="AR445" s="25" t="s">
        <v>111</v>
      </c>
      <c r="AT445" s="25" t="s">
        <v>203</v>
      </c>
      <c r="AU445" s="25" t="s">
        <v>87</v>
      </c>
      <c r="AY445" s="25" t="s">
        <v>201</v>
      </c>
      <c r="BE445" s="217">
        <f>IF(N445="základní",J445,0)</f>
        <v>0</v>
      </c>
      <c r="BF445" s="217">
        <f>IF(N445="snížená",J445,0)</f>
        <v>0</v>
      </c>
      <c r="BG445" s="217">
        <f>IF(N445="zákl. přenesená",J445,0)</f>
        <v>0</v>
      </c>
      <c r="BH445" s="217">
        <f>IF(N445="sníž. přenesená",J445,0)</f>
        <v>0</v>
      </c>
      <c r="BI445" s="217">
        <f>IF(N445="nulová",J445,0)</f>
        <v>0</v>
      </c>
      <c r="BJ445" s="25" t="s">
        <v>42</v>
      </c>
      <c r="BK445" s="217">
        <f>ROUND(I445*H445,2)</f>
        <v>0</v>
      </c>
      <c r="BL445" s="25" t="s">
        <v>111</v>
      </c>
      <c r="BM445" s="25" t="s">
        <v>4758</v>
      </c>
    </row>
    <row r="446" spans="2:65" s="1" customFormat="1" ht="94.5">
      <c r="B446" s="43"/>
      <c r="C446" s="65"/>
      <c r="D446" s="218" t="s">
        <v>209</v>
      </c>
      <c r="E446" s="65"/>
      <c r="F446" s="219" t="s">
        <v>4759</v>
      </c>
      <c r="G446" s="65"/>
      <c r="H446" s="65"/>
      <c r="I446" s="175"/>
      <c r="J446" s="65"/>
      <c r="K446" s="65"/>
      <c r="L446" s="63"/>
      <c r="M446" s="220"/>
      <c r="N446" s="44"/>
      <c r="O446" s="44"/>
      <c r="P446" s="44"/>
      <c r="Q446" s="44"/>
      <c r="R446" s="44"/>
      <c r="S446" s="44"/>
      <c r="T446" s="80"/>
      <c r="AT446" s="25" t="s">
        <v>209</v>
      </c>
      <c r="AU446" s="25" t="s">
        <v>87</v>
      </c>
    </row>
    <row r="447" spans="2:65" s="12" customFormat="1">
      <c r="B447" s="221"/>
      <c r="C447" s="222"/>
      <c r="D447" s="218" t="s">
        <v>211</v>
      </c>
      <c r="E447" s="223" t="s">
        <v>34</v>
      </c>
      <c r="F447" s="224" t="s">
        <v>4470</v>
      </c>
      <c r="G447" s="222"/>
      <c r="H447" s="223" t="s">
        <v>34</v>
      </c>
      <c r="I447" s="225"/>
      <c r="J447" s="222"/>
      <c r="K447" s="222"/>
      <c r="L447" s="226"/>
      <c r="M447" s="227"/>
      <c r="N447" s="228"/>
      <c r="O447" s="228"/>
      <c r="P447" s="228"/>
      <c r="Q447" s="228"/>
      <c r="R447" s="228"/>
      <c r="S447" s="228"/>
      <c r="T447" s="229"/>
      <c r="AT447" s="230" t="s">
        <v>211</v>
      </c>
      <c r="AU447" s="230" t="s">
        <v>87</v>
      </c>
      <c r="AV447" s="12" t="s">
        <v>42</v>
      </c>
      <c r="AW447" s="12" t="s">
        <v>40</v>
      </c>
      <c r="AX447" s="12" t="s">
        <v>80</v>
      </c>
      <c r="AY447" s="230" t="s">
        <v>201</v>
      </c>
    </row>
    <row r="448" spans="2:65" s="13" customFormat="1">
      <c r="B448" s="231"/>
      <c r="C448" s="232"/>
      <c r="D448" s="218" t="s">
        <v>211</v>
      </c>
      <c r="E448" s="233" t="s">
        <v>34</v>
      </c>
      <c r="F448" s="234" t="s">
        <v>4760</v>
      </c>
      <c r="G448" s="232"/>
      <c r="H448" s="235">
        <v>14.9</v>
      </c>
      <c r="I448" s="236"/>
      <c r="J448" s="232"/>
      <c r="K448" s="232"/>
      <c r="L448" s="237"/>
      <c r="M448" s="238"/>
      <c r="N448" s="239"/>
      <c r="O448" s="239"/>
      <c r="P448" s="239"/>
      <c r="Q448" s="239"/>
      <c r="R448" s="239"/>
      <c r="S448" s="239"/>
      <c r="T448" s="240"/>
      <c r="AT448" s="241" t="s">
        <v>211</v>
      </c>
      <c r="AU448" s="241" t="s">
        <v>87</v>
      </c>
      <c r="AV448" s="13" t="s">
        <v>87</v>
      </c>
      <c r="AW448" s="13" t="s">
        <v>40</v>
      </c>
      <c r="AX448" s="13" t="s">
        <v>80</v>
      </c>
      <c r="AY448" s="241" t="s">
        <v>201</v>
      </c>
    </row>
    <row r="449" spans="2:65" s="14" customFormat="1">
      <c r="B449" s="242"/>
      <c r="C449" s="243"/>
      <c r="D449" s="218" t="s">
        <v>211</v>
      </c>
      <c r="E449" s="244" t="s">
        <v>34</v>
      </c>
      <c r="F449" s="245" t="s">
        <v>215</v>
      </c>
      <c r="G449" s="243"/>
      <c r="H449" s="246">
        <v>14.9</v>
      </c>
      <c r="I449" s="247"/>
      <c r="J449" s="243"/>
      <c r="K449" s="243"/>
      <c r="L449" s="248"/>
      <c r="M449" s="249"/>
      <c r="N449" s="250"/>
      <c r="O449" s="250"/>
      <c r="P449" s="250"/>
      <c r="Q449" s="250"/>
      <c r="R449" s="250"/>
      <c r="S449" s="250"/>
      <c r="T449" s="251"/>
      <c r="AT449" s="252" t="s">
        <v>211</v>
      </c>
      <c r="AU449" s="252" t="s">
        <v>87</v>
      </c>
      <c r="AV449" s="14" t="s">
        <v>111</v>
      </c>
      <c r="AW449" s="14" t="s">
        <v>40</v>
      </c>
      <c r="AX449" s="14" t="s">
        <v>42</v>
      </c>
      <c r="AY449" s="252" t="s">
        <v>201</v>
      </c>
    </row>
    <row r="450" spans="2:65" s="1" customFormat="1" ht="16.5" customHeight="1">
      <c r="B450" s="43"/>
      <c r="C450" s="264" t="s">
        <v>683</v>
      </c>
      <c r="D450" s="264" t="s">
        <v>306</v>
      </c>
      <c r="E450" s="265" t="s">
        <v>4761</v>
      </c>
      <c r="F450" s="266" t="s">
        <v>4762</v>
      </c>
      <c r="G450" s="267" t="s">
        <v>540</v>
      </c>
      <c r="H450" s="268">
        <v>5.7569999999999997</v>
      </c>
      <c r="I450" s="269"/>
      <c r="J450" s="270">
        <f>ROUND(I450*H450,2)</f>
        <v>0</v>
      </c>
      <c r="K450" s="266" t="s">
        <v>207</v>
      </c>
      <c r="L450" s="271"/>
      <c r="M450" s="272" t="s">
        <v>34</v>
      </c>
      <c r="N450" s="273" t="s">
        <v>51</v>
      </c>
      <c r="O450" s="44"/>
      <c r="P450" s="215">
        <f>O450*H450</f>
        <v>0</v>
      </c>
      <c r="Q450" s="215">
        <v>5.8000000000000003E-2</v>
      </c>
      <c r="R450" s="215">
        <f>Q450*H450</f>
        <v>0.33390599999999998</v>
      </c>
      <c r="S450" s="215">
        <v>0</v>
      </c>
      <c r="T450" s="216">
        <f>S450*H450</f>
        <v>0</v>
      </c>
      <c r="AR450" s="25" t="s">
        <v>244</v>
      </c>
      <c r="AT450" s="25" t="s">
        <v>306</v>
      </c>
      <c r="AU450" s="25" t="s">
        <v>87</v>
      </c>
      <c r="AY450" s="25" t="s">
        <v>201</v>
      </c>
      <c r="BE450" s="217">
        <f>IF(N450="základní",J450,0)</f>
        <v>0</v>
      </c>
      <c r="BF450" s="217">
        <f>IF(N450="snížená",J450,0)</f>
        <v>0</v>
      </c>
      <c r="BG450" s="217">
        <f>IF(N450="zákl. přenesená",J450,0)</f>
        <v>0</v>
      </c>
      <c r="BH450" s="217">
        <f>IF(N450="sníž. přenesená",J450,0)</f>
        <v>0</v>
      </c>
      <c r="BI450" s="217">
        <f>IF(N450="nulová",J450,0)</f>
        <v>0</v>
      </c>
      <c r="BJ450" s="25" t="s">
        <v>42</v>
      </c>
      <c r="BK450" s="217">
        <f>ROUND(I450*H450,2)</f>
        <v>0</v>
      </c>
      <c r="BL450" s="25" t="s">
        <v>111</v>
      </c>
      <c r="BM450" s="25" t="s">
        <v>4763</v>
      </c>
    </row>
    <row r="451" spans="2:65" s="13" customFormat="1">
      <c r="B451" s="231"/>
      <c r="C451" s="232"/>
      <c r="D451" s="218" t="s">
        <v>211</v>
      </c>
      <c r="E451" s="232"/>
      <c r="F451" s="234" t="s">
        <v>4764</v>
      </c>
      <c r="G451" s="232"/>
      <c r="H451" s="235">
        <v>5.7569999999999997</v>
      </c>
      <c r="I451" s="236"/>
      <c r="J451" s="232"/>
      <c r="K451" s="232"/>
      <c r="L451" s="237"/>
      <c r="M451" s="238"/>
      <c r="N451" s="239"/>
      <c r="O451" s="239"/>
      <c r="P451" s="239"/>
      <c r="Q451" s="239"/>
      <c r="R451" s="239"/>
      <c r="S451" s="239"/>
      <c r="T451" s="240"/>
      <c r="AT451" s="241" t="s">
        <v>211</v>
      </c>
      <c r="AU451" s="241" t="s">
        <v>87</v>
      </c>
      <c r="AV451" s="13" t="s">
        <v>87</v>
      </c>
      <c r="AW451" s="13" t="s">
        <v>6</v>
      </c>
      <c r="AX451" s="13" t="s">
        <v>42</v>
      </c>
      <c r="AY451" s="241" t="s">
        <v>201</v>
      </c>
    </row>
    <row r="452" spans="2:65" s="1" customFormat="1" ht="16.5" customHeight="1">
      <c r="B452" s="43"/>
      <c r="C452" s="264" t="s">
        <v>689</v>
      </c>
      <c r="D452" s="264" t="s">
        <v>306</v>
      </c>
      <c r="E452" s="265" t="s">
        <v>4765</v>
      </c>
      <c r="F452" s="266" t="s">
        <v>4766</v>
      </c>
      <c r="G452" s="267" t="s">
        <v>540</v>
      </c>
      <c r="H452" s="268">
        <v>9.2919999999999998</v>
      </c>
      <c r="I452" s="269"/>
      <c r="J452" s="270">
        <f>ROUND(I452*H452,2)</f>
        <v>0</v>
      </c>
      <c r="K452" s="266" t="s">
        <v>207</v>
      </c>
      <c r="L452" s="271"/>
      <c r="M452" s="272" t="s">
        <v>34</v>
      </c>
      <c r="N452" s="273" t="s">
        <v>51</v>
      </c>
      <c r="O452" s="44"/>
      <c r="P452" s="215">
        <f>O452*H452</f>
        <v>0</v>
      </c>
      <c r="Q452" s="215">
        <v>5.6000000000000001E-2</v>
      </c>
      <c r="R452" s="215">
        <f>Q452*H452</f>
        <v>0.52035200000000004</v>
      </c>
      <c r="S452" s="215">
        <v>0</v>
      </c>
      <c r="T452" s="216">
        <f>S452*H452</f>
        <v>0</v>
      </c>
      <c r="AR452" s="25" t="s">
        <v>244</v>
      </c>
      <c r="AT452" s="25" t="s">
        <v>306</v>
      </c>
      <c r="AU452" s="25" t="s">
        <v>87</v>
      </c>
      <c r="AY452" s="25" t="s">
        <v>201</v>
      </c>
      <c r="BE452" s="217">
        <f>IF(N452="základní",J452,0)</f>
        <v>0</v>
      </c>
      <c r="BF452" s="217">
        <f>IF(N452="snížená",J452,0)</f>
        <v>0</v>
      </c>
      <c r="BG452" s="217">
        <f>IF(N452="zákl. přenesená",J452,0)</f>
        <v>0</v>
      </c>
      <c r="BH452" s="217">
        <f>IF(N452="sníž. přenesená",J452,0)</f>
        <v>0</v>
      </c>
      <c r="BI452" s="217">
        <f>IF(N452="nulová",J452,0)</f>
        <v>0</v>
      </c>
      <c r="BJ452" s="25" t="s">
        <v>42</v>
      </c>
      <c r="BK452" s="217">
        <f>ROUND(I452*H452,2)</f>
        <v>0</v>
      </c>
      <c r="BL452" s="25" t="s">
        <v>111</v>
      </c>
      <c r="BM452" s="25" t="s">
        <v>4767</v>
      </c>
    </row>
    <row r="453" spans="2:65" s="13" customFormat="1">
      <c r="B453" s="231"/>
      <c r="C453" s="232"/>
      <c r="D453" s="218" t="s">
        <v>211</v>
      </c>
      <c r="E453" s="232"/>
      <c r="F453" s="234" t="s">
        <v>4768</v>
      </c>
      <c r="G453" s="232"/>
      <c r="H453" s="235">
        <v>9.2919999999999998</v>
      </c>
      <c r="I453" s="236"/>
      <c r="J453" s="232"/>
      <c r="K453" s="232"/>
      <c r="L453" s="237"/>
      <c r="M453" s="238"/>
      <c r="N453" s="239"/>
      <c r="O453" s="239"/>
      <c r="P453" s="239"/>
      <c r="Q453" s="239"/>
      <c r="R453" s="239"/>
      <c r="S453" s="239"/>
      <c r="T453" s="240"/>
      <c r="AT453" s="241" t="s">
        <v>211</v>
      </c>
      <c r="AU453" s="241" t="s">
        <v>87</v>
      </c>
      <c r="AV453" s="13" t="s">
        <v>87</v>
      </c>
      <c r="AW453" s="13" t="s">
        <v>6</v>
      </c>
      <c r="AX453" s="13" t="s">
        <v>42</v>
      </c>
      <c r="AY453" s="241" t="s">
        <v>201</v>
      </c>
    </row>
    <row r="454" spans="2:65" s="1" customFormat="1" ht="38.25" customHeight="1">
      <c r="B454" s="43"/>
      <c r="C454" s="206" t="s">
        <v>693</v>
      </c>
      <c r="D454" s="206" t="s">
        <v>203</v>
      </c>
      <c r="E454" s="207" t="s">
        <v>4769</v>
      </c>
      <c r="F454" s="208" t="s">
        <v>4770</v>
      </c>
      <c r="G454" s="209" t="s">
        <v>540</v>
      </c>
      <c r="H454" s="210">
        <v>25.1</v>
      </c>
      <c r="I454" s="211"/>
      <c r="J454" s="212">
        <f>ROUND(I454*H454,2)</f>
        <v>0</v>
      </c>
      <c r="K454" s="208" t="s">
        <v>207</v>
      </c>
      <c r="L454" s="63"/>
      <c r="M454" s="213" t="s">
        <v>34</v>
      </c>
      <c r="N454" s="214" t="s">
        <v>51</v>
      </c>
      <c r="O454" s="44"/>
      <c r="P454" s="215">
        <f>O454*H454</f>
        <v>0</v>
      </c>
      <c r="Q454" s="215">
        <v>0.10095</v>
      </c>
      <c r="R454" s="215">
        <f>Q454*H454</f>
        <v>2.5338449999999999</v>
      </c>
      <c r="S454" s="215">
        <v>0</v>
      </c>
      <c r="T454" s="216">
        <f>S454*H454</f>
        <v>0</v>
      </c>
      <c r="AR454" s="25" t="s">
        <v>111</v>
      </c>
      <c r="AT454" s="25" t="s">
        <v>203</v>
      </c>
      <c r="AU454" s="25" t="s">
        <v>87</v>
      </c>
      <c r="AY454" s="25" t="s">
        <v>201</v>
      </c>
      <c r="BE454" s="217">
        <f>IF(N454="základní",J454,0)</f>
        <v>0</v>
      </c>
      <c r="BF454" s="217">
        <f>IF(N454="snížená",J454,0)</f>
        <v>0</v>
      </c>
      <c r="BG454" s="217">
        <f>IF(N454="zákl. přenesená",J454,0)</f>
        <v>0</v>
      </c>
      <c r="BH454" s="217">
        <f>IF(N454="sníž. přenesená",J454,0)</f>
        <v>0</v>
      </c>
      <c r="BI454" s="217">
        <f>IF(N454="nulová",J454,0)</f>
        <v>0</v>
      </c>
      <c r="BJ454" s="25" t="s">
        <v>42</v>
      </c>
      <c r="BK454" s="217">
        <f>ROUND(I454*H454,2)</f>
        <v>0</v>
      </c>
      <c r="BL454" s="25" t="s">
        <v>111</v>
      </c>
      <c r="BM454" s="25" t="s">
        <v>4771</v>
      </c>
    </row>
    <row r="455" spans="2:65" s="1" customFormat="1" ht="67.5">
      <c r="B455" s="43"/>
      <c r="C455" s="65"/>
      <c r="D455" s="218" t="s">
        <v>209</v>
      </c>
      <c r="E455" s="65"/>
      <c r="F455" s="219" t="s">
        <v>4772</v>
      </c>
      <c r="G455" s="65"/>
      <c r="H455" s="65"/>
      <c r="I455" s="175"/>
      <c r="J455" s="65"/>
      <c r="K455" s="65"/>
      <c r="L455" s="63"/>
      <c r="M455" s="220"/>
      <c r="N455" s="44"/>
      <c r="O455" s="44"/>
      <c r="P455" s="44"/>
      <c r="Q455" s="44"/>
      <c r="R455" s="44"/>
      <c r="S455" s="44"/>
      <c r="T455" s="80"/>
      <c r="AT455" s="25" t="s">
        <v>209</v>
      </c>
      <c r="AU455" s="25" t="s">
        <v>87</v>
      </c>
    </row>
    <row r="456" spans="2:65" s="12" customFormat="1">
      <c r="B456" s="221"/>
      <c r="C456" s="222"/>
      <c r="D456" s="218" t="s">
        <v>211</v>
      </c>
      <c r="E456" s="223" t="s">
        <v>34</v>
      </c>
      <c r="F456" s="224" t="s">
        <v>4470</v>
      </c>
      <c r="G456" s="222"/>
      <c r="H456" s="223" t="s">
        <v>34</v>
      </c>
      <c r="I456" s="225"/>
      <c r="J456" s="222"/>
      <c r="K456" s="222"/>
      <c r="L456" s="226"/>
      <c r="M456" s="227"/>
      <c r="N456" s="228"/>
      <c r="O456" s="228"/>
      <c r="P456" s="228"/>
      <c r="Q456" s="228"/>
      <c r="R456" s="228"/>
      <c r="S456" s="228"/>
      <c r="T456" s="229"/>
      <c r="AT456" s="230" t="s">
        <v>211</v>
      </c>
      <c r="AU456" s="230" t="s">
        <v>87</v>
      </c>
      <c r="AV456" s="12" t="s">
        <v>42</v>
      </c>
      <c r="AW456" s="12" t="s">
        <v>40</v>
      </c>
      <c r="AX456" s="12" t="s">
        <v>80</v>
      </c>
      <c r="AY456" s="230" t="s">
        <v>201</v>
      </c>
    </row>
    <row r="457" spans="2:65" s="13" customFormat="1">
      <c r="B457" s="231"/>
      <c r="C457" s="232"/>
      <c r="D457" s="218" t="s">
        <v>211</v>
      </c>
      <c r="E457" s="233" t="s">
        <v>34</v>
      </c>
      <c r="F457" s="234" t="s">
        <v>4773</v>
      </c>
      <c r="G457" s="232"/>
      <c r="H457" s="235">
        <v>25.1</v>
      </c>
      <c r="I457" s="236"/>
      <c r="J457" s="232"/>
      <c r="K457" s="232"/>
      <c r="L457" s="237"/>
      <c r="M457" s="238"/>
      <c r="N457" s="239"/>
      <c r="O457" s="239"/>
      <c r="P457" s="239"/>
      <c r="Q457" s="239"/>
      <c r="R457" s="239"/>
      <c r="S457" s="239"/>
      <c r="T457" s="240"/>
      <c r="AT457" s="241" t="s">
        <v>211</v>
      </c>
      <c r="AU457" s="241" t="s">
        <v>87</v>
      </c>
      <c r="AV457" s="13" t="s">
        <v>87</v>
      </c>
      <c r="AW457" s="13" t="s">
        <v>40</v>
      </c>
      <c r="AX457" s="13" t="s">
        <v>80</v>
      </c>
      <c r="AY457" s="241" t="s">
        <v>201</v>
      </c>
    </row>
    <row r="458" spans="2:65" s="14" customFormat="1">
      <c r="B458" s="242"/>
      <c r="C458" s="243"/>
      <c r="D458" s="218" t="s">
        <v>211</v>
      </c>
      <c r="E458" s="244" t="s">
        <v>34</v>
      </c>
      <c r="F458" s="245" t="s">
        <v>215</v>
      </c>
      <c r="G458" s="243"/>
      <c r="H458" s="246">
        <v>25.1</v>
      </c>
      <c r="I458" s="247"/>
      <c r="J458" s="243"/>
      <c r="K458" s="243"/>
      <c r="L458" s="248"/>
      <c r="M458" s="249"/>
      <c r="N458" s="250"/>
      <c r="O458" s="250"/>
      <c r="P458" s="250"/>
      <c r="Q458" s="250"/>
      <c r="R458" s="250"/>
      <c r="S458" s="250"/>
      <c r="T458" s="251"/>
      <c r="AT458" s="252" t="s">
        <v>211</v>
      </c>
      <c r="AU458" s="252" t="s">
        <v>87</v>
      </c>
      <c r="AV458" s="14" t="s">
        <v>111</v>
      </c>
      <c r="AW458" s="14" t="s">
        <v>40</v>
      </c>
      <c r="AX458" s="14" t="s">
        <v>42</v>
      </c>
      <c r="AY458" s="252" t="s">
        <v>201</v>
      </c>
    </row>
    <row r="459" spans="2:65" s="1" customFormat="1" ht="16.5" customHeight="1">
      <c r="B459" s="43"/>
      <c r="C459" s="264" t="s">
        <v>697</v>
      </c>
      <c r="D459" s="264" t="s">
        <v>306</v>
      </c>
      <c r="E459" s="265" t="s">
        <v>4774</v>
      </c>
      <c r="F459" s="266" t="s">
        <v>4775</v>
      </c>
      <c r="G459" s="267" t="s">
        <v>540</v>
      </c>
      <c r="H459" s="268">
        <v>25.350999999999999</v>
      </c>
      <c r="I459" s="269"/>
      <c r="J459" s="270">
        <f>ROUND(I459*H459,2)</f>
        <v>0</v>
      </c>
      <c r="K459" s="266" t="s">
        <v>207</v>
      </c>
      <c r="L459" s="271"/>
      <c r="M459" s="272" t="s">
        <v>34</v>
      </c>
      <c r="N459" s="273" t="s">
        <v>51</v>
      </c>
      <c r="O459" s="44"/>
      <c r="P459" s="215">
        <f>O459*H459</f>
        <v>0</v>
      </c>
      <c r="Q459" s="215">
        <v>2.8000000000000001E-2</v>
      </c>
      <c r="R459" s="215">
        <f>Q459*H459</f>
        <v>0.70982800000000001</v>
      </c>
      <c r="S459" s="215">
        <v>0</v>
      </c>
      <c r="T459" s="216">
        <f>S459*H459</f>
        <v>0</v>
      </c>
      <c r="AR459" s="25" t="s">
        <v>244</v>
      </c>
      <c r="AT459" s="25" t="s">
        <v>306</v>
      </c>
      <c r="AU459" s="25" t="s">
        <v>87</v>
      </c>
      <c r="AY459" s="25" t="s">
        <v>201</v>
      </c>
      <c r="BE459" s="217">
        <f>IF(N459="základní",J459,0)</f>
        <v>0</v>
      </c>
      <c r="BF459" s="217">
        <f>IF(N459="snížená",J459,0)</f>
        <v>0</v>
      </c>
      <c r="BG459" s="217">
        <f>IF(N459="zákl. přenesená",J459,0)</f>
        <v>0</v>
      </c>
      <c r="BH459" s="217">
        <f>IF(N459="sníž. přenesená",J459,0)</f>
        <v>0</v>
      </c>
      <c r="BI459" s="217">
        <f>IF(N459="nulová",J459,0)</f>
        <v>0</v>
      </c>
      <c r="BJ459" s="25" t="s">
        <v>42</v>
      </c>
      <c r="BK459" s="217">
        <f>ROUND(I459*H459,2)</f>
        <v>0</v>
      </c>
      <c r="BL459" s="25" t="s">
        <v>111</v>
      </c>
      <c r="BM459" s="25" t="s">
        <v>4776</v>
      </c>
    </row>
    <row r="460" spans="2:65" s="13" customFormat="1">
      <c r="B460" s="231"/>
      <c r="C460" s="232"/>
      <c r="D460" s="218" t="s">
        <v>211</v>
      </c>
      <c r="E460" s="232"/>
      <c r="F460" s="234" t="s">
        <v>4777</v>
      </c>
      <c r="G460" s="232"/>
      <c r="H460" s="235">
        <v>25.350999999999999</v>
      </c>
      <c r="I460" s="236"/>
      <c r="J460" s="232"/>
      <c r="K460" s="232"/>
      <c r="L460" s="237"/>
      <c r="M460" s="238"/>
      <c r="N460" s="239"/>
      <c r="O460" s="239"/>
      <c r="P460" s="239"/>
      <c r="Q460" s="239"/>
      <c r="R460" s="239"/>
      <c r="S460" s="239"/>
      <c r="T460" s="240"/>
      <c r="AT460" s="241" t="s">
        <v>211</v>
      </c>
      <c r="AU460" s="241" t="s">
        <v>87</v>
      </c>
      <c r="AV460" s="13" t="s">
        <v>87</v>
      </c>
      <c r="AW460" s="13" t="s">
        <v>6</v>
      </c>
      <c r="AX460" s="13" t="s">
        <v>42</v>
      </c>
      <c r="AY460" s="241" t="s">
        <v>201</v>
      </c>
    </row>
    <row r="461" spans="2:65" s="1" customFormat="1" ht="25.5" customHeight="1">
      <c r="B461" s="43"/>
      <c r="C461" s="206" t="s">
        <v>705</v>
      </c>
      <c r="D461" s="206" t="s">
        <v>203</v>
      </c>
      <c r="E461" s="207" t="s">
        <v>4778</v>
      </c>
      <c r="F461" s="208" t="s">
        <v>4779</v>
      </c>
      <c r="G461" s="209" t="s">
        <v>137</v>
      </c>
      <c r="H461" s="210">
        <v>606.14300000000003</v>
      </c>
      <c r="I461" s="211"/>
      <c r="J461" s="212">
        <f>ROUND(I461*H461,2)</f>
        <v>0</v>
      </c>
      <c r="K461" s="208" t="s">
        <v>207</v>
      </c>
      <c r="L461" s="63"/>
      <c r="M461" s="213" t="s">
        <v>34</v>
      </c>
      <c r="N461" s="214" t="s">
        <v>51</v>
      </c>
      <c r="O461" s="44"/>
      <c r="P461" s="215">
        <f>O461*H461</f>
        <v>0</v>
      </c>
      <c r="Q461" s="215">
        <v>6.8999999999999997E-4</v>
      </c>
      <c r="R461" s="215">
        <f>Q461*H461</f>
        <v>0.41823866999999998</v>
      </c>
      <c r="S461" s="215">
        <v>0</v>
      </c>
      <c r="T461" s="216">
        <f>S461*H461</f>
        <v>0</v>
      </c>
      <c r="AR461" s="25" t="s">
        <v>111</v>
      </c>
      <c r="AT461" s="25" t="s">
        <v>203</v>
      </c>
      <c r="AU461" s="25" t="s">
        <v>87</v>
      </c>
      <c r="AY461" s="25" t="s">
        <v>201</v>
      </c>
      <c r="BE461" s="217">
        <f>IF(N461="základní",J461,0)</f>
        <v>0</v>
      </c>
      <c r="BF461" s="217">
        <f>IF(N461="snížená",J461,0)</f>
        <v>0</v>
      </c>
      <c r="BG461" s="217">
        <f>IF(N461="zákl. přenesená",J461,0)</f>
        <v>0</v>
      </c>
      <c r="BH461" s="217">
        <f>IF(N461="sníž. přenesená",J461,0)</f>
        <v>0</v>
      </c>
      <c r="BI461" s="217">
        <f>IF(N461="nulová",J461,0)</f>
        <v>0</v>
      </c>
      <c r="BJ461" s="25" t="s">
        <v>42</v>
      </c>
      <c r="BK461" s="217">
        <f>ROUND(I461*H461,2)</f>
        <v>0</v>
      </c>
      <c r="BL461" s="25" t="s">
        <v>111</v>
      </c>
      <c r="BM461" s="25" t="s">
        <v>4780</v>
      </c>
    </row>
    <row r="462" spans="2:65" s="1" customFormat="1" ht="27">
      <c r="B462" s="43"/>
      <c r="C462" s="65"/>
      <c r="D462" s="218" t="s">
        <v>209</v>
      </c>
      <c r="E462" s="65"/>
      <c r="F462" s="219" t="s">
        <v>4781</v>
      </c>
      <c r="G462" s="65"/>
      <c r="H462" s="65"/>
      <c r="I462" s="175"/>
      <c r="J462" s="65"/>
      <c r="K462" s="65"/>
      <c r="L462" s="63"/>
      <c r="M462" s="220"/>
      <c r="N462" s="44"/>
      <c r="O462" s="44"/>
      <c r="P462" s="44"/>
      <c r="Q462" s="44"/>
      <c r="R462" s="44"/>
      <c r="S462" s="44"/>
      <c r="T462" s="80"/>
      <c r="AT462" s="25" t="s">
        <v>209</v>
      </c>
      <c r="AU462" s="25" t="s">
        <v>87</v>
      </c>
    </row>
    <row r="463" spans="2:65" s="12" customFormat="1">
      <c r="B463" s="221"/>
      <c r="C463" s="222"/>
      <c r="D463" s="218" t="s">
        <v>211</v>
      </c>
      <c r="E463" s="223" t="s">
        <v>34</v>
      </c>
      <c r="F463" s="224" t="s">
        <v>4470</v>
      </c>
      <c r="G463" s="222"/>
      <c r="H463" s="223" t="s">
        <v>34</v>
      </c>
      <c r="I463" s="225"/>
      <c r="J463" s="222"/>
      <c r="K463" s="222"/>
      <c r="L463" s="226"/>
      <c r="M463" s="227"/>
      <c r="N463" s="228"/>
      <c r="O463" s="228"/>
      <c r="P463" s="228"/>
      <c r="Q463" s="228"/>
      <c r="R463" s="228"/>
      <c r="S463" s="228"/>
      <c r="T463" s="229"/>
      <c r="AT463" s="230" t="s">
        <v>211</v>
      </c>
      <c r="AU463" s="230" t="s">
        <v>87</v>
      </c>
      <c r="AV463" s="12" t="s">
        <v>42</v>
      </c>
      <c r="AW463" s="12" t="s">
        <v>40</v>
      </c>
      <c r="AX463" s="12" t="s">
        <v>80</v>
      </c>
      <c r="AY463" s="230" t="s">
        <v>201</v>
      </c>
    </row>
    <row r="464" spans="2:65" s="13" customFormat="1">
      <c r="B464" s="231"/>
      <c r="C464" s="232"/>
      <c r="D464" s="218" t="s">
        <v>211</v>
      </c>
      <c r="E464" s="233" t="s">
        <v>34</v>
      </c>
      <c r="F464" s="234" t="s">
        <v>4591</v>
      </c>
      <c r="G464" s="232"/>
      <c r="H464" s="235">
        <v>444.65100000000001</v>
      </c>
      <c r="I464" s="236"/>
      <c r="J464" s="232"/>
      <c r="K464" s="232"/>
      <c r="L464" s="237"/>
      <c r="M464" s="238"/>
      <c r="N464" s="239"/>
      <c r="O464" s="239"/>
      <c r="P464" s="239"/>
      <c r="Q464" s="239"/>
      <c r="R464" s="239"/>
      <c r="S464" s="239"/>
      <c r="T464" s="240"/>
      <c r="AT464" s="241" t="s">
        <v>211</v>
      </c>
      <c r="AU464" s="241" t="s">
        <v>87</v>
      </c>
      <c r="AV464" s="13" t="s">
        <v>87</v>
      </c>
      <c r="AW464" s="13" t="s">
        <v>40</v>
      </c>
      <c r="AX464" s="13" t="s">
        <v>80</v>
      </c>
      <c r="AY464" s="241" t="s">
        <v>201</v>
      </c>
    </row>
    <row r="465" spans="2:65" s="13" customFormat="1">
      <c r="B465" s="231"/>
      <c r="C465" s="232"/>
      <c r="D465" s="218" t="s">
        <v>211</v>
      </c>
      <c r="E465" s="233" t="s">
        <v>34</v>
      </c>
      <c r="F465" s="234" t="s">
        <v>4592</v>
      </c>
      <c r="G465" s="232"/>
      <c r="H465" s="235">
        <v>161.49199999999999</v>
      </c>
      <c r="I465" s="236"/>
      <c r="J465" s="232"/>
      <c r="K465" s="232"/>
      <c r="L465" s="237"/>
      <c r="M465" s="238"/>
      <c r="N465" s="239"/>
      <c r="O465" s="239"/>
      <c r="P465" s="239"/>
      <c r="Q465" s="239"/>
      <c r="R465" s="239"/>
      <c r="S465" s="239"/>
      <c r="T465" s="240"/>
      <c r="AT465" s="241" t="s">
        <v>211</v>
      </c>
      <c r="AU465" s="241" t="s">
        <v>87</v>
      </c>
      <c r="AV465" s="13" t="s">
        <v>87</v>
      </c>
      <c r="AW465" s="13" t="s">
        <v>40</v>
      </c>
      <c r="AX465" s="13" t="s">
        <v>80</v>
      </c>
      <c r="AY465" s="241" t="s">
        <v>201</v>
      </c>
    </row>
    <row r="466" spans="2:65" s="14" customFormat="1">
      <c r="B466" s="242"/>
      <c r="C466" s="243"/>
      <c r="D466" s="218" t="s">
        <v>211</v>
      </c>
      <c r="E466" s="244" t="s">
        <v>34</v>
      </c>
      <c r="F466" s="245" t="s">
        <v>215</v>
      </c>
      <c r="G466" s="243"/>
      <c r="H466" s="246">
        <v>606.14300000000003</v>
      </c>
      <c r="I466" s="247"/>
      <c r="J466" s="243"/>
      <c r="K466" s="243"/>
      <c r="L466" s="248"/>
      <c r="M466" s="249"/>
      <c r="N466" s="250"/>
      <c r="O466" s="250"/>
      <c r="P466" s="250"/>
      <c r="Q466" s="250"/>
      <c r="R466" s="250"/>
      <c r="S466" s="250"/>
      <c r="T466" s="251"/>
      <c r="AT466" s="252" t="s">
        <v>211</v>
      </c>
      <c r="AU466" s="252" t="s">
        <v>87</v>
      </c>
      <c r="AV466" s="14" t="s">
        <v>111</v>
      </c>
      <c r="AW466" s="14" t="s">
        <v>40</v>
      </c>
      <c r="AX466" s="14" t="s">
        <v>42</v>
      </c>
      <c r="AY466" s="252" t="s">
        <v>201</v>
      </c>
    </row>
    <row r="467" spans="2:65" s="1" customFormat="1" ht="38.25" customHeight="1">
      <c r="B467" s="43"/>
      <c r="C467" s="206" t="s">
        <v>713</v>
      </c>
      <c r="D467" s="206" t="s">
        <v>203</v>
      </c>
      <c r="E467" s="207" t="s">
        <v>4782</v>
      </c>
      <c r="F467" s="208" t="s">
        <v>4783</v>
      </c>
      <c r="G467" s="209" t="s">
        <v>540</v>
      </c>
      <c r="H467" s="210">
        <v>0.09</v>
      </c>
      <c r="I467" s="211"/>
      <c r="J467" s="212">
        <f>ROUND(I467*H467,2)</f>
        <v>0</v>
      </c>
      <c r="K467" s="208" t="s">
        <v>207</v>
      </c>
      <c r="L467" s="63"/>
      <c r="M467" s="213" t="s">
        <v>34</v>
      </c>
      <c r="N467" s="214" t="s">
        <v>51</v>
      </c>
      <c r="O467" s="44"/>
      <c r="P467" s="215">
        <f>O467*H467</f>
        <v>0</v>
      </c>
      <c r="Q467" s="215">
        <v>1.07E-3</v>
      </c>
      <c r="R467" s="215">
        <f>Q467*H467</f>
        <v>9.6299999999999996E-5</v>
      </c>
      <c r="S467" s="215">
        <v>4.4999999999999998E-2</v>
      </c>
      <c r="T467" s="216">
        <f>S467*H467</f>
        <v>4.0499999999999998E-3</v>
      </c>
      <c r="AR467" s="25" t="s">
        <v>111</v>
      </c>
      <c r="AT467" s="25" t="s">
        <v>203</v>
      </c>
      <c r="AU467" s="25" t="s">
        <v>87</v>
      </c>
      <c r="AY467" s="25" t="s">
        <v>201</v>
      </c>
      <c r="BE467" s="217">
        <f>IF(N467="základní",J467,0)</f>
        <v>0</v>
      </c>
      <c r="BF467" s="217">
        <f>IF(N467="snížená",J467,0)</f>
        <v>0</v>
      </c>
      <c r="BG467" s="217">
        <f>IF(N467="zákl. přenesená",J467,0)</f>
        <v>0</v>
      </c>
      <c r="BH467" s="217">
        <f>IF(N467="sníž. přenesená",J467,0)</f>
        <v>0</v>
      </c>
      <c r="BI467" s="217">
        <f>IF(N467="nulová",J467,0)</f>
        <v>0</v>
      </c>
      <c r="BJ467" s="25" t="s">
        <v>42</v>
      </c>
      <c r="BK467" s="217">
        <f>ROUND(I467*H467,2)</f>
        <v>0</v>
      </c>
      <c r="BL467" s="25" t="s">
        <v>111</v>
      </c>
      <c r="BM467" s="25" t="s">
        <v>4784</v>
      </c>
    </row>
    <row r="468" spans="2:65" s="1" customFormat="1" ht="54">
      <c r="B468" s="43"/>
      <c r="C468" s="65"/>
      <c r="D468" s="218" t="s">
        <v>209</v>
      </c>
      <c r="E468" s="65"/>
      <c r="F468" s="219" t="s">
        <v>1419</v>
      </c>
      <c r="G468" s="65"/>
      <c r="H468" s="65"/>
      <c r="I468" s="175"/>
      <c r="J468" s="65"/>
      <c r="K468" s="65"/>
      <c r="L468" s="63"/>
      <c r="M468" s="220"/>
      <c r="N468" s="44"/>
      <c r="O468" s="44"/>
      <c r="P468" s="44"/>
      <c r="Q468" s="44"/>
      <c r="R468" s="44"/>
      <c r="S468" s="44"/>
      <c r="T468" s="80"/>
      <c r="AT468" s="25" t="s">
        <v>209</v>
      </c>
      <c r="AU468" s="25" t="s">
        <v>87</v>
      </c>
    </row>
    <row r="469" spans="2:65" s="12" customFormat="1">
      <c r="B469" s="221"/>
      <c r="C469" s="222"/>
      <c r="D469" s="218" t="s">
        <v>211</v>
      </c>
      <c r="E469" s="223" t="s">
        <v>34</v>
      </c>
      <c r="F469" s="224" t="s">
        <v>4470</v>
      </c>
      <c r="G469" s="222"/>
      <c r="H469" s="223" t="s">
        <v>34</v>
      </c>
      <c r="I469" s="225"/>
      <c r="J469" s="222"/>
      <c r="K469" s="222"/>
      <c r="L469" s="226"/>
      <c r="M469" s="227"/>
      <c r="N469" s="228"/>
      <c r="O469" s="228"/>
      <c r="P469" s="228"/>
      <c r="Q469" s="228"/>
      <c r="R469" s="228"/>
      <c r="S469" s="228"/>
      <c r="T469" s="229"/>
      <c r="AT469" s="230" t="s">
        <v>211</v>
      </c>
      <c r="AU469" s="230" t="s">
        <v>87</v>
      </c>
      <c r="AV469" s="12" t="s">
        <v>42</v>
      </c>
      <c r="AW469" s="12" t="s">
        <v>40</v>
      </c>
      <c r="AX469" s="12" t="s">
        <v>80</v>
      </c>
      <c r="AY469" s="230" t="s">
        <v>201</v>
      </c>
    </row>
    <row r="470" spans="2:65" s="13" customFormat="1">
      <c r="B470" s="231"/>
      <c r="C470" s="232"/>
      <c r="D470" s="218" t="s">
        <v>211</v>
      </c>
      <c r="E470" s="233" t="s">
        <v>34</v>
      </c>
      <c r="F470" s="234" t="s">
        <v>4785</v>
      </c>
      <c r="G470" s="232"/>
      <c r="H470" s="235">
        <v>0.09</v>
      </c>
      <c r="I470" s="236"/>
      <c r="J470" s="232"/>
      <c r="K470" s="232"/>
      <c r="L470" s="237"/>
      <c r="M470" s="238"/>
      <c r="N470" s="239"/>
      <c r="O470" s="239"/>
      <c r="P470" s="239"/>
      <c r="Q470" s="239"/>
      <c r="R470" s="239"/>
      <c r="S470" s="239"/>
      <c r="T470" s="240"/>
      <c r="AT470" s="241" t="s">
        <v>211</v>
      </c>
      <c r="AU470" s="241" t="s">
        <v>87</v>
      </c>
      <c r="AV470" s="13" t="s">
        <v>87</v>
      </c>
      <c r="AW470" s="13" t="s">
        <v>40</v>
      </c>
      <c r="AX470" s="13" t="s">
        <v>80</v>
      </c>
      <c r="AY470" s="241" t="s">
        <v>201</v>
      </c>
    </row>
    <row r="471" spans="2:65" s="14" customFormat="1">
      <c r="B471" s="242"/>
      <c r="C471" s="243"/>
      <c r="D471" s="218" t="s">
        <v>211</v>
      </c>
      <c r="E471" s="244" t="s">
        <v>34</v>
      </c>
      <c r="F471" s="245" t="s">
        <v>215</v>
      </c>
      <c r="G471" s="243"/>
      <c r="H471" s="246">
        <v>0.09</v>
      </c>
      <c r="I471" s="247"/>
      <c r="J471" s="243"/>
      <c r="K471" s="243"/>
      <c r="L471" s="248"/>
      <c r="M471" s="249"/>
      <c r="N471" s="250"/>
      <c r="O471" s="250"/>
      <c r="P471" s="250"/>
      <c r="Q471" s="250"/>
      <c r="R471" s="250"/>
      <c r="S471" s="250"/>
      <c r="T471" s="251"/>
      <c r="AT471" s="252" t="s">
        <v>211</v>
      </c>
      <c r="AU471" s="252" t="s">
        <v>87</v>
      </c>
      <c r="AV471" s="14" t="s">
        <v>111</v>
      </c>
      <c r="AW471" s="14" t="s">
        <v>40</v>
      </c>
      <c r="AX471" s="14" t="s">
        <v>42</v>
      </c>
      <c r="AY471" s="252" t="s">
        <v>201</v>
      </c>
    </row>
    <row r="472" spans="2:65" s="11" customFormat="1" ht="29.85" customHeight="1">
      <c r="B472" s="190"/>
      <c r="C472" s="191"/>
      <c r="D472" s="192" t="s">
        <v>79</v>
      </c>
      <c r="E472" s="204" t="s">
        <v>4786</v>
      </c>
      <c r="F472" s="204" t="s">
        <v>4787</v>
      </c>
      <c r="G472" s="191"/>
      <c r="H472" s="191"/>
      <c r="I472" s="194"/>
      <c r="J472" s="205">
        <f>BK472</f>
        <v>0</v>
      </c>
      <c r="K472" s="191"/>
      <c r="L472" s="196"/>
      <c r="M472" s="197"/>
      <c r="N472" s="198"/>
      <c r="O472" s="198"/>
      <c r="P472" s="199">
        <f>SUM(P473:P485)</f>
        <v>0</v>
      </c>
      <c r="Q472" s="198"/>
      <c r="R472" s="199">
        <f>SUM(R473:R485)</f>
        <v>0</v>
      </c>
      <c r="S472" s="198"/>
      <c r="T472" s="200">
        <f>SUM(T473:T485)</f>
        <v>0</v>
      </c>
      <c r="AR472" s="201" t="s">
        <v>42</v>
      </c>
      <c r="AT472" s="202" t="s">
        <v>79</v>
      </c>
      <c r="AU472" s="202" t="s">
        <v>42</v>
      </c>
      <c r="AY472" s="201" t="s">
        <v>201</v>
      </c>
      <c r="BK472" s="203">
        <f>SUM(BK473:BK485)</f>
        <v>0</v>
      </c>
    </row>
    <row r="473" spans="2:65" s="1" customFormat="1" ht="25.5" customHeight="1">
      <c r="B473" s="43"/>
      <c r="C473" s="206" t="s">
        <v>721</v>
      </c>
      <c r="D473" s="206" t="s">
        <v>203</v>
      </c>
      <c r="E473" s="207" t="s">
        <v>4788</v>
      </c>
      <c r="F473" s="208" t="s">
        <v>4789</v>
      </c>
      <c r="G473" s="209" t="s">
        <v>355</v>
      </c>
      <c r="H473" s="210">
        <v>56.55</v>
      </c>
      <c r="I473" s="211"/>
      <c r="J473" s="212">
        <f>ROUND(I473*H473,2)</f>
        <v>0</v>
      </c>
      <c r="K473" s="208" t="s">
        <v>207</v>
      </c>
      <c r="L473" s="63"/>
      <c r="M473" s="213" t="s">
        <v>34</v>
      </c>
      <c r="N473" s="214" t="s">
        <v>51</v>
      </c>
      <c r="O473" s="44"/>
      <c r="P473" s="215">
        <f>O473*H473</f>
        <v>0</v>
      </c>
      <c r="Q473" s="215">
        <v>0</v>
      </c>
      <c r="R473" s="215">
        <f>Q473*H473</f>
        <v>0</v>
      </c>
      <c r="S473" s="215">
        <v>0</v>
      </c>
      <c r="T473" s="216">
        <f>S473*H473</f>
        <v>0</v>
      </c>
      <c r="AR473" s="25" t="s">
        <v>111</v>
      </c>
      <c r="AT473" s="25" t="s">
        <v>203</v>
      </c>
      <c r="AU473" s="25" t="s">
        <v>87</v>
      </c>
      <c r="AY473" s="25" t="s">
        <v>201</v>
      </c>
      <c r="BE473" s="217">
        <f>IF(N473="základní",J473,0)</f>
        <v>0</v>
      </c>
      <c r="BF473" s="217">
        <f>IF(N473="snížená",J473,0)</f>
        <v>0</v>
      </c>
      <c r="BG473" s="217">
        <f>IF(N473="zákl. přenesená",J473,0)</f>
        <v>0</v>
      </c>
      <c r="BH473" s="217">
        <f>IF(N473="sníž. přenesená",J473,0)</f>
        <v>0</v>
      </c>
      <c r="BI473" s="217">
        <f>IF(N473="nulová",J473,0)</f>
        <v>0</v>
      </c>
      <c r="BJ473" s="25" t="s">
        <v>42</v>
      </c>
      <c r="BK473" s="217">
        <f>ROUND(I473*H473,2)</f>
        <v>0</v>
      </c>
      <c r="BL473" s="25" t="s">
        <v>111</v>
      </c>
      <c r="BM473" s="25" t="s">
        <v>4790</v>
      </c>
    </row>
    <row r="474" spans="2:65" s="1" customFormat="1" ht="94.5">
      <c r="B474" s="43"/>
      <c r="C474" s="65"/>
      <c r="D474" s="218" t="s">
        <v>209</v>
      </c>
      <c r="E474" s="65"/>
      <c r="F474" s="219" t="s">
        <v>4791</v>
      </c>
      <c r="G474" s="65"/>
      <c r="H474" s="65"/>
      <c r="I474" s="175"/>
      <c r="J474" s="65"/>
      <c r="K474" s="65"/>
      <c r="L474" s="63"/>
      <c r="M474" s="220"/>
      <c r="N474" s="44"/>
      <c r="O474" s="44"/>
      <c r="P474" s="44"/>
      <c r="Q474" s="44"/>
      <c r="R474" s="44"/>
      <c r="S474" s="44"/>
      <c r="T474" s="80"/>
      <c r="AT474" s="25" t="s">
        <v>209</v>
      </c>
      <c r="AU474" s="25" t="s">
        <v>87</v>
      </c>
    </row>
    <row r="475" spans="2:65" s="12" customFormat="1">
      <c r="B475" s="221"/>
      <c r="C475" s="222"/>
      <c r="D475" s="218" t="s">
        <v>211</v>
      </c>
      <c r="E475" s="223" t="s">
        <v>34</v>
      </c>
      <c r="F475" s="224" t="s">
        <v>4792</v>
      </c>
      <c r="G475" s="222"/>
      <c r="H475" s="223" t="s">
        <v>34</v>
      </c>
      <c r="I475" s="225"/>
      <c r="J475" s="222"/>
      <c r="K475" s="222"/>
      <c r="L475" s="226"/>
      <c r="M475" s="227"/>
      <c r="N475" s="228"/>
      <c r="O475" s="228"/>
      <c r="P475" s="228"/>
      <c r="Q475" s="228"/>
      <c r="R475" s="228"/>
      <c r="S475" s="228"/>
      <c r="T475" s="229"/>
      <c r="AT475" s="230" t="s">
        <v>211</v>
      </c>
      <c r="AU475" s="230" t="s">
        <v>87</v>
      </c>
      <c r="AV475" s="12" t="s">
        <v>42</v>
      </c>
      <c r="AW475" s="12" t="s">
        <v>40</v>
      </c>
      <c r="AX475" s="12" t="s">
        <v>80</v>
      </c>
      <c r="AY475" s="230" t="s">
        <v>201</v>
      </c>
    </row>
    <row r="476" spans="2:65" s="13" customFormat="1">
      <c r="B476" s="231"/>
      <c r="C476" s="232"/>
      <c r="D476" s="218" t="s">
        <v>211</v>
      </c>
      <c r="E476" s="233" t="s">
        <v>34</v>
      </c>
      <c r="F476" s="234" t="s">
        <v>4793</v>
      </c>
      <c r="G476" s="232"/>
      <c r="H476" s="235">
        <v>56.55</v>
      </c>
      <c r="I476" s="236"/>
      <c r="J476" s="232"/>
      <c r="K476" s="232"/>
      <c r="L476" s="237"/>
      <c r="M476" s="238"/>
      <c r="N476" s="239"/>
      <c r="O476" s="239"/>
      <c r="P476" s="239"/>
      <c r="Q476" s="239"/>
      <c r="R476" s="239"/>
      <c r="S476" s="239"/>
      <c r="T476" s="240"/>
      <c r="AT476" s="241" t="s">
        <v>211</v>
      </c>
      <c r="AU476" s="241" t="s">
        <v>87</v>
      </c>
      <c r="AV476" s="13" t="s">
        <v>87</v>
      </c>
      <c r="AW476" s="13" t="s">
        <v>40</v>
      </c>
      <c r="AX476" s="13" t="s">
        <v>80</v>
      </c>
      <c r="AY476" s="241" t="s">
        <v>201</v>
      </c>
    </row>
    <row r="477" spans="2:65" s="14" customFormat="1">
      <c r="B477" s="242"/>
      <c r="C477" s="243"/>
      <c r="D477" s="218" t="s">
        <v>211</v>
      </c>
      <c r="E477" s="244" t="s">
        <v>34</v>
      </c>
      <c r="F477" s="245" t="s">
        <v>215</v>
      </c>
      <c r="G477" s="243"/>
      <c r="H477" s="246">
        <v>56.55</v>
      </c>
      <c r="I477" s="247"/>
      <c r="J477" s="243"/>
      <c r="K477" s="243"/>
      <c r="L477" s="248"/>
      <c r="M477" s="249"/>
      <c r="N477" s="250"/>
      <c r="O477" s="250"/>
      <c r="P477" s="250"/>
      <c r="Q477" s="250"/>
      <c r="R477" s="250"/>
      <c r="S477" s="250"/>
      <c r="T477" s="251"/>
      <c r="AT477" s="252" t="s">
        <v>211</v>
      </c>
      <c r="AU477" s="252" t="s">
        <v>87</v>
      </c>
      <c r="AV477" s="14" t="s">
        <v>111</v>
      </c>
      <c r="AW477" s="14" t="s">
        <v>40</v>
      </c>
      <c r="AX477" s="14" t="s">
        <v>42</v>
      </c>
      <c r="AY477" s="252" t="s">
        <v>201</v>
      </c>
    </row>
    <row r="478" spans="2:65" s="1" customFormat="1" ht="25.5" customHeight="1">
      <c r="B478" s="43"/>
      <c r="C478" s="206" t="s">
        <v>727</v>
      </c>
      <c r="D478" s="206" t="s">
        <v>203</v>
      </c>
      <c r="E478" s="207" t="s">
        <v>4794</v>
      </c>
      <c r="F478" s="208" t="s">
        <v>4795</v>
      </c>
      <c r="G478" s="209" t="s">
        <v>355</v>
      </c>
      <c r="H478" s="210">
        <v>904.8</v>
      </c>
      <c r="I478" s="211"/>
      <c r="J478" s="212">
        <f>ROUND(I478*H478,2)</f>
        <v>0</v>
      </c>
      <c r="K478" s="208" t="s">
        <v>207</v>
      </c>
      <c r="L478" s="63"/>
      <c r="M478" s="213" t="s">
        <v>34</v>
      </c>
      <c r="N478" s="214" t="s">
        <v>51</v>
      </c>
      <c r="O478" s="44"/>
      <c r="P478" s="215">
        <f>O478*H478</f>
        <v>0</v>
      </c>
      <c r="Q478" s="215">
        <v>0</v>
      </c>
      <c r="R478" s="215">
        <f>Q478*H478</f>
        <v>0</v>
      </c>
      <c r="S478" s="215">
        <v>0</v>
      </c>
      <c r="T478" s="216">
        <f>S478*H478</f>
        <v>0</v>
      </c>
      <c r="AR478" s="25" t="s">
        <v>111</v>
      </c>
      <c r="AT478" s="25" t="s">
        <v>203</v>
      </c>
      <c r="AU478" s="25" t="s">
        <v>87</v>
      </c>
      <c r="AY478" s="25" t="s">
        <v>201</v>
      </c>
      <c r="BE478" s="217">
        <f>IF(N478="základní",J478,0)</f>
        <v>0</v>
      </c>
      <c r="BF478" s="217">
        <f>IF(N478="snížená",J478,0)</f>
        <v>0</v>
      </c>
      <c r="BG478" s="217">
        <f>IF(N478="zákl. přenesená",J478,0)</f>
        <v>0</v>
      </c>
      <c r="BH478" s="217">
        <f>IF(N478="sníž. přenesená",J478,0)</f>
        <v>0</v>
      </c>
      <c r="BI478" s="217">
        <f>IF(N478="nulová",J478,0)</f>
        <v>0</v>
      </c>
      <c r="BJ478" s="25" t="s">
        <v>42</v>
      </c>
      <c r="BK478" s="217">
        <f>ROUND(I478*H478,2)</f>
        <v>0</v>
      </c>
      <c r="BL478" s="25" t="s">
        <v>111</v>
      </c>
      <c r="BM478" s="25" t="s">
        <v>4796</v>
      </c>
    </row>
    <row r="479" spans="2:65" s="1" customFormat="1" ht="94.5">
      <c r="B479" s="43"/>
      <c r="C479" s="65"/>
      <c r="D479" s="218" t="s">
        <v>209</v>
      </c>
      <c r="E479" s="65"/>
      <c r="F479" s="219" t="s">
        <v>4791</v>
      </c>
      <c r="G479" s="65"/>
      <c r="H479" s="65"/>
      <c r="I479" s="175"/>
      <c r="J479" s="65"/>
      <c r="K479" s="65"/>
      <c r="L479" s="63"/>
      <c r="M479" s="220"/>
      <c r="N479" s="44"/>
      <c r="O479" s="44"/>
      <c r="P479" s="44"/>
      <c r="Q479" s="44"/>
      <c r="R479" s="44"/>
      <c r="S479" s="44"/>
      <c r="T479" s="80"/>
      <c r="AT479" s="25" t="s">
        <v>209</v>
      </c>
      <c r="AU479" s="25" t="s">
        <v>87</v>
      </c>
    </row>
    <row r="480" spans="2:65" s="13" customFormat="1">
      <c r="B480" s="231"/>
      <c r="C480" s="232"/>
      <c r="D480" s="218" t="s">
        <v>211</v>
      </c>
      <c r="E480" s="232"/>
      <c r="F480" s="234" t="s">
        <v>4797</v>
      </c>
      <c r="G480" s="232"/>
      <c r="H480" s="235">
        <v>904.8</v>
      </c>
      <c r="I480" s="236"/>
      <c r="J480" s="232"/>
      <c r="K480" s="232"/>
      <c r="L480" s="237"/>
      <c r="M480" s="238"/>
      <c r="N480" s="239"/>
      <c r="O480" s="239"/>
      <c r="P480" s="239"/>
      <c r="Q480" s="239"/>
      <c r="R480" s="239"/>
      <c r="S480" s="239"/>
      <c r="T480" s="240"/>
      <c r="AT480" s="241" t="s">
        <v>211</v>
      </c>
      <c r="AU480" s="241" t="s">
        <v>87</v>
      </c>
      <c r="AV480" s="13" t="s">
        <v>87</v>
      </c>
      <c r="AW480" s="13" t="s">
        <v>6</v>
      </c>
      <c r="AX480" s="13" t="s">
        <v>42</v>
      </c>
      <c r="AY480" s="241" t="s">
        <v>201</v>
      </c>
    </row>
    <row r="481" spans="2:65" s="1" customFormat="1" ht="16.5" customHeight="1">
      <c r="B481" s="43"/>
      <c r="C481" s="206" t="s">
        <v>731</v>
      </c>
      <c r="D481" s="206" t="s">
        <v>203</v>
      </c>
      <c r="E481" s="207" t="s">
        <v>4798</v>
      </c>
      <c r="F481" s="208" t="s">
        <v>4799</v>
      </c>
      <c r="G481" s="209" t="s">
        <v>355</v>
      </c>
      <c r="H481" s="210">
        <v>56.55</v>
      </c>
      <c r="I481" s="211"/>
      <c r="J481" s="212">
        <f>ROUND(I481*H481,2)</f>
        <v>0</v>
      </c>
      <c r="K481" s="208" t="s">
        <v>207</v>
      </c>
      <c r="L481" s="63"/>
      <c r="M481" s="213" t="s">
        <v>34</v>
      </c>
      <c r="N481" s="214" t="s">
        <v>51</v>
      </c>
      <c r="O481" s="44"/>
      <c r="P481" s="215">
        <f>O481*H481</f>
        <v>0</v>
      </c>
      <c r="Q481" s="215">
        <v>0</v>
      </c>
      <c r="R481" s="215">
        <f>Q481*H481</f>
        <v>0</v>
      </c>
      <c r="S481" s="215">
        <v>0</v>
      </c>
      <c r="T481" s="216">
        <f>S481*H481</f>
        <v>0</v>
      </c>
      <c r="AR481" s="25" t="s">
        <v>111</v>
      </c>
      <c r="AT481" s="25" t="s">
        <v>203</v>
      </c>
      <c r="AU481" s="25" t="s">
        <v>87</v>
      </c>
      <c r="AY481" s="25" t="s">
        <v>201</v>
      </c>
      <c r="BE481" s="217">
        <f>IF(N481="základní",J481,0)</f>
        <v>0</v>
      </c>
      <c r="BF481" s="217">
        <f>IF(N481="snížená",J481,0)</f>
        <v>0</v>
      </c>
      <c r="BG481" s="217">
        <f>IF(N481="zákl. přenesená",J481,0)</f>
        <v>0</v>
      </c>
      <c r="BH481" s="217">
        <f>IF(N481="sníž. přenesená",J481,0)</f>
        <v>0</v>
      </c>
      <c r="BI481" s="217">
        <f>IF(N481="nulová",J481,0)</f>
        <v>0</v>
      </c>
      <c r="BJ481" s="25" t="s">
        <v>42</v>
      </c>
      <c r="BK481" s="217">
        <f>ROUND(I481*H481,2)</f>
        <v>0</v>
      </c>
      <c r="BL481" s="25" t="s">
        <v>111</v>
      </c>
      <c r="BM481" s="25" t="s">
        <v>4800</v>
      </c>
    </row>
    <row r="482" spans="2:65" s="1" customFormat="1" ht="40.5">
      <c r="B482" s="43"/>
      <c r="C482" s="65"/>
      <c r="D482" s="218" t="s">
        <v>209</v>
      </c>
      <c r="E482" s="65"/>
      <c r="F482" s="219" t="s">
        <v>4801</v>
      </c>
      <c r="G482" s="65"/>
      <c r="H482" s="65"/>
      <c r="I482" s="175"/>
      <c r="J482" s="65"/>
      <c r="K482" s="65"/>
      <c r="L482" s="63"/>
      <c r="M482" s="220"/>
      <c r="N482" s="44"/>
      <c r="O482" s="44"/>
      <c r="P482" s="44"/>
      <c r="Q482" s="44"/>
      <c r="R482" s="44"/>
      <c r="S482" s="44"/>
      <c r="T482" s="80"/>
      <c r="AT482" s="25" t="s">
        <v>209</v>
      </c>
      <c r="AU482" s="25" t="s">
        <v>87</v>
      </c>
    </row>
    <row r="483" spans="2:65" s="13" customFormat="1">
      <c r="B483" s="231"/>
      <c r="C483" s="232"/>
      <c r="D483" s="218" t="s">
        <v>211</v>
      </c>
      <c r="E483" s="233" t="s">
        <v>34</v>
      </c>
      <c r="F483" s="234" t="s">
        <v>4793</v>
      </c>
      <c r="G483" s="232"/>
      <c r="H483" s="235">
        <v>56.55</v>
      </c>
      <c r="I483" s="236"/>
      <c r="J483" s="232"/>
      <c r="K483" s="232"/>
      <c r="L483" s="237"/>
      <c r="M483" s="238"/>
      <c r="N483" s="239"/>
      <c r="O483" s="239"/>
      <c r="P483" s="239"/>
      <c r="Q483" s="239"/>
      <c r="R483" s="239"/>
      <c r="S483" s="239"/>
      <c r="T483" s="240"/>
      <c r="AT483" s="241" t="s">
        <v>211</v>
      </c>
      <c r="AU483" s="241" t="s">
        <v>87</v>
      </c>
      <c r="AV483" s="13" t="s">
        <v>87</v>
      </c>
      <c r="AW483" s="13" t="s">
        <v>40</v>
      </c>
      <c r="AX483" s="13" t="s">
        <v>42</v>
      </c>
      <c r="AY483" s="241" t="s">
        <v>201</v>
      </c>
    </row>
    <row r="484" spans="2:65" s="1" customFormat="1" ht="25.5" customHeight="1">
      <c r="B484" s="43"/>
      <c r="C484" s="206" t="s">
        <v>743</v>
      </c>
      <c r="D484" s="206" t="s">
        <v>203</v>
      </c>
      <c r="E484" s="207" t="s">
        <v>4802</v>
      </c>
      <c r="F484" s="208" t="s">
        <v>4803</v>
      </c>
      <c r="G484" s="209" t="s">
        <v>355</v>
      </c>
      <c r="H484" s="210">
        <v>56.55</v>
      </c>
      <c r="I484" s="211"/>
      <c r="J484" s="212">
        <f>ROUND(I484*H484,2)</f>
        <v>0</v>
      </c>
      <c r="K484" s="208" t="s">
        <v>207</v>
      </c>
      <c r="L484" s="63"/>
      <c r="M484" s="213" t="s">
        <v>34</v>
      </c>
      <c r="N484" s="214" t="s">
        <v>51</v>
      </c>
      <c r="O484" s="44"/>
      <c r="P484" s="215">
        <f>O484*H484</f>
        <v>0</v>
      </c>
      <c r="Q484" s="215">
        <v>0</v>
      </c>
      <c r="R484" s="215">
        <f>Q484*H484</f>
        <v>0</v>
      </c>
      <c r="S484" s="215">
        <v>0</v>
      </c>
      <c r="T484" s="216">
        <f>S484*H484</f>
        <v>0</v>
      </c>
      <c r="AR484" s="25" t="s">
        <v>111</v>
      </c>
      <c r="AT484" s="25" t="s">
        <v>203</v>
      </c>
      <c r="AU484" s="25" t="s">
        <v>87</v>
      </c>
      <c r="AY484" s="25" t="s">
        <v>201</v>
      </c>
      <c r="BE484" s="217">
        <f>IF(N484="základní",J484,0)</f>
        <v>0</v>
      </c>
      <c r="BF484" s="217">
        <f>IF(N484="snížená",J484,0)</f>
        <v>0</v>
      </c>
      <c r="BG484" s="217">
        <f>IF(N484="zákl. přenesená",J484,0)</f>
        <v>0</v>
      </c>
      <c r="BH484" s="217">
        <f>IF(N484="sníž. přenesená",J484,0)</f>
        <v>0</v>
      </c>
      <c r="BI484" s="217">
        <f>IF(N484="nulová",J484,0)</f>
        <v>0</v>
      </c>
      <c r="BJ484" s="25" t="s">
        <v>42</v>
      </c>
      <c r="BK484" s="217">
        <f>ROUND(I484*H484,2)</f>
        <v>0</v>
      </c>
      <c r="BL484" s="25" t="s">
        <v>111</v>
      </c>
      <c r="BM484" s="25" t="s">
        <v>4804</v>
      </c>
    </row>
    <row r="485" spans="2:65" s="1" customFormat="1" ht="81">
      <c r="B485" s="43"/>
      <c r="C485" s="65"/>
      <c r="D485" s="218" t="s">
        <v>209</v>
      </c>
      <c r="E485" s="65"/>
      <c r="F485" s="219" t="s">
        <v>4805</v>
      </c>
      <c r="G485" s="65"/>
      <c r="H485" s="65"/>
      <c r="I485" s="175"/>
      <c r="J485" s="65"/>
      <c r="K485" s="65"/>
      <c r="L485" s="63"/>
      <c r="M485" s="220"/>
      <c r="N485" s="44"/>
      <c r="O485" s="44"/>
      <c r="P485" s="44"/>
      <c r="Q485" s="44"/>
      <c r="R485" s="44"/>
      <c r="S485" s="44"/>
      <c r="T485" s="80"/>
      <c r="AT485" s="25" t="s">
        <v>209</v>
      </c>
      <c r="AU485" s="25" t="s">
        <v>87</v>
      </c>
    </row>
    <row r="486" spans="2:65" s="11" customFormat="1" ht="29.85" customHeight="1">
      <c r="B486" s="190"/>
      <c r="C486" s="191"/>
      <c r="D486" s="192" t="s">
        <v>79</v>
      </c>
      <c r="E486" s="204" t="s">
        <v>1426</v>
      </c>
      <c r="F486" s="204" t="s">
        <v>1427</v>
      </c>
      <c r="G486" s="191"/>
      <c r="H486" s="191"/>
      <c r="I486" s="194"/>
      <c r="J486" s="205">
        <f>BK486</f>
        <v>0</v>
      </c>
      <c r="K486" s="191"/>
      <c r="L486" s="196"/>
      <c r="M486" s="197"/>
      <c r="N486" s="198"/>
      <c r="O486" s="198"/>
      <c r="P486" s="199">
        <f>P487</f>
        <v>0</v>
      </c>
      <c r="Q486" s="198"/>
      <c r="R486" s="199">
        <f>R487</f>
        <v>0</v>
      </c>
      <c r="S486" s="198"/>
      <c r="T486" s="200">
        <f>T487</f>
        <v>0</v>
      </c>
      <c r="AR486" s="201" t="s">
        <v>42</v>
      </c>
      <c r="AT486" s="202" t="s">
        <v>79</v>
      </c>
      <c r="AU486" s="202" t="s">
        <v>42</v>
      </c>
      <c r="AY486" s="201" t="s">
        <v>201</v>
      </c>
      <c r="BK486" s="203">
        <f>BK487</f>
        <v>0</v>
      </c>
    </row>
    <row r="487" spans="2:65" s="1" customFormat="1" ht="25.5" customHeight="1">
      <c r="B487" s="43"/>
      <c r="C487" s="206" t="s">
        <v>749</v>
      </c>
      <c r="D487" s="206" t="s">
        <v>203</v>
      </c>
      <c r="E487" s="207" t="s">
        <v>4806</v>
      </c>
      <c r="F487" s="208" t="s">
        <v>4807</v>
      </c>
      <c r="G487" s="209" t="s">
        <v>355</v>
      </c>
      <c r="H487" s="210">
        <v>253.74199999999999</v>
      </c>
      <c r="I487" s="211"/>
      <c r="J487" s="212">
        <f>ROUND(I487*H487,2)</f>
        <v>0</v>
      </c>
      <c r="K487" s="208" t="s">
        <v>207</v>
      </c>
      <c r="L487" s="63"/>
      <c r="M487" s="213" t="s">
        <v>34</v>
      </c>
      <c r="N487" s="277" t="s">
        <v>51</v>
      </c>
      <c r="O487" s="278"/>
      <c r="P487" s="279">
        <f>O487*H487</f>
        <v>0</v>
      </c>
      <c r="Q487" s="279">
        <v>0</v>
      </c>
      <c r="R487" s="279">
        <f>Q487*H487</f>
        <v>0</v>
      </c>
      <c r="S487" s="279">
        <v>0</v>
      </c>
      <c r="T487" s="280">
        <f>S487*H487</f>
        <v>0</v>
      </c>
      <c r="AR487" s="25" t="s">
        <v>111</v>
      </c>
      <c r="AT487" s="25" t="s">
        <v>203</v>
      </c>
      <c r="AU487" s="25" t="s">
        <v>87</v>
      </c>
      <c r="AY487" s="25" t="s">
        <v>201</v>
      </c>
      <c r="BE487" s="217">
        <f>IF(N487="základní",J487,0)</f>
        <v>0</v>
      </c>
      <c r="BF487" s="217">
        <f>IF(N487="snížená",J487,0)</f>
        <v>0</v>
      </c>
      <c r="BG487" s="217">
        <f>IF(N487="zákl. přenesená",J487,0)</f>
        <v>0</v>
      </c>
      <c r="BH487" s="217">
        <f>IF(N487="sníž. přenesená",J487,0)</f>
        <v>0</v>
      </c>
      <c r="BI487" s="217">
        <f>IF(N487="nulová",J487,0)</f>
        <v>0</v>
      </c>
      <c r="BJ487" s="25" t="s">
        <v>42</v>
      </c>
      <c r="BK487" s="217">
        <f>ROUND(I487*H487,2)</f>
        <v>0</v>
      </c>
      <c r="BL487" s="25" t="s">
        <v>111</v>
      </c>
      <c r="BM487" s="25" t="s">
        <v>4808</v>
      </c>
    </row>
    <row r="488" spans="2:65" s="1" customFormat="1" ht="6.95" customHeight="1">
      <c r="B488" s="58"/>
      <c r="C488" s="59"/>
      <c r="D488" s="59"/>
      <c r="E488" s="59"/>
      <c r="F488" s="59"/>
      <c r="G488" s="59"/>
      <c r="H488" s="59"/>
      <c r="I488" s="151"/>
      <c r="J488" s="59"/>
      <c r="K488" s="59"/>
      <c r="L488" s="63"/>
    </row>
  </sheetData>
  <sheetProtection password="CC35" sheet="1" objects="1" scenarios="1" formatColumns="0" formatRows="0" autoFilter="0"/>
  <autoFilter ref="C86:K487"/>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7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110</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s="1" customFormat="1" ht="15">
      <c r="B8" s="43"/>
      <c r="C8" s="44"/>
      <c r="D8" s="38" t="s">
        <v>149</v>
      </c>
      <c r="E8" s="44"/>
      <c r="F8" s="44"/>
      <c r="G8" s="44"/>
      <c r="H8" s="44"/>
      <c r="I8" s="130"/>
      <c r="J8" s="44"/>
      <c r="K8" s="47"/>
    </row>
    <row r="9" spans="1:70" s="1" customFormat="1" ht="36.950000000000003" customHeight="1">
      <c r="B9" s="43"/>
      <c r="C9" s="44"/>
      <c r="D9" s="44"/>
      <c r="E9" s="407" t="s">
        <v>4809</v>
      </c>
      <c r="F9" s="406"/>
      <c r="G9" s="406"/>
      <c r="H9" s="406"/>
      <c r="I9" s="130"/>
      <c r="J9" s="44"/>
      <c r="K9" s="47"/>
    </row>
    <row r="10" spans="1:70" s="1" customFormat="1">
      <c r="B10" s="43"/>
      <c r="C10" s="44"/>
      <c r="D10" s="44"/>
      <c r="E10" s="44"/>
      <c r="F10" s="44"/>
      <c r="G10" s="44"/>
      <c r="H10" s="44"/>
      <c r="I10" s="130"/>
      <c r="J10" s="44"/>
      <c r="K10" s="47"/>
    </row>
    <row r="11" spans="1:70" s="1" customFormat="1" ht="14.45" customHeight="1">
      <c r="B11" s="43"/>
      <c r="C11" s="44"/>
      <c r="D11" s="38" t="s">
        <v>20</v>
      </c>
      <c r="E11" s="44"/>
      <c r="F11" s="36" t="s">
        <v>21</v>
      </c>
      <c r="G11" s="44"/>
      <c r="H11" s="44"/>
      <c r="I11" s="131" t="s">
        <v>22</v>
      </c>
      <c r="J11" s="36" t="s">
        <v>34</v>
      </c>
      <c r="K11" s="47"/>
    </row>
    <row r="12" spans="1:70" s="1" customFormat="1" ht="14.45" customHeight="1">
      <c r="B12" s="43"/>
      <c r="C12" s="44"/>
      <c r="D12" s="38" t="s">
        <v>24</v>
      </c>
      <c r="E12" s="44"/>
      <c r="F12" s="36" t="s">
        <v>25</v>
      </c>
      <c r="G12" s="44"/>
      <c r="H12" s="44"/>
      <c r="I12" s="131" t="s">
        <v>26</v>
      </c>
      <c r="J12" s="132" t="str">
        <f>'Rekapitulace stavby'!AN8</f>
        <v>5. 6. 2018</v>
      </c>
      <c r="K12" s="47"/>
    </row>
    <row r="13" spans="1:70" s="1" customFormat="1" ht="10.9" customHeight="1">
      <c r="B13" s="43"/>
      <c r="C13" s="44"/>
      <c r="D13" s="44"/>
      <c r="E13" s="44"/>
      <c r="F13" s="44"/>
      <c r="G13" s="44"/>
      <c r="H13" s="44"/>
      <c r="I13" s="130"/>
      <c r="J13" s="44"/>
      <c r="K13" s="47"/>
    </row>
    <row r="14" spans="1:70" s="1" customFormat="1" ht="14.45" customHeight="1">
      <c r="B14" s="43"/>
      <c r="C14" s="44"/>
      <c r="D14" s="38" t="s">
        <v>32</v>
      </c>
      <c r="E14" s="44"/>
      <c r="F14" s="44"/>
      <c r="G14" s="44"/>
      <c r="H14" s="44"/>
      <c r="I14" s="131" t="s">
        <v>33</v>
      </c>
      <c r="J14" s="36" t="s">
        <v>34</v>
      </c>
      <c r="K14" s="47"/>
    </row>
    <row r="15" spans="1:70" s="1" customFormat="1" ht="18" customHeight="1">
      <c r="B15" s="43"/>
      <c r="C15" s="44"/>
      <c r="D15" s="44"/>
      <c r="E15" s="36" t="s">
        <v>35</v>
      </c>
      <c r="F15" s="44"/>
      <c r="G15" s="44"/>
      <c r="H15" s="44"/>
      <c r="I15" s="131" t="s">
        <v>36</v>
      </c>
      <c r="J15" s="36" t="s">
        <v>34</v>
      </c>
      <c r="K15" s="47"/>
    </row>
    <row r="16" spans="1:70" s="1" customFormat="1" ht="6.95" customHeight="1">
      <c r="B16" s="43"/>
      <c r="C16" s="44"/>
      <c r="D16" s="44"/>
      <c r="E16" s="44"/>
      <c r="F16" s="44"/>
      <c r="G16" s="44"/>
      <c r="H16" s="44"/>
      <c r="I16" s="130"/>
      <c r="J16" s="44"/>
      <c r="K16" s="47"/>
    </row>
    <row r="17" spans="2:11" s="1" customFormat="1" ht="14.45" customHeight="1">
      <c r="B17" s="43"/>
      <c r="C17" s="44"/>
      <c r="D17" s="38" t="s">
        <v>37</v>
      </c>
      <c r="E17" s="44"/>
      <c r="F17" s="44"/>
      <c r="G17" s="44"/>
      <c r="H17" s="44"/>
      <c r="I17" s="131" t="s">
        <v>33</v>
      </c>
      <c r="J17" s="36" t="str">
        <f>IF('Rekapitulace stavby'!AN13="Vyplň údaj","",IF('Rekapitulace stavby'!AN13="","",'Rekapitulace stavby'!AN13))</f>
        <v/>
      </c>
      <c r="K17" s="47"/>
    </row>
    <row r="18" spans="2:11" s="1" customFormat="1" ht="18" customHeight="1">
      <c r="B18" s="43"/>
      <c r="C18" s="44"/>
      <c r="D18" s="44"/>
      <c r="E18" s="36" t="str">
        <f>IF('Rekapitulace stavby'!E14="Vyplň údaj","",IF('Rekapitulace stavby'!E14="","",'Rekapitulace stavby'!E14))</f>
        <v/>
      </c>
      <c r="F18" s="44"/>
      <c r="G18" s="44"/>
      <c r="H18" s="44"/>
      <c r="I18" s="131" t="s">
        <v>36</v>
      </c>
      <c r="J18" s="36" t="str">
        <f>IF('Rekapitulace stavby'!AN14="Vyplň údaj","",IF('Rekapitulace stavby'!AN14="","",'Rekapitulace stavby'!AN14))</f>
        <v/>
      </c>
      <c r="K18" s="47"/>
    </row>
    <row r="19" spans="2:11" s="1" customFormat="1" ht="6.95" customHeight="1">
      <c r="B19" s="43"/>
      <c r="C19" s="44"/>
      <c r="D19" s="44"/>
      <c r="E19" s="44"/>
      <c r="F19" s="44"/>
      <c r="G19" s="44"/>
      <c r="H19" s="44"/>
      <c r="I19" s="130"/>
      <c r="J19" s="44"/>
      <c r="K19" s="47"/>
    </row>
    <row r="20" spans="2:11" s="1" customFormat="1" ht="14.45" customHeight="1">
      <c r="B20" s="43"/>
      <c r="C20" s="44"/>
      <c r="D20" s="38" t="s">
        <v>39</v>
      </c>
      <c r="E20" s="44"/>
      <c r="F20" s="44"/>
      <c r="G20" s="44"/>
      <c r="H20" s="44"/>
      <c r="I20" s="131" t="s">
        <v>33</v>
      </c>
      <c r="J20" s="36" t="s">
        <v>34</v>
      </c>
      <c r="K20" s="47"/>
    </row>
    <row r="21" spans="2:11" s="1" customFormat="1" ht="18" customHeight="1">
      <c r="B21" s="43"/>
      <c r="C21" s="44"/>
      <c r="D21" s="44"/>
      <c r="E21" s="36" t="s">
        <v>41</v>
      </c>
      <c r="F21" s="44"/>
      <c r="G21" s="44"/>
      <c r="H21" s="44"/>
      <c r="I21" s="131" t="s">
        <v>36</v>
      </c>
      <c r="J21" s="36" t="s">
        <v>34</v>
      </c>
      <c r="K21" s="47"/>
    </row>
    <row r="22" spans="2:11" s="1" customFormat="1" ht="6.95" customHeight="1">
      <c r="B22" s="43"/>
      <c r="C22" s="44"/>
      <c r="D22" s="44"/>
      <c r="E22" s="44"/>
      <c r="F22" s="44"/>
      <c r="G22" s="44"/>
      <c r="H22" s="44"/>
      <c r="I22" s="130"/>
      <c r="J22" s="44"/>
      <c r="K22" s="47"/>
    </row>
    <row r="23" spans="2:11" s="1" customFormat="1" ht="14.45" customHeight="1">
      <c r="B23" s="43"/>
      <c r="C23" s="44"/>
      <c r="D23" s="38" t="s">
        <v>43</v>
      </c>
      <c r="E23" s="44"/>
      <c r="F23" s="44"/>
      <c r="G23" s="44"/>
      <c r="H23" s="44"/>
      <c r="I23" s="130"/>
      <c r="J23" s="44"/>
      <c r="K23" s="47"/>
    </row>
    <row r="24" spans="2:11" s="7" customFormat="1" ht="71.25" customHeight="1">
      <c r="B24" s="133"/>
      <c r="C24" s="134"/>
      <c r="D24" s="134"/>
      <c r="E24" s="399" t="s">
        <v>45</v>
      </c>
      <c r="F24" s="399"/>
      <c r="G24" s="399"/>
      <c r="H24" s="399"/>
      <c r="I24" s="135"/>
      <c r="J24" s="134"/>
      <c r="K24" s="136"/>
    </row>
    <row r="25" spans="2:11" s="1" customFormat="1" ht="6.95" customHeight="1">
      <c r="B25" s="43"/>
      <c r="C25" s="44"/>
      <c r="D25" s="44"/>
      <c r="E25" s="44"/>
      <c r="F25" s="44"/>
      <c r="G25" s="44"/>
      <c r="H25" s="44"/>
      <c r="I25" s="130"/>
      <c r="J25" s="44"/>
      <c r="K25" s="47"/>
    </row>
    <row r="26" spans="2:11" s="1" customFormat="1" ht="6.95" customHeight="1">
      <c r="B26" s="43"/>
      <c r="C26" s="44"/>
      <c r="D26" s="87"/>
      <c r="E26" s="87"/>
      <c r="F26" s="87"/>
      <c r="G26" s="87"/>
      <c r="H26" s="87"/>
      <c r="I26" s="137"/>
      <c r="J26" s="87"/>
      <c r="K26" s="138"/>
    </row>
    <row r="27" spans="2:11" s="1" customFormat="1" ht="25.35" customHeight="1">
      <c r="B27" s="43"/>
      <c r="C27" s="44"/>
      <c r="D27" s="139" t="s">
        <v>46</v>
      </c>
      <c r="E27" s="44"/>
      <c r="F27" s="44"/>
      <c r="G27" s="44"/>
      <c r="H27" s="44"/>
      <c r="I27" s="130"/>
      <c r="J27" s="140">
        <f>ROUND(J87,0)</f>
        <v>0</v>
      </c>
      <c r="K27" s="47"/>
    </row>
    <row r="28" spans="2:11" s="1" customFormat="1" ht="6.95" customHeight="1">
      <c r="B28" s="43"/>
      <c r="C28" s="44"/>
      <c r="D28" s="87"/>
      <c r="E28" s="87"/>
      <c r="F28" s="87"/>
      <c r="G28" s="87"/>
      <c r="H28" s="87"/>
      <c r="I28" s="137"/>
      <c r="J28" s="87"/>
      <c r="K28" s="138"/>
    </row>
    <row r="29" spans="2:11" s="1" customFormat="1" ht="14.45" customHeight="1">
      <c r="B29" s="43"/>
      <c r="C29" s="44"/>
      <c r="D29" s="44"/>
      <c r="E29" s="44"/>
      <c r="F29" s="48" t="s">
        <v>48</v>
      </c>
      <c r="G29" s="44"/>
      <c r="H29" s="44"/>
      <c r="I29" s="141" t="s">
        <v>47</v>
      </c>
      <c r="J29" s="48" t="s">
        <v>49</v>
      </c>
      <c r="K29" s="47"/>
    </row>
    <row r="30" spans="2:11" s="1" customFormat="1" ht="14.45" customHeight="1">
      <c r="B30" s="43"/>
      <c r="C30" s="44"/>
      <c r="D30" s="51" t="s">
        <v>50</v>
      </c>
      <c r="E30" s="51" t="s">
        <v>51</v>
      </c>
      <c r="F30" s="142">
        <f>ROUND(SUM(BE87:BE471), 0)</f>
        <v>0</v>
      </c>
      <c r="G30" s="44"/>
      <c r="H30" s="44"/>
      <c r="I30" s="143">
        <v>0.21</v>
      </c>
      <c r="J30" s="142">
        <f>ROUND(ROUND((SUM(BE87:BE471)), 0)*I30, 1)</f>
        <v>0</v>
      </c>
      <c r="K30" s="47"/>
    </row>
    <row r="31" spans="2:11" s="1" customFormat="1" ht="14.45" customHeight="1">
      <c r="B31" s="43"/>
      <c r="C31" s="44"/>
      <c r="D31" s="44"/>
      <c r="E31" s="51" t="s">
        <v>52</v>
      </c>
      <c r="F31" s="142">
        <f>ROUND(SUM(BF87:BF471), 0)</f>
        <v>0</v>
      </c>
      <c r="G31" s="44"/>
      <c r="H31" s="44"/>
      <c r="I31" s="143">
        <v>0.15</v>
      </c>
      <c r="J31" s="142">
        <f>ROUND(ROUND((SUM(BF87:BF471)), 0)*I31, 1)</f>
        <v>0</v>
      </c>
      <c r="K31" s="47"/>
    </row>
    <row r="32" spans="2:11" s="1" customFormat="1" ht="14.45" hidden="1" customHeight="1">
      <c r="B32" s="43"/>
      <c r="C32" s="44"/>
      <c r="D32" s="44"/>
      <c r="E32" s="51" t="s">
        <v>53</v>
      </c>
      <c r="F32" s="142">
        <f>ROUND(SUM(BG87:BG471), 0)</f>
        <v>0</v>
      </c>
      <c r="G32" s="44"/>
      <c r="H32" s="44"/>
      <c r="I32" s="143">
        <v>0.21</v>
      </c>
      <c r="J32" s="142">
        <v>0</v>
      </c>
      <c r="K32" s="47"/>
    </row>
    <row r="33" spans="2:11" s="1" customFormat="1" ht="14.45" hidden="1" customHeight="1">
      <c r="B33" s="43"/>
      <c r="C33" s="44"/>
      <c r="D33" s="44"/>
      <c r="E33" s="51" t="s">
        <v>54</v>
      </c>
      <c r="F33" s="142">
        <f>ROUND(SUM(BH87:BH471), 0)</f>
        <v>0</v>
      </c>
      <c r="G33" s="44"/>
      <c r="H33" s="44"/>
      <c r="I33" s="143">
        <v>0.15</v>
      </c>
      <c r="J33" s="142">
        <v>0</v>
      </c>
      <c r="K33" s="47"/>
    </row>
    <row r="34" spans="2:11" s="1" customFormat="1" ht="14.45" hidden="1" customHeight="1">
      <c r="B34" s="43"/>
      <c r="C34" s="44"/>
      <c r="D34" s="44"/>
      <c r="E34" s="51" t="s">
        <v>55</v>
      </c>
      <c r="F34" s="142">
        <f>ROUND(SUM(BI87:BI471), 0)</f>
        <v>0</v>
      </c>
      <c r="G34" s="44"/>
      <c r="H34" s="44"/>
      <c r="I34" s="143">
        <v>0</v>
      </c>
      <c r="J34" s="142">
        <v>0</v>
      </c>
      <c r="K34" s="47"/>
    </row>
    <row r="35" spans="2:11" s="1" customFormat="1" ht="6.95" customHeight="1">
      <c r="B35" s="43"/>
      <c r="C35" s="44"/>
      <c r="D35" s="44"/>
      <c r="E35" s="44"/>
      <c r="F35" s="44"/>
      <c r="G35" s="44"/>
      <c r="H35" s="44"/>
      <c r="I35" s="130"/>
      <c r="J35" s="44"/>
      <c r="K35" s="47"/>
    </row>
    <row r="36" spans="2:11" s="1" customFormat="1" ht="25.35" customHeight="1">
      <c r="B36" s="43"/>
      <c r="C36" s="144"/>
      <c r="D36" s="145" t="s">
        <v>56</v>
      </c>
      <c r="E36" s="81"/>
      <c r="F36" s="81"/>
      <c r="G36" s="146" t="s">
        <v>57</v>
      </c>
      <c r="H36" s="147" t="s">
        <v>58</v>
      </c>
      <c r="I36" s="148"/>
      <c r="J36" s="149">
        <f>SUM(J27:J34)</f>
        <v>0</v>
      </c>
      <c r="K36" s="150"/>
    </row>
    <row r="37" spans="2:11" s="1" customFormat="1" ht="14.45" customHeight="1">
      <c r="B37" s="58"/>
      <c r="C37" s="59"/>
      <c r="D37" s="59"/>
      <c r="E37" s="59"/>
      <c r="F37" s="59"/>
      <c r="G37" s="59"/>
      <c r="H37" s="59"/>
      <c r="I37" s="151"/>
      <c r="J37" s="59"/>
      <c r="K37" s="60"/>
    </row>
    <row r="41" spans="2:11" s="1" customFormat="1" ht="6.95" customHeight="1">
      <c r="B41" s="152"/>
      <c r="C41" s="153"/>
      <c r="D41" s="153"/>
      <c r="E41" s="153"/>
      <c r="F41" s="153"/>
      <c r="G41" s="153"/>
      <c r="H41" s="153"/>
      <c r="I41" s="154"/>
      <c r="J41" s="153"/>
      <c r="K41" s="155"/>
    </row>
    <row r="42" spans="2:11" s="1" customFormat="1" ht="36.950000000000003" customHeight="1">
      <c r="B42" s="43"/>
      <c r="C42" s="31" t="s">
        <v>153</v>
      </c>
      <c r="D42" s="44"/>
      <c r="E42" s="44"/>
      <c r="F42" s="44"/>
      <c r="G42" s="44"/>
      <c r="H42" s="44"/>
      <c r="I42" s="130"/>
      <c r="J42" s="44"/>
      <c r="K42" s="47"/>
    </row>
    <row r="43" spans="2:11" s="1" customFormat="1" ht="6.95" customHeight="1">
      <c r="B43" s="43"/>
      <c r="C43" s="44"/>
      <c r="D43" s="44"/>
      <c r="E43" s="44"/>
      <c r="F43" s="44"/>
      <c r="G43" s="44"/>
      <c r="H43" s="44"/>
      <c r="I43" s="130"/>
      <c r="J43" s="44"/>
      <c r="K43" s="47"/>
    </row>
    <row r="44" spans="2:11" s="1" customFormat="1" ht="14.45" customHeight="1">
      <c r="B44" s="43"/>
      <c r="C44" s="38" t="s">
        <v>18</v>
      </c>
      <c r="D44" s="44"/>
      <c r="E44" s="44"/>
      <c r="F44" s="44"/>
      <c r="G44" s="44"/>
      <c r="H44" s="44"/>
      <c r="I44" s="130"/>
      <c r="J44" s="44"/>
      <c r="K44" s="47"/>
    </row>
    <row r="45" spans="2:11" s="1" customFormat="1" ht="16.5" customHeight="1">
      <c r="B45" s="43"/>
      <c r="C45" s="44"/>
      <c r="D45" s="44"/>
      <c r="E45" s="405" t="str">
        <f>E7</f>
        <v>Školní jídelna a kuchyně, Velké Březno</v>
      </c>
      <c r="F45" s="411"/>
      <c r="G45" s="411"/>
      <c r="H45" s="411"/>
      <c r="I45" s="130"/>
      <c r="J45" s="44"/>
      <c r="K45" s="47"/>
    </row>
    <row r="46" spans="2:11" s="1" customFormat="1" ht="14.45" customHeight="1">
      <c r="B46" s="43"/>
      <c r="C46" s="38" t="s">
        <v>149</v>
      </c>
      <c r="D46" s="44"/>
      <c r="E46" s="44"/>
      <c r="F46" s="44"/>
      <c r="G46" s="44"/>
      <c r="H46" s="44"/>
      <c r="I46" s="130"/>
      <c r="J46" s="44"/>
      <c r="K46" s="47"/>
    </row>
    <row r="47" spans="2:11" s="1" customFormat="1" ht="17.25" customHeight="1">
      <c r="B47" s="43"/>
      <c r="C47" s="44"/>
      <c r="D47" s="44"/>
      <c r="E47" s="407" t="str">
        <f>E9</f>
        <v>3 - IO 02 - Oplocení</v>
      </c>
      <c r="F47" s="406"/>
      <c r="G47" s="406"/>
      <c r="H47" s="406"/>
      <c r="I47" s="130"/>
      <c r="J47" s="44"/>
      <c r="K47" s="47"/>
    </row>
    <row r="48" spans="2:11" s="1" customFormat="1" ht="6.95" customHeight="1">
      <c r="B48" s="43"/>
      <c r="C48" s="44"/>
      <c r="D48" s="44"/>
      <c r="E48" s="44"/>
      <c r="F48" s="44"/>
      <c r="G48" s="44"/>
      <c r="H48" s="44"/>
      <c r="I48" s="130"/>
      <c r="J48" s="44"/>
      <c r="K48" s="47"/>
    </row>
    <row r="49" spans="2:47" s="1" customFormat="1" ht="18" customHeight="1">
      <c r="B49" s="43"/>
      <c r="C49" s="38" t="s">
        <v>24</v>
      </c>
      <c r="D49" s="44"/>
      <c r="E49" s="44"/>
      <c r="F49" s="36" t="str">
        <f>F12</f>
        <v>Velké Březno</v>
      </c>
      <c r="G49" s="44"/>
      <c r="H49" s="44"/>
      <c r="I49" s="131" t="s">
        <v>26</v>
      </c>
      <c r="J49" s="132" t="str">
        <f>IF(J12="","",J12)</f>
        <v>5. 6. 2018</v>
      </c>
      <c r="K49" s="47"/>
    </row>
    <row r="50" spans="2:47" s="1" customFormat="1" ht="6.95" customHeight="1">
      <c r="B50" s="43"/>
      <c r="C50" s="44"/>
      <c r="D50" s="44"/>
      <c r="E50" s="44"/>
      <c r="F50" s="44"/>
      <c r="G50" s="44"/>
      <c r="H50" s="44"/>
      <c r="I50" s="130"/>
      <c r="J50" s="44"/>
      <c r="K50" s="47"/>
    </row>
    <row r="51" spans="2:47" s="1" customFormat="1" ht="15">
      <c r="B51" s="43"/>
      <c r="C51" s="38" t="s">
        <v>32</v>
      </c>
      <c r="D51" s="44"/>
      <c r="E51" s="44"/>
      <c r="F51" s="36" t="str">
        <f>E15</f>
        <v>Obec Velké Březno</v>
      </c>
      <c r="G51" s="44"/>
      <c r="H51" s="44"/>
      <c r="I51" s="131" t="s">
        <v>39</v>
      </c>
      <c r="J51" s="399" t="str">
        <f>E21</f>
        <v>Ateliér AVN s.r.o.</v>
      </c>
      <c r="K51" s="47"/>
    </row>
    <row r="52" spans="2:47" s="1" customFormat="1" ht="14.45" customHeight="1">
      <c r="B52" s="43"/>
      <c r="C52" s="38" t="s">
        <v>37</v>
      </c>
      <c r="D52" s="44"/>
      <c r="E52" s="44"/>
      <c r="F52" s="36" t="str">
        <f>IF(E18="","",E18)</f>
        <v/>
      </c>
      <c r="G52" s="44"/>
      <c r="H52" s="44"/>
      <c r="I52" s="130"/>
      <c r="J52" s="408"/>
      <c r="K52" s="47"/>
    </row>
    <row r="53" spans="2:47" s="1" customFormat="1" ht="10.35" customHeight="1">
      <c r="B53" s="43"/>
      <c r="C53" s="44"/>
      <c r="D53" s="44"/>
      <c r="E53" s="44"/>
      <c r="F53" s="44"/>
      <c r="G53" s="44"/>
      <c r="H53" s="44"/>
      <c r="I53" s="130"/>
      <c r="J53" s="44"/>
      <c r="K53" s="47"/>
    </row>
    <row r="54" spans="2:47" s="1" customFormat="1" ht="29.25" customHeight="1">
      <c r="B54" s="43"/>
      <c r="C54" s="156" t="s">
        <v>154</v>
      </c>
      <c r="D54" s="144"/>
      <c r="E54" s="144"/>
      <c r="F54" s="144"/>
      <c r="G54" s="144"/>
      <c r="H54" s="144"/>
      <c r="I54" s="157"/>
      <c r="J54" s="158" t="s">
        <v>155</v>
      </c>
      <c r="K54" s="159"/>
    </row>
    <row r="55" spans="2:47" s="1" customFormat="1" ht="10.35" customHeight="1">
      <c r="B55" s="43"/>
      <c r="C55" s="44"/>
      <c r="D55" s="44"/>
      <c r="E55" s="44"/>
      <c r="F55" s="44"/>
      <c r="G55" s="44"/>
      <c r="H55" s="44"/>
      <c r="I55" s="130"/>
      <c r="J55" s="44"/>
      <c r="K55" s="47"/>
    </row>
    <row r="56" spans="2:47" s="1" customFormat="1" ht="29.25" customHeight="1">
      <c r="B56" s="43"/>
      <c r="C56" s="160" t="s">
        <v>156</v>
      </c>
      <c r="D56" s="44"/>
      <c r="E56" s="44"/>
      <c r="F56" s="44"/>
      <c r="G56" s="44"/>
      <c r="H56" s="44"/>
      <c r="I56" s="130"/>
      <c r="J56" s="140">
        <f>J87</f>
        <v>0</v>
      </c>
      <c r="K56" s="47"/>
      <c r="AU56" s="25" t="s">
        <v>157</v>
      </c>
    </row>
    <row r="57" spans="2:47" s="8" customFormat="1" ht="24.95" customHeight="1">
      <c r="B57" s="161"/>
      <c r="C57" s="162"/>
      <c r="D57" s="163" t="s">
        <v>158</v>
      </c>
      <c r="E57" s="164"/>
      <c r="F57" s="164"/>
      <c r="G57" s="164"/>
      <c r="H57" s="164"/>
      <c r="I57" s="165"/>
      <c r="J57" s="166">
        <f>J88</f>
        <v>0</v>
      </c>
      <c r="K57" s="167"/>
    </row>
    <row r="58" spans="2:47" s="9" customFormat="1" ht="19.899999999999999" customHeight="1">
      <c r="B58" s="168"/>
      <c r="C58" s="169"/>
      <c r="D58" s="170" t="s">
        <v>159</v>
      </c>
      <c r="E58" s="171"/>
      <c r="F58" s="171"/>
      <c r="G58" s="171"/>
      <c r="H58" s="171"/>
      <c r="I58" s="172"/>
      <c r="J58" s="173">
        <f>J89</f>
        <v>0</v>
      </c>
      <c r="K58" s="174"/>
    </row>
    <row r="59" spans="2:47" s="9" customFormat="1" ht="19.899999999999999" customHeight="1">
      <c r="B59" s="168"/>
      <c r="C59" s="169"/>
      <c r="D59" s="170" t="s">
        <v>160</v>
      </c>
      <c r="E59" s="171"/>
      <c r="F59" s="171"/>
      <c r="G59" s="171"/>
      <c r="H59" s="171"/>
      <c r="I59" s="172"/>
      <c r="J59" s="173">
        <f>J155</f>
        <v>0</v>
      </c>
      <c r="K59" s="174"/>
    </row>
    <row r="60" spans="2:47" s="9" customFormat="1" ht="19.899999999999999" customHeight="1">
      <c r="B60" s="168"/>
      <c r="C60" s="169"/>
      <c r="D60" s="170" t="s">
        <v>161</v>
      </c>
      <c r="E60" s="171"/>
      <c r="F60" s="171"/>
      <c r="G60" s="171"/>
      <c r="H60" s="171"/>
      <c r="I60" s="172"/>
      <c r="J60" s="173">
        <f>J213</f>
        <v>0</v>
      </c>
      <c r="K60" s="174"/>
    </row>
    <row r="61" spans="2:47" s="9" customFormat="1" ht="19.899999999999999" customHeight="1">
      <c r="B61" s="168"/>
      <c r="C61" s="169"/>
      <c r="D61" s="170" t="s">
        <v>4463</v>
      </c>
      <c r="E61" s="171"/>
      <c r="F61" s="171"/>
      <c r="G61" s="171"/>
      <c r="H61" s="171"/>
      <c r="I61" s="172"/>
      <c r="J61" s="173">
        <f>J293</f>
        <v>0</v>
      </c>
      <c r="K61" s="174"/>
    </row>
    <row r="62" spans="2:47" s="9" customFormat="1" ht="19.899999999999999" customHeight="1">
      <c r="B62" s="168"/>
      <c r="C62" s="169"/>
      <c r="D62" s="170" t="s">
        <v>163</v>
      </c>
      <c r="E62" s="171"/>
      <c r="F62" s="171"/>
      <c r="G62" s="171"/>
      <c r="H62" s="171"/>
      <c r="I62" s="172"/>
      <c r="J62" s="173">
        <f>J316</f>
        <v>0</v>
      </c>
      <c r="K62" s="174"/>
    </row>
    <row r="63" spans="2:47" s="9" customFormat="1" ht="19.899999999999999" customHeight="1">
      <c r="B63" s="168"/>
      <c r="C63" s="169"/>
      <c r="D63" s="170" t="s">
        <v>164</v>
      </c>
      <c r="E63" s="171"/>
      <c r="F63" s="171"/>
      <c r="G63" s="171"/>
      <c r="H63" s="171"/>
      <c r="I63" s="172"/>
      <c r="J63" s="173">
        <f>J329</f>
        <v>0</v>
      </c>
      <c r="K63" s="174"/>
    </row>
    <row r="64" spans="2:47" s="9" customFormat="1" ht="19.899999999999999" customHeight="1">
      <c r="B64" s="168"/>
      <c r="C64" s="169"/>
      <c r="D64" s="170" t="s">
        <v>4465</v>
      </c>
      <c r="E64" s="171"/>
      <c r="F64" s="171"/>
      <c r="G64" s="171"/>
      <c r="H64" s="171"/>
      <c r="I64" s="172"/>
      <c r="J64" s="173">
        <f>J434</f>
        <v>0</v>
      </c>
      <c r="K64" s="174"/>
    </row>
    <row r="65" spans="2:12" s="9" customFormat="1" ht="19.899999999999999" customHeight="1">
      <c r="B65" s="168"/>
      <c r="C65" s="169"/>
      <c r="D65" s="170" t="s">
        <v>165</v>
      </c>
      <c r="E65" s="171"/>
      <c r="F65" s="171"/>
      <c r="G65" s="171"/>
      <c r="H65" s="171"/>
      <c r="I65" s="172"/>
      <c r="J65" s="173">
        <f>J446</f>
        <v>0</v>
      </c>
      <c r="K65" s="174"/>
    </row>
    <row r="66" spans="2:12" s="8" customFormat="1" ht="24.95" customHeight="1">
      <c r="B66" s="161"/>
      <c r="C66" s="162"/>
      <c r="D66" s="163" t="s">
        <v>166</v>
      </c>
      <c r="E66" s="164"/>
      <c r="F66" s="164"/>
      <c r="G66" s="164"/>
      <c r="H66" s="164"/>
      <c r="I66" s="165"/>
      <c r="J66" s="166">
        <f>J449</f>
        <v>0</v>
      </c>
      <c r="K66" s="167"/>
    </row>
    <row r="67" spans="2:12" s="9" customFormat="1" ht="19.899999999999999" customHeight="1">
      <c r="B67" s="168"/>
      <c r="C67" s="169"/>
      <c r="D67" s="170" t="s">
        <v>180</v>
      </c>
      <c r="E67" s="171"/>
      <c r="F67" s="171"/>
      <c r="G67" s="171"/>
      <c r="H67" s="171"/>
      <c r="I67" s="172"/>
      <c r="J67" s="173">
        <f>J450</f>
        <v>0</v>
      </c>
      <c r="K67" s="174"/>
    </row>
    <row r="68" spans="2:12" s="1" customFormat="1" ht="21.75" customHeight="1">
      <c r="B68" s="43"/>
      <c r="C68" s="44"/>
      <c r="D68" s="44"/>
      <c r="E68" s="44"/>
      <c r="F68" s="44"/>
      <c r="G68" s="44"/>
      <c r="H68" s="44"/>
      <c r="I68" s="130"/>
      <c r="J68" s="44"/>
      <c r="K68" s="47"/>
    </row>
    <row r="69" spans="2:12" s="1" customFormat="1" ht="6.95" customHeight="1">
      <c r="B69" s="58"/>
      <c r="C69" s="59"/>
      <c r="D69" s="59"/>
      <c r="E69" s="59"/>
      <c r="F69" s="59"/>
      <c r="G69" s="59"/>
      <c r="H69" s="59"/>
      <c r="I69" s="151"/>
      <c r="J69" s="59"/>
      <c r="K69" s="60"/>
    </row>
    <row r="73" spans="2:12" s="1" customFormat="1" ht="6.95" customHeight="1">
      <c r="B73" s="61"/>
      <c r="C73" s="62"/>
      <c r="D73" s="62"/>
      <c r="E73" s="62"/>
      <c r="F73" s="62"/>
      <c r="G73" s="62"/>
      <c r="H73" s="62"/>
      <c r="I73" s="154"/>
      <c r="J73" s="62"/>
      <c r="K73" s="62"/>
      <c r="L73" s="63"/>
    </row>
    <row r="74" spans="2:12" s="1" customFormat="1" ht="36.950000000000003" customHeight="1">
      <c r="B74" s="43"/>
      <c r="C74" s="64" t="s">
        <v>185</v>
      </c>
      <c r="D74" s="65"/>
      <c r="E74" s="65"/>
      <c r="F74" s="65"/>
      <c r="G74" s="65"/>
      <c r="H74" s="65"/>
      <c r="I74" s="175"/>
      <c r="J74" s="65"/>
      <c r="K74" s="65"/>
      <c r="L74" s="63"/>
    </row>
    <row r="75" spans="2:12" s="1" customFormat="1" ht="6.95" customHeight="1">
      <c r="B75" s="43"/>
      <c r="C75" s="65"/>
      <c r="D75" s="65"/>
      <c r="E75" s="65"/>
      <c r="F75" s="65"/>
      <c r="G75" s="65"/>
      <c r="H75" s="65"/>
      <c r="I75" s="175"/>
      <c r="J75" s="65"/>
      <c r="K75" s="65"/>
      <c r="L75" s="63"/>
    </row>
    <row r="76" spans="2:12" s="1" customFormat="1" ht="14.45" customHeight="1">
      <c r="B76" s="43"/>
      <c r="C76" s="67" t="s">
        <v>18</v>
      </c>
      <c r="D76" s="65"/>
      <c r="E76" s="65"/>
      <c r="F76" s="65"/>
      <c r="G76" s="65"/>
      <c r="H76" s="65"/>
      <c r="I76" s="175"/>
      <c r="J76" s="65"/>
      <c r="K76" s="65"/>
      <c r="L76" s="63"/>
    </row>
    <row r="77" spans="2:12" s="1" customFormat="1" ht="16.5" customHeight="1">
      <c r="B77" s="43"/>
      <c r="C77" s="65"/>
      <c r="D77" s="65"/>
      <c r="E77" s="409" t="str">
        <f>E7</f>
        <v>Školní jídelna a kuchyně, Velké Březno</v>
      </c>
      <c r="F77" s="410"/>
      <c r="G77" s="410"/>
      <c r="H77" s="410"/>
      <c r="I77" s="175"/>
      <c r="J77" s="65"/>
      <c r="K77" s="65"/>
      <c r="L77" s="63"/>
    </row>
    <row r="78" spans="2:12" s="1" customFormat="1" ht="14.45" customHeight="1">
      <c r="B78" s="43"/>
      <c r="C78" s="67" t="s">
        <v>149</v>
      </c>
      <c r="D78" s="65"/>
      <c r="E78" s="65"/>
      <c r="F78" s="65"/>
      <c r="G78" s="65"/>
      <c r="H78" s="65"/>
      <c r="I78" s="175"/>
      <c r="J78" s="65"/>
      <c r="K78" s="65"/>
      <c r="L78" s="63"/>
    </row>
    <row r="79" spans="2:12" s="1" customFormat="1" ht="17.25" customHeight="1">
      <c r="B79" s="43"/>
      <c r="C79" s="65"/>
      <c r="D79" s="65"/>
      <c r="E79" s="371" t="str">
        <f>E9</f>
        <v>3 - IO 02 - Oplocení</v>
      </c>
      <c r="F79" s="403"/>
      <c r="G79" s="403"/>
      <c r="H79" s="403"/>
      <c r="I79" s="175"/>
      <c r="J79" s="65"/>
      <c r="K79" s="65"/>
      <c r="L79" s="63"/>
    </row>
    <row r="80" spans="2:12" s="1" customFormat="1" ht="6.95" customHeight="1">
      <c r="B80" s="43"/>
      <c r="C80" s="65"/>
      <c r="D80" s="65"/>
      <c r="E80" s="65"/>
      <c r="F80" s="65"/>
      <c r="G80" s="65"/>
      <c r="H80" s="65"/>
      <c r="I80" s="175"/>
      <c r="J80" s="65"/>
      <c r="K80" s="65"/>
      <c r="L80" s="63"/>
    </row>
    <row r="81" spans="2:65" s="1" customFormat="1" ht="18" customHeight="1">
      <c r="B81" s="43"/>
      <c r="C81" s="67" t="s">
        <v>24</v>
      </c>
      <c r="D81" s="65"/>
      <c r="E81" s="65"/>
      <c r="F81" s="178" t="str">
        <f>F12</f>
        <v>Velké Březno</v>
      </c>
      <c r="G81" s="65"/>
      <c r="H81" s="65"/>
      <c r="I81" s="179" t="s">
        <v>26</v>
      </c>
      <c r="J81" s="75" t="str">
        <f>IF(J12="","",J12)</f>
        <v>5. 6. 2018</v>
      </c>
      <c r="K81" s="65"/>
      <c r="L81" s="63"/>
    </row>
    <row r="82" spans="2:65" s="1" customFormat="1" ht="6.95" customHeight="1">
      <c r="B82" s="43"/>
      <c r="C82" s="65"/>
      <c r="D82" s="65"/>
      <c r="E82" s="65"/>
      <c r="F82" s="65"/>
      <c r="G82" s="65"/>
      <c r="H82" s="65"/>
      <c r="I82" s="175"/>
      <c r="J82" s="65"/>
      <c r="K82" s="65"/>
      <c r="L82" s="63"/>
    </row>
    <row r="83" spans="2:65" s="1" customFormat="1" ht="15">
      <c r="B83" s="43"/>
      <c r="C83" s="67" t="s">
        <v>32</v>
      </c>
      <c r="D83" s="65"/>
      <c r="E83" s="65"/>
      <c r="F83" s="178" t="str">
        <f>E15</f>
        <v>Obec Velké Březno</v>
      </c>
      <c r="G83" s="65"/>
      <c r="H83" s="65"/>
      <c r="I83" s="179" t="s">
        <v>39</v>
      </c>
      <c r="J83" s="178" t="str">
        <f>E21</f>
        <v>Ateliér AVN s.r.o.</v>
      </c>
      <c r="K83" s="65"/>
      <c r="L83" s="63"/>
    </row>
    <row r="84" spans="2:65" s="1" customFormat="1" ht="14.45" customHeight="1">
      <c r="B84" s="43"/>
      <c r="C84" s="67" t="s">
        <v>37</v>
      </c>
      <c r="D84" s="65"/>
      <c r="E84" s="65"/>
      <c r="F84" s="178" t="str">
        <f>IF(E18="","",E18)</f>
        <v/>
      </c>
      <c r="G84" s="65"/>
      <c r="H84" s="65"/>
      <c r="I84" s="175"/>
      <c r="J84" s="65"/>
      <c r="K84" s="65"/>
      <c r="L84" s="63"/>
    </row>
    <row r="85" spans="2:65" s="1" customFormat="1" ht="10.35" customHeight="1">
      <c r="B85" s="43"/>
      <c r="C85" s="65"/>
      <c r="D85" s="65"/>
      <c r="E85" s="65"/>
      <c r="F85" s="65"/>
      <c r="G85" s="65"/>
      <c r="H85" s="65"/>
      <c r="I85" s="175"/>
      <c r="J85" s="65"/>
      <c r="K85" s="65"/>
      <c r="L85" s="63"/>
    </row>
    <row r="86" spans="2:65" s="10" customFormat="1" ht="29.25" customHeight="1">
      <c r="B86" s="180"/>
      <c r="C86" s="181" t="s">
        <v>186</v>
      </c>
      <c r="D86" s="182" t="s">
        <v>65</v>
      </c>
      <c r="E86" s="182" t="s">
        <v>61</v>
      </c>
      <c r="F86" s="182" t="s">
        <v>187</v>
      </c>
      <c r="G86" s="182" t="s">
        <v>188</v>
      </c>
      <c r="H86" s="182" t="s">
        <v>189</v>
      </c>
      <c r="I86" s="183" t="s">
        <v>190</v>
      </c>
      <c r="J86" s="182" t="s">
        <v>155</v>
      </c>
      <c r="K86" s="184" t="s">
        <v>191</v>
      </c>
      <c r="L86" s="185"/>
      <c r="M86" s="83" t="s">
        <v>192</v>
      </c>
      <c r="N86" s="84" t="s">
        <v>50</v>
      </c>
      <c r="O86" s="84" t="s">
        <v>193</v>
      </c>
      <c r="P86" s="84" t="s">
        <v>194</v>
      </c>
      <c r="Q86" s="84" t="s">
        <v>195</v>
      </c>
      <c r="R86" s="84" t="s">
        <v>196</v>
      </c>
      <c r="S86" s="84" t="s">
        <v>197</v>
      </c>
      <c r="T86" s="85" t="s">
        <v>198</v>
      </c>
    </row>
    <row r="87" spans="2:65" s="1" customFormat="1" ht="29.25" customHeight="1">
      <c r="B87" s="43"/>
      <c r="C87" s="89" t="s">
        <v>156</v>
      </c>
      <c r="D87" s="65"/>
      <c r="E87" s="65"/>
      <c r="F87" s="65"/>
      <c r="G87" s="65"/>
      <c r="H87" s="65"/>
      <c r="I87" s="175"/>
      <c r="J87" s="186">
        <f>BK87</f>
        <v>0</v>
      </c>
      <c r="K87" s="65"/>
      <c r="L87" s="63"/>
      <c r="M87" s="86"/>
      <c r="N87" s="87"/>
      <c r="O87" s="87"/>
      <c r="P87" s="187">
        <f>P88+P449</f>
        <v>0</v>
      </c>
      <c r="Q87" s="87"/>
      <c r="R87" s="187">
        <f>R88+R449</f>
        <v>21.6117326</v>
      </c>
      <c r="S87" s="87"/>
      <c r="T87" s="188">
        <f>T88+T449</f>
        <v>13.7079355</v>
      </c>
      <c r="AT87" s="25" t="s">
        <v>79</v>
      </c>
      <c r="AU87" s="25" t="s">
        <v>157</v>
      </c>
      <c r="BK87" s="189">
        <f>BK88+BK449</f>
        <v>0</v>
      </c>
    </row>
    <row r="88" spans="2:65" s="11" customFormat="1" ht="37.35" customHeight="1">
      <c r="B88" s="190"/>
      <c r="C88" s="191"/>
      <c r="D88" s="192" t="s">
        <v>79</v>
      </c>
      <c r="E88" s="193" t="s">
        <v>199</v>
      </c>
      <c r="F88" s="193" t="s">
        <v>200</v>
      </c>
      <c r="G88" s="191"/>
      <c r="H88" s="191"/>
      <c r="I88" s="194"/>
      <c r="J88" s="195">
        <f>BK88</f>
        <v>0</v>
      </c>
      <c r="K88" s="191"/>
      <c r="L88" s="196"/>
      <c r="M88" s="197"/>
      <c r="N88" s="198"/>
      <c r="O88" s="198"/>
      <c r="P88" s="199">
        <f>P89+P155+P213+P293+P316+P329+P434+P446</f>
        <v>0</v>
      </c>
      <c r="Q88" s="198"/>
      <c r="R88" s="199">
        <f>R89+R155+R213+R293+R316+R329+R434+R446</f>
        <v>21.587088749999999</v>
      </c>
      <c r="S88" s="198"/>
      <c r="T88" s="200">
        <f>T89+T155+T213+T293+T316+T329+T434+T446</f>
        <v>13.7079355</v>
      </c>
      <c r="AR88" s="201" t="s">
        <v>42</v>
      </c>
      <c r="AT88" s="202" t="s">
        <v>79</v>
      </c>
      <c r="AU88" s="202" t="s">
        <v>80</v>
      </c>
      <c r="AY88" s="201" t="s">
        <v>201</v>
      </c>
      <c r="BK88" s="203">
        <f>BK89+BK155+BK213+BK293+BK316+BK329+BK434+BK446</f>
        <v>0</v>
      </c>
    </row>
    <row r="89" spans="2:65" s="11" customFormat="1" ht="19.899999999999999" customHeight="1">
      <c r="B89" s="190"/>
      <c r="C89" s="191"/>
      <c r="D89" s="192" t="s">
        <v>79</v>
      </c>
      <c r="E89" s="204" t="s">
        <v>42</v>
      </c>
      <c r="F89" s="204" t="s">
        <v>202</v>
      </c>
      <c r="G89" s="191"/>
      <c r="H89" s="191"/>
      <c r="I89" s="194"/>
      <c r="J89" s="205">
        <f>BK89</f>
        <v>0</v>
      </c>
      <c r="K89" s="191"/>
      <c r="L89" s="196"/>
      <c r="M89" s="197"/>
      <c r="N89" s="198"/>
      <c r="O89" s="198"/>
      <c r="P89" s="199">
        <f>SUM(P90:P154)</f>
        <v>0</v>
      </c>
      <c r="Q89" s="198"/>
      <c r="R89" s="199">
        <f>SUM(R90:R154)</f>
        <v>5.2500000000000003E-3</v>
      </c>
      <c r="S89" s="198"/>
      <c r="T89" s="200">
        <f>SUM(T90:T154)</f>
        <v>12.975479999999999</v>
      </c>
      <c r="AR89" s="201" t="s">
        <v>42</v>
      </c>
      <c r="AT89" s="202" t="s">
        <v>79</v>
      </c>
      <c r="AU89" s="202" t="s">
        <v>42</v>
      </c>
      <c r="AY89" s="201" t="s">
        <v>201</v>
      </c>
      <c r="BK89" s="203">
        <f>SUM(BK90:BK154)</f>
        <v>0</v>
      </c>
    </row>
    <row r="90" spans="2:65" s="1" customFormat="1" ht="51" customHeight="1">
      <c r="B90" s="43"/>
      <c r="C90" s="206" t="s">
        <v>42</v>
      </c>
      <c r="D90" s="206" t="s">
        <v>203</v>
      </c>
      <c r="E90" s="207" t="s">
        <v>4810</v>
      </c>
      <c r="F90" s="208" t="s">
        <v>4811</v>
      </c>
      <c r="G90" s="209" t="s">
        <v>137</v>
      </c>
      <c r="H90" s="210">
        <v>22.966999999999999</v>
      </c>
      <c r="I90" s="211"/>
      <c r="J90" s="212">
        <f>ROUND(I90*H90,2)</f>
        <v>0</v>
      </c>
      <c r="K90" s="208" t="s">
        <v>207</v>
      </c>
      <c r="L90" s="63"/>
      <c r="M90" s="213" t="s">
        <v>34</v>
      </c>
      <c r="N90" s="214" t="s">
        <v>51</v>
      </c>
      <c r="O90" s="44"/>
      <c r="P90" s="215">
        <f>O90*H90</f>
        <v>0</v>
      </c>
      <c r="Q90" s="215">
        <v>0</v>
      </c>
      <c r="R90" s="215">
        <f>Q90*H90</f>
        <v>0</v>
      </c>
      <c r="S90" s="215">
        <v>0.26</v>
      </c>
      <c r="T90" s="216">
        <f>S90*H90</f>
        <v>5.9714200000000002</v>
      </c>
      <c r="AR90" s="25" t="s">
        <v>111</v>
      </c>
      <c r="AT90" s="25" t="s">
        <v>203</v>
      </c>
      <c r="AU90" s="25" t="s">
        <v>87</v>
      </c>
      <c r="AY90" s="25" t="s">
        <v>201</v>
      </c>
      <c r="BE90" s="217">
        <f>IF(N90="základní",J90,0)</f>
        <v>0</v>
      </c>
      <c r="BF90" s="217">
        <f>IF(N90="snížená",J90,0)</f>
        <v>0</v>
      </c>
      <c r="BG90" s="217">
        <f>IF(N90="zákl. přenesená",J90,0)</f>
        <v>0</v>
      </c>
      <c r="BH90" s="217">
        <f>IF(N90="sníž. přenesená",J90,0)</f>
        <v>0</v>
      </c>
      <c r="BI90" s="217">
        <f>IF(N90="nulová",J90,0)</f>
        <v>0</v>
      </c>
      <c r="BJ90" s="25" t="s">
        <v>42</v>
      </c>
      <c r="BK90" s="217">
        <f>ROUND(I90*H90,2)</f>
        <v>0</v>
      </c>
      <c r="BL90" s="25" t="s">
        <v>111</v>
      </c>
      <c r="BM90" s="25" t="s">
        <v>4812</v>
      </c>
    </row>
    <row r="91" spans="2:65" s="1" customFormat="1" ht="148.5">
      <c r="B91" s="43"/>
      <c r="C91" s="65"/>
      <c r="D91" s="218" t="s">
        <v>209</v>
      </c>
      <c r="E91" s="65"/>
      <c r="F91" s="219" t="s">
        <v>4813</v>
      </c>
      <c r="G91" s="65"/>
      <c r="H91" s="65"/>
      <c r="I91" s="175"/>
      <c r="J91" s="65"/>
      <c r="K91" s="65"/>
      <c r="L91" s="63"/>
      <c r="M91" s="220"/>
      <c r="N91" s="44"/>
      <c r="O91" s="44"/>
      <c r="P91" s="44"/>
      <c r="Q91" s="44"/>
      <c r="R91" s="44"/>
      <c r="S91" s="44"/>
      <c r="T91" s="80"/>
      <c r="AT91" s="25" t="s">
        <v>209</v>
      </c>
      <c r="AU91" s="25" t="s">
        <v>87</v>
      </c>
    </row>
    <row r="92" spans="2:65" s="12" customFormat="1">
      <c r="B92" s="221"/>
      <c r="C92" s="222"/>
      <c r="D92" s="218" t="s">
        <v>211</v>
      </c>
      <c r="E92" s="223" t="s">
        <v>34</v>
      </c>
      <c r="F92" s="224" t="s">
        <v>4470</v>
      </c>
      <c r="G92" s="222"/>
      <c r="H92" s="223" t="s">
        <v>34</v>
      </c>
      <c r="I92" s="225"/>
      <c r="J92" s="222"/>
      <c r="K92" s="222"/>
      <c r="L92" s="226"/>
      <c r="M92" s="227"/>
      <c r="N92" s="228"/>
      <c r="O92" s="228"/>
      <c r="P92" s="228"/>
      <c r="Q92" s="228"/>
      <c r="R92" s="228"/>
      <c r="S92" s="228"/>
      <c r="T92" s="229"/>
      <c r="AT92" s="230" t="s">
        <v>211</v>
      </c>
      <c r="AU92" s="230" t="s">
        <v>87</v>
      </c>
      <c r="AV92" s="12" t="s">
        <v>42</v>
      </c>
      <c r="AW92" s="12" t="s">
        <v>40</v>
      </c>
      <c r="AX92" s="12" t="s">
        <v>80</v>
      </c>
      <c r="AY92" s="230" t="s">
        <v>201</v>
      </c>
    </row>
    <row r="93" spans="2:65" s="13" customFormat="1">
      <c r="B93" s="231"/>
      <c r="C93" s="232"/>
      <c r="D93" s="218" t="s">
        <v>211</v>
      </c>
      <c r="E93" s="233" t="s">
        <v>34</v>
      </c>
      <c r="F93" s="234" t="s">
        <v>4814</v>
      </c>
      <c r="G93" s="232"/>
      <c r="H93" s="235">
        <v>11.148</v>
      </c>
      <c r="I93" s="236"/>
      <c r="J93" s="232"/>
      <c r="K93" s="232"/>
      <c r="L93" s="237"/>
      <c r="M93" s="238"/>
      <c r="N93" s="239"/>
      <c r="O93" s="239"/>
      <c r="P93" s="239"/>
      <c r="Q93" s="239"/>
      <c r="R93" s="239"/>
      <c r="S93" s="239"/>
      <c r="T93" s="240"/>
      <c r="AT93" s="241" t="s">
        <v>211</v>
      </c>
      <c r="AU93" s="241" t="s">
        <v>87</v>
      </c>
      <c r="AV93" s="13" t="s">
        <v>87</v>
      </c>
      <c r="AW93" s="13" t="s">
        <v>40</v>
      </c>
      <c r="AX93" s="13" t="s">
        <v>80</v>
      </c>
      <c r="AY93" s="241" t="s">
        <v>201</v>
      </c>
    </row>
    <row r="94" spans="2:65" s="13" customFormat="1" ht="27">
      <c r="B94" s="231"/>
      <c r="C94" s="232"/>
      <c r="D94" s="218" t="s">
        <v>211</v>
      </c>
      <c r="E94" s="233" t="s">
        <v>34</v>
      </c>
      <c r="F94" s="234" t="s">
        <v>4815</v>
      </c>
      <c r="G94" s="232"/>
      <c r="H94" s="235">
        <v>11.819000000000001</v>
      </c>
      <c r="I94" s="236"/>
      <c r="J94" s="232"/>
      <c r="K94" s="232"/>
      <c r="L94" s="237"/>
      <c r="M94" s="238"/>
      <c r="N94" s="239"/>
      <c r="O94" s="239"/>
      <c r="P94" s="239"/>
      <c r="Q94" s="239"/>
      <c r="R94" s="239"/>
      <c r="S94" s="239"/>
      <c r="T94" s="240"/>
      <c r="AT94" s="241" t="s">
        <v>211</v>
      </c>
      <c r="AU94" s="241" t="s">
        <v>87</v>
      </c>
      <c r="AV94" s="13" t="s">
        <v>87</v>
      </c>
      <c r="AW94" s="13" t="s">
        <v>40</v>
      </c>
      <c r="AX94" s="13" t="s">
        <v>80</v>
      </c>
      <c r="AY94" s="241" t="s">
        <v>201</v>
      </c>
    </row>
    <row r="95" spans="2:65" s="14" customFormat="1">
      <c r="B95" s="242"/>
      <c r="C95" s="243"/>
      <c r="D95" s="218" t="s">
        <v>211</v>
      </c>
      <c r="E95" s="244" t="s">
        <v>34</v>
      </c>
      <c r="F95" s="245" t="s">
        <v>215</v>
      </c>
      <c r="G95" s="243"/>
      <c r="H95" s="246">
        <v>22.966999999999999</v>
      </c>
      <c r="I95" s="247"/>
      <c r="J95" s="243"/>
      <c r="K95" s="243"/>
      <c r="L95" s="248"/>
      <c r="M95" s="249"/>
      <c r="N95" s="250"/>
      <c r="O95" s="250"/>
      <c r="P95" s="250"/>
      <c r="Q95" s="250"/>
      <c r="R95" s="250"/>
      <c r="S95" s="250"/>
      <c r="T95" s="251"/>
      <c r="AT95" s="252" t="s">
        <v>211</v>
      </c>
      <c r="AU95" s="252" t="s">
        <v>87</v>
      </c>
      <c r="AV95" s="14" t="s">
        <v>111</v>
      </c>
      <c r="AW95" s="14" t="s">
        <v>40</v>
      </c>
      <c r="AX95" s="14" t="s">
        <v>42</v>
      </c>
      <c r="AY95" s="252" t="s">
        <v>201</v>
      </c>
    </row>
    <row r="96" spans="2:65" s="1" customFormat="1" ht="38.25" customHeight="1">
      <c r="B96" s="43"/>
      <c r="C96" s="206" t="s">
        <v>87</v>
      </c>
      <c r="D96" s="206" t="s">
        <v>203</v>
      </c>
      <c r="E96" s="207" t="s">
        <v>4816</v>
      </c>
      <c r="F96" s="208" t="s">
        <v>4817</v>
      </c>
      <c r="G96" s="209" t="s">
        <v>137</v>
      </c>
      <c r="H96" s="210">
        <v>22.966999999999999</v>
      </c>
      <c r="I96" s="211"/>
      <c r="J96" s="212">
        <f>ROUND(I96*H96,2)</f>
        <v>0</v>
      </c>
      <c r="K96" s="208" t="s">
        <v>207</v>
      </c>
      <c r="L96" s="63"/>
      <c r="M96" s="213" t="s">
        <v>34</v>
      </c>
      <c r="N96" s="214" t="s">
        <v>51</v>
      </c>
      <c r="O96" s="44"/>
      <c r="P96" s="215">
        <f>O96*H96</f>
        <v>0</v>
      </c>
      <c r="Q96" s="215">
        <v>0</v>
      </c>
      <c r="R96" s="215">
        <f>Q96*H96</f>
        <v>0</v>
      </c>
      <c r="S96" s="215">
        <v>0.18</v>
      </c>
      <c r="T96" s="216">
        <f>S96*H96</f>
        <v>4.1340599999999998</v>
      </c>
      <c r="AR96" s="25" t="s">
        <v>111</v>
      </c>
      <c r="AT96" s="25" t="s">
        <v>203</v>
      </c>
      <c r="AU96" s="25" t="s">
        <v>87</v>
      </c>
      <c r="AY96" s="25" t="s">
        <v>201</v>
      </c>
      <c r="BE96" s="217">
        <f>IF(N96="základní",J96,0)</f>
        <v>0</v>
      </c>
      <c r="BF96" s="217">
        <f>IF(N96="snížená",J96,0)</f>
        <v>0</v>
      </c>
      <c r="BG96" s="217">
        <f>IF(N96="zákl. přenesená",J96,0)</f>
        <v>0</v>
      </c>
      <c r="BH96" s="217">
        <f>IF(N96="sníž. přenesená",J96,0)</f>
        <v>0</v>
      </c>
      <c r="BI96" s="217">
        <f>IF(N96="nulová",J96,0)</f>
        <v>0</v>
      </c>
      <c r="BJ96" s="25" t="s">
        <v>42</v>
      </c>
      <c r="BK96" s="217">
        <f>ROUND(I96*H96,2)</f>
        <v>0</v>
      </c>
      <c r="BL96" s="25" t="s">
        <v>111</v>
      </c>
      <c r="BM96" s="25" t="s">
        <v>4818</v>
      </c>
    </row>
    <row r="97" spans="2:65" s="1" customFormat="1" ht="243">
      <c r="B97" s="43"/>
      <c r="C97" s="65"/>
      <c r="D97" s="218" t="s">
        <v>209</v>
      </c>
      <c r="E97" s="65"/>
      <c r="F97" s="219" t="s">
        <v>4482</v>
      </c>
      <c r="G97" s="65"/>
      <c r="H97" s="65"/>
      <c r="I97" s="175"/>
      <c r="J97" s="65"/>
      <c r="K97" s="65"/>
      <c r="L97" s="63"/>
      <c r="M97" s="220"/>
      <c r="N97" s="44"/>
      <c r="O97" s="44"/>
      <c r="P97" s="44"/>
      <c r="Q97" s="44"/>
      <c r="R97" s="44"/>
      <c r="S97" s="44"/>
      <c r="T97" s="80"/>
      <c r="AT97" s="25" t="s">
        <v>209</v>
      </c>
      <c r="AU97" s="25" t="s">
        <v>87</v>
      </c>
    </row>
    <row r="98" spans="2:65" s="12" customFormat="1">
      <c r="B98" s="221"/>
      <c r="C98" s="222"/>
      <c r="D98" s="218" t="s">
        <v>211</v>
      </c>
      <c r="E98" s="223" t="s">
        <v>34</v>
      </c>
      <c r="F98" s="224" t="s">
        <v>4470</v>
      </c>
      <c r="G98" s="222"/>
      <c r="H98" s="223" t="s">
        <v>34</v>
      </c>
      <c r="I98" s="225"/>
      <c r="J98" s="222"/>
      <c r="K98" s="222"/>
      <c r="L98" s="226"/>
      <c r="M98" s="227"/>
      <c r="N98" s="228"/>
      <c r="O98" s="228"/>
      <c r="P98" s="228"/>
      <c r="Q98" s="228"/>
      <c r="R98" s="228"/>
      <c r="S98" s="228"/>
      <c r="T98" s="229"/>
      <c r="AT98" s="230" t="s">
        <v>211</v>
      </c>
      <c r="AU98" s="230" t="s">
        <v>87</v>
      </c>
      <c r="AV98" s="12" t="s">
        <v>42</v>
      </c>
      <c r="AW98" s="12" t="s">
        <v>40</v>
      </c>
      <c r="AX98" s="12" t="s">
        <v>80</v>
      </c>
      <c r="AY98" s="230" t="s">
        <v>201</v>
      </c>
    </row>
    <row r="99" spans="2:65" s="13" customFormat="1">
      <c r="B99" s="231"/>
      <c r="C99" s="232"/>
      <c r="D99" s="218" t="s">
        <v>211</v>
      </c>
      <c r="E99" s="233" t="s">
        <v>34</v>
      </c>
      <c r="F99" s="234" t="s">
        <v>4814</v>
      </c>
      <c r="G99" s="232"/>
      <c r="H99" s="235">
        <v>11.148</v>
      </c>
      <c r="I99" s="236"/>
      <c r="J99" s="232"/>
      <c r="K99" s="232"/>
      <c r="L99" s="237"/>
      <c r="M99" s="238"/>
      <c r="N99" s="239"/>
      <c r="O99" s="239"/>
      <c r="P99" s="239"/>
      <c r="Q99" s="239"/>
      <c r="R99" s="239"/>
      <c r="S99" s="239"/>
      <c r="T99" s="240"/>
      <c r="AT99" s="241" t="s">
        <v>211</v>
      </c>
      <c r="AU99" s="241" t="s">
        <v>87</v>
      </c>
      <c r="AV99" s="13" t="s">
        <v>87</v>
      </c>
      <c r="AW99" s="13" t="s">
        <v>40</v>
      </c>
      <c r="AX99" s="13" t="s">
        <v>80</v>
      </c>
      <c r="AY99" s="241" t="s">
        <v>201</v>
      </c>
    </row>
    <row r="100" spans="2:65" s="13" customFormat="1" ht="27">
      <c r="B100" s="231"/>
      <c r="C100" s="232"/>
      <c r="D100" s="218" t="s">
        <v>211</v>
      </c>
      <c r="E100" s="233" t="s">
        <v>34</v>
      </c>
      <c r="F100" s="234" t="s">
        <v>4815</v>
      </c>
      <c r="G100" s="232"/>
      <c r="H100" s="235">
        <v>11.819000000000001</v>
      </c>
      <c r="I100" s="236"/>
      <c r="J100" s="232"/>
      <c r="K100" s="232"/>
      <c r="L100" s="237"/>
      <c r="M100" s="238"/>
      <c r="N100" s="239"/>
      <c r="O100" s="239"/>
      <c r="P100" s="239"/>
      <c r="Q100" s="239"/>
      <c r="R100" s="239"/>
      <c r="S100" s="239"/>
      <c r="T100" s="240"/>
      <c r="AT100" s="241" t="s">
        <v>211</v>
      </c>
      <c r="AU100" s="241" t="s">
        <v>87</v>
      </c>
      <c r="AV100" s="13" t="s">
        <v>87</v>
      </c>
      <c r="AW100" s="13" t="s">
        <v>40</v>
      </c>
      <c r="AX100" s="13" t="s">
        <v>80</v>
      </c>
      <c r="AY100" s="241" t="s">
        <v>201</v>
      </c>
    </row>
    <row r="101" spans="2:65" s="14" customFormat="1">
      <c r="B101" s="242"/>
      <c r="C101" s="243"/>
      <c r="D101" s="218" t="s">
        <v>211</v>
      </c>
      <c r="E101" s="244" t="s">
        <v>34</v>
      </c>
      <c r="F101" s="245" t="s">
        <v>215</v>
      </c>
      <c r="G101" s="243"/>
      <c r="H101" s="246">
        <v>22.966999999999999</v>
      </c>
      <c r="I101" s="247"/>
      <c r="J101" s="243"/>
      <c r="K101" s="243"/>
      <c r="L101" s="248"/>
      <c r="M101" s="249"/>
      <c r="N101" s="250"/>
      <c r="O101" s="250"/>
      <c r="P101" s="250"/>
      <c r="Q101" s="250"/>
      <c r="R101" s="250"/>
      <c r="S101" s="250"/>
      <c r="T101" s="251"/>
      <c r="AT101" s="252" t="s">
        <v>211</v>
      </c>
      <c r="AU101" s="252" t="s">
        <v>87</v>
      </c>
      <c r="AV101" s="14" t="s">
        <v>111</v>
      </c>
      <c r="AW101" s="14" t="s">
        <v>40</v>
      </c>
      <c r="AX101" s="14" t="s">
        <v>42</v>
      </c>
      <c r="AY101" s="252" t="s">
        <v>201</v>
      </c>
    </row>
    <row r="102" spans="2:65" s="1" customFormat="1" ht="38.25" customHeight="1">
      <c r="B102" s="43"/>
      <c r="C102" s="206" t="s">
        <v>108</v>
      </c>
      <c r="D102" s="206" t="s">
        <v>203</v>
      </c>
      <c r="E102" s="207" t="s">
        <v>4819</v>
      </c>
      <c r="F102" s="208" t="s">
        <v>4820</v>
      </c>
      <c r="G102" s="209" t="s">
        <v>540</v>
      </c>
      <c r="H102" s="210">
        <v>14</v>
      </c>
      <c r="I102" s="211"/>
      <c r="J102" s="212">
        <f>ROUND(I102*H102,2)</f>
        <v>0</v>
      </c>
      <c r="K102" s="208" t="s">
        <v>207</v>
      </c>
      <c r="L102" s="63"/>
      <c r="M102" s="213" t="s">
        <v>34</v>
      </c>
      <c r="N102" s="214" t="s">
        <v>51</v>
      </c>
      <c r="O102" s="44"/>
      <c r="P102" s="215">
        <f>O102*H102</f>
        <v>0</v>
      </c>
      <c r="Q102" s="215">
        <v>0</v>
      </c>
      <c r="R102" s="215">
        <f>Q102*H102</f>
        <v>0</v>
      </c>
      <c r="S102" s="215">
        <v>0.20499999999999999</v>
      </c>
      <c r="T102" s="216">
        <f>S102*H102</f>
        <v>2.8699999999999997</v>
      </c>
      <c r="AR102" s="25" t="s">
        <v>111</v>
      </c>
      <c r="AT102" s="25" t="s">
        <v>203</v>
      </c>
      <c r="AU102" s="25" t="s">
        <v>87</v>
      </c>
      <c r="AY102" s="25" t="s">
        <v>201</v>
      </c>
      <c r="BE102" s="217">
        <f>IF(N102="základní",J102,0)</f>
        <v>0</v>
      </c>
      <c r="BF102" s="217">
        <f>IF(N102="snížená",J102,0)</f>
        <v>0</v>
      </c>
      <c r="BG102" s="217">
        <f>IF(N102="zákl. přenesená",J102,0)</f>
        <v>0</v>
      </c>
      <c r="BH102" s="217">
        <f>IF(N102="sníž. přenesená",J102,0)</f>
        <v>0</v>
      </c>
      <c r="BI102" s="217">
        <f>IF(N102="nulová",J102,0)</f>
        <v>0</v>
      </c>
      <c r="BJ102" s="25" t="s">
        <v>42</v>
      </c>
      <c r="BK102" s="217">
        <f>ROUND(I102*H102,2)</f>
        <v>0</v>
      </c>
      <c r="BL102" s="25" t="s">
        <v>111</v>
      </c>
      <c r="BM102" s="25" t="s">
        <v>4821</v>
      </c>
    </row>
    <row r="103" spans="2:65" s="1" customFormat="1" ht="148.5">
      <c r="B103" s="43"/>
      <c r="C103" s="65"/>
      <c r="D103" s="218" t="s">
        <v>209</v>
      </c>
      <c r="E103" s="65"/>
      <c r="F103" s="219" t="s">
        <v>4822</v>
      </c>
      <c r="G103" s="65"/>
      <c r="H103" s="65"/>
      <c r="I103" s="175"/>
      <c r="J103" s="65"/>
      <c r="K103" s="65"/>
      <c r="L103" s="63"/>
      <c r="M103" s="220"/>
      <c r="N103" s="44"/>
      <c r="O103" s="44"/>
      <c r="P103" s="44"/>
      <c r="Q103" s="44"/>
      <c r="R103" s="44"/>
      <c r="S103" s="44"/>
      <c r="T103" s="80"/>
      <c r="AT103" s="25" t="s">
        <v>209</v>
      </c>
      <c r="AU103" s="25" t="s">
        <v>87</v>
      </c>
    </row>
    <row r="104" spans="2:65" s="12" customFormat="1">
      <c r="B104" s="221"/>
      <c r="C104" s="222"/>
      <c r="D104" s="218" t="s">
        <v>211</v>
      </c>
      <c r="E104" s="223" t="s">
        <v>34</v>
      </c>
      <c r="F104" s="224" t="s">
        <v>4470</v>
      </c>
      <c r="G104" s="222"/>
      <c r="H104" s="223" t="s">
        <v>34</v>
      </c>
      <c r="I104" s="225"/>
      <c r="J104" s="222"/>
      <c r="K104" s="222"/>
      <c r="L104" s="226"/>
      <c r="M104" s="227"/>
      <c r="N104" s="228"/>
      <c r="O104" s="228"/>
      <c r="P104" s="228"/>
      <c r="Q104" s="228"/>
      <c r="R104" s="228"/>
      <c r="S104" s="228"/>
      <c r="T104" s="229"/>
      <c r="AT104" s="230" t="s">
        <v>211</v>
      </c>
      <c r="AU104" s="230" t="s">
        <v>87</v>
      </c>
      <c r="AV104" s="12" t="s">
        <v>42</v>
      </c>
      <c r="AW104" s="12" t="s">
        <v>40</v>
      </c>
      <c r="AX104" s="12" t="s">
        <v>80</v>
      </c>
      <c r="AY104" s="230" t="s">
        <v>201</v>
      </c>
    </row>
    <row r="105" spans="2:65" s="13" customFormat="1">
      <c r="B105" s="231"/>
      <c r="C105" s="232"/>
      <c r="D105" s="218" t="s">
        <v>211</v>
      </c>
      <c r="E105" s="233" t="s">
        <v>34</v>
      </c>
      <c r="F105" s="234" t="s">
        <v>4823</v>
      </c>
      <c r="G105" s="232"/>
      <c r="H105" s="235">
        <v>7</v>
      </c>
      <c r="I105" s="236"/>
      <c r="J105" s="232"/>
      <c r="K105" s="232"/>
      <c r="L105" s="237"/>
      <c r="M105" s="238"/>
      <c r="N105" s="239"/>
      <c r="O105" s="239"/>
      <c r="P105" s="239"/>
      <c r="Q105" s="239"/>
      <c r="R105" s="239"/>
      <c r="S105" s="239"/>
      <c r="T105" s="240"/>
      <c r="AT105" s="241" t="s">
        <v>211</v>
      </c>
      <c r="AU105" s="241" t="s">
        <v>87</v>
      </c>
      <c r="AV105" s="13" t="s">
        <v>87</v>
      </c>
      <c r="AW105" s="13" t="s">
        <v>40</v>
      </c>
      <c r="AX105" s="13" t="s">
        <v>80</v>
      </c>
      <c r="AY105" s="241" t="s">
        <v>201</v>
      </c>
    </row>
    <row r="106" spans="2:65" s="13" customFormat="1" ht="27">
      <c r="B106" s="231"/>
      <c r="C106" s="232"/>
      <c r="D106" s="218" t="s">
        <v>211</v>
      </c>
      <c r="E106" s="233" t="s">
        <v>34</v>
      </c>
      <c r="F106" s="234" t="s">
        <v>4824</v>
      </c>
      <c r="G106" s="232"/>
      <c r="H106" s="235">
        <v>7</v>
      </c>
      <c r="I106" s="236"/>
      <c r="J106" s="232"/>
      <c r="K106" s="232"/>
      <c r="L106" s="237"/>
      <c r="M106" s="238"/>
      <c r="N106" s="239"/>
      <c r="O106" s="239"/>
      <c r="P106" s="239"/>
      <c r="Q106" s="239"/>
      <c r="R106" s="239"/>
      <c r="S106" s="239"/>
      <c r="T106" s="240"/>
      <c r="AT106" s="241" t="s">
        <v>211</v>
      </c>
      <c r="AU106" s="241" t="s">
        <v>87</v>
      </c>
      <c r="AV106" s="13" t="s">
        <v>87</v>
      </c>
      <c r="AW106" s="13" t="s">
        <v>40</v>
      </c>
      <c r="AX106" s="13" t="s">
        <v>80</v>
      </c>
      <c r="AY106" s="241" t="s">
        <v>201</v>
      </c>
    </row>
    <row r="107" spans="2:65" s="14" customFormat="1">
      <c r="B107" s="242"/>
      <c r="C107" s="243"/>
      <c r="D107" s="218" t="s">
        <v>211</v>
      </c>
      <c r="E107" s="244" t="s">
        <v>34</v>
      </c>
      <c r="F107" s="245" t="s">
        <v>215</v>
      </c>
      <c r="G107" s="243"/>
      <c r="H107" s="246">
        <v>14</v>
      </c>
      <c r="I107" s="247"/>
      <c r="J107" s="243"/>
      <c r="K107" s="243"/>
      <c r="L107" s="248"/>
      <c r="M107" s="249"/>
      <c r="N107" s="250"/>
      <c r="O107" s="250"/>
      <c r="P107" s="250"/>
      <c r="Q107" s="250"/>
      <c r="R107" s="250"/>
      <c r="S107" s="250"/>
      <c r="T107" s="251"/>
      <c r="AT107" s="252" t="s">
        <v>211</v>
      </c>
      <c r="AU107" s="252" t="s">
        <v>87</v>
      </c>
      <c r="AV107" s="14" t="s">
        <v>111</v>
      </c>
      <c r="AW107" s="14" t="s">
        <v>40</v>
      </c>
      <c r="AX107" s="14" t="s">
        <v>42</v>
      </c>
      <c r="AY107" s="252" t="s">
        <v>201</v>
      </c>
    </row>
    <row r="108" spans="2:65" s="1" customFormat="1" ht="25.5" customHeight="1">
      <c r="B108" s="43"/>
      <c r="C108" s="206" t="s">
        <v>111</v>
      </c>
      <c r="D108" s="206" t="s">
        <v>203</v>
      </c>
      <c r="E108" s="207" t="s">
        <v>4825</v>
      </c>
      <c r="F108" s="208" t="s">
        <v>4826</v>
      </c>
      <c r="G108" s="209" t="s">
        <v>540</v>
      </c>
      <c r="H108" s="210">
        <v>21</v>
      </c>
      <c r="I108" s="211"/>
      <c r="J108" s="212">
        <f>ROUND(I108*H108,2)</f>
        <v>0</v>
      </c>
      <c r="K108" s="208" t="s">
        <v>207</v>
      </c>
      <c r="L108" s="63"/>
      <c r="M108" s="213" t="s">
        <v>34</v>
      </c>
      <c r="N108" s="214" t="s">
        <v>51</v>
      </c>
      <c r="O108" s="44"/>
      <c r="P108" s="215">
        <f>O108*H108</f>
        <v>0</v>
      </c>
      <c r="Q108" s="215">
        <v>2.5000000000000001E-4</v>
      </c>
      <c r="R108" s="215">
        <f>Q108*H108</f>
        <v>5.2500000000000003E-3</v>
      </c>
      <c r="S108" s="215">
        <v>0</v>
      </c>
      <c r="T108" s="216">
        <f>S108*H108</f>
        <v>0</v>
      </c>
      <c r="AR108" s="25" t="s">
        <v>111</v>
      </c>
      <c r="AT108" s="25" t="s">
        <v>203</v>
      </c>
      <c r="AU108" s="25" t="s">
        <v>87</v>
      </c>
      <c r="AY108" s="25" t="s">
        <v>201</v>
      </c>
      <c r="BE108" s="217">
        <f>IF(N108="základní",J108,0)</f>
        <v>0</v>
      </c>
      <c r="BF108" s="217">
        <f>IF(N108="snížená",J108,0)</f>
        <v>0</v>
      </c>
      <c r="BG108" s="217">
        <f>IF(N108="zákl. přenesená",J108,0)</f>
        <v>0</v>
      </c>
      <c r="BH108" s="217">
        <f>IF(N108="sníž. přenesená",J108,0)</f>
        <v>0</v>
      </c>
      <c r="BI108" s="217">
        <f>IF(N108="nulová",J108,0)</f>
        <v>0</v>
      </c>
      <c r="BJ108" s="25" t="s">
        <v>42</v>
      </c>
      <c r="BK108" s="217">
        <f>ROUND(I108*H108,2)</f>
        <v>0</v>
      </c>
      <c r="BL108" s="25" t="s">
        <v>111</v>
      </c>
      <c r="BM108" s="25" t="s">
        <v>4827</v>
      </c>
    </row>
    <row r="109" spans="2:65" s="1" customFormat="1" ht="135">
      <c r="B109" s="43"/>
      <c r="C109" s="65"/>
      <c r="D109" s="218" t="s">
        <v>209</v>
      </c>
      <c r="E109" s="65"/>
      <c r="F109" s="219" t="s">
        <v>4828</v>
      </c>
      <c r="G109" s="65"/>
      <c r="H109" s="65"/>
      <c r="I109" s="175"/>
      <c r="J109" s="65"/>
      <c r="K109" s="65"/>
      <c r="L109" s="63"/>
      <c r="M109" s="220"/>
      <c r="N109" s="44"/>
      <c r="O109" s="44"/>
      <c r="P109" s="44"/>
      <c r="Q109" s="44"/>
      <c r="R109" s="44"/>
      <c r="S109" s="44"/>
      <c r="T109" s="80"/>
      <c r="AT109" s="25" t="s">
        <v>209</v>
      </c>
      <c r="AU109" s="25" t="s">
        <v>87</v>
      </c>
    </row>
    <row r="110" spans="2:65" s="12" customFormat="1">
      <c r="B110" s="221"/>
      <c r="C110" s="222"/>
      <c r="D110" s="218" t="s">
        <v>211</v>
      </c>
      <c r="E110" s="223" t="s">
        <v>34</v>
      </c>
      <c r="F110" s="224" t="s">
        <v>4470</v>
      </c>
      <c r="G110" s="222"/>
      <c r="H110" s="223" t="s">
        <v>34</v>
      </c>
      <c r="I110" s="225"/>
      <c r="J110" s="222"/>
      <c r="K110" s="222"/>
      <c r="L110" s="226"/>
      <c r="M110" s="227"/>
      <c r="N110" s="228"/>
      <c r="O110" s="228"/>
      <c r="P110" s="228"/>
      <c r="Q110" s="228"/>
      <c r="R110" s="228"/>
      <c r="S110" s="228"/>
      <c r="T110" s="229"/>
      <c r="AT110" s="230" t="s">
        <v>211</v>
      </c>
      <c r="AU110" s="230" t="s">
        <v>87</v>
      </c>
      <c r="AV110" s="12" t="s">
        <v>42</v>
      </c>
      <c r="AW110" s="12" t="s">
        <v>40</v>
      </c>
      <c r="AX110" s="12" t="s">
        <v>80</v>
      </c>
      <c r="AY110" s="230" t="s">
        <v>201</v>
      </c>
    </row>
    <row r="111" spans="2:65" s="13" customFormat="1">
      <c r="B111" s="231"/>
      <c r="C111" s="232"/>
      <c r="D111" s="218" t="s">
        <v>211</v>
      </c>
      <c r="E111" s="233" t="s">
        <v>34</v>
      </c>
      <c r="F111" s="234" t="s">
        <v>4829</v>
      </c>
      <c r="G111" s="232"/>
      <c r="H111" s="235">
        <v>21</v>
      </c>
      <c r="I111" s="236"/>
      <c r="J111" s="232"/>
      <c r="K111" s="232"/>
      <c r="L111" s="237"/>
      <c r="M111" s="238"/>
      <c r="N111" s="239"/>
      <c r="O111" s="239"/>
      <c r="P111" s="239"/>
      <c r="Q111" s="239"/>
      <c r="R111" s="239"/>
      <c r="S111" s="239"/>
      <c r="T111" s="240"/>
      <c r="AT111" s="241" t="s">
        <v>211</v>
      </c>
      <c r="AU111" s="241" t="s">
        <v>87</v>
      </c>
      <c r="AV111" s="13" t="s">
        <v>87</v>
      </c>
      <c r="AW111" s="13" t="s">
        <v>40</v>
      </c>
      <c r="AX111" s="13" t="s">
        <v>80</v>
      </c>
      <c r="AY111" s="241" t="s">
        <v>201</v>
      </c>
    </row>
    <row r="112" spans="2:65" s="14" customFormat="1">
      <c r="B112" s="242"/>
      <c r="C112" s="243"/>
      <c r="D112" s="218" t="s">
        <v>211</v>
      </c>
      <c r="E112" s="244" t="s">
        <v>34</v>
      </c>
      <c r="F112" s="245" t="s">
        <v>215</v>
      </c>
      <c r="G112" s="243"/>
      <c r="H112" s="246">
        <v>21</v>
      </c>
      <c r="I112" s="247"/>
      <c r="J112" s="243"/>
      <c r="K112" s="243"/>
      <c r="L112" s="248"/>
      <c r="M112" s="249"/>
      <c r="N112" s="250"/>
      <c r="O112" s="250"/>
      <c r="P112" s="250"/>
      <c r="Q112" s="250"/>
      <c r="R112" s="250"/>
      <c r="S112" s="250"/>
      <c r="T112" s="251"/>
      <c r="AT112" s="252" t="s">
        <v>211</v>
      </c>
      <c r="AU112" s="252" t="s">
        <v>87</v>
      </c>
      <c r="AV112" s="14" t="s">
        <v>111</v>
      </c>
      <c r="AW112" s="14" t="s">
        <v>40</v>
      </c>
      <c r="AX112" s="14" t="s">
        <v>42</v>
      </c>
      <c r="AY112" s="252" t="s">
        <v>201</v>
      </c>
    </row>
    <row r="113" spans="2:65" s="1" customFormat="1" ht="25.5" customHeight="1">
      <c r="B113" s="43"/>
      <c r="C113" s="206" t="s">
        <v>123</v>
      </c>
      <c r="D113" s="206" t="s">
        <v>203</v>
      </c>
      <c r="E113" s="207" t="s">
        <v>4830</v>
      </c>
      <c r="F113" s="208" t="s">
        <v>4831</v>
      </c>
      <c r="G113" s="209" t="s">
        <v>540</v>
      </c>
      <c r="H113" s="210">
        <v>21</v>
      </c>
      <c r="I113" s="211"/>
      <c r="J113" s="212">
        <f>ROUND(I113*H113,2)</f>
        <v>0</v>
      </c>
      <c r="K113" s="208" t="s">
        <v>207</v>
      </c>
      <c r="L113" s="63"/>
      <c r="M113" s="213" t="s">
        <v>34</v>
      </c>
      <c r="N113" s="214" t="s">
        <v>51</v>
      </c>
      <c r="O113" s="44"/>
      <c r="P113" s="215">
        <f>O113*H113</f>
        <v>0</v>
      </c>
      <c r="Q113" s="215">
        <v>0</v>
      </c>
      <c r="R113" s="215">
        <f>Q113*H113</f>
        <v>0</v>
      </c>
      <c r="S113" s="215">
        <v>0</v>
      </c>
      <c r="T113" s="216">
        <f>S113*H113</f>
        <v>0</v>
      </c>
      <c r="AR113" s="25" t="s">
        <v>111</v>
      </c>
      <c r="AT113" s="25" t="s">
        <v>203</v>
      </c>
      <c r="AU113" s="25" t="s">
        <v>87</v>
      </c>
      <c r="AY113" s="25" t="s">
        <v>201</v>
      </c>
      <c r="BE113" s="217">
        <f>IF(N113="základní",J113,0)</f>
        <v>0</v>
      </c>
      <c r="BF113" s="217">
        <f>IF(N113="snížená",J113,0)</f>
        <v>0</v>
      </c>
      <c r="BG113" s="217">
        <f>IF(N113="zákl. přenesená",J113,0)</f>
        <v>0</v>
      </c>
      <c r="BH113" s="217">
        <f>IF(N113="sníž. přenesená",J113,0)</f>
        <v>0</v>
      </c>
      <c r="BI113" s="217">
        <f>IF(N113="nulová",J113,0)</f>
        <v>0</v>
      </c>
      <c r="BJ113" s="25" t="s">
        <v>42</v>
      </c>
      <c r="BK113" s="217">
        <f>ROUND(I113*H113,2)</f>
        <v>0</v>
      </c>
      <c r="BL113" s="25" t="s">
        <v>111</v>
      </c>
      <c r="BM113" s="25" t="s">
        <v>4832</v>
      </c>
    </row>
    <row r="114" spans="2:65" s="1" customFormat="1" ht="135">
      <c r="B114" s="43"/>
      <c r="C114" s="65"/>
      <c r="D114" s="218" t="s">
        <v>209</v>
      </c>
      <c r="E114" s="65"/>
      <c r="F114" s="219" t="s">
        <v>4828</v>
      </c>
      <c r="G114" s="65"/>
      <c r="H114" s="65"/>
      <c r="I114" s="175"/>
      <c r="J114" s="65"/>
      <c r="K114" s="65"/>
      <c r="L114" s="63"/>
      <c r="M114" s="220"/>
      <c r="N114" s="44"/>
      <c r="O114" s="44"/>
      <c r="P114" s="44"/>
      <c r="Q114" s="44"/>
      <c r="R114" s="44"/>
      <c r="S114" s="44"/>
      <c r="T114" s="80"/>
      <c r="AT114" s="25" t="s">
        <v>209</v>
      </c>
      <c r="AU114" s="25" t="s">
        <v>87</v>
      </c>
    </row>
    <row r="115" spans="2:65" s="1" customFormat="1" ht="38.25" customHeight="1">
      <c r="B115" s="43"/>
      <c r="C115" s="206" t="s">
        <v>233</v>
      </c>
      <c r="D115" s="206" t="s">
        <v>203</v>
      </c>
      <c r="E115" s="207" t="s">
        <v>4833</v>
      </c>
      <c r="F115" s="208" t="s">
        <v>4834</v>
      </c>
      <c r="G115" s="209" t="s">
        <v>206</v>
      </c>
      <c r="H115" s="210">
        <v>0.245</v>
      </c>
      <c r="I115" s="211"/>
      <c r="J115" s="212">
        <f>ROUND(I115*H115,2)</f>
        <v>0</v>
      </c>
      <c r="K115" s="208" t="s">
        <v>207</v>
      </c>
      <c r="L115" s="63"/>
      <c r="M115" s="213" t="s">
        <v>34</v>
      </c>
      <c r="N115" s="214" t="s">
        <v>51</v>
      </c>
      <c r="O115" s="44"/>
      <c r="P115" s="215">
        <f>O115*H115</f>
        <v>0</v>
      </c>
      <c r="Q115" s="215">
        <v>0</v>
      </c>
      <c r="R115" s="215">
        <f>Q115*H115</f>
        <v>0</v>
      </c>
      <c r="S115" s="215">
        <v>0</v>
      </c>
      <c r="T115" s="216">
        <f>S115*H115</f>
        <v>0</v>
      </c>
      <c r="AR115" s="25" t="s">
        <v>111</v>
      </c>
      <c r="AT115" s="25" t="s">
        <v>203</v>
      </c>
      <c r="AU115" s="25" t="s">
        <v>87</v>
      </c>
      <c r="AY115" s="25" t="s">
        <v>201</v>
      </c>
      <c r="BE115" s="217">
        <f>IF(N115="základní",J115,0)</f>
        <v>0</v>
      </c>
      <c r="BF115" s="217">
        <f>IF(N115="snížená",J115,0)</f>
        <v>0</v>
      </c>
      <c r="BG115" s="217">
        <f>IF(N115="zákl. přenesená",J115,0)</f>
        <v>0</v>
      </c>
      <c r="BH115" s="217">
        <f>IF(N115="sníž. přenesená",J115,0)</f>
        <v>0</v>
      </c>
      <c r="BI115" s="217">
        <f>IF(N115="nulová",J115,0)</f>
        <v>0</v>
      </c>
      <c r="BJ115" s="25" t="s">
        <v>42</v>
      </c>
      <c r="BK115" s="217">
        <f>ROUND(I115*H115,2)</f>
        <v>0</v>
      </c>
      <c r="BL115" s="25" t="s">
        <v>111</v>
      </c>
      <c r="BM115" s="25" t="s">
        <v>4835</v>
      </c>
    </row>
    <row r="116" spans="2:65" s="1" customFormat="1" ht="54">
      <c r="B116" s="43"/>
      <c r="C116" s="65"/>
      <c r="D116" s="218" t="s">
        <v>209</v>
      </c>
      <c r="E116" s="65"/>
      <c r="F116" s="219" t="s">
        <v>4836</v>
      </c>
      <c r="G116" s="65"/>
      <c r="H116" s="65"/>
      <c r="I116" s="175"/>
      <c r="J116" s="65"/>
      <c r="K116" s="65"/>
      <c r="L116" s="63"/>
      <c r="M116" s="220"/>
      <c r="N116" s="44"/>
      <c r="O116" s="44"/>
      <c r="P116" s="44"/>
      <c r="Q116" s="44"/>
      <c r="R116" s="44"/>
      <c r="S116" s="44"/>
      <c r="T116" s="80"/>
      <c r="AT116" s="25" t="s">
        <v>209</v>
      </c>
      <c r="AU116" s="25" t="s">
        <v>87</v>
      </c>
    </row>
    <row r="117" spans="2:65" s="12" customFormat="1">
      <c r="B117" s="221"/>
      <c r="C117" s="222"/>
      <c r="D117" s="218" t="s">
        <v>211</v>
      </c>
      <c r="E117" s="223" t="s">
        <v>34</v>
      </c>
      <c r="F117" s="224" t="s">
        <v>4837</v>
      </c>
      <c r="G117" s="222"/>
      <c r="H117" s="223" t="s">
        <v>34</v>
      </c>
      <c r="I117" s="225"/>
      <c r="J117" s="222"/>
      <c r="K117" s="222"/>
      <c r="L117" s="226"/>
      <c r="M117" s="227"/>
      <c r="N117" s="228"/>
      <c r="O117" s="228"/>
      <c r="P117" s="228"/>
      <c r="Q117" s="228"/>
      <c r="R117" s="228"/>
      <c r="S117" s="228"/>
      <c r="T117" s="229"/>
      <c r="AT117" s="230" t="s">
        <v>211</v>
      </c>
      <c r="AU117" s="230" t="s">
        <v>87</v>
      </c>
      <c r="AV117" s="12" t="s">
        <v>42</v>
      </c>
      <c r="AW117" s="12" t="s">
        <v>40</v>
      </c>
      <c r="AX117" s="12" t="s">
        <v>80</v>
      </c>
      <c r="AY117" s="230" t="s">
        <v>201</v>
      </c>
    </row>
    <row r="118" spans="2:65" s="12" customFormat="1">
      <c r="B118" s="221"/>
      <c r="C118" s="222"/>
      <c r="D118" s="218" t="s">
        <v>211</v>
      </c>
      <c r="E118" s="223" t="s">
        <v>34</v>
      </c>
      <c r="F118" s="224" t="s">
        <v>4497</v>
      </c>
      <c r="G118" s="222"/>
      <c r="H118" s="223" t="s">
        <v>34</v>
      </c>
      <c r="I118" s="225"/>
      <c r="J118" s="222"/>
      <c r="K118" s="222"/>
      <c r="L118" s="226"/>
      <c r="M118" s="227"/>
      <c r="N118" s="228"/>
      <c r="O118" s="228"/>
      <c r="P118" s="228"/>
      <c r="Q118" s="228"/>
      <c r="R118" s="228"/>
      <c r="S118" s="228"/>
      <c r="T118" s="229"/>
      <c r="AT118" s="230" t="s">
        <v>211</v>
      </c>
      <c r="AU118" s="230" t="s">
        <v>87</v>
      </c>
      <c r="AV118" s="12" t="s">
        <v>42</v>
      </c>
      <c r="AW118" s="12" t="s">
        <v>40</v>
      </c>
      <c r="AX118" s="12" t="s">
        <v>80</v>
      </c>
      <c r="AY118" s="230" t="s">
        <v>201</v>
      </c>
    </row>
    <row r="119" spans="2:65" s="13" customFormat="1">
      <c r="B119" s="231"/>
      <c r="C119" s="232"/>
      <c r="D119" s="218" t="s">
        <v>211</v>
      </c>
      <c r="E119" s="233" t="s">
        <v>34</v>
      </c>
      <c r="F119" s="234" t="s">
        <v>4838</v>
      </c>
      <c r="G119" s="232"/>
      <c r="H119" s="235">
        <v>0.13500000000000001</v>
      </c>
      <c r="I119" s="236"/>
      <c r="J119" s="232"/>
      <c r="K119" s="232"/>
      <c r="L119" s="237"/>
      <c r="M119" s="238"/>
      <c r="N119" s="239"/>
      <c r="O119" s="239"/>
      <c r="P119" s="239"/>
      <c r="Q119" s="239"/>
      <c r="R119" s="239"/>
      <c r="S119" s="239"/>
      <c r="T119" s="240"/>
      <c r="AT119" s="241" t="s">
        <v>211</v>
      </c>
      <c r="AU119" s="241" t="s">
        <v>87</v>
      </c>
      <c r="AV119" s="13" t="s">
        <v>87</v>
      </c>
      <c r="AW119" s="13" t="s">
        <v>40</v>
      </c>
      <c r="AX119" s="13" t="s">
        <v>80</v>
      </c>
      <c r="AY119" s="241" t="s">
        <v>201</v>
      </c>
    </row>
    <row r="120" spans="2:65" s="13" customFormat="1">
      <c r="B120" s="231"/>
      <c r="C120" s="232"/>
      <c r="D120" s="218" t="s">
        <v>211</v>
      </c>
      <c r="E120" s="233" t="s">
        <v>34</v>
      </c>
      <c r="F120" s="234" t="s">
        <v>4839</v>
      </c>
      <c r="G120" s="232"/>
      <c r="H120" s="235">
        <v>0.11</v>
      </c>
      <c r="I120" s="236"/>
      <c r="J120" s="232"/>
      <c r="K120" s="232"/>
      <c r="L120" s="237"/>
      <c r="M120" s="238"/>
      <c r="N120" s="239"/>
      <c r="O120" s="239"/>
      <c r="P120" s="239"/>
      <c r="Q120" s="239"/>
      <c r="R120" s="239"/>
      <c r="S120" s="239"/>
      <c r="T120" s="240"/>
      <c r="AT120" s="241" t="s">
        <v>211</v>
      </c>
      <c r="AU120" s="241" t="s">
        <v>87</v>
      </c>
      <c r="AV120" s="13" t="s">
        <v>87</v>
      </c>
      <c r="AW120" s="13" t="s">
        <v>40</v>
      </c>
      <c r="AX120" s="13" t="s">
        <v>80</v>
      </c>
      <c r="AY120" s="241" t="s">
        <v>201</v>
      </c>
    </row>
    <row r="121" spans="2:65" s="14" customFormat="1">
      <c r="B121" s="242"/>
      <c r="C121" s="243"/>
      <c r="D121" s="218" t="s">
        <v>211</v>
      </c>
      <c r="E121" s="244" t="s">
        <v>34</v>
      </c>
      <c r="F121" s="245" t="s">
        <v>215</v>
      </c>
      <c r="G121" s="243"/>
      <c r="H121" s="246">
        <v>0.245</v>
      </c>
      <c r="I121" s="247"/>
      <c r="J121" s="243"/>
      <c r="K121" s="243"/>
      <c r="L121" s="248"/>
      <c r="M121" s="249"/>
      <c r="N121" s="250"/>
      <c r="O121" s="250"/>
      <c r="P121" s="250"/>
      <c r="Q121" s="250"/>
      <c r="R121" s="250"/>
      <c r="S121" s="250"/>
      <c r="T121" s="251"/>
      <c r="AT121" s="252" t="s">
        <v>211</v>
      </c>
      <c r="AU121" s="252" t="s">
        <v>87</v>
      </c>
      <c r="AV121" s="14" t="s">
        <v>111</v>
      </c>
      <c r="AW121" s="14" t="s">
        <v>40</v>
      </c>
      <c r="AX121" s="14" t="s">
        <v>42</v>
      </c>
      <c r="AY121" s="252" t="s">
        <v>201</v>
      </c>
    </row>
    <row r="122" spans="2:65" s="1" customFormat="1" ht="38.25" customHeight="1">
      <c r="B122" s="43"/>
      <c r="C122" s="206" t="s">
        <v>238</v>
      </c>
      <c r="D122" s="206" t="s">
        <v>203</v>
      </c>
      <c r="E122" s="207" t="s">
        <v>4840</v>
      </c>
      <c r="F122" s="208" t="s">
        <v>4841</v>
      </c>
      <c r="G122" s="209" t="s">
        <v>206</v>
      </c>
      <c r="H122" s="210">
        <v>0.245</v>
      </c>
      <c r="I122" s="211"/>
      <c r="J122" s="212">
        <f>ROUND(I122*H122,2)</f>
        <v>0</v>
      </c>
      <c r="K122" s="208" t="s">
        <v>207</v>
      </c>
      <c r="L122" s="63"/>
      <c r="M122" s="213" t="s">
        <v>34</v>
      </c>
      <c r="N122" s="214" t="s">
        <v>51</v>
      </c>
      <c r="O122" s="44"/>
      <c r="P122" s="215">
        <f>O122*H122</f>
        <v>0</v>
      </c>
      <c r="Q122" s="215">
        <v>0</v>
      </c>
      <c r="R122" s="215">
        <f>Q122*H122</f>
        <v>0</v>
      </c>
      <c r="S122" s="215">
        <v>0</v>
      </c>
      <c r="T122" s="216">
        <f>S122*H122</f>
        <v>0</v>
      </c>
      <c r="AR122" s="25" t="s">
        <v>111</v>
      </c>
      <c r="AT122" s="25" t="s">
        <v>203</v>
      </c>
      <c r="AU122" s="25" t="s">
        <v>87</v>
      </c>
      <c r="AY122" s="25" t="s">
        <v>201</v>
      </c>
      <c r="BE122" s="217">
        <f>IF(N122="základní",J122,0)</f>
        <v>0</v>
      </c>
      <c r="BF122" s="217">
        <f>IF(N122="snížená",J122,0)</f>
        <v>0</v>
      </c>
      <c r="BG122" s="217">
        <f>IF(N122="zákl. přenesená",J122,0)</f>
        <v>0</v>
      </c>
      <c r="BH122" s="217">
        <f>IF(N122="sníž. přenesená",J122,0)</f>
        <v>0</v>
      </c>
      <c r="BI122" s="217">
        <f>IF(N122="nulová",J122,0)</f>
        <v>0</v>
      </c>
      <c r="BJ122" s="25" t="s">
        <v>42</v>
      </c>
      <c r="BK122" s="217">
        <f>ROUND(I122*H122,2)</f>
        <v>0</v>
      </c>
      <c r="BL122" s="25" t="s">
        <v>111</v>
      </c>
      <c r="BM122" s="25" t="s">
        <v>4842</v>
      </c>
    </row>
    <row r="123" spans="2:65" s="1" customFormat="1" ht="54">
      <c r="B123" s="43"/>
      <c r="C123" s="65"/>
      <c r="D123" s="218" t="s">
        <v>209</v>
      </c>
      <c r="E123" s="65"/>
      <c r="F123" s="219" t="s">
        <v>4836</v>
      </c>
      <c r="G123" s="65"/>
      <c r="H123" s="65"/>
      <c r="I123" s="175"/>
      <c r="J123" s="65"/>
      <c r="K123" s="65"/>
      <c r="L123" s="63"/>
      <c r="M123" s="220"/>
      <c r="N123" s="44"/>
      <c r="O123" s="44"/>
      <c r="P123" s="44"/>
      <c r="Q123" s="44"/>
      <c r="R123" s="44"/>
      <c r="S123" s="44"/>
      <c r="T123" s="80"/>
      <c r="AT123" s="25" t="s">
        <v>209</v>
      </c>
      <c r="AU123" s="25" t="s">
        <v>87</v>
      </c>
    </row>
    <row r="124" spans="2:65" s="12" customFormat="1">
      <c r="B124" s="221"/>
      <c r="C124" s="222"/>
      <c r="D124" s="218" t="s">
        <v>211</v>
      </c>
      <c r="E124" s="223" t="s">
        <v>34</v>
      </c>
      <c r="F124" s="224" t="s">
        <v>4837</v>
      </c>
      <c r="G124" s="222"/>
      <c r="H124" s="223" t="s">
        <v>34</v>
      </c>
      <c r="I124" s="225"/>
      <c r="J124" s="222"/>
      <c r="K124" s="222"/>
      <c r="L124" s="226"/>
      <c r="M124" s="227"/>
      <c r="N124" s="228"/>
      <c r="O124" s="228"/>
      <c r="P124" s="228"/>
      <c r="Q124" s="228"/>
      <c r="R124" s="228"/>
      <c r="S124" s="228"/>
      <c r="T124" s="229"/>
      <c r="AT124" s="230" t="s">
        <v>211</v>
      </c>
      <c r="AU124" s="230" t="s">
        <v>87</v>
      </c>
      <c r="AV124" s="12" t="s">
        <v>42</v>
      </c>
      <c r="AW124" s="12" t="s">
        <v>40</v>
      </c>
      <c r="AX124" s="12" t="s">
        <v>80</v>
      </c>
      <c r="AY124" s="230" t="s">
        <v>201</v>
      </c>
    </row>
    <row r="125" spans="2:65" s="12" customFormat="1">
      <c r="B125" s="221"/>
      <c r="C125" s="222"/>
      <c r="D125" s="218" t="s">
        <v>211</v>
      </c>
      <c r="E125" s="223" t="s">
        <v>34</v>
      </c>
      <c r="F125" s="224" t="s">
        <v>4504</v>
      </c>
      <c r="G125" s="222"/>
      <c r="H125" s="223" t="s">
        <v>34</v>
      </c>
      <c r="I125" s="225"/>
      <c r="J125" s="222"/>
      <c r="K125" s="222"/>
      <c r="L125" s="226"/>
      <c r="M125" s="227"/>
      <c r="N125" s="228"/>
      <c r="O125" s="228"/>
      <c r="P125" s="228"/>
      <c r="Q125" s="228"/>
      <c r="R125" s="228"/>
      <c r="S125" s="228"/>
      <c r="T125" s="229"/>
      <c r="AT125" s="230" t="s">
        <v>211</v>
      </c>
      <c r="AU125" s="230" t="s">
        <v>87</v>
      </c>
      <c r="AV125" s="12" t="s">
        <v>42</v>
      </c>
      <c r="AW125" s="12" t="s">
        <v>40</v>
      </c>
      <c r="AX125" s="12" t="s">
        <v>80</v>
      </c>
      <c r="AY125" s="230" t="s">
        <v>201</v>
      </c>
    </row>
    <row r="126" spans="2:65" s="13" customFormat="1">
      <c r="B126" s="231"/>
      <c r="C126" s="232"/>
      <c r="D126" s="218" t="s">
        <v>211</v>
      </c>
      <c r="E126" s="233" t="s">
        <v>34</v>
      </c>
      <c r="F126" s="234" t="s">
        <v>4838</v>
      </c>
      <c r="G126" s="232"/>
      <c r="H126" s="235">
        <v>0.13500000000000001</v>
      </c>
      <c r="I126" s="236"/>
      <c r="J126" s="232"/>
      <c r="K126" s="232"/>
      <c r="L126" s="237"/>
      <c r="M126" s="238"/>
      <c r="N126" s="239"/>
      <c r="O126" s="239"/>
      <c r="P126" s="239"/>
      <c r="Q126" s="239"/>
      <c r="R126" s="239"/>
      <c r="S126" s="239"/>
      <c r="T126" s="240"/>
      <c r="AT126" s="241" t="s">
        <v>211</v>
      </c>
      <c r="AU126" s="241" t="s">
        <v>87</v>
      </c>
      <c r="AV126" s="13" t="s">
        <v>87</v>
      </c>
      <c r="AW126" s="13" t="s">
        <v>40</v>
      </c>
      <c r="AX126" s="13" t="s">
        <v>80</v>
      </c>
      <c r="AY126" s="241" t="s">
        <v>201</v>
      </c>
    </row>
    <row r="127" spans="2:65" s="13" customFormat="1">
      <c r="B127" s="231"/>
      <c r="C127" s="232"/>
      <c r="D127" s="218" t="s">
        <v>211</v>
      </c>
      <c r="E127" s="233" t="s">
        <v>34</v>
      </c>
      <c r="F127" s="234" t="s">
        <v>4839</v>
      </c>
      <c r="G127" s="232"/>
      <c r="H127" s="235">
        <v>0.11</v>
      </c>
      <c r="I127" s="236"/>
      <c r="J127" s="232"/>
      <c r="K127" s="232"/>
      <c r="L127" s="237"/>
      <c r="M127" s="238"/>
      <c r="N127" s="239"/>
      <c r="O127" s="239"/>
      <c r="P127" s="239"/>
      <c r="Q127" s="239"/>
      <c r="R127" s="239"/>
      <c r="S127" s="239"/>
      <c r="T127" s="240"/>
      <c r="AT127" s="241" t="s">
        <v>211</v>
      </c>
      <c r="AU127" s="241" t="s">
        <v>87</v>
      </c>
      <c r="AV127" s="13" t="s">
        <v>87</v>
      </c>
      <c r="AW127" s="13" t="s">
        <v>40</v>
      </c>
      <c r="AX127" s="13" t="s">
        <v>80</v>
      </c>
      <c r="AY127" s="241" t="s">
        <v>201</v>
      </c>
    </row>
    <row r="128" spans="2:65" s="14" customFormat="1">
      <c r="B128" s="242"/>
      <c r="C128" s="243"/>
      <c r="D128" s="218" t="s">
        <v>211</v>
      </c>
      <c r="E128" s="244" t="s">
        <v>34</v>
      </c>
      <c r="F128" s="245" t="s">
        <v>215</v>
      </c>
      <c r="G128" s="243"/>
      <c r="H128" s="246">
        <v>0.245</v>
      </c>
      <c r="I128" s="247"/>
      <c r="J128" s="243"/>
      <c r="K128" s="243"/>
      <c r="L128" s="248"/>
      <c r="M128" s="249"/>
      <c r="N128" s="250"/>
      <c r="O128" s="250"/>
      <c r="P128" s="250"/>
      <c r="Q128" s="250"/>
      <c r="R128" s="250"/>
      <c r="S128" s="250"/>
      <c r="T128" s="251"/>
      <c r="AT128" s="252" t="s">
        <v>211</v>
      </c>
      <c r="AU128" s="252" t="s">
        <v>87</v>
      </c>
      <c r="AV128" s="14" t="s">
        <v>111</v>
      </c>
      <c r="AW128" s="14" t="s">
        <v>40</v>
      </c>
      <c r="AX128" s="14" t="s">
        <v>42</v>
      </c>
      <c r="AY128" s="252" t="s">
        <v>201</v>
      </c>
    </row>
    <row r="129" spans="2:65" s="1" customFormat="1" ht="38.25" customHeight="1">
      <c r="B129" s="43"/>
      <c r="C129" s="206" t="s">
        <v>244</v>
      </c>
      <c r="D129" s="206" t="s">
        <v>203</v>
      </c>
      <c r="E129" s="207" t="s">
        <v>3311</v>
      </c>
      <c r="F129" s="208" t="s">
        <v>3312</v>
      </c>
      <c r="G129" s="209" t="s">
        <v>206</v>
      </c>
      <c r="H129" s="210">
        <v>1.665</v>
      </c>
      <c r="I129" s="211"/>
      <c r="J129" s="212">
        <f>ROUND(I129*H129,2)</f>
        <v>0</v>
      </c>
      <c r="K129" s="208" t="s">
        <v>207</v>
      </c>
      <c r="L129" s="63"/>
      <c r="M129" s="213" t="s">
        <v>34</v>
      </c>
      <c r="N129" s="214" t="s">
        <v>51</v>
      </c>
      <c r="O129" s="44"/>
      <c r="P129" s="215">
        <f>O129*H129</f>
        <v>0</v>
      </c>
      <c r="Q129" s="215">
        <v>0</v>
      </c>
      <c r="R129" s="215">
        <f>Q129*H129</f>
        <v>0</v>
      </c>
      <c r="S129" s="215">
        <v>0</v>
      </c>
      <c r="T129" s="216">
        <f>S129*H129</f>
        <v>0</v>
      </c>
      <c r="AR129" s="25" t="s">
        <v>111</v>
      </c>
      <c r="AT129" s="25" t="s">
        <v>203</v>
      </c>
      <c r="AU129" s="25" t="s">
        <v>87</v>
      </c>
      <c r="AY129" s="25" t="s">
        <v>201</v>
      </c>
      <c r="BE129" s="217">
        <f>IF(N129="základní",J129,0)</f>
        <v>0</v>
      </c>
      <c r="BF129" s="217">
        <f>IF(N129="snížená",J129,0)</f>
        <v>0</v>
      </c>
      <c r="BG129" s="217">
        <f>IF(N129="zákl. přenesená",J129,0)</f>
        <v>0</v>
      </c>
      <c r="BH129" s="217">
        <f>IF(N129="sníž. přenesená",J129,0)</f>
        <v>0</v>
      </c>
      <c r="BI129" s="217">
        <f>IF(N129="nulová",J129,0)</f>
        <v>0</v>
      </c>
      <c r="BJ129" s="25" t="s">
        <v>42</v>
      </c>
      <c r="BK129" s="217">
        <f>ROUND(I129*H129,2)</f>
        <v>0</v>
      </c>
      <c r="BL129" s="25" t="s">
        <v>111</v>
      </c>
      <c r="BM129" s="25" t="s">
        <v>4843</v>
      </c>
    </row>
    <row r="130" spans="2:65" s="1" customFormat="1" ht="54">
      <c r="B130" s="43"/>
      <c r="C130" s="65"/>
      <c r="D130" s="218" t="s">
        <v>209</v>
      </c>
      <c r="E130" s="65"/>
      <c r="F130" s="219" t="s">
        <v>3314</v>
      </c>
      <c r="G130" s="65"/>
      <c r="H130" s="65"/>
      <c r="I130" s="175"/>
      <c r="J130" s="65"/>
      <c r="K130" s="65"/>
      <c r="L130" s="63"/>
      <c r="M130" s="220"/>
      <c r="N130" s="44"/>
      <c r="O130" s="44"/>
      <c r="P130" s="44"/>
      <c r="Q130" s="44"/>
      <c r="R130" s="44"/>
      <c r="S130" s="44"/>
      <c r="T130" s="80"/>
      <c r="AT130" s="25" t="s">
        <v>209</v>
      </c>
      <c r="AU130" s="25" t="s">
        <v>87</v>
      </c>
    </row>
    <row r="131" spans="2:65" s="12" customFormat="1">
      <c r="B131" s="221"/>
      <c r="C131" s="222"/>
      <c r="D131" s="218" t="s">
        <v>211</v>
      </c>
      <c r="E131" s="223" t="s">
        <v>34</v>
      </c>
      <c r="F131" s="224" t="s">
        <v>4837</v>
      </c>
      <c r="G131" s="222"/>
      <c r="H131" s="223" t="s">
        <v>34</v>
      </c>
      <c r="I131" s="225"/>
      <c r="J131" s="222"/>
      <c r="K131" s="222"/>
      <c r="L131" s="226"/>
      <c r="M131" s="227"/>
      <c r="N131" s="228"/>
      <c r="O131" s="228"/>
      <c r="P131" s="228"/>
      <c r="Q131" s="228"/>
      <c r="R131" s="228"/>
      <c r="S131" s="228"/>
      <c r="T131" s="229"/>
      <c r="AT131" s="230" t="s">
        <v>211</v>
      </c>
      <c r="AU131" s="230" t="s">
        <v>87</v>
      </c>
      <c r="AV131" s="12" t="s">
        <v>42</v>
      </c>
      <c r="AW131" s="12" t="s">
        <v>40</v>
      </c>
      <c r="AX131" s="12" t="s">
        <v>80</v>
      </c>
      <c r="AY131" s="230" t="s">
        <v>201</v>
      </c>
    </row>
    <row r="132" spans="2:65" s="12" customFormat="1">
      <c r="B132" s="221"/>
      <c r="C132" s="222"/>
      <c r="D132" s="218" t="s">
        <v>211</v>
      </c>
      <c r="E132" s="223" t="s">
        <v>34</v>
      </c>
      <c r="F132" s="224" t="s">
        <v>4497</v>
      </c>
      <c r="G132" s="222"/>
      <c r="H132" s="223" t="s">
        <v>34</v>
      </c>
      <c r="I132" s="225"/>
      <c r="J132" s="222"/>
      <c r="K132" s="222"/>
      <c r="L132" s="226"/>
      <c r="M132" s="227"/>
      <c r="N132" s="228"/>
      <c r="O132" s="228"/>
      <c r="P132" s="228"/>
      <c r="Q132" s="228"/>
      <c r="R132" s="228"/>
      <c r="S132" s="228"/>
      <c r="T132" s="229"/>
      <c r="AT132" s="230" t="s">
        <v>211</v>
      </c>
      <c r="AU132" s="230" t="s">
        <v>87</v>
      </c>
      <c r="AV132" s="12" t="s">
        <v>42</v>
      </c>
      <c r="AW132" s="12" t="s">
        <v>40</v>
      </c>
      <c r="AX132" s="12" t="s">
        <v>80</v>
      </c>
      <c r="AY132" s="230" t="s">
        <v>201</v>
      </c>
    </row>
    <row r="133" spans="2:65" s="13" customFormat="1">
      <c r="B133" s="231"/>
      <c r="C133" s="232"/>
      <c r="D133" s="218" t="s">
        <v>211</v>
      </c>
      <c r="E133" s="233" t="s">
        <v>34</v>
      </c>
      <c r="F133" s="234" t="s">
        <v>4844</v>
      </c>
      <c r="G133" s="232"/>
      <c r="H133" s="235">
        <v>0.66200000000000003</v>
      </c>
      <c r="I133" s="236"/>
      <c r="J133" s="232"/>
      <c r="K133" s="232"/>
      <c r="L133" s="237"/>
      <c r="M133" s="238"/>
      <c r="N133" s="239"/>
      <c r="O133" s="239"/>
      <c r="P133" s="239"/>
      <c r="Q133" s="239"/>
      <c r="R133" s="239"/>
      <c r="S133" s="239"/>
      <c r="T133" s="240"/>
      <c r="AT133" s="241" t="s">
        <v>211</v>
      </c>
      <c r="AU133" s="241" t="s">
        <v>87</v>
      </c>
      <c r="AV133" s="13" t="s">
        <v>87</v>
      </c>
      <c r="AW133" s="13" t="s">
        <v>40</v>
      </c>
      <c r="AX133" s="13" t="s">
        <v>80</v>
      </c>
      <c r="AY133" s="241" t="s">
        <v>201</v>
      </c>
    </row>
    <row r="134" spans="2:65" s="13" customFormat="1">
      <c r="B134" s="231"/>
      <c r="C134" s="232"/>
      <c r="D134" s="218" t="s">
        <v>211</v>
      </c>
      <c r="E134" s="233" t="s">
        <v>34</v>
      </c>
      <c r="F134" s="234" t="s">
        <v>4845</v>
      </c>
      <c r="G134" s="232"/>
      <c r="H134" s="235">
        <v>1.0029999999999999</v>
      </c>
      <c r="I134" s="236"/>
      <c r="J134" s="232"/>
      <c r="K134" s="232"/>
      <c r="L134" s="237"/>
      <c r="M134" s="238"/>
      <c r="N134" s="239"/>
      <c r="O134" s="239"/>
      <c r="P134" s="239"/>
      <c r="Q134" s="239"/>
      <c r="R134" s="239"/>
      <c r="S134" s="239"/>
      <c r="T134" s="240"/>
      <c r="AT134" s="241" t="s">
        <v>211</v>
      </c>
      <c r="AU134" s="241" t="s">
        <v>87</v>
      </c>
      <c r="AV134" s="13" t="s">
        <v>87</v>
      </c>
      <c r="AW134" s="13" t="s">
        <v>40</v>
      </c>
      <c r="AX134" s="13" t="s">
        <v>80</v>
      </c>
      <c r="AY134" s="241" t="s">
        <v>201</v>
      </c>
    </row>
    <row r="135" spans="2:65" s="14" customFormat="1">
      <c r="B135" s="242"/>
      <c r="C135" s="243"/>
      <c r="D135" s="218" t="s">
        <v>211</v>
      </c>
      <c r="E135" s="244" t="s">
        <v>34</v>
      </c>
      <c r="F135" s="245" t="s">
        <v>215</v>
      </c>
      <c r="G135" s="243"/>
      <c r="H135" s="246">
        <v>1.665</v>
      </c>
      <c r="I135" s="247"/>
      <c r="J135" s="243"/>
      <c r="K135" s="243"/>
      <c r="L135" s="248"/>
      <c r="M135" s="249"/>
      <c r="N135" s="250"/>
      <c r="O135" s="250"/>
      <c r="P135" s="250"/>
      <c r="Q135" s="250"/>
      <c r="R135" s="250"/>
      <c r="S135" s="250"/>
      <c r="T135" s="251"/>
      <c r="AT135" s="252" t="s">
        <v>211</v>
      </c>
      <c r="AU135" s="252" t="s">
        <v>87</v>
      </c>
      <c r="AV135" s="14" t="s">
        <v>111</v>
      </c>
      <c r="AW135" s="14" t="s">
        <v>40</v>
      </c>
      <c r="AX135" s="14" t="s">
        <v>42</v>
      </c>
      <c r="AY135" s="252" t="s">
        <v>201</v>
      </c>
    </row>
    <row r="136" spans="2:65" s="1" customFormat="1" ht="38.25" customHeight="1">
      <c r="B136" s="43"/>
      <c r="C136" s="206" t="s">
        <v>249</v>
      </c>
      <c r="D136" s="206" t="s">
        <v>203</v>
      </c>
      <c r="E136" s="207" t="s">
        <v>3326</v>
      </c>
      <c r="F136" s="208" t="s">
        <v>3327</v>
      </c>
      <c r="G136" s="209" t="s">
        <v>206</v>
      </c>
      <c r="H136" s="210">
        <v>1.665</v>
      </c>
      <c r="I136" s="211"/>
      <c r="J136" s="212">
        <f>ROUND(I136*H136,2)</f>
        <v>0</v>
      </c>
      <c r="K136" s="208" t="s">
        <v>207</v>
      </c>
      <c r="L136" s="63"/>
      <c r="M136" s="213" t="s">
        <v>34</v>
      </c>
      <c r="N136" s="214" t="s">
        <v>51</v>
      </c>
      <c r="O136" s="44"/>
      <c r="P136" s="215">
        <f>O136*H136</f>
        <v>0</v>
      </c>
      <c r="Q136" s="215">
        <v>0</v>
      </c>
      <c r="R136" s="215">
        <f>Q136*H136</f>
        <v>0</v>
      </c>
      <c r="S136" s="215">
        <v>0</v>
      </c>
      <c r="T136" s="216">
        <f>S136*H136</f>
        <v>0</v>
      </c>
      <c r="AR136" s="25" t="s">
        <v>111</v>
      </c>
      <c r="AT136" s="25" t="s">
        <v>203</v>
      </c>
      <c r="AU136" s="25" t="s">
        <v>87</v>
      </c>
      <c r="AY136" s="25" t="s">
        <v>201</v>
      </c>
      <c r="BE136" s="217">
        <f>IF(N136="základní",J136,0)</f>
        <v>0</v>
      </c>
      <c r="BF136" s="217">
        <f>IF(N136="snížená",J136,0)</f>
        <v>0</v>
      </c>
      <c r="BG136" s="217">
        <f>IF(N136="zákl. přenesená",J136,0)</f>
        <v>0</v>
      </c>
      <c r="BH136" s="217">
        <f>IF(N136="sníž. přenesená",J136,0)</f>
        <v>0</v>
      </c>
      <c r="BI136" s="217">
        <f>IF(N136="nulová",J136,0)</f>
        <v>0</v>
      </c>
      <c r="BJ136" s="25" t="s">
        <v>42</v>
      </c>
      <c r="BK136" s="217">
        <f>ROUND(I136*H136,2)</f>
        <v>0</v>
      </c>
      <c r="BL136" s="25" t="s">
        <v>111</v>
      </c>
      <c r="BM136" s="25" t="s">
        <v>4846</v>
      </c>
    </row>
    <row r="137" spans="2:65" s="1" customFormat="1" ht="54">
      <c r="B137" s="43"/>
      <c r="C137" s="65"/>
      <c r="D137" s="218" t="s">
        <v>209</v>
      </c>
      <c r="E137" s="65"/>
      <c r="F137" s="219" t="s">
        <v>3314</v>
      </c>
      <c r="G137" s="65"/>
      <c r="H137" s="65"/>
      <c r="I137" s="175"/>
      <c r="J137" s="65"/>
      <c r="K137" s="65"/>
      <c r="L137" s="63"/>
      <c r="M137" s="220"/>
      <c r="N137" s="44"/>
      <c r="O137" s="44"/>
      <c r="P137" s="44"/>
      <c r="Q137" s="44"/>
      <c r="R137" s="44"/>
      <c r="S137" s="44"/>
      <c r="T137" s="80"/>
      <c r="AT137" s="25" t="s">
        <v>209</v>
      </c>
      <c r="AU137" s="25" t="s">
        <v>87</v>
      </c>
    </row>
    <row r="138" spans="2:65" s="12" customFormat="1">
      <c r="B138" s="221"/>
      <c r="C138" s="222"/>
      <c r="D138" s="218" t="s">
        <v>211</v>
      </c>
      <c r="E138" s="223" t="s">
        <v>34</v>
      </c>
      <c r="F138" s="224" t="s">
        <v>4837</v>
      </c>
      <c r="G138" s="222"/>
      <c r="H138" s="223" t="s">
        <v>34</v>
      </c>
      <c r="I138" s="225"/>
      <c r="J138" s="222"/>
      <c r="K138" s="222"/>
      <c r="L138" s="226"/>
      <c r="M138" s="227"/>
      <c r="N138" s="228"/>
      <c r="O138" s="228"/>
      <c r="P138" s="228"/>
      <c r="Q138" s="228"/>
      <c r="R138" s="228"/>
      <c r="S138" s="228"/>
      <c r="T138" s="229"/>
      <c r="AT138" s="230" t="s">
        <v>211</v>
      </c>
      <c r="AU138" s="230" t="s">
        <v>87</v>
      </c>
      <c r="AV138" s="12" t="s">
        <v>42</v>
      </c>
      <c r="AW138" s="12" t="s">
        <v>40</v>
      </c>
      <c r="AX138" s="12" t="s">
        <v>80</v>
      </c>
      <c r="AY138" s="230" t="s">
        <v>201</v>
      </c>
    </row>
    <row r="139" spans="2:65" s="12" customFormat="1">
      <c r="B139" s="221"/>
      <c r="C139" s="222"/>
      <c r="D139" s="218" t="s">
        <v>211</v>
      </c>
      <c r="E139" s="223" t="s">
        <v>34</v>
      </c>
      <c r="F139" s="224" t="s">
        <v>4504</v>
      </c>
      <c r="G139" s="222"/>
      <c r="H139" s="223" t="s">
        <v>34</v>
      </c>
      <c r="I139" s="225"/>
      <c r="J139" s="222"/>
      <c r="K139" s="222"/>
      <c r="L139" s="226"/>
      <c r="M139" s="227"/>
      <c r="N139" s="228"/>
      <c r="O139" s="228"/>
      <c r="P139" s="228"/>
      <c r="Q139" s="228"/>
      <c r="R139" s="228"/>
      <c r="S139" s="228"/>
      <c r="T139" s="229"/>
      <c r="AT139" s="230" t="s">
        <v>211</v>
      </c>
      <c r="AU139" s="230" t="s">
        <v>87</v>
      </c>
      <c r="AV139" s="12" t="s">
        <v>42</v>
      </c>
      <c r="AW139" s="12" t="s">
        <v>40</v>
      </c>
      <c r="AX139" s="12" t="s">
        <v>80</v>
      </c>
      <c r="AY139" s="230" t="s">
        <v>201</v>
      </c>
    </row>
    <row r="140" spans="2:65" s="13" customFormat="1">
      <c r="B140" s="231"/>
      <c r="C140" s="232"/>
      <c r="D140" s="218" t="s">
        <v>211</v>
      </c>
      <c r="E140" s="233" t="s">
        <v>34</v>
      </c>
      <c r="F140" s="234" t="s">
        <v>4844</v>
      </c>
      <c r="G140" s="232"/>
      <c r="H140" s="235">
        <v>0.66200000000000003</v>
      </c>
      <c r="I140" s="236"/>
      <c r="J140" s="232"/>
      <c r="K140" s="232"/>
      <c r="L140" s="237"/>
      <c r="M140" s="238"/>
      <c r="N140" s="239"/>
      <c r="O140" s="239"/>
      <c r="P140" s="239"/>
      <c r="Q140" s="239"/>
      <c r="R140" s="239"/>
      <c r="S140" s="239"/>
      <c r="T140" s="240"/>
      <c r="AT140" s="241" t="s">
        <v>211</v>
      </c>
      <c r="AU140" s="241" t="s">
        <v>87</v>
      </c>
      <c r="AV140" s="13" t="s">
        <v>87</v>
      </c>
      <c r="AW140" s="13" t="s">
        <v>40</v>
      </c>
      <c r="AX140" s="13" t="s">
        <v>80</v>
      </c>
      <c r="AY140" s="241" t="s">
        <v>201</v>
      </c>
    </row>
    <row r="141" spans="2:65" s="13" customFormat="1">
      <c r="B141" s="231"/>
      <c r="C141" s="232"/>
      <c r="D141" s="218" t="s">
        <v>211</v>
      </c>
      <c r="E141" s="233" t="s">
        <v>34</v>
      </c>
      <c r="F141" s="234" t="s">
        <v>4845</v>
      </c>
      <c r="G141" s="232"/>
      <c r="H141" s="235">
        <v>1.0029999999999999</v>
      </c>
      <c r="I141" s="236"/>
      <c r="J141" s="232"/>
      <c r="K141" s="232"/>
      <c r="L141" s="237"/>
      <c r="M141" s="238"/>
      <c r="N141" s="239"/>
      <c r="O141" s="239"/>
      <c r="P141" s="239"/>
      <c r="Q141" s="239"/>
      <c r="R141" s="239"/>
      <c r="S141" s="239"/>
      <c r="T141" s="240"/>
      <c r="AT141" s="241" t="s">
        <v>211</v>
      </c>
      <c r="AU141" s="241" t="s">
        <v>87</v>
      </c>
      <c r="AV141" s="13" t="s">
        <v>87</v>
      </c>
      <c r="AW141" s="13" t="s">
        <v>40</v>
      </c>
      <c r="AX141" s="13" t="s">
        <v>80</v>
      </c>
      <c r="AY141" s="241" t="s">
        <v>201</v>
      </c>
    </row>
    <row r="142" spans="2:65" s="14" customFormat="1">
      <c r="B142" s="242"/>
      <c r="C142" s="243"/>
      <c r="D142" s="218" t="s">
        <v>211</v>
      </c>
      <c r="E142" s="244" t="s">
        <v>34</v>
      </c>
      <c r="F142" s="245" t="s">
        <v>215</v>
      </c>
      <c r="G142" s="243"/>
      <c r="H142" s="246">
        <v>1.665</v>
      </c>
      <c r="I142" s="247"/>
      <c r="J142" s="243"/>
      <c r="K142" s="243"/>
      <c r="L142" s="248"/>
      <c r="M142" s="249"/>
      <c r="N142" s="250"/>
      <c r="O142" s="250"/>
      <c r="P142" s="250"/>
      <c r="Q142" s="250"/>
      <c r="R142" s="250"/>
      <c r="S142" s="250"/>
      <c r="T142" s="251"/>
      <c r="AT142" s="252" t="s">
        <v>211</v>
      </c>
      <c r="AU142" s="252" t="s">
        <v>87</v>
      </c>
      <c r="AV142" s="14" t="s">
        <v>111</v>
      </c>
      <c r="AW142" s="14" t="s">
        <v>40</v>
      </c>
      <c r="AX142" s="14" t="s">
        <v>42</v>
      </c>
      <c r="AY142" s="252" t="s">
        <v>201</v>
      </c>
    </row>
    <row r="143" spans="2:65" s="1" customFormat="1" ht="51" customHeight="1">
      <c r="B143" s="43"/>
      <c r="C143" s="206" t="s">
        <v>253</v>
      </c>
      <c r="D143" s="206" t="s">
        <v>203</v>
      </c>
      <c r="E143" s="207" t="s">
        <v>273</v>
      </c>
      <c r="F143" s="208" t="s">
        <v>274</v>
      </c>
      <c r="G143" s="209" t="s">
        <v>206</v>
      </c>
      <c r="H143" s="210">
        <v>3.82</v>
      </c>
      <c r="I143" s="211"/>
      <c r="J143" s="212">
        <f>ROUND(I143*H143,2)</f>
        <v>0</v>
      </c>
      <c r="K143" s="208" t="s">
        <v>207</v>
      </c>
      <c r="L143" s="63"/>
      <c r="M143" s="213" t="s">
        <v>34</v>
      </c>
      <c r="N143" s="214" t="s">
        <v>51</v>
      </c>
      <c r="O143" s="44"/>
      <c r="P143" s="215">
        <f>O143*H143</f>
        <v>0</v>
      </c>
      <c r="Q143" s="215">
        <v>0</v>
      </c>
      <c r="R143" s="215">
        <f>Q143*H143</f>
        <v>0</v>
      </c>
      <c r="S143" s="215">
        <v>0</v>
      </c>
      <c r="T143" s="216">
        <f>S143*H143</f>
        <v>0</v>
      </c>
      <c r="AR143" s="25" t="s">
        <v>111</v>
      </c>
      <c r="AT143" s="25" t="s">
        <v>203</v>
      </c>
      <c r="AU143" s="25" t="s">
        <v>87</v>
      </c>
      <c r="AY143" s="25" t="s">
        <v>201</v>
      </c>
      <c r="BE143" s="217">
        <f>IF(N143="základní",J143,0)</f>
        <v>0</v>
      </c>
      <c r="BF143" s="217">
        <f>IF(N143="snížená",J143,0)</f>
        <v>0</v>
      </c>
      <c r="BG143" s="217">
        <f>IF(N143="zákl. přenesená",J143,0)</f>
        <v>0</v>
      </c>
      <c r="BH143" s="217">
        <f>IF(N143="sníž. přenesená",J143,0)</f>
        <v>0</v>
      </c>
      <c r="BI143" s="217">
        <f>IF(N143="nulová",J143,0)</f>
        <v>0</v>
      </c>
      <c r="BJ143" s="25" t="s">
        <v>42</v>
      </c>
      <c r="BK143" s="217">
        <f>ROUND(I143*H143,2)</f>
        <v>0</v>
      </c>
      <c r="BL143" s="25" t="s">
        <v>111</v>
      </c>
      <c r="BM143" s="25" t="s">
        <v>4847</v>
      </c>
    </row>
    <row r="144" spans="2:65" s="1" customFormat="1" ht="189">
      <c r="B144" s="43"/>
      <c r="C144" s="65"/>
      <c r="D144" s="218" t="s">
        <v>209</v>
      </c>
      <c r="E144" s="65"/>
      <c r="F144" s="219" t="s">
        <v>276</v>
      </c>
      <c r="G144" s="65"/>
      <c r="H144" s="65"/>
      <c r="I144" s="175"/>
      <c r="J144" s="65"/>
      <c r="K144" s="65"/>
      <c r="L144" s="63"/>
      <c r="M144" s="220"/>
      <c r="N144" s="44"/>
      <c r="O144" s="44"/>
      <c r="P144" s="44"/>
      <c r="Q144" s="44"/>
      <c r="R144" s="44"/>
      <c r="S144" s="44"/>
      <c r="T144" s="80"/>
      <c r="AT144" s="25" t="s">
        <v>209</v>
      </c>
      <c r="AU144" s="25" t="s">
        <v>87</v>
      </c>
    </row>
    <row r="145" spans="2:65" s="12" customFormat="1">
      <c r="B145" s="221"/>
      <c r="C145" s="222"/>
      <c r="D145" s="218" t="s">
        <v>211</v>
      </c>
      <c r="E145" s="223" t="s">
        <v>34</v>
      </c>
      <c r="F145" s="224" t="s">
        <v>4848</v>
      </c>
      <c r="G145" s="222"/>
      <c r="H145" s="223" t="s">
        <v>34</v>
      </c>
      <c r="I145" s="225"/>
      <c r="J145" s="222"/>
      <c r="K145" s="222"/>
      <c r="L145" s="226"/>
      <c r="M145" s="227"/>
      <c r="N145" s="228"/>
      <c r="O145" s="228"/>
      <c r="P145" s="228"/>
      <c r="Q145" s="228"/>
      <c r="R145" s="228"/>
      <c r="S145" s="228"/>
      <c r="T145" s="229"/>
      <c r="AT145" s="230" t="s">
        <v>211</v>
      </c>
      <c r="AU145" s="230" t="s">
        <v>87</v>
      </c>
      <c r="AV145" s="12" t="s">
        <v>42</v>
      </c>
      <c r="AW145" s="12" t="s">
        <v>40</v>
      </c>
      <c r="AX145" s="12" t="s">
        <v>80</v>
      </c>
      <c r="AY145" s="230" t="s">
        <v>201</v>
      </c>
    </row>
    <row r="146" spans="2:65" s="13" customFormat="1">
      <c r="B146" s="231"/>
      <c r="C146" s="232"/>
      <c r="D146" s="218" t="s">
        <v>211</v>
      </c>
      <c r="E146" s="233" t="s">
        <v>34</v>
      </c>
      <c r="F146" s="234" t="s">
        <v>4849</v>
      </c>
      <c r="G146" s="232"/>
      <c r="H146" s="235">
        <v>0.49</v>
      </c>
      <c r="I146" s="236"/>
      <c r="J146" s="232"/>
      <c r="K146" s="232"/>
      <c r="L146" s="237"/>
      <c r="M146" s="238"/>
      <c r="N146" s="239"/>
      <c r="O146" s="239"/>
      <c r="P146" s="239"/>
      <c r="Q146" s="239"/>
      <c r="R146" s="239"/>
      <c r="S146" s="239"/>
      <c r="T146" s="240"/>
      <c r="AT146" s="241" t="s">
        <v>211</v>
      </c>
      <c r="AU146" s="241" t="s">
        <v>87</v>
      </c>
      <c r="AV146" s="13" t="s">
        <v>87</v>
      </c>
      <c r="AW146" s="13" t="s">
        <v>40</v>
      </c>
      <c r="AX146" s="13" t="s">
        <v>80</v>
      </c>
      <c r="AY146" s="241" t="s">
        <v>201</v>
      </c>
    </row>
    <row r="147" spans="2:65" s="13" customFormat="1">
      <c r="B147" s="231"/>
      <c r="C147" s="232"/>
      <c r="D147" s="218" t="s">
        <v>211</v>
      </c>
      <c r="E147" s="233" t="s">
        <v>34</v>
      </c>
      <c r="F147" s="234" t="s">
        <v>4850</v>
      </c>
      <c r="G147" s="232"/>
      <c r="H147" s="235">
        <v>3.33</v>
      </c>
      <c r="I147" s="236"/>
      <c r="J147" s="232"/>
      <c r="K147" s="232"/>
      <c r="L147" s="237"/>
      <c r="M147" s="238"/>
      <c r="N147" s="239"/>
      <c r="O147" s="239"/>
      <c r="P147" s="239"/>
      <c r="Q147" s="239"/>
      <c r="R147" s="239"/>
      <c r="S147" s="239"/>
      <c r="T147" s="240"/>
      <c r="AT147" s="241" t="s">
        <v>211</v>
      </c>
      <c r="AU147" s="241" t="s">
        <v>87</v>
      </c>
      <c r="AV147" s="13" t="s">
        <v>87</v>
      </c>
      <c r="AW147" s="13" t="s">
        <v>40</v>
      </c>
      <c r="AX147" s="13" t="s">
        <v>80</v>
      </c>
      <c r="AY147" s="241" t="s">
        <v>201</v>
      </c>
    </row>
    <row r="148" spans="2:65" s="14" customFormat="1">
      <c r="B148" s="242"/>
      <c r="C148" s="243"/>
      <c r="D148" s="218" t="s">
        <v>211</v>
      </c>
      <c r="E148" s="244" t="s">
        <v>34</v>
      </c>
      <c r="F148" s="245" t="s">
        <v>215</v>
      </c>
      <c r="G148" s="243"/>
      <c r="H148" s="246">
        <v>3.82</v>
      </c>
      <c r="I148" s="247"/>
      <c r="J148" s="243"/>
      <c r="K148" s="243"/>
      <c r="L148" s="248"/>
      <c r="M148" s="249"/>
      <c r="N148" s="250"/>
      <c r="O148" s="250"/>
      <c r="P148" s="250"/>
      <c r="Q148" s="250"/>
      <c r="R148" s="250"/>
      <c r="S148" s="250"/>
      <c r="T148" s="251"/>
      <c r="AT148" s="252" t="s">
        <v>211</v>
      </c>
      <c r="AU148" s="252" t="s">
        <v>87</v>
      </c>
      <c r="AV148" s="14" t="s">
        <v>111</v>
      </c>
      <c r="AW148" s="14" t="s">
        <v>40</v>
      </c>
      <c r="AX148" s="14" t="s">
        <v>42</v>
      </c>
      <c r="AY148" s="252" t="s">
        <v>201</v>
      </c>
    </row>
    <row r="149" spans="2:65" s="1" customFormat="1" ht="16.5" customHeight="1">
      <c r="B149" s="43"/>
      <c r="C149" s="206" t="s">
        <v>257</v>
      </c>
      <c r="D149" s="206" t="s">
        <v>203</v>
      </c>
      <c r="E149" s="207" t="s">
        <v>287</v>
      </c>
      <c r="F149" s="208" t="s">
        <v>288</v>
      </c>
      <c r="G149" s="209" t="s">
        <v>206</v>
      </c>
      <c r="H149" s="210">
        <v>3.82</v>
      </c>
      <c r="I149" s="211"/>
      <c r="J149" s="212">
        <f>ROUND(I149*H149,2)</f>
        <v>0</v>
      </c>
      <c r="K149" s="208" t="s">
        <v>207</v>
      </c>
      <c r="L149" s="63"/>
      <c r="M149" s="213" t="s">
        <v>34</v>
      </c>
      <c r="N149" s="214" t="s">
        <v>51</v>
      </c>
      <c r="O149" s="44"/>
      <c r="P149" s="215">
        <f>O149*H149</f>
        <v>0</v>
      </c>
      <c r="Q149" s="215">
        <v>0</v>
      </c>
      <c r="R149" s="215">
        <f>Q149*H149</f>
        <v>0</v>
      </c>
      <c r="S149" s="215">
        <v>0</v>
      </c>
      <c r="T149" s="216">
        <f>S149*H149</f>
        <v>0</v>
      </c>
      <c r="AR149" s="25" t="s">
        <v>111</v>
      </c>
      <c r="AT149" s="25" t="s">
        <v>203</v>
      </c>
      <c r="AU149" s="25" t="s">
        <v>87</v>
      </c>
      <c r="AY149" s="25" t="s">
        <v>201</v>
      </c>
      <c r="BE149" s="217">
        <f>IF(N149="základní",J149,0)</f>
        <v>0</v>
      </c>
      <c r="BF149" s="217">
        <f>IF(N149="snížená",J149,0)</f>
        <v>0</v>
      </c>
      <c r="BG149" s="217">
        <f>IF(N149="zákl. přenesená",J149,0)</f>
        <v>0</v>
      </c>
      <c r="BH149" s="217">
        <f>IF(N149="sníž. přenesená",J149,0)</f>
        <v>0</v>
      </c>
      <c r="BI149" s="217">
        <f>IF(N149="nulová",J149,0)</f>
        <v>0</v>
      </c>
      <c r="BJ149" s="25" t="s">
        <v>42</v>
      </c>
      <c r="BK149" s="217">
        <f>ROUND(I149*H149,2)</f>
        <v>0</v>
      </c>
      <c r="BL149" s="25" t="s">
        <v>111</v>
      </c>
      <c r="BM149" s="25" t="s">
        <v>4851</v>
      </c>
    </row>
    <row r="150" spans="2:65" s="1" customFormat="1" ht="283.5">
      <c r="B150" s="43"/>
      <c r="C150" s="65"/>
      <c r="D150" s="218" t="s">
        <v>209</v>
      </c>
      <c r="E150" s="65"/>
      <c r="F150" s="219" t="s">
        <v>3349</v>
      </c>
      <c r="G150" s="65"/>
      <c r="H150" s="65"/>
      <c r="I150" s="175"/>
      <c r="J150" s="65"/>
      <c r="K150" s="65"/>
      <c r="L150" s="63"/>
      <c r="M150" s="220"/>
      <c r="N150" s="44"/>
      <c r="O150" s="44"/>
      <c r="P150" s="44"/>
      <c r="Q150" s="44"/>
      <c r="R150" s="44"/>
      <c r="S150" s="44"/>
      <c r="T150" s="80"/>
      <c r="AT150" s="25" t="s">
        <v>209</v>
      </c>
      <c r="AU150" s="25" t="s">
        <v>87</v>
      </c>
    </row>
    <row r="151" spans="2:65" s="12" customFormat="1">
      <c r="B151" s="221"/>
      <c r="C151" s="222"/>
      <c r="D151" s="218" t="s">
        <v>211</v>
      </c>
      <c r="E151" s="223" t="s">
        <v>34</v>
      </c>
      <c r="F151" s="224" t="s">
        <v>4848</v>
      </c>
      <c r="G151" s="222"/>
      <c r="H151" s="223" t="s">
        <v>34</v>
      </c>
      <c r="I151" s="225"/>
      <c r="J151" s="222"/>
      <c r="K151" s="222"/>
      <c r="L151" s="226"/>
      <c r="M151" s="227"/>
      <c r="N151" s="228"/>
      <c r="O151" s="228"/>
      <c r="P151" s="228"/>
      <c r="Q151" s="228"/>
      <c r="R151" s="228"/>
      <c r="S151" s="228"/>
      <c r="T151" s="229"/>
      <c r="AT151" s="230" t="s">
        <v>211</v>
      </c>
      <c r="AU151" s="230" t="s">
        <v>87</v>
      </c>
      <c r="AV151" s="12" t="s">
        <v>42</v>
      </c>
      <c r="AW151" s="12" t="s">
        <v>40</v>
      </c>
      <c r="AX151" s="12" t="s">
        <v>80</v>
      </c>
      <c r="AY151" s="230" t="s">
        <v>201</v>
      </c>
    </row>
    <row r="152" spans="2:65" s="13" customFormat="1">
      <c r="B152" s="231"/>
      <c r="C152" s="232"/>
      <c r="D152" s="218" t="s">
        <v>211</v>
      </c>
      <c r="E152" s="233" t="s">
        <v>34</v>
      </c>
      <c r="F152" s="234" t="s">
        <v>4849</v>
      </c>
      <c r="G152" s="232"/>
      <c r="H152" s="235">
        <v>0.49</v>
      </c>
      <c r="I152" s="236"/>
      <c r="J152" s="232"/>
      <c r="K152" s="232"/>
      <c r="L152" s="237"/>
      <c r="M152" s="238"/>
      <c r="N152" s="239"/>
      <c r="O152" s="239"/>
      <c r="P152" s="239"/>
      <c r="Q152" s="239"/>
      <c r="R152" s="239"/>
      <c r="S152" s="239"/>
      <c r="T152" s="240"/>
      <c r="AT152" s="241" t="s">
        <v>211</v>
      </c>
      <c r="AU152" s="241" t="s">
        <v>87</v>
      </c>
      <c r="AV152" s="13" t="s">
        <v>87</v>
      </c>
      <c r="AW152" s="13" t="s">
        <v>40</v>
      </c>
      <c r="AX152" s="13" t="s">
        <v>80</v>
      </c>
      <c r="AY152" s="241" t="s">
        <v>201</v>
      </c>
    </row>
    <row r="153" spans="2:65" s="13" customFormat="1">
      <c r="B153" s="231"/>
      <c r="C153" s="232"/>
      <c r="D153" s="218" t="s">
        <v>211</v>
      </c>
      <c r="E153" s="233" t="s">
        <v>34</v>
      </c>
      <c r="F153" s="234" t="s">
        <v>4850</v>
      </c>
      <c r="G153" s="232"/>
      <c r="H153" s="235">
        <v>3.33</v>
      </c>
      <c r="I153" s="236"/>
      <c r="J153" s="232"/>
      <c r="K153" s="232"/>
      <c r="L153" s="237"/>
      <c r="M153" s="238"/>
      <c r="N153" s="239"/>
      <c r="O153" s="239"/>
      <c r="P153" s="239"/>
      <c r="Q153" s="239"/>
      <c r="R153" s="239"/>
      <c r="S153" s="239"/>
      <c r="T153" s="240"/>
      <c r="AT153" s="241" t="s">
        <v>211</v>
      </c>
      <c r="AU153" s="241" t="s">
        <v>87</v>
      </c>
      <c r="AV153" s="13" t="s">
        <v>87</v>
      </c>
      <c r="AW153" s="13" t="s">
        <v>40</v>
      </c>
      <c r="AX153" s="13" t="s">
        <v>80</v>
      </c>
      <c r="AY153" s="241" t="s">
        <v>201</v>
      </c>
    </row>
    <row r="154" spans="2:65" s="14" customFormat="1">
      <c r="B154" s="242"/>
      <c r="C154" s="243"/>
      <c r="D154" s="218" t="s">
        <v>211</v>
      </c>
      <c r="E154" s="244" t="s">
        <v>34</v>
      </c>
      <c r="F154" s="245" t="s">
        <v>215</v>
      </c>
      <c r="G154" s="243"/>
      <c r="H154" s="246">
        <v>3.82</v>
      </c>
      <c r="I154" s="247"/>
      <c r="J154" s="243"/>
      <c r="K154" s="243"/>
      <c r="L154" s="248"/>
      <c r="M154" s="249"/>
      <c r="N154" s="250"/>
      <c r="O154" s="250"/>
      <c r="P154" s="250"/>
      <c r="Q154" s="250"/>
      <c r="R154" s="250"/>
      <c r="S154" s="250"/>
      <c r="T154" s="251"/>
      <c r="AT154" s="252" t="s">
        <v>211</v>
      </c>
      <c r="AU154" s="252" t="s">
        <v>87</v>
      </c>
      <c r="AV154" s="14" t="s">
        <v>111</v>
      </c>
      <c r="AW154" s="14" t="s">
        <v>40</v>
      </c>
      <c r="AX154" s="14" t="s">
        <v>42</v>
      </c>
      <c r="AY154" s="252" t="s">
        <v>201</v>
      </c>
    </row>
    <row r="155" spans="2:65" s="11" customFormat="1" ht="29.85" customHeight="1">
      <c r="B155" s="190"/>
      <c r="C155" s="191"/>
      <c r="D155" s="192" t="s">
        <v>79</v>
      </c>
      <c r="E155" s="204" t="s">
        <v>87</v>
      </c>
      <c r="F155" s="204" t="s">
        <v>298</v>
      </c>
      <c r="G155" s="191"/>
      <c r="H155" s="191"/>
      <c r="I155" s="194"/>
      <c r="J155" s="205">
        <f>BK155</f>
        <v>0</v>
      </c>
      <c r="K155" s="191"/>
      <c r="L155" s="196"/>
      <c r="M155" s="197"/>
      <c r="N155" s="198"/>
      <c r="O155" s="198"/>
      <c r="P155" s="199">
        <f>SUM(P156:P212)</f>
        <v>0</v>
      </c>
      <c r="Q155" s="198"/>
      <c r="R155" s="199">
        <f>SUM(R156:R212)</f>
        <v>7.8610014899999996</v>
      </c>
      <c r="S155" s="198"/>
      <c r="T155" s="200">
        <f>SUM(T156:T212)</f>
        <v>0</v>
      </c>
      <c r="AR155" s="201" t="s">
        <v>42</v>
      </c>
      <c r="AT155" s="202" t="s">
        <v>79</v>
      </c>
      <c r="AU155" s="202" t="s">
        <v>42</v>
      </c>
      <c r="AY155" s="201" t="s">
        <v>201</v>
      </c>
      <c r="BK155" s="203">
        <f>SUM(BK156:BK212)</f>
        <v>0</v>
      </c>
    </row>
    <row r="156" spans="2:65" s="1" customFormat="1" ht="25.5" customHeight="1">
      <c r="B156" s="43"/>
      <c r="C156" s="206" t="s">
        <v>261</v>
      </c>
      <c r="D156" s="206" t="s">
        <v>203</v>
      </c>
      <c r="E156" s="207" t="s">
        <v>4852</v>
      </c>
      <c r="F156" s="208" t="s">
        <v>4853</v>
      </c>
      <c r="G156" s="209" t="s">
        <v>206</v>
      </c>
      <c r="H156" s="210">
        <v>0.41699999999999998</v>
      </c>
      <c r="I156" s="211"/>
      <c r="J156" s="212">
        <f>ROUND(I156*H156,2)</f>
        <v>0</v>
      </c>
      <c r="K156" s="208" t="s">
        <v>207</v>
      </c>
      <c r="L156" s="63"/>
      <c r="M156" s="213" t="s">
        <v>34</v>
      </c>
      <c r="N156" s="214" t="s">
        <v>51</v>
      </c>
      <c r="O156" s="44"/>
      <c r="P156" s="215">
        <f>O156*H156</f>
        <v>0</v>
      </c>
      <c r="Q156" s="215">
        <v>2.16</v>
      </c>
      <c r="R156" s="215">
        <f>Q156*H156</f>
        <v>0.90071999999999997</v>
      </c>
      <c r="S156" s="215">
        <v>0</v>
      </c>
      <c r="T156" s="216">
        <f>S156*H156</f>
        <v>0</v>
      </c>
      <c r="AR156" s="25" t="s">
        <v>111</v>
      </c>
      <c r="AT156" s="25" t="s">
        <v>203</v>
      </c>
      <c r="AU156" s="25" t="s">
        <v>87</v>
      </c>
      <c r="AY156" s="25" t="s">
        <v>201</v>
      </c>
      <c r="BE156" s="217">
        <f>IF(N156="základní",J156,0)</f>
        <v>0</v>
      </c>
      <c r="BF156" s="217">
        <f>IF(N156="snížená",J156,0)</f>
        <v>0</v>
      </c>
      <c r="BG156" s="217">
        <f>IF(N156="zákl. přenesená",J156,0)</f>
        <v>0</v>
      </c>
      <c r="BH156" s="217">
        <f>IF(N156="sníž. přenesená",J156,0)</f>
        <v>0</v>
      </c>
      <c r="BI156" s="217">
        <f>IF(N156="nulová",J156,0)</f>
        <v>0</v>
      </c>
      <c r="BJ156" s="25" t="s">
        <v>42</v>
      </c>
      <c r="BK156" s="217">
        <f>ROUND(I156*H156,2)</f>
        <v>0</v>
      </c>
      <c r="BL156" s="25" t="s">
        <v>111</v>
      </c>
      <c r="BM156" s="25" t="s">
        <v>4854</v>
      </c>
    </row>
    <row r="157" spans="2:65" s="1" customFormat="1" ht="54">
      <c r="B157" s="43"/>
      <c r="C157" s="65"/>
      <c r="D157" s="218" t="s">
        <v>209</v>
      </c>
      <c r="E157" s="65"/>
      <c r="F157" s="219" t="s">
        <v>324</v>
      </c>
      <c r="G157" s="65"/>
      <c r="H157" s="65"/>
      <c r="I157" s="175"/>
      <c r="J157" s="65"/>
      <c r="K157" s="65"/>
      <c r="L157" s="63"/>
      <c r="M157" s="220"/>
      <c r="N157" s="44"/>
      <c r="O157" s="44"/>
      <c r="P157" s="44"/>
      <c r="Q157" s="44"/>
      <c r="R157" s="44"/>
      <c r="S157" s="44"/>
      <c r="T157" s="80"/>
      <c r="AT157" s="25" t="s">
        <v>209</v>
      </c>
      <c r="AU157" s="25" t="s">
        <v>87</v>
      </c>
    </row>
    <row r="158" spans="2:65" s="12" customFormat="1">
      <c r="B158" s="221"/>
      <c r="C158" s="222"/>
      <c r="D158" s="218" t="s">
        <v>211</v>
      </c>
      <c r="E158" s="223" t="s">
        <v>34</v>
      </c>
      <c r="F158" s="224" t="s">
        <v>4837</v>
      </c>
      <c r="G158" s="222"/>
      <c r="H158" s="223" t="s">
        <v>34</v>
      </c>
      <c r="I158" s="225"/>
      <c r="J158" s="222"/>
      <c r="K158" s="222"/>
      <c r="L158" s="226"/>
      <c r="M158" s="227"/>
      <c r="N158" s="228"/>
      <c r="O158" s="228"/>
      <c r="P158" s="228"/>
      <c r="Q158" s="228"/>
      <c r="R158" s="228"/>
      <c r="S158" s="228"/>
      <c r="T158" s="229"/>
      <c r="AT158" s="230" t="s">
        <v>211</v>
      </c>
      <c r="AU158" s="230" t="s">
        <v>87</v>
      </c>
      <c r="AV158" s="12" t="s">
        <v>42</v>
      </c>
      <c r="AW158" s="12" t="s">
        <v>40</v>
      </c>
      <c r="AX158" s="12" t="s">
        <v>80</v>
      </c>
      <c r="AY158" s="230" t="s">
        <v>201</v>
      </c>
    </row>
    <row r="159" spans="2:65" s="13" customFormat="1">
      <c r="B159" s="231"/>
      <c r="C159" s="232"/>
      <c r="D159" s="218" t="s">
        <v>211</v>
      </c>
      <c r="E159" s="233" t="s">
        <v>34</v>
      </c>
      <c r="F159" s="234" t="s">
        <v>4855</v>
      </c>
      <c r="G159" s="232"/>
      <c r="H159" s="235">
        <v>3.5999999999999997E-2</v>
      </c>
      <c r="I159" s="236"/>
      <c r="J159" s="232"/>
      <c r="K159" s="232"/>
      <c r="L159" s="237"/>
      <c r="M159" s="238"/>
      <c r="N159" s="239"/>
      <c r="O159" s="239"/>
      <c r="P159" s="239"/>
      <c r="Q159" s="239"/>
      <c r="R159" s="239"/>
      <c r="S159" s="239"/>
      <c r="T159" s="240"/>
      <c r="AT159" s="241" t="s">
        <v>211</v>
      </c>
      <c r="AU159" s="241" t="s">
        <v>87</v>
      </c>
      <c r="AV159" s="13" t="s">
        <v>87</v>
      </c>
      <c r="AW159" s="13" t="s">
        <v>40</v>
      </c>
      <c r="AX159" s="13" t="s">
        <v>80</v>
      </c>
      <c r="AY159" s="241" t="s">
        <v>201</v>
      </c>
    </row>
    <row r="160" spans="2:65" s="13" customFormat="1">
      <c r="B160" s="231"/>
      <c r="C160" s="232"/>
      <c r="D160" s="218" t="s">
        <v>211</v>
      </c>
      <c r="E160" s="233" t="s">
        <v>34</v>
      </c>
      <c r="F160" s="234" t="s">
        <v>4856</v>
      </c>
      <c r="G160" s="232"/>
      <c r="H160" s="235">
        <v>2.5000000000000001E-2</v>
      </c>
      <c r="I160" s="236"/>
      <c r="J160" s="232"/>
      <c r="K160" s="232"/>
      <c r="L160" s="237"/>
      <c r="M160" s="238"/>
      <c r="N160" s="239"/>
      <c r="O160" s="239"/>
      <c r="P160" s="239"/>
      <c r="Q160" s="239"/>
      <c r="R160" s="239"/>
      <c r="S160" s="239"/>
      <c r="T160" s="240"/>
      <c r="AT160" s="241" t="s">
        <v>211</v>
      </c>
      <c r="AU160" s="241" t="s">
        <v>87</v>
      </c>
      <c r="AV160" s="13" t="s">
        <v>87</v>
      </c>
      <c r="AW160" s="13" t="s">
        <v>40</v>
      </c>
      <c r="AX160" s="13" t="s">
        <v>80</v>
      </c>
      <c r="AY160" s="241" t="s">
        <v>201</v>
      </c>
    </row>
    <row r="161" spans="2:65" s="15" customFormat="1">
      <c r="B161" s="253"/>
      <c r="C161" s="254"/>
      <c r="D161" s="218" t="s">
        <v>211</v>
      </c>
      <c r="E161" s="255" t="s">
        <v>34</v>
      </c>
      <c r="F161" s="256" t="s">
        <v>4857</v>
      </c>
      <c r="G161" s="254"/>
      <c r="H161" s="257">
        <v>6.0999999999999999E-2</v>
      </c>
      <c r="I161" s="258"/>
      <c r="J161" s="254"/>
      <c r="K161" s="254"/>
      <c r="L161" s="259"/>
      <c r="M161" s="260"/>
      <c r="N161" s="261"/>
      <c r="O161" s="261"/>
      <c r="P161" s="261"/>
      <c r="Q161" s="261"/>
      <c r="R161" s="261"/>
      <c r="S161" s="261"/>
      <c r="T161" s="262"/>
      <c r="AT161" s="263" t="s">
        <v>211</v>
      </c>
      <c r="AU161" s="263" t="s">
        <v>87</v>
      </c>
      <c r="AV161" s="15" t="s">
        <v>108</v>
      </c>
      <c r="AW161" s="15" t="s">
        <v>40</v>
      </c>
      <c r="AX161" s="15" t="s">
        <v>80</v>
      </c>
      <c r="AY161" s="263" t="s">
        <v>201</v>
      </c>
    </row>
    <row r="162" spans="2:65" s="12" customFormat="1">
      <c r="B162" s="221"/>
      <c r="C162" s="222"/>
      <c r="D162" s="218" t="s">
        <v>211</v>
      </c>
      <c r="E162" s="223" t="s">
        <v>34</v>
      </c>
      <c r="F162" s="224" t="s">
        <v>4858</v>
      </c>
      <c r="G162" s="222"/>
      <c r="H162" s="223" t="s">
        <v>34</v>
      </c>
      <c r="I162" s="225"/>
      <c r="J162" s="222"/>
      <c r="K162" s="222"/>
      <c r="L162" s="226"/>
      <c r="M162" s="227"/>
      <c r="N162" s="228"/>
      <c r="O162" s="228"/>
      <c r="P162" s="228"/>
      <c r="Q162" s="228"/>
      <c r="R162" s="228"/>
      <c r="S162" s="228"/>
      <c r="T162" s="229"/>
      <c r="AT162" s="230" t="s">
        <v>211</v>
      </c>
      <c r="AU162" s="230" t="s">
        <v>87</v>
      </c>
      <c r="AV162" s="12" t="s">
        <v>42</v>
      </c>
      <c r="AW162" s="12" t="s">
        <v>40</v>
      </c>
      <c r="AX162" s="12" t="s">
        <v>80</v>
      </c>
      <c r="AY162" s="230" t="s">
        <v>201</v>
      </c>
    </row>
    <row r="163" spans="2:65" s="13" customFormat="1" ht="27">
      <c r="B163" s="231"/>
      <c r="C163" s="232"/>
      <c r="D163" s="218" t="s">
        <v>211</v>
      </c>
      <c r="E163" s="233" t="s">
        <v>34</v>
      </c>
      <c r="F163" s="234" t="s">
        <v>4859</v>
      </c>
      <c r="G163" s="232"/>
      <c r="H163" s="235">
        <v>0.126</v>
      </c>
      <c r="I163" s="236"/>
      <c r="J163" s="232"/>
      <c r="K163" s="232"/>
      <c r="L163" s="237"/>
      <c r="M163" s="238"/>
      <c r="N163" s="239"/>
      <c r="O163" s="239"/>
      <c r="P163" s="239"/>
      <c r="Q163" s="239"/>
      <c r="R163" s="239"/>
      <c r="S163" s="239"/>
      <c r="T163" s="240"/>
      <c r="AT163" s="241" t="s">
        <v>211</v>
      </c>
      <c r="AU163" s="241" t="s">
        <v>87</v>
      </c>
      <c r="AV163" s="13" t="s">
        <v>87</v>
      </c>
      <c r="AW163" s="13" t="s">
        <v>40</v>
      </c>
      <c r="AX163" s="13" t="s">
        <v>80</v>
      </c>
      <c r="AY163" s="241" t="s">
        <v>201</v>
      </c>
    </row>
    <row r="164" spans="2:65" s="15" customFormat="1">
      <c r="B164" s="253"/>
      <c r="C164" s="254"/>
      <c r="D164" s="218" t="s">
        <v>211</v>
      </c>
      <c r="E164" s="255" t="s">
        <v>34</v>
      </c>
      <c r="F164" s="256" t="s">
        <v>4860</v>
      </c>
      <c r="G164" s="254"/>
      <c r="H164" s="257">
        <v>0.126</v>
      </c>
      <c r="I164" s="258"/>
      <c r="J164" s="254"/>
      <c r="K164" s="254"/>
      <c r="L164" s="259"/>
      <c r="M164" s="260"/>
      <c r="N164" s="261"/>
      <c r="O164" s="261"/>
      <c r="P164" s="261"/>
      <c r="Q164" s="261"/>
      <c r="R164" s="261"/>
      <c r="S164" s="261"/>
      <c r="T164" s="262"/>
      <c r="AT164" s="263" t="s">
        <v>211</v>
      </c>
      <c r="AU164" s="263" t="s">
        <v>87</v>
      </c>
      <c r="AV164" s="15" t="s">
        <v>108</v>
      </c>
      <c r="AW164" s="15" t="s">
        <v>40</v>
      </c>
      <c r="AX164" s="15" t="s">
        <v>80</v>
      </c>
      <c r="AY164" s="263" t="s">
        <v>201</v>
      </c>
    </row>
    <row r="165" spans="2:65" s="13" customFormat="1">
      <c r="B165" s="231"/>
      <c r="C165" s="232"/>
      <c r="D165" s="218" t="s">
        <v>211</v>
      </c>
      <c r="E165" s="233" t="s">
        <v>34</v>
      </c>
      <c r="F165" s="234" t="s">
        <v>4861</v>
      </c>
      <c r="G165" s="232"/>
      <c r="H165" s="235">
        <v>0.23</v>
      </c>
      <c r="I165" s="236"/>
      <c r="J165" s="232"/>
      <c r="K165" s="232"/>
      <c r="L165" s="237"/>
      <c r="M165" s="238"/>
      <c r="N165" s="239"/>
      <c r="O165" s="239"/>
      <c r="P165" s="239"/>
      <c r="Q165" s="239"/>
      <c r="R165" s="239"/>
      <c r="S165" s="239"/>
      <c r="T165" s="240"/>
      <c r="AT165" s="241" t="s">
        <v>211</v>
      </c>
      <c r="AU165" s="241" t="s">
        <v>87</v>
      </c>
      <c r="AV165" s="13" t="s">
        <v>87</v>
      </c>
      <c r="AW165" s="13" t="s">
        <v>40</v>
      </c>
      <c r="AX165" s="13" t="s">
        <v>80</v>
      </c>
      <c r="AY165" s="241" t="s">
        <v>201</v>
      </c>
    </row>
    <row r="166" spans="2:65" s="15" customFormat="1">
      <c r="B166" s="253"/>
      <c r="C166" s="254"/>
      <c r="D166" s="218" t="s">
        <v>211</v>
      </c>
      <c r="E166" s="255" t="s">
        <v>34</v>
      </c>
      <c r="F166" s="256" t="s">
        <v>4862</v>
      </c>
      <c r="G166" s="254"/>
      <c r="H166" s="257">
        <v>0.23</v>
      </c>
      <c r="I166" s="258"/>
      <c r="J166" s="254"/>
      <c r="K166" s="254"/>
      <c r="L166" s="259"/>
      <c r="M166" s="260"/>
      <c r="N166" s="261"/>
      <c r="O166" s="261"/>
      <c r="P166" s="261"/>
      <c r="Q166" s="261"/>
      <c r="R166" s="261"/>
      <c r="S166" s="261"/>
      <c r="T166" s="262"/>
      <c r="AT166" s="263" t="s">
        <v>211</v>
      </c>
      <c r="AU166" s="263" t="s">
        <v>87</v>
      </c>
      <c r="AV166" s="15" t="s">
        <v>108</v>
      </c>
      <c r="AW166" s="15" t="s">
        <v>40</v>
      </c>
      <c r="AX166" s="15" t="s">
        <v>80</v>
      </c>
      <c r="AY166" s="263" t="s">
        <v>201</v>
      </c>
    </row>
    <row r="167" spans="2:65" s="14" customFormat="1">
      <c r="B167" s="242"/>
      <c r="C167" s="243"/>
      <c r="D167" s="218" t="s">
        <v>211</v>
      </c>
      <c r="E167" s="244" t="s">
        <v>34</v>
      </c>
      <c r="F167" s="245" t="s">
        <v>215</v>
      </c>
      <c r="G167" s="243"/>
      <c r="H167" s="246">
        <v>0.41699999999999998</v>
      </c>
      <c r="I167" s="247"/>
      <c r="J167" s="243"/>
      <c r="K167" s="243"/>
      <c r="L167" s="248"/>
      <c r="M167" s="249"/>
      <c r="N167" s="250"/>
      <c r="O167" s="250"/>
      <c r="P167" s="250"/>
      <c r="Q167" s="250"/>
      <c r="R167" s="250"/>
      <c r="S167" s="250"/>
      <c r="T167" s="251"/>
      <c r="AT167" s="252" t="s">
        <v>211</v>
      </c>
      <c r="AU167" s="252" t="s">
        <v>87</v>
      </c>
      <c r="AV167" s="14" t="s">
        <v>111</v>
      </c>
      <c r="AW167" s="14" t="s">
        <v>40</v>
      </c>
      <c r="AX167" s="14" t="s">
        <v>42</v>
      </c>
      <c r="AY167" s="252" t="s">
        <v>201</v>
      </c>
    </row>
    <row r="168" spans="2:65" s="1" customFormat="1" ht="25.5" customHeight="1">
      <c r="B168" s="43"/>
      <c r="C168" s="206" t="s">
        <v>265</v>
      </c>
      <c r="D168" s="206" t="s">
        <v>203</v>
      </c>
      <c r="E168" s="207" t="s">
        <v>386</v>
      </c>
      <c r="F168" s="208" t="s">
        <v>387</v>
      </c>
      <c r="G168" s="209" t="s">
        <v>206</v>
      </c>
      <c r="H168" s="210">
        <v>0.43</v>
      </c>
      <c r="I168" s="211"/>
      <c r="J168" s="212">
        <f>ROUND(I168*H168,2)</f>
        <v>0</v>
      </c>
      <c r="K168" s="208" t="s">
        <v>207</v>
      </c>
      <c r="L168" s="63"/>
      <c r="M168" s="213" t="s">
        <v>34</v>
      </c>
      <c r="N168" s="214" t="s">
        <v>51</v>
      </c>
      <c r="O168" s="44"/>
      <c r="P168" s="215">
        <f>O168*H168</f>
        <v>0</v>
      </c>
      <c r="Q168" s="215">
        <v>2.2563399999999998</v>
      </c>
      <c r="R168" s="215">
        <f>Q168*H168</f>
        <v>0.97022619999999993</v>
      </c>
      <c r="S168" s="215">
        <v>0</v>
      </c>
      <c r="T168" s="216">
        <f>S168*H168</f>
        <v>0</v>
      </c>
      <c r="AR168" s="25" t="s">
        <v>111</v>
      </c>
      <c r="AT168" s="25" t="s">
        <v>203</v>
      </c>
      <c r="AU168" s="25" t="s">
        <v>87</v>
      </c>
      <c r="AY168" s="25" t="s">
        <v>201</v>
      </c>
      <c r="BE168" s="217">
        <f>IF(N168="základní",J168,0)</f>
        <v>0</v>
      </c>
      <c r="BF168" s="217">
        <f>IF(N168="snížená",J168,0)</f>
        <v>0</v>
      </c>
      <c r="BG168" s="217">
        <f>IF(N168="zákl. přenesená",J168,0)</f>
        <v>0</v>
      </c>
      <c r="BH168" s="217">
        <f>IF(N168="sníž. přenesená",J168,0)</f>
        <v>0</v>
      </c>
      <c r="BI168" s="217">
        <f>IF(N168="nulová",J168,0)</f>
        <v>0</v>
      </c>
      <c r="BJ168" s="25" t="s">
        <v>42</v>
      </c>
      <c r="BK168" s="217">
        <f>ROUND(I168*H168,2)</f>
        <v>0</v>
      </c>
      <c r="BL168" s="25" t="s">
        <v>111</v>
      </c>
      <c r="BM168" s="25" t="s">
        <v>4863</v>
      </c>
    </row>
    <row r="169" spans="2:65" s="1" customFormat="1" ht="81">
      <c r="B169" s="43"/>
      <c r="C169" s="65"/>
      <c r="D169" s="218" t="s">
        <v>209</v>
      </c>
      <c r="E169" s="65"/>
      <c r="F169" s="219" t="s">
        <v>334</v>
      </c>
      <c r="G169" s="65"/>
      <c r="H169" s="65"/>
      <c r="I169" s="175"/>
      <c r="J169" s="65"/>
      <c r="K169" s="65"/>
      <c r="L169" s="63"/>
      <c r="M169" s="220"/>
      <c r="N169" s="44"/>
      <c r="O169" s="44"/>
      <c r="P169" s="44"/>
      <c r="Q169" s="44"/>
      <c r="R169" s="44"/>
      <c r="S169" s="44"/>
      <c r="T169" s="80"/>
      <c r="AT169" s="25" t="s">
        <v>209</v>
      </c>
      <c r="AU169" s="25" t="s">
        <v>87</v>
      </c>
    </row>
    <row r="170" spans="2:65" s="12" customFormat="1">
      <c r="B170" s="221"/>
      <c r="C170" s="222"/>
      <c r="D170" s="218" t="s">
        <v>211</v>
      </c>
      <c r="E170" s="223" t="s">
        <v>34</v>
      </c>
      <c r="F170" s="224" t="s">
        <v>4837</v>
      </c>
      <c r="G170" s="222"/>
      <c r="H170" s="223" t="s">
        <v>34</v>
      </c>
      <c r="I170" s="225"/>
      <c r="J170" s="222"/>
      <c r="K170" s="222"/>
      <c r="L170" s="226"/>
      <c r="M170" s="227"/>
      <c r="N170" s="228"/>
      <c r="O170" s="228"/>
      <c r="P170" s="228"/>
      <c r="Q170" s="228"/>
      <c r="R170" s="228"/>
      <c r="S170" s="228"/>
      <c r="T170" s="229"/>
      <c r="AT170" s="230" t="s">
        <v>211</v>
      </c>
      <c r="AU170" s="230" t="s">
        <v>87</v>
      </c>
      <c r="AV170" s="12" t="s">
        <v>42</v>
      </c>
      <c r="AW170" s="12" t="s">
        <v>40</v>
      </c>
      <c r="AX170" s="12" t="s">
        <v>80</v>
      </c>
      <c r="AY170" s="230" t="s">
        <v>201</v>
      </c>
    </row>
    <row r="171" spans="2:65" s="13" customFormat="1">
      <c r="B171" s="231"/>
      <c r="C171" s="232"/>
      <c r="D171" s="218" t="s">
        <v>211</v>
      </c>
      <c r="E171" s="233" t="s">
        <v>34</v>
      </c>
      <c r="F171" s="234" t="s">
        <v>4864</v>
      </c>
      <c r="G171" s="232"/>
      <c r="H171" s="235">
        <v>0.23400000000000001</v>
      </c>
      <c r="I171" s="236"/>
      <c r="J171" s="232"/>
      <c r="K171" s="232"/>
      <c r="L171" s="237"/>
      <c r="M171" s="238"/>
      <c r="N171" s="239"/>
      <c r="O171" s="239"/>
      <c r="P171" s="239"/>
      <c r="Q171" s="239"/>
      <c r="R171" s="239"/>
      <c r="S171" s="239"/>
      <c r="T171" s="240"/>
      <c r="AT171" s="241" t="s">
        <v>211</v>
      </c>
      <c r="AU171" s="241" t="s">
        <v>87</v>
      </c>
      <c r="AV171" s="13" t="s">
        <v>87</v>
      </c>
      <c r="AW171" s="13" t="s">
        <v>40</v>
      </c>
      <c r="AX171" s="13" t="s">
        <v>80</v>
      </c>
      <c r="AY171" s="241" t="s">
        <v>201</v>
      </c>
    </row>
    <row r="172" spans="2:65" s="13" customFormat="1">
      <c r="B172" s="231"/>
      <c r="C172" s="232"/>
      <c r="D172" s="218" t="s">
        <v>211</v>
      </c>
      <c r="E172" s="233" t="s">
        <v>34</v>
      </c>
      <c r="F172" s="234" t="s">
        <v>4865</v>
      </c>
      <c r="G172" s="232"/>
      <c r="H172" s="235">
        <v>0.19600000000000001</v>
      </c>
      <c r="I172" s="236"/>
      <c r="J172" s="232"/>
      <c r="K172" s="232"/>
      <c r="L172" s="237"/>
      <c r="M172" s="238"/>
      <c r="N172" s="239"/>
      <c r="O172" s="239"/>
      <c r="P172" s="239"/>
      <c r="Q172" s="239"/>
      <c r="R172" s="239"/>
      <c r="S172" s="239"/>
      <c r="T172" s="240"/>
      <c r="AT172" s="241" t="s">
        <v>211</v>
      </c>
      <c r="AU172" s="241" t="s">
        <v>87</v>
      </c>
      <c r="AV172" s="13" t="s">
        <v>87</v>
      </c>
      <c r="AW172" s="13" t="s">
        <v>40</v>
      </c>
      <c r="AX172" s="13" t="s">
        <v>80</v>
      </c>
      <c r="AY172" s="241" t="s">
        <v>201</v>
      </c>
    </row>
    <row r="173" spans="2:65" s="14" customFormat="1">
      <c r="B173" s="242"/>
      <c r="C173" s="243"/>
      <c r="D173" s="218" t="s">
        <v>211</v>
      </c>
      <c r="E173" s="244" t="s">
        <v>34</v>
      </c>
      <c r="F173" s="245" t="s">
        <v>215</v>
      </c>
      <c r="G173" s="243"/>
      <c r="H173" s="246">
        <v>0.43</v>
      </c>
      <c r="I173" s="247"/>
      <c r="J173" s="243"/>
      <c r="K173" s="243"/>
      <c r="L173" s="248"/>
      <c r="M173" s="249"/>
      <c r="N173" s="250"/>
      <c r="O173" s="250"/>
      <c r="P173" s="250"/>
      <c r="Q173" s="250"/>
      <c r="R173" s="250"/>
      <c r="S173" s="250"/>
      <c r="T173" s="251"/>
      <c r="AT173" s="252" t="s">
        <v>211</v>
      </c>
      <c r="AU173" s="252" t="s">
        <v>87</v>
      </c>
      <c r="AV173" s="14" t="s">
        <v>111</v>
      </c>
      <c r="AW173" s="14" t="s">
        <v>40</v>
      </c>
      <c r="AX173" s="14" t="s">
        <v>42</v>
      </c>
      <c r="AY173" s="252" t="s">
        <v>201</v>
      </c>
    </row>
    <row r="174" spans="2:65" s="1" customFormat="1" ht="16.5" customHeight="1">
      <c r="B174" s="43"/>
      <c r="C174" s="206" t="s">
        <v>272</v>
      </c>
      <c r="D174" s="206" t="s">
        <v>203</v>
      </c>
      <c r="E174" s="207" t="s">
        <v>391</v>
      </c>
      <c r="F174" s="208" t="s">
        <v>392</v>
      </c>
      <c r="G174" s="209" t="s">
        <v>137</v>
      </c>
      <c r="H174" s="210">
        <v>4.8</v>
      </c>
      <c r="I174" s="211"/>
      <c r="J174" s="212">
        <f>ROUND(I174*H174,2)</f>
        <v>0</v>
      </c>
      <c r="K174" s="208" t="s">
        <v>207</v>
      </c>
      <c r="L174" s="63"/>
      <c r="M174" s="213" t="s">
        <v>34</v>
      </c>
      <c r="N174" s="214" t="s">
        <v>51</v>
      </c>
      <c r="O174" s="44"/>
      <c r="P174" s="215">
        <f>O174*H174</f>
        <v>0</v>
      </c>
      <c r="Q174" s="215">
        <v>2.64E-3</v>
      </c>
      <c r="R174" s="215">
        <f>Q174*H174</f>
        <v>1.2671999999999999E-2</v>
      </c>
      <c r="S174" s="215">
        <v>0</v>
      </c>
      <c r="T174" s="216">
        <f>S174*H174</f>
        <v>0</v>
      </c>
      <c r="AR174" s="25" t="s">
        <v>111</v>
      </c>
      <c r="AT174" s="25" t="s">
        <v>203</v>
      </c>
      <c r="AU174" s="25" t="s">
        <v>87</v>
      </c>
      <c r="AY174" s="25" t="s">
        <v>201</v>
      </c>
      <c r="BE174" s="217">
        <f>IF(N174="základní",J174,0)</f>
        <v>0</v>
      </c>
      <c r="BF174" s="217">
        <f>IF(N174="snížená",J174,0)</f>
        <v>0</v>
      </c>
      <c r="BG174" s="217">
        <f>IF(N174="zákl. přenesená",J174,0)</f>
        <v>0</v>
      </c>
      <c r="BH174" s="217">
        <f>IF(N174="sníž. přenesená",J174,0)</f>
        <v>0</v>
      </c>
      <c r="BI174" s="217">
        <f>IF(N174="nulová",J174,0)</f>
        <v>0</v>
      </c>
      <c r="BJ174" s="25" t="s">
        <v>42</v>
      </c>
      <c r="BK174" s="217">
        <f>ROUND(I174*H174,2)</f>
        <v>0</v>
      </c>
      <c r="BL174" s="25" t="s">
        <v>111</v>
      </c>
      <c r="BM174" s="25" t="s">
        <v>4866</v>
      </c>
    </row>
    <row r="175" spans="2:65" s="1" customFormat="1" ht="40.5">
      <c r="B175" s="43"/>
      <c r="C175" s="65"/>
      <c r="D175" s="218" t="s">
        <v>209</v>
      </c>
      <c r="E175" s="65"/>
      <c r="F175" s="219" t="s">
        <v>346</v>
      </c>
      <c r="G175" s="65"/>
      <c r="H175" s="65"/>
      <c r="I175" s="175"/>
      <c r="J175" s="65"/>
      <c r="K175" s="65"/>
      <c r="L175" s="63"/>
      <c r="M175" s="220"/>
      <c r="N175" s="44"/>
      <c r="O175" s="44"/>
      <c r="P175" s="44"/>
      <c r="Q175" s="44"/>
      <c r="R175" s="44"/>
      <c r="S175" s="44"/>
      <c r="T175" s="80"/>
      <c r="AT175" s="25" t="s">
        <v>209</v>
      </c>
      <c r="AU175" s="25" t="s">
        <v>87</v>
      </c>
    </row>
    <row r="176" spans="2:65" s="12" customFormat="1">
      <c r="B176" s="221"/>
      <c r="C176" s="222"/>
      <c r="D176" s="218" t="s">
        <v>211</v>
      </c>
      <c r="E176" s="223" t="s">
        <v>34</v>
      </c>
      <c r="F176" s="224" t="s">
        <v>4837</v>
      </c>
      <c r="G176" s="222"/>
      <c r="H176" s="223" t="s">
        <v>34</v>
      </c>
      <c r="I176" s="225"/>
      <c r="J176" s="222"/>
      <c r="K176" s="222"/>
      <c r="L176" s="226"/>
      <c r="M176" s="227"/>
      <c r="N176" s="228"/>
      <c r="O176" s="228"/>
      <c r="P176" s="228"/>
      <c r="Q176" s="228"/>
      <c r="R176" s="228"/>
      <c r="S176" s="228"/>
      <c r="T176" s="229"/>
      <c r="AT176" s="230" t="s">
        <v>211</v>
      </c>
      <c r="AU176" s="230" t="s">
        <v>87</v>
      </c>
      <c r="AV176" s="12" t="s">
        <v>42</v>
      </c>
      <c r="AW176" s="12" t="s">
        <v>40</v>
      </c>
      <c r="AX176" s="12" t="s">
        <v>80</v>
      </c>
      <c r="AY176" s="230" t="s">
        <v>201</v>
      </c>
    </row>
    <row r="177" spans="2:65" s="13" customFormat="1">
      <c r="B177" s="231"/>
      <c r="C177" s="232"/>
      <c r="D177" s="218" t="s">
        <v>211</v>
      </c>
      <c r="E177" s="233" t="s">
        <v>34</v>
      </c>
      <c r="F177" s="234" t="s">
        <v>4867</v>
      </c>
      <c r="G177" s="232"/>
      <c r="H177" s="235">
        <v>3.12</v>
      </c>
      <c r="I177" s="236"/>
      <c r="J177" s="232"/>
      <c r="K177" s="232"/>
      <c r="L177" s="237"/>
      <c r="M177" s="238"/>
      <c r="N177" s="239"/>
      <c r="O177" s="239"/>
      <c r="P177" s="239"/>
      <c r="Q177" s="239"/>
      <c r="R177" s="239"/>
      <c r="S177" s="239"/>
      <c r="T177" s="240"/>
      <c r="AT177" s="241" t="s">
        <v>211</v>
      </c>
      <c r="AU177" s="241" t="s">
        <v>87</v>
      </c>
      <c r="AV177" s="13" t="s">
        <v>87</v>
      </c>
      <c r="AW177" s="13" t="s">
        <v>40</v>
      </c>
      <c r="AX177" s="13" t="s">
        <v>80</v>
      </c>
      <c r="AY177" s="241" t="s">
        <v>201</v>
      </c>
    </row>
    <row r="178" spans="2:65" s="13" customFormat="1">
      <c r="B178" s="231"/>
      <c r="C178" s="232"/>
      <c r="D178" s="218" t="s">
        <v>211</v>
      </c>
      <c r="E178" s="233" t="s">
        <v>34</v>
      </c>
      <c r="F178" s="234" t="s">
        <v>4868</v>
      </c>
      <c r="G178" s="232"/>
      <c r="H178" s="235">
        <v>1.68</v>
      </c>
      <c r="I178" s="236"/>
      <c r="J178" s="232"/>
      <c r="K178" s="232"/>
      <c r="L178" s="237"/>
      <c r="M178" s="238"/>
      <c r="N178" s="239"/>
      <c r="O178" s="239"/>
      <c r="P178" s="239"/>
      <c r="Q178" s="239"/>
      <c r="R178" s="239"/>
      <c r="S178" s="239"/>
      <c r="T178" s="240"/>
      <c r="AT178" s="241" t="s">
        <v>211</v>
      </c>
      <c r="AU178" s="241" t="s">
        <v>87</v>
      </c>
      <c r="AV178" s="13" t="s">
        <v>87</v>
      </c>
      <c r="AW178" s="13" t="s">
        <v>40</v>
      </c>
      <c r="AX178" s="13" t="s">
        <v>80</v>
      </c>
      <c r="AY178" s="241" t="s">
        <v>201</v>
      </c>
    </row>
    <row r="179" spans="2:65" s="14" customFormat="1">
      <c r="B179" s="242"/>
      <c r="C179" s="243"/>
      <c r="D179" s="218" t="s">
        <v>211</v>
      </c>
      <c r="E179" s="244" t="s">
        <v>34</v>
      </c>
      <c r="F179" s="245" t="s">
        <v>215</v>
      </c>
      <c r="G179" s="243"/>
      <c r="H179" s="246">
        <v>4.8</v>
      </c>
      <c r="I179" s="247"/>
      <c r="J179" s="243"/>
      <c r="K179" s="243"/>
      <c r="L179" s="248"/>
      <c r="M179" s="249"/>
      <c r="N179" s="250"/>
      <c r="O179" s="250"/>
      <c r="P179" s="250"/>
      <c r="Q179" s="250"/>
      <c r="R179" s="250"/>
      <c r="S179" s="250"/>
      <c r="T179" s="251"/>
      <c r="AT179" s="252" t="s">
        <v>211</v>
      </c>
      <c r="AU179" s="252" t="s">
        <v>87</v>
      </c>
      <c r="AV179" s="14" t="s">
        <v>111</v>
      </c>
      <c r="AW179" s="14" t="s">
        <v>40</v>
      </c>
      <c r="AX179" s="14" t="s">
        <v>42</v>
      </c>
      <c r="AY179" s="252" t="s">
        <v>201</v>
      </c>
    </row>
    <row r="180" spans="2:65" s="1" customFormat="1" ht="16.5" customHeight="1">
      <c r="B180" s="43"/>
      <c r="C180" s="206" t="s">
        <v>10</v>
      </c>
      <c r="D180" s="206" t="s">
        <v>203</v>
      </c>
      <c r="E180" s="207" t="s">
        <v>396</v>
      </c>
      <c r="F180" s="208" t="s">
        <v>397</v>
      </c>
      <c r="G180" s="209" t="s">
        <v>137</v>
      </c>
      <c r="H180" s="210">
        <v>4.8</v>
      </c>
      <c r="I180" s="211"/>
      <c r="J180" s="212">
        <f>ROUND(I180*H180,2)</f>
        <v>0</v>
      </c>
      <c r="K180" s="208" t="s">
        <v>207</v>
      </c>
      <c r="L180" s="63"/>
      <c r="M180" s="213" t="s">
        <v>34</v>
      </c>
      <c r="N180" s="214" t="s">
        <v>51</v>
      </c>
      <c r="O180" s="44"/>
      <c r="P180" s="215">
        <f>O180*H180</f>
        <v>0</v>
      </c>
      <c r="Q180" s="215">
        <v>0</v>
      </c>
      <c r="R180" s="215">
        <f>Q180*H180</f>
        <v>0</v>
      </c>
      <c r="S180" s="215">
        <v>0</v>
      </c>
      <c r="T180" s="216">
        <f>S180*H180</f>
        <v>0</v>
      </c>
      <c r="AR180" s="25" t="s">
        <v>111</v>
      </c>
      <c r="AT180" s="25" t="s">
        <v>203</v>
      </c>
      <c r="AU180" s="25" t="s">
        <v>87</v>
      </c>
      <c r="AY180" s="25" t="s">
        <v>201</v>
      </c>
      <c r="BE180" s="217">
        <f>IF(N180="základní",J180,0)</f>
        <v>0</v>
      </c>
      <c r="BF180" s="217">
        <f>IF(N180="snížená",J180,0)</f>
        <v>0</v>
      </c>
      <c r="BG180" s="217">
        <f>IF(N180="zákl. přenesená",J180,0)</f>
        <v>0</v>
      </c>
      <c r="BH180" s="217">
        <f>IF(N180="sníž. přenesená",J180,0)</f>
        <v>0</v>
      </c>
      <c r="BI180" s="217">
        <f>IF(N180="nulová",J180,0)</f>
        <v>0</v>
      </c>
      <c r="BJ180" s="25" t="s">
        <v>42</v>
      </c>
      <c r="BK180" s="217">
        <f>ROUND(I180*H180,2)</f>
        <v>0</v>
      </c>
      <c r="BL180" s="25" t="s">
        <v>111</v>
      </c>
      <c r="BM180" s="25" t="s">
        <v>4869</v>
      </c>
    </row>
    <row r="181" spans="2:65" s="1" customFormat="1" ht="40.5">
      <c r="B181" s="43"/>
      <c r="C181" s="65"/>
      <c r="D181" s="218" t="s">
        <v>209</v>
      </c>
      <c r="E181" s="65"/>
      <c r="F181" s="219" t="s">
        <v>346</v>
      </c>
      <c r="G181" s="65"/>
      <c r="H181" s="65"/>
      <c r="I181" s="175"/>
      <c r="J181" s="65"/>
      <c r="K181" s="65"/>
      <c r="L181" s="63"/>
      <c r="M181" s="220"/>
      <c r="N181" s="44"/>
      <c r="O181" s="44"/>
      <c r="P181" s="44"/>
      <c r="Q181" s="44"/>
      <c r="R181" s="44"/>
      <c r="S181" s="44"/>
      <c r="T181" s="80"/>
      <c r="AT181" s="25" t="s">
        <v>209</v>
      </c>
      <c r="AU181" s="25" t="s">
        <v>87</v>
      </c>
    </row>
    <row r="182" spans="2:65" s="1" customFormat="1" ht="38.25" customHeight="1">
      <c r="B182" s="43"/>
      <c r="C182" s="206" t="s">
        <v>286</v>
      </c>
      <c r="D182" s="206" t="s">
        <v>203</v>
      </c>
      <c r="E182" s="207" t="s">
        <v>4870</v>
      </c>
      <c r="F182" s="208" t="s">
        <v>4871</v>
      </c>
      <c r="G182" s="209" t="s">
        <v>137</v>
      </c>
      <c r="H182" s="210">
        <v>0.92800000000000005</v>
      </c>
      <c r="I182" s="211"/>
      <c r="J182" s="212">
        <f>ROUND(I182*H182,2)</f>
        <v>0</v>
      </c>
      <c r="K182" s="208" t="s">
        <v>207</v>
      </c>
      <c r="L182" s="63"/>
      <c r="M182" s="213" t="s">
        <v>34</v>
      </c>
      <c r="N182" s="214" t="s">
        <v>51</v>
      </c>
      <c r="O182" s="44"/>
      <c r="P182" s="215">
        <f>O182*H182</f>
        <v>0</v>
      </c>
      <c r="Q182" s="215">
        <v>0.42831999999999998</v>
      </c>
      <c r="R182" s="215">
        <f>Q182*H182</f>
        <v>0.39748095999999999</v>
      </c>
      <c r="S182" s="215">
        <v>0</v>
      </c>
      <c r="T182" s="216">
        <f>S182*H182</f>
        <v>0</v>
      </c>
      <c r="AR182" s="25" t="s">
        <v>111</v>
      </c>
      <c r="AT182" s="25" t="s">
        <v>203</v>
      </c>
      <c r="AU182" s="25" t="s">
        <v>87</v>
      </c>
      <c r="AY182" s="25" t="s">
        <v>201</v>
      </c>
      <c r="BE182" s="217">
        <f>IF(N182="základní",J182,0)</f>
        <v>0</v>
      </c>
      <c r="BF182" s="217">
        <f>IF(N182="snížená",J182,0)</f>
        <v>0</v>
      </c>
      <c r="BG182" s="217">
        <f>IF(N182="zákl. přenesená",J182,0)</f>
        <v>0</v>
      </c>
      <c r="BH182" s="217">
        <f>IF(N182="sníž. přenesená",J182,0)</f>
        <v>0</v>
      </c>
      <c r="BI182" s="217">
        <f>IF(N182="nulová",J182,0)</f>
        <v>0</v>
      </c>
      <c r="BJ182" s="25" t="s">
        <v>42</v>
      </c>
      <c r="BK182" s="217">
        <f>ROUND(I182*H182,2)</f>
        <v>0</v>
      </c>
      <c r="BL182" s="25" t="s">
        <v>111</v>
      </c>
      <c r="BM182" s="25" t="s">
        <v>4872</v>
      </c>
    </row>
    <row r="183" spans="2:65" s="12" customFormat="1">
      <c r="B183" s="221"/>
      <c r="C183" s="222"/>
      <c r="D183" s="218" t="s">
        <v>211</v>
      </c>
      <c r="E183" s="223" t="s">
        <v>34</v>
      </c>
      <c r="F183" s="224" t="s">
        <v>4858</v>
      </c>
      <c r="G183" s="222"/>
      <c r="H183" s="223" t="s">
        <v>34</v>
      </c>
      <c r="I183" s="225"/>
      <c r="J183" s="222"/>
      <c r="K183" s="222"/>
      <c r="L183" s="226"/>
      <c r="M183" s="227"/>
      <c r="N183" s="228"/>
      <c r="O183" s="228"/>
      <c r="P183" s="228"/>
      <c r="Q183" s="228"/>
      <c r="R183" s="228"/>
      <c r="S183" s="228"/>
      <c r="T183" s="229"/>
      <c r="AT183" s="230" t="s">
        <v>211</v>
      </c>
      <c r="AU183" s="230" t="s">
        <v>87</v>
      </c>
      <c r="AV183" s="12" t="s">
        <v>42</v>
      </c>
      <c r="AW183" s="12" t="s">
        <v>40</v>
      </c>
      <c r="AX183" s="12" t="s">
        <v>80</v>
      </c>
      <c r="AY183" s="230" t="s">
        <v>201</v>
      </c>
    </row>
    <row r="184" spans="2:65" s="13" customFormat="1">
      <c r="B184" s="231"/>
      <c r="C184" s="232"/>
      <c r="D184" s="218" t="s">
        <v>211</v>
      </c>
      <c r="E184" s="233" t="s">
        <v>34</v>
      </c>
      <c r="F184" s="234" t="s">
        <v>4873</v>
      </c>
      <c r="G184" s="232"/>
      <c r="H184" s="235">
        <v>0.92800000000000005</v>
      </c>
      <c r="I184" s="236"/>
      <c r="J184" s="232"/>
      <c r="K184" s="232"/>
      <c r="L184" s="237"/>
      <c r="M184" s="238"/>
      <c r="N184" s="239"/>
      <c r="O184" s="239"/>
      <c r="P184" s="239"/>
      <c r="Q184" s="239"/>
      <c r="R184" s="239"/>
      <c r="S184" s="239"/>
      <c r="T184" s="240"/>
      <c r="AT184" s="241" t="s">
        <v>211</v>
      </c>
      <c r="AU184" s="241" t="s">
        <v>87</v>
      </c>
      <c r="AV184" s="13" t="s">
        <v>87</v>
      </c>
      <c r="AW184" s="13" t="s">
        <v>40</v>
      </c>
      <c r="AX184" s="13" t="s">
        <v>80</v>
      </c>
      <c r="AY184" s="241" t="s">
        <v>201</v>
      </c>
    </row>
    <row r="185" spans="2:65" s="14" customFormat="1">
      <c r="B185" s="242"/>
      <c r="C185" s="243"/>
      <c r="D185" s="218" t="s">
        <v>211</v>
      </c>
      <c r="E185" s="244" t="s">
        <v>34</v>
      </c>
      <c r="F185" s="245" t="s">
        <v>215</v>
      </c>
      <c r="G185" s="243"/>
      <c r="H185" s="246">
        <v>0.92800000000000005</v>
      </c>
      <c r="I185" s="247"/>
      <c r="J185" s="243"/>
      <c r="K185" s="243"/>
      <c r="L185" s="248"/>
      <c r="M185" s="249"/>
      <c r="N185" s="250"/>
      <c r="O185" s="250"/>
      <c r="P185" s="250"/>
      <c r="Q185" s="250"/>
      <c r="R185" s="250"/>
      <c r="S185" s="250"/>
      <c r="T185" s="251"/>
      <c r="AT185" s="252" t="s">
        <v>211</v>
      </c>
      <c r="AU185" s="252" t="s">
        <v>87</v>
      </c>
      <c r="AV185" s="14" t="s">
        <v>111</v>
      </c>
      <c r="AW185" s="14" t="s">
        <v>40</v>
      </c>
      <c r="AX185" s="14" t="s">
        <v>42</v>
      </c>
      <c r="AY185" s="252" t="s">
        <v>201</v>
      </c>
    </row>
    <row r="186" spans="2:65" s="1" customFormat="1" ht="38.25" customHeight="1">
      <c r="B186" s="43"/>
      <c r="C186" s="206" t="s">
        <v>293</v>
      </c>
      <c r="D186" s="206" t="s">
        <v>203</v>
      </c>
      <c r="E186" s="207" t="s">
        <v>4874</v>
      </c>
      <c r="F186" s="208" t="s">
        <v>4875</v>
      </c>
      <c r="G186" s="209" t="s">
        <v>137</v>
      </c>
      <c r="H186" s="210">
        <v>2.7269999999999999</v>
      </c>
      <c r="I186" s="211"/>
      <c r="J186" s="212">
        <f>ROUND(I186*H186,2)</f>
        <v>0</v>
      </c>
      <c r="K186" s="208" t="s">
        <v>207</v>
      </c>
      <c r="L186" s="63"/>
      <c r="M186" s="213" t="s">
        <v>34</v>
      </c>
      <c r="N186" s="214" t="s">
        <v>51</v>
      </c>
      <c r="O186" s="44"/>
      <c r="P186" s="215">
        <f>O186*H186</f>
        <v>0</v>
      </c>
      <c r="Q186" s="215">
        <v>0.67488999999999999</v>
      </c>
      <c r="R186" s="215">
        <f>Q186*H186</f>
        <v>1.8404250299999998</v>
      </c>
      <c r="S186" s="215">
        <v>0</v>
      </c>
      <c r="T186" s="216">
        <f>S186*H186</f>
        <v>0</v>
      </c>
      <c r="AR186" s="25" t="s">
        <v>111</v>
      </c>
      <c r="AT186" s="25" t="s">
        <v>203</v>
      </c>
      <c r="AU186" s="25" t="s">
        <v>87</v>
      </c>
      <c r="AY186" s="25" t="s">
        <v>201</v>
      </c>
      <c r="BE186" s="217">
        <f>IF(N186="základní",J186,0)</f>
        <v>0</v>
      </c>
      <c r="BF186" s="217">
        <f>IF(N186="snížená",J186,0)</f>
        <v>0</v>
      </c>
      <c r="BG186" s="217">
        <f>IF(N186="zákl. přenesená",J186,0)</f>
        <v>0</v>
      </c>
      <c r="BH186" s="217">
        <f>IF(N186="sníž. přenesená",J186,0)</f>
        <v>0</v>
      </c>
      <c r="BI186" s="217">
        <f>IF(N186="nulová",J186,0)</f>
        <v>0</v>
      </c>
      <c r="BJ186" s="25" t="s">
        <v>42</v>
      </c>
      <c r="BK186" s="217">
        <f>ROUND(I186*H186,2)</f>
        <v>0</v>
      </c>
      <c r="BL186" s="25" t="s">
        <v>111</v>
      </c>
      <c r="BM186" s="25" t="s">
        <v>4876</v>
      </c>
    </row>
    <row r="187" spans="2:65" s="12" customFormat="1">
      <c r="B187" s="221"/>
      <c r="C187" s="222"/>
      <c r="D187" s="218" t="s">
        <v>211</v>
      </c>
      <c r="E187" s="223" t="s">
        <v>34</v>
      </c>
      <c r="F187" s="224" t="s">
        <v>4858</v>
      </c>
      <c r="G187" s="222"/>
      <c r="H187" s="223" t="s">
        <v>34</v>
      </c>
      <c r="I187" s="225"/>
      <c r="J187" s="222"/>
      <c r="K187" s="222"/>
      <c r="L187" s="226"/>
      <c r="M187" s="227"/>
      <c r="N187" s="228"/>
      <c r="O187" s="228"/>
      <c r="P187" s="228"/>
      <c r="Q187" s="228"/>
      <c r="R187" s="228"/>
      <c r="S187" s="228"/>
      <c r="T187" s="229"/>
      <c r="AT187" s="230" t="s">
        <v>211</v>
      </c>
      <c r="AU187" s="230" t="s">
        <v>87</v>
      </c>
      <c r="AV187" s="12" t="s">
        <v>42</v>
      </c>
      <c r="AW187" s="12" t="s">
        <v>40</v>
      </c>
      <c r="AX187" s="12" t="s">
        <v>80</v>
      </c>
      <c r="AY187" s="230" t="s">
        <v>201</v>
      </c>
    </row>
    <row r="188" spans="2:65" s="13" customFormat="1">
      <c r="B188" s="231"/>
      <c r="C188" s="232"/>
      <c r="D188" s="218" t="s">
        <v>211</v>
      </c>
      <c r="E188" s="233" t="s">
        <v>34</v>
      </c>
      <c r="F188" s="234" t="s">
        <v>4877</v>
      </c>
      <c r="G188" s="232"/>
      <c r="H188" s="235">
        <v>2.7269999999999999</v>
      </c>
      <c r="I188" s="236"/>
      <c r="J188" s="232"/>
      <c r="K188" s="232"/>
      <c r="L188" s="237"/>
      <c r="M188" s="238"/>
      <c r="N188" s="239"/>
      <c r="O188" s="239"/>
      <c r="P188" s="239"/>
      <c r="Q188" s="239"/>
      <c r="R188" s="239"/>
      <c r="S188" s="239"/>
      <c r="T188" s="240"/>
      <c r="AT188" s="241" t="s">
        <v>211</v>
      </c>
      <c r="AU188" s="241" t="s">
        <v>87</v>
      </c>
      <c r="AV188" s="13" t="s">
        <v>87</v>
      </c>
      <c r="AW188" s="13" t="s">
        <v>40</v>
      </c>
      <c r="AX188" s="13" t="s">
        <v>80</v>
      </c>
      <c r="AY188" s="241" t="s">
        <v>201</v>
      </c>
    </row>
    <row r="189" spans="2:65" s="14" customFormat="1">
      <c r="B189" s="242"/>
      <c r="C189" s="243"/>
      <c r="D189" s="218" t="s">
        <v>211</v>
      </c>
      <c r="E189" s="244" t="s">
        <v>34</v>
      </c>
      <c r="F189" s="245" t="s">
        <v>215</v>
      </c>
      <c r="G189" s="243"/>
      <c r="H189" s="246">
        <v>2.7269999999999999</v>
      </c>
      <c r="I189" s="247"/>
      <c r="J189" s="243"/>
      <c r="K189" s="243"/>
      <c r="L189" s="248"/>
      <c r="M189" s="249"/>
      <c r="N189" s="250"/>
      <c r="O189" s="250"/>
      <c r="P189" s="250"/>
      <c r="Q189" s="250"/>
      <c r="R189" s="250"/>
      <c r="S189" s="250"/>
      <c r="T189" s="251"/>
      <c r="AT189" s="252" t="s">
        <v>211</v>
      </c>
      <c r="AU189" s="252" t="s">
        <v>87</v>
      </c>
      <c r="AV189" s="14" t="s">
        <v>111</v>
      </c>
      <c r="AW189" s="14" t="s">
        <v>40</v>
      </c>
      <c r="AX189" s="14" t="s">
        <v>42</v>
      </c>
      <c r="AY189" s="252" t="s">
        <v>201</v>
      </c>
    </row>
    <row r="190" spans="2:65" s="1" customFormat="1" ht="38.25" customHeight="1">
      <c r="B190" s="43"/>
      <c r="C190" s="206" t="s">
        <v>299</v>
      </c>
      <c r="D190" s="206" t="s">
        <v>203</v>
      </c>
      <c r="E190" s="207" t="s">
        <v>400</v>
      </c>
      <c r="F190" s="208" t="s">
        <v>401</v>
      </c>
      <c r="G190" s="209" t="s">
        <v>137</v>
      </c>
      <c r="H190" s="210">
        <v>4.0250000000000004</v>
      </c>
      <c r="I190" s="211"/>
      <c r="J190" s="212">
        <f>ROUND(I190*H190,2)</f>
        <v>0</v>
      </c>
      <c r="K190" s="208" t="s">
        <v>207</v>
      </c>
      <c r="L190" s="63"/>
      <c r="M190" s="213" t="s">
        <v>34</v>
      </c>
      <c r="N190" s="214" t="s">
        <v>51</v>
      </c>
      <c r="O190" s="44"/>
      <c r="P190" s="215">
        <f>O190*H190</f>
        <v>0</v>
      </c>
      <c r="Q190" s="215">
        <v>0.90802000000000005</v>
      </c>
      <c r="R190" s="215">
        <f>Q190*H190</f>
        <v>3.6547805000000007</v>
      </c>
      <c r="S190" s="215">
        <v>0</v>
      </c>
      <c r="T190" s="216">
        <f>S190*H190</f>
        <v>0</v>
      </c>
      <c r="AR190" s="25" t="s">
        <v>111</v>
      </c>
      <c r="AT190" s="25" t="s">
        <v>203</v>
      </c>
      <c r="AU190" s="25" t="s">
        <v>87</v>
      </c>
      <c r="AY190" s="25" t="s">
        <v>201</v>
      </c>
      <c r="BE190" s="217">
        <f>IF(N190="základní",J190,0)</f>
        <v>0</v>
      </c>
      <c r="BF190" s="217">
        <f>IF(N190="snížená",J190,0)</f>
        <v>0</v>
      </c>
      <c r="BG190" s="217">
        <f>IF(N190="zákl. přenesená",J190,0)</f>
        <v>0</v>
      </c>
      <c r="BH190" s="217">
        <f>IF(N190="sníž. přenesená",J190,0)</f>
        <v>0</v>
      </c>
      <c r="BI190" s="217">
        <f>IF(N190="nulová",J190,0)</f>
        <v>0</v>
      </c>
      <c r="BJ190" s="25" t="s">
        <v>42</v>
      </c>
      <c r="BK190" s="217">
        <f>ROUND(I190*H190,2)</f>
        <v>0</v>
      </c>
      <c r="BL190" s="25" t="s">
        <v>111</v>
      </c>
      <c r="BM190" s="25" t="s">
        <v>4878</v>
      </c>
    </row>
    <row r="191" spans="2:65" s="1" customFormat="1" ht="54">
      <c r="B191" s="43"/>
      <c r="C191" s="65"/>
      <c r="D191" s="218" t="s">
        <v>209</v>
      </c>
      <c r="E191" s="65"/>
      <c r="F191" s="219" t="s">
        <v>403</v>
      </c>
      <c r="G191" s="65"/>
      <c r="H191" s="65"/>
      <c r="I191" s="175"/>
      <c r="J191" s="65"/>
      <c r="K191" s="65"/>
      <c r="L191" s="63"/>
      <c r="M191" s="220"/>
      <c r="N191" s="44"/>
      <c r="O191" s="44"/>
      <c r="P191" s="44"/>
      <c r="Q191" s="44"/>
      <c r="R191" s="44"/>
      <c r="S191" s="44"/>
      <c r="T191" s="80"/>
      <c r="AT191" s="25" t="s">
        <v>209</v>
      </c>
      <c r="AU191" s="25" t="s">
        <v>87</v>
      </c>
    </row>
    <row r="192" spans="2:65" s="12" customFormat="1">
      <c r="B192" s="221"/>
      <c r="C192" s="222"/>
      <c r="D192" s="218" t="s">
        <v>211</v>
      </c>
      <c r="E192" s="223" t="s">
        <v>34</v>
      </c>
      <c r="F192" s="224" t="s">
        <v>4837</v>
      </c>
      <c r="G192" s="222"/>
      <c r="H192" s="223" t="s">
        <v>34</v>
      </c>
      <c r="I192" s="225"/>
      <c r="J192" s="222"/>
      <c r="K192" s="222"/>
      <c r="L192" s="226"/>
      <c r="M192" s="227"/>
      <c r="N192" s="228"/>
      <c r="O192" s="228"/>
      <c r="P192" s="228"/>
      <c r="Q192" s="228"/>
      <c r="R192" s="228"/>
      <c r="S192" s="228"/>
      <c r="T192" s="229"/>
      <c r="AT192" s="230" t="s">
        <v>211</v>
      </c>
      <c r="AU192" s="230" t="s">
        <v>87</v>
      </c>
      <c r="AV192" s="12" t="s">
        <v>42</v>
      </c>
      <c r="AW192" s="12" t="s">
        <v>40</v>
      </c>
      <c r="AX192" s="12" t="s">
        <v>80</v>
      </c>
      <c r="AY192" s="230" t="s">
        <v>201</v>
      </c>
    </row>
    <row r="193" spans="2:65" s="13" customFormat="1">
      <c r="B193" s="231"/>
      <c r="C193" s="232"/>
      <c r="D193" s="218" t="s">
        <v>211</v>
      </c>
      <c r="E193" s="233" t="s">
        <v>34</v>
      </c>
      <c r="F193" s="234" t="s">
        <v>4879</v>
      </c>
      <c r="G193" s="232"/>
      <c r="H193" s="235">
        <v>4.0250000000000004</v>
      </c>
      <c r="I193" s="236"/>
      <c r="J193" s="232"/>
      <c r="K193" s="232"/>
      <c r="L193" s="237"/>
      <c r="M193" s="238"/>
      <c r="N193" s="239"/>
      <c r="O193" s="239"/>
      <c r="P193" s="239"/>
      <c r="Q193" s="239"/>
      <c r="R193" s="239"/>
      <c r="S193" s="239"/>
      <c r="T193" s="240"/>
      <c r="AT193" s="241" t="s">
        <v>211</v>
      </c>
      <c r="AU193" s="241" t="s">
        <v>87</v>
      </c>
      <c r="AV193" s="13" t="s">
        <v>87</v>
      </c>
      <c r="AW193" s="13" t="s">
        <v>40</v>
      </c>
      <c r="AX193" s="13" t="s">
        <v>80</v>
      </c>
      <c r="AY193" s="241" t="s">
        <v>201</v>
      </c>
    </row>
    <row r="194" spans="2:65" s="14" customFormat="1">
      <c r="B194" s="242"/>
      <c r="C194" s="243"/>
      <c r="D194" s="218" t="s">
        <v>211</v>
      </c>
      <c r="E194" s="244" t="s">
        <v>34</v>
      </c>
      <c r="F194" s="245" t="s">
        <v>215</v>
      </c>
      <c r="G194" s="243"/>
      <c r="H194" s="246">
        <v>4.0250000000000004</v>
      </c>
      <c r="I194" s="247"/>
      <c r="J194" s="243"/>
      <c r="K194" s="243"/>
      <c r="L194" s="248"/>
      <c r="M194" s="249"/>
      <c r="N194" s="250"/>
      <c r="O194" s="250"/>
      <c r="P194" s="250"/>
      <c r="Q194" s="250"/>
      <c r="R194" s="250"/>
      <c r="S194" s="250"/>
      <c r="T194" s="251"/>
      <c r="AT194" s="252" t="s">
        <v>211</v>
      </c>
      <c r="AU194" s="252" t="s">
        <v>87</v>
      </c>
      <c r="AV194" s="14" t="s">
        <v>111</v>
      </c>
      <c r="AW194" s="14" t="s">
        <v>40</v>
      </c>
      <c r="AX194" s="14" t="s">
        <v>42</v>
      </c>
      <c r="AY194" s="252" t="s">
        <v>201</v>
      </c>
    </row>
    <row r="195" spans="2:65" s="1" customFormat="1" ht="38.25" customHeight="1">
      <c r="B195" s="43"/>
      <c r="C195" s="206" t="s">
        <v>305</v>
      </c>
      <c r="D195" s="206" t="s">
        <v>203</v>
      </c>
      <c r="E195" s="207" t="s">
        <v>406</v>
      </c>
      <c r="F195" s="208" t="s">
        <v>407</v>
      </c>
      <c r="G195" s="209" t="s">
        <v>355</v>
      </c>
      <c r="H195" s="210">
        <v>0.08</v>
      </c>
      <c r="I195" s="211"/>
      <c r="J195" s="212">
        <f>ROUND(I195*H195,2)</f>
        <v>0</v>
      </c>
      <c r="K195" s="208" t="s">
        <v>207</v>
      </c>
      <c r="L195" s="63"/>
      <c r="M195" s="213" t="s">
        <v>34</v>
      </c>
      <c r="N195" s="214" t="s">
        <v>51</v>
      </c>
      <c r="O195" s="44"/>
      <c r="P195" s="215">
        <f>O195*H195</f>
        <v>0</v>
      </c>
      <c r="Q195" s="215">
        <v>1.05871</v>
      </c>
      <c r="R195" s="215">
        <f>Q195*H195</f>
        <v>8.4696800000000003E-2</v>
      </c>
      <c r="S195" s="215">
        <v>0</v>
      </c>
      <c r="T195" s="216">
        <f>S195*H195</f>
        <v>0</v>
      </c>
      <c r="AR195" s="25" t="s">
        <v>111</v>
      </c>
      <c r="AT195" s="25" t="s">
        <v>203</v>
      </c>
      <c r="AU195" s="25" t="s">
        <v>87</v>
      </c>
      <c r="AY195" s="25" t="s">
        <v>201</v>
      </c>
      <c r="BE195" s="217">
        <f>IF(N195="základní",J195,0)</f>
        <v>0</v>
      </c>
      <c r="BF195" s="217">
        <f>IF(N195="snížená",J195,0)</f>
        <v>0</v>
      </c>
      <c r="BG195" s="217">
        <f>IF(N195="zákl. přenesená",J195,0)</f>
        <v>0</v>
      </c>
      <c r="BH195" s="217">
        <f>IF(N195="sníž. přenesená",J195,0)</f>
        <v>0</v>
      </c>
      <c r="BI195" s="217">
        <f>IF(N195="nulová",J195,0)</f>
        <v>0</v>
      </c>
      <c r="BJ195" s="25" t="s">
        <v>42</v>
      </c>
      <c r="BK195" s="217">
        <f>ROUND(I195*H195,2)</f>
        <v>0</v>
      </c>
      <c r="BL195" s="25" t="s">
        <v>111</v>
      </c>
      <c r="BM195" s="25" t="s">
        <v>4880</v>
      </c>
    </row>
    <row r="196" spans="2:65" s="12" customFormat="1">
      <c r="B196" s="221"/>
      <c r="C196" s="222"/>
      <c r="D196" s="218" t="s">
        <v>211</v>
      </c>
      <c r="E196" s="223" t="s">
        <v>34</v>
      </c>
      <c r="F196" s="224" t="s">
        <v>4858</v>
      </c>
      <c r="G196" s="222"/>
      <c r="H196" s="223" t="s">
        <v>34</v>
      </c>
      <c r="I196" s="225"/>
      <c r="J196" s="222"/>
      <c r="K196" s="222"/>
      <c r="L196" s="226"/>
      <c r="M196" s="227"/>
      <c r="N196" s="228"/>
      <c r="O196" s="228"/>
      <c r="P196" s="228"/>
      <c r="Q196" s="228"/>
      <c r="R196" s="228"/>
      <c r="S196" s="228"/>
      <c r="T196" s="229"/>
      <c r="AT196" s="230" t="s">
        <v>211</v>
      </c>
      <c r="AU196" s="230" t="s">
        <v>87</v>
      </c>
      <c r="AV196" s="12" t="s">
        <v>42</v>
      </c>
      <c r="AW196" s="12" t="s">
        <v>40</v>
      </c>
      <c r="AX196" s="12" t="s">
        <v>80</v>
      </c>
      <c r="AY196" s="230" t="s">
        <v>201</v>
      </c>
    </row>
    <row r="197" spans="2:65" s="13" customFormat="1" ht="27">
      <c r="B197" s="231"/>
      <c r="C197" s="232"/>
      <c r="D197" s="218" t="s">
        <v>211</v>
      </c>
      <c r="E197" s="233" t="s">
        <v>34</v>
      </c>
      <c r="F197" s="234" t="s">
        <v>4881</v>
      </c>
      <c r="G197" s="232"/>
      <c r="H197" s="235">
        <v>3.0000000000000001E-3</v>
      </c>
      <c r="I197" s="236"/>
      <c r="J197" s="232"/>
      <c r="K197" s="232"/>
      <c r="L197" s="237"/>
      <c r="M197" s="238"/>
      <c r="N197" s="239"/>
      <c r="O197" s="239"/>
      <c r="P197" s="239"/>
      <c r="Q197" s="239"/>
      <c r="R197" s="239"/>
      <c r="S197" s="239"/>
      <c r="T197" s="240"/>
      <c r="AT197" s="241" t="s">
        <v>211</v>
      </c>
      <c r="AU197" s="241" t="s">
        <v>87</v>
      </c>
      <c r="AV197" s="13" t="s">
        <v>87</v>
      </c>
      <c r="AW197" s="13" t="s">
        <v>40</v>
      </c>
      <c r="AX197" s="13" t="s">
        <v>80</v>
      </c>
      <c r="AY197" s="241" t="s">
        <v>201</v>
      </c>
    </row>
    <row r="198" spans="2:65" s="13" customFormat="1" ht="27">
      <c r="B198" s="231"/>
      <c r="C198" s="232"/>
      <c r="D198" s="218" t="s">
        <v>211</v>
      </c>
      <c r="E198" s="233" t="s">
        <v>34</v>
      </c>
      <c r="F198" s="234" t="s">
        <v>4882</v>
      </c>
      <c r="G198" s="232"/>
      <c r="H198" s="235">
        <v>2E-3</v>
      </c>
      <c r="I198" s="236"/>
      <c r="J198" s="232"/>
      <c r="K198" s="232"/>
      <c r="L198" s="237"/>
      <c r="M198" s="238"/>
      <c r="N198" s="239"/>
      <c r="O198" s="239"/>
      <c r="P198" s="239"/>
      <c r="Q198" s="239"/>
      <c r="R198" s="239"/>
      <c r="S198" s="239"/>
      <c r="T198" s="240"/>
      <c r="AT198" s="241" t="s">
        <v>211</v>
      </c>
      <c r="AU198" s="241" t="s">
        <v>87</v>
      </c>
      <c r="AV198" s="13" t="s">
        <v>87</v>
      </c>
      <c r="AW198" s="13" t="s">
        <v>40</v>
      </c>
      <c r="AX198" s="13" t="s">
        <v>80</v>
      </c>
      <c r="AY198" s="241" t="s">
        <v>201</v>
      </c>
    </row>
    <row r="199" spans="2:65" s="13" customFormat="1" ht="27">
      <c r="B199" s="231"/>
      <c r="C199" s="232"/>
      <c r="D199" s="218" t="s">
        <v>211</v>
      </c>
      <c r="E199" s="233" t="s">
        <v>34</v>
      </c>
      <c r="F199" s="234" t="s">
        <v>4883</v>
      </c>
      <c r="G199" s="232"/>
      <c r="H199" s="235">
        <v>5.0000000000000001E-3</v>
      </c>
      <c r="I199" s="236"/>
      <c r="J199" s="232"/>
      <c r="K199" s="232"/>
      <c r="L199" s="237"/>
      <c r="M199" s="238"/>
      <c r="N199" s="239"/>
      <c r="O199" s="239"/>
      <c r="P199" s="239"/>
      <c r="Q199" s="239"/>
      <c r="R199" s="239"/>
      <c r="S199" s="239"/>
      <c r="T199" s="240"/>
      <c r="AT199" s="241" t="s">
        <v>211</v>
      </c>
      <c r="AU199" s="241" t="s">
        <v>87</v>
      </c>
      <c r="AV199" s="13" t="s">
        <v>87</v>
      </c>
      <c r="AW199" s="13" t="s">
        <v>40</v>
      </c>
      <c r="AX199" s="13" t="s">
        <v>80</v>
      </c>
      <c r="AY199" s="241" t="s">
        <v>201</v>
      </c>
    </row>
    <row r="200" spans="2:65" s="13" customFormat="1">
      <c r="B200" s="231"/>
      <c r="C200" s="232"/>
      <c r="D200" s="218" t="s">
        <v>211</v>
      </c>
      <c r="E200" s="233" t="s">
        <v>34</v>
      </c>
      <c r="F200" s="234" t="s">
        <v>4884</v>
      </c>
      <c r="G200" s="232"/>
      <c r="H200" s="235">
        <v>3.0000000000000001E-3</v>
      </c>
      <c r="I200" s="236"/>
      <c r="J200" s="232"/>
      <c r="K200" s="232"/>
      <c r="L200" s="237"/>
      <c r="M200" s="238"/>
      <c r="N200" s="239"/>
      <c r="O200" s="239"/>
      <c r="P200" s="239"/>
      <c r="Q200" s="239"/>
      <c r="R200" s="239"/>
      <c r="S200" s="239"/>
      <c r="T200" s="240"/>
      <c r="AT200" s="241" t="s">
        <v>211</v>
      </c>
      <c r="AU200" s="241" t="s">
        <v>87</v>
      </c>
      <c r="AV200" s="13" t="s">
        <v>87</v>
      </c>
      <c r="AW200" s="13" t="s">
        <v>40</v>
      </c>
      <c r="AX200" s="13" t="s">
        <v>80</v>
      </c>
      <c r="AY200" s="241" t="s">
        <v>201</v>
      </c>
    </row>
    <row r="201" spans="2:65" s="13" customFormat="1">
      <c r="B201" s="231"/>
      <c r="C201" s="232"/>
      <c r="D201" s="218" t="s">
        <v>211</v>
      </c>
      <c r="E201" s="233" t="s">
        <v>34</v>
      </c>
      <c r="F201" s="234" t="s">
        <v>4885</v>
      </c>
      <c r="G201" s="232"/>
      <c r="H201" s="235">
        <v>2E-3</v>
      </c>
      <c r="I201" s="236"/>
      <c r="J201" s="232"/>
      <c r="K201" s="232"/>
      <c r="L201" s="237"/>
      <c r="M201" s="238"/>
      <c r="N201" s="239"/>
      <c r="O201" s="239"/>
      <c r="P201" s="239"/>
      <c r="Q201" s="239"/>
      <c r="R201" s="239"/>
      <c r="S201" s="239"/>
      <c r="T201" s="240"/>
      <c r="AT201" s="241" t="s">
        <v>211</v>
      </c>
      <c r="AU201" s="241" t="s">
        <v>87</v>
      </c>
      <c r="AV201" s="13" t="s">
        <v>87</v>
      </c>
      <c r="AW201" s="13" t="s">
        <v>40</v>
      </c>
      <c r="AX201" s="13" t="s">
        <v>80</v>
      </c>
      <c r="AY201" s="241" t="s">
        <v>201</v>
      </c>
    </row>
    <row r="202" spans="2:65" s="15" customFormat="1">
      <c r="B202" s="253"/>
      <c r="C202" s="254"/>
      <c r="D202" s="218" t="s">
        <v>211</v>
      </c>
      <c r="E202" s="255" t="s">
        <v>34</v>
      </c>
      <c r="F202" s="256" t="s">
        <v>4886</v>
      </c>
      <c r="G202" s="254"/>
      <c r="H202" s="257">
        <v>1.4999999999999999E-2</v>
      </c>
      <c r="I202" s="258"/>
      <c r="J202" s="254"/>
      <c r="K202" s="254"/>
      <c r="L202" s="259"/>
      <c r="M202" s="260"/>
      <c r="N202" s="261"/>
      <c r="O202" s="261"/>
      <c r="P202" s="261"/>
      <c r="Q202" s="261"/>
      <c r="R202" s="261"/>
      <c r="S202" s="261"/>
      <c r="T202" s="262"/>
      <c r="AT202" s="263" t="s">
        <v>211</v>
      </c>
      <c r="AU202" s="263" t="s">
        <v>87</v>
      </c>
      <c r="AV202" s="15" t="s">
        <v>108</v>
      </c>
      <c r="AW202" s="15" t="s">
        <v>40</v>
      </c>
      <c r="AX202" s="15" t="s">
        <v>80</v>
      </c>
      <c r="AY202" s="263" t="s">
        <v>201</v>
      </c>
    </row>
    <row r="203" spans="2:65" s="13" customFormat="1" ht="27">
      <c r="B203" s="231"/>
      <c r="C203" s="232"/>
      <c r="D203" s="218" t="s">
        <v>211</v>
      </c>
      <c r="E203" s="233" t="s">
        <v>34</v>
      </c>
      <c r="F203" s="234" t="s">
        <v>4887</v>
      </c>
      <c r="G203" s="232"/>
      <c r="H203" s="235">
        <v>1.6E-2</v>
      </c>
      <c r="I203" s="236"/>
      <c r="J203" s="232"/>
      <c r="K203" s="232"/>
      <c r="L203" s="237"/>
      <c r="M203" s="238"/>
      <c r="N203" s="239"/>
      <c r="O203" s="239"/>
      <c r="P203" s="239"/>
      <c r="Q203" s="239"/>
      <c r="R203" s="239"/>
      <c r="S203" s="239"/>
      <c r="T203" s="240"/>
      <c r="AT203" s="241" t="s">
        <v>211</v>
      </c>
      <c r="AU203" s="241" t="s">
        <v>87</v>
      </c>
      <c r="AV203" s="13" t="s">
        <v>87</v>
      </c>
      <c r="AW203" s="13" t="s">
        <v>40</v>
      </c>
      <c r="AX203" s="13" t="s">
        <v>80</v>
      </c>
      <c r="AY203" s="241" t="s">
        <v>201</v>
      </c>
    </row>
    <row r="204" spans="2:65" s="13" customFormat="1">
      <c r="B204" s="231"/>
      <c r="C204" s="232"/>
      <c r="D204" s="218" t="s">
        <v>211</v>
      </c>
      <c r="E204" s="233" t="s">
        <v>34</v>
      </c>
      <c r="F204" s="234" t="s">
        <v>4888</v>
      </c>
      <c r="G204" s="232"/>
      <c r="H204" s="235">
        <v>8.0000000000000002E-3</v>
      </c>
      <c r="I204" s="236"/>
      <c r="J204" s="232"/>
      <c r="K204" s="232"/>
      <c r="L204" s="237"/>
      <c r="M204" s="238"/>
      <c r="N204" s="239"/>
      <c r="O204" s="239"/>
      <c r="P204" s="239"/>
      <c r="Q204" s="239"/>
      <c r="R204" s="239"/>
      <c r="S204" s="239"/>
      <c r="T204" s="240"/>
      <c r="AT204" s="241" t="s">
        <v>211</v>
      </c>
      <c r="AU204" s="241" t="s">
        <v>87</v>
      </c>
      <c r="AV204" s="13" t="s">
        <v>87</v>
      </c>
      <c r="AW204" s="13" t="s">
        <v>40</v>
      </c>
      <c r="AX204" s="13" t="s">
        <v>80</v>
      </c>
      <c r="AY204" s="241" t="s">
        <v>201</v>
      </c>
    </row>
    <row r="205" spans="2:65" s="13" customFormat="1">
      <c r="B205" s="231"/>
      <c r="C205" s="232"/>
      <c r="D205" s="218" t="s">
        <v>211</v>
      </c>
      <c r="E205" s="233" t="s">
        <v>34</v>
      </c>
      <c r="F205" s="234" t="s">
        <v>4889</v>
      </c>
      <c r="G205" s="232"/>
      <c r="H205" s="235">
        <v>4.0000000000000001E-3</v>
      </c>
      <c r="I205" s="236"/>
      <c r="J205" s="232"/>
      <c r="K205" s="232"/>
      <c r="L205" s="237"/>
      <c r="M205" s="238"/>
      <c r="N205" s="239"/>
      <c r="O205" s="239"/>
      <c r="P205" s="239"/>
      <c r="Q205" s="239"/>
      <c r="R205" s="239"/>
      <c r="S205" s="239"/>
      <c r="T205" s="240"/>
      <c r="AT205" s="241" t="s">
        <v>211</v>
      </c>
      <c r="AU205" s="241" t="s">
        <v>87</v>
      </c>
      <c r="AV205" s="13" t="s">
        <v>87</v>
      </c>
      <c r="AW205" s="13" t="s">
        <v>40</v>
      </c>
      <c r="AX205" s="13" t="s">
        <v>80</v>
      </c>
      <c r="AY205" s="241" t="s">
        <v>201</v>
      </c>
    </row>
    <row r="206" spans="2:65" s="15" customFormat="1">
      <c r="B206" s="253"/>
      <c r="C206" s="254"/>
      <c r="D206" s="218" t="s">
        <v>211</v>
      </c>
      <c r="E206" s="255" t="s">
        <v>34</v>
      </c>
      <c r="F206" s="256" t="s">
        <v>4890</v>
      </c>
      <c r="G206" s="254"/>
      <c r="H206" s="257">
        <v>2.8000000000000001E-2</v>
      </c>
      <c r="I206" s="258"/>
      <c r="J206" s="254"/>
      <c r="K206" s="254"/>
      <c r="L206" s="259"/>
      <c r="M206" s="260"/>
      <c r="N206" s="261"/>
      <c r="O206" s="261"/>
      <c r="P206" s="261"/>
      <c r="Q206" s="261"/>
      <c r="R206" s="261"/>
      <c r="S206" s="261"/>
      <c r="T206" s="262"/>
      <c r="AT206" s="263" t="s">
        <v>211</v>
      </c>
      <c r="AU206" s="263" t="s">
        <v>87</v>
      </c>
      <c r="AV206" s="15" t="s">
        <v>108</v>
      </c>
      <c r="AW206" s="15" t="s">
        <v>40</v>
      </c>
      <c r="AX206" s="15" t="s">
        <v>80</v>
      </c>
      <c r="AY206" s="263" t="s">
        <v>201</v>
      </c>
    </row>
    <row r="207" spans="2:65" s="12" customFormat="1">
      <c r="B207" s="221"/>
      <c r="C207" s="222"/>
      <c r="D207" s="218" t="s">
        <v>211</v>
      </c>
      <c r="E207" s="223" t="s">
        <v>34</v>
      </c>
      <c r="F207" s="224" t="s">
        <v>4837</v>
      </c>
      <c r="G207" s="222"/>
      <c r="H207" s="223" t="s">
        <v>34</v>
      </c>
      <c r="I207" s="225"/>
      <c r="J207" s="222"/>
      <c r="K207" s="222"/>
      <c r="L207" s="226"/>
      <c r="M207" s="227"/>
      <c r="N207" s="228"/>
      <c r="O207" s="228"/>
      <c r="P207" s="228"/>
      <c r="Q207" s="228"/>
      <c r="R207" s="228"/>
      <c r="S207" s="228"/>
      <c r="T207" s="229"/>
      <c r="AT207" s="230" t="s">
        <v>211</v>
      </c>
      <c r="AU207" s="230" t="s">
        <v>87</v>
      </c>
      <c r="AV207" s="12" t="s">
        <v>42</v>
      </c>
      <c r="AW207" s="12" t="s">
        <v>40</v>
      </c>
      <c r="AX207" s="12" t="s">
        <v>80</v>
      </c>
      <c r="AY207" s="230" t="s">
        <v>201</v>
      </c>
    </row>
    <row r="208" spans="2:65" s="13" customFormat="1">
      <c r="B208" s="231"/>
      <c r="C208" s="232"/>
      <c r="D208" s="218" t="s">
        <v>211</v>
      </c>
      <c r="E208" s="233" t="s">
        <v>34</v>
      </c>
      <c r="F208" s="234" t="s">
        <v>4891</v>
      </c>
      <c r="G208" s="232"/>
      <c r="H208" s="235">
        <v>2.1000000000000001E-2</v>
      </c>
      <c r="I208" s="236"/>
      <c r="J208" s="232"/>
      <c r="K208" s="232"/>
      <c r="L208" s="237"/>
      <c r="M208" s="238"/>
      <c r="N208" s="239"/>
      <c r="O208" s="239"/>
      <c r="P208" s="239"/>
      <c r="Q208" s="239"/>
      <c r="R208" s="239"/>
      <c r="S208" s="239"/>
      <c r="T208" s="240"/>
      <c r="AT208" s="241" t="s">
        <v>211</v>
      </c>
      <c r="AU208" s="241" t="s">
        <v>87</v>
      </c>
      <c r="AV208" s="13" t="s">
        <v>87</v>
      </c>
      <c r="AW208" s="13" t="s">
        <v>40</v>
      </c>
      <c r="AX208" s="13" t="s">
        <v>80</v>
      </c>
      <c r="AY208" s="241" t="s">
        <v>201</v>
      </c>
    </row>
    <row r="209" spans="2:65" s="13" customFormat="1">
      <c r="B209" s="231"/>
      <c r="C209" s="232"/>
      <c r="D209" s="218" t="s">
        <v>211</v>
      </c>
      <c r="E209" s="233" t="s">
        <v>34</v>
      </c>
      <c r="F209" s="234" t="s">
        <v>4892</v>
      </c>
      <c r="G209" s="232"/>
      <c r="H209" s="235">
        <v>1.0999999999999999E-2</v>
      </c>
      <c r="I209" s="236"/>
      <c r="J209" s="232"/>
      <c r="K209" s="232"/>
      <c r="L209" s="237"/>
      <c r="M209" s="238"/>
      <c r="N209" s="239"/>
      <c r="O209" s="239"/>
      <c r="P209" s="239"/>
      <c r="Q209" s="239"/>
      <c r="R209" s="239"/>
      <c r="S209" s="239"/>
      <c r="T209" s="240"/>
      <c r="AT209" s="241" t="s">
        <v>211</v>
      </c>
      <c r="AU209" s="241" t="s">
        <v>87</v>
      </c>
      <c r="AV209" s="13" t="s">
        <v>87</v>
      </c>
      <c r="AW209" s="13" t="s">
        <v>40</v>
      </c>
      <c r="AX209" s="13" t="s">
        <v>80</v>
      </c>
      <c r="AY209" s="241" t="s">
        <v>201</v>
      </c>
    </row>
    <row r="210" spans="2:65" s="13" customFormat="1">
      <c r="B210" s="231"/>
      <c r="C210" s="232"/>
      <c r="D210" s="218" t="s">
        <v>211</v>
      </c>
      <c r="E210" s="233" t="s">
        <v>34</v>
      </c>
      <c r="F210" s="234" t="s">
        <v>4893</v>
      </c>
      <c r="G210" s="232"/>
      <c r="H210" s="235">
        <v>5.0000000000000001E-3</v>
      </c>
      <c r="I210" s="236"/>
      <c r="J210" s="232"/>
      <c r="K210" s="232"/>
      <c r="L210" s="237"/>
      <c r="M210" s="238"/>
      <c r="N210" s="239"/>
      <c r="O210" s="239"/>
      <c r="P210" s="239"/>
      <c r="Q210" s="239"/>
      <c r="R210" s="239"/>
      <c r="S210" s="239"/>
      <c r="T210" s="240"/>
      <c r="AT210" s="241" t="s">
        <v>211</v>
      </c>
      <c r="AU210" s="241" t="s">
        <v>87</v>
      </c>
      <c r="AV210" s="13" t="s">
        <v>87</v>
      </c>
      <c r="AW210" s="13" t="s">
        <v>40</v>
      </c>
      <c r="AX210" s="13" t="s">
        <v>80</v>
      </c>
      <c r="AY210" s="241" t="s">
        <v>201</v>
      </c>
    </row>
    <row r="211" spans="2:65" s="15" customFormat="1">
      <c r="B211" s="253"/>
      <c r="C211" s="254"/>
      <c r="D211" s="218" t="s">
        <v>211</v>
      </c>
      <c r="E211" s="255" t="s">
        <v>34</v>
      </c>
      <c r="F211" s="256" t="s">
        <v>4894</v>
      </c>
      <c r="G211" s="254"/>
      <c r="H211" s="257">
        <v>3.6999999999999998E-2</v>
      </c>
      <c r="I211" s="258"/>
      <c r="J211" s="254"/>
      <c r="K211" s="254"/>
      <c r="L211" s="259"/>
      <c r="M211" s="260"/>
      <c r="N211" s="261"/>
      <c r="O211" s="261"/>
      <c r="P211" s="261"/>
      <c r="Q211" s="261"/>
      <c r="R211" s="261"/>
      <c r="S211" s="261"/>
      <c r="T211" s="262"/>
      <c r="AT211" s="263" t="s">
        <v>211</v>
      </c>
      <c r="AU211" s="263" t="s">
        <v>87</v>
      </c>
      <c r="AV211" s="15" t="s">
        <v>108</v>
      </c>
      <c r="AW211" s="15" t="s">
        <v>40</v>
      </c>
      <c r="AX211" s="15" t="s">
        <v>80</v>
      </c>
      <c r="AY211" s="263" t="s">
        <v>201</v>
      </c>
    </row>
    <row r="212" spans="2:65" s="14" customFormat="1">
      <c r="B212" s="242"/>
      <c r="C212" s="243"/>
      <c r="D212" s="218" t="s">
        <v>211</v>
      </c>
      <c r="E212" s="244" t="s">
        <v>34</v>
      </c>
      <c r="F212" s="245" t="s">
        <v>215</v>
      </c>
      <c r="G212" s="243"/>
      <c r="H212" s="246">
        <v>0.08</v>
      </c>
      <c r="I212" s="247"/>
      <c r="J212" s="243"/>
      <c r="K212" s="243"/>
      <c r="L212" s="248"/>
      <c r="M212" s="249"/>
      <c r="N212" s="250"/>
      <c r="O212" s="250"/>
      <c r="P212" s="250"/>
      <c r="Q212" s="250"/>
      <c r="R212" s="250"/>
      <c r="S212" s="250"/>
      <c r="T212" s="251"/>
      <c r="AT212" s="252" t="s">
        <v>211</v>
      </c>
      <c r="AU212" s="252" t="s">
        <v>87</v>
      </c>
      <c r="AV212" s="14" t="s">
        <v>111</v>
      </c>
      <c r="AW212" s="14" t="s">
        <v>40</v>
      </c>
      <c r="AX212" s="14" t="s">
        <v>42</v>
      </c>
      <c r="AY212" s="252" t="s">
        <v>201</v>
      </c>
    </row>
    <row r="213" spans="2:65" s="11" customFormat="1" ht="29.85" customHeight="1">
      <c r="B213" s="190"/>
      <c r="C213" s="191"/>
      <c r="D213" s="192" t="s">
        <v>79</v>
      </c>
      <c r="E213" s="204" t="s">
        <v>108</v>
      </c>
      <c r="F213" s="204" t="s">
        <v>412</v>
      </c>
      <c r="G213" s="191"/>
      <c r="H213" s="191"/>
      <c r="I213" s="194"/>
      <c r="J213" s="205">
        <f>BK213</f>
        <v>0</v>
      </c>
      <c r="K213" s="191"/>
      <c r="L213" s="196"/>
      <c r="M213" s="197"/>
      <c r="N213" s="198"/>
      <c r="O213" s="198"/>
      <c r="P213" s="199">
        <f>SUM(P214:P292)</f>
        <v>0</v>
      </c>
      <c r="Q213" s="198"/>
      <c r="R213" s="199">
        <f>SUM(R214:R292)</f>
        <v>7.6372894899999988</v>
      </c>
      <c r="S213" s="198"/>
      <c r="T213" s="200">
        <f>SUM(T214:T292)</f>
        <v>0</v>
      </c>
      <c r="AR213" s="201" t="s">
        <v>42</v>
      </c>
      <c r="AT213" s="202" t="s">
        <v>79</v>
      </c>
      <c r="AU213" s="202" t="s">
        <v>42</v>
      </c>
      <c r="AY213" s="201" t="s">
        <v>201</v>
      </c>
      <c r="BK213" s="203">
        <f>SUM(BK214:BK292)</f>
        <v>0</v>
      </c>
    </row>
    <row r="214" spans="2:65" s="1" customFormat="1" ht="25.5" customHeight="1">
      <c r="B214" s="43"/>
      <c r="C214" s="206" t="s">
        <v>311</v>
      </c>
      <c r="D214" s="206" t="s">
        <v>203</v>
      </c>
      <c r="E214" s="207" t="s">
        <v>4895</v>
      </c>
      <c r="F214" s="208" t="s">
        <v>4896</v>
      </c>
      <c r="G214" s="209" t="s">
        <v>137</v>
      </c>
      <c r="H214" s="210">
        <v>0.69299999999999995</v>
      </c>
      <c r="I214" s="211"/>
      <c r="J214" s="212">
        <f>ROUND(I214*H214,2)</f>
        <v>0</v>
      </c>
      <c r="K214" s="208" t="s">
        <v>207</v>
      </c>
      <c r="L214" s="63"/>
      <c r="M214" s="213" t="s">
        <v>34</v>
      </c>
      <c r="N214" s="214" t="s">
        <v>51</v>
      </c>
      <c r="O214" s="44"/>
      <c r="P214" s="215">
        <f>O214*H214</f>
        <v>0</v>
      </c>
      <c r="Q214" s="215">
        <v>0.42831999999999998</v>
      </c>
      <c r="R214" s="215">
        <f>Q214*H214</f>
        <v>0.29682575999999994</v>
      </c>
      <c r="S214" s="215">
        <v>0</v>
      </c>
      <c r="T214" s="216">
        <f>S214*H214</f>
        <v>0</v>
      </c>
      <c r="AR214" s="25" t="s">
        <v>111</v>
      </c>
      <c r="AT214" s="25" t="s">
        <v>203</v>
      </c>
      <c r="AU214" s="25" t="s">
        <v>87</v>
      </c>
      <c r="AY214" s="25" t="s">
        <v>201</v>
      </c>
      <c r="BE214" s="217">
        <f>IF(N214="základní",J214,0)</f>
        <v>0</v>
      </c>
      <c r="BF214" s="217">
        <f>IF(N214="snížená",J214,0)</f>
        <v>0</v>
      </c>
      <c r="BG214" s="217">
        <f>IF(N214="zákl. přenesená",J214,0)</f>
        <v>0</v>
      </c>
      <c r="BH214" s="217">
        <f>IF(N214="sníž. přenesená",J214,0)</f>
        <v>0</v>
      </c>
      <c r="BI214" s="217">
        <f>IF(N214="nulová",J214,0)</f>
        <v>0</v>
      </c>
      <c r="BJ214" s="25" t="s">
        <v>42</v>
      </c>
      <c r="BK214" s="217">
        <f>ROUND(I214*H214,2)</f>
        <v>0</v>
      </c>
      <c r="BL214" s="25" t="s">
        <v>111</v>
      </c>
      <c r="BM214" s="25" t="s">
        <v>4897</v>
      </c>
    </row>
    <row r="215" spans="2:65" s="12" customFormat="1">
      <c r="B215" s="221"/>
      <c r="C215" s="222"/>
      <c r="D215" s="218" t="s">
        <v>211</v>
      </c>
      <c r="E215" s="223" t="s">
        <v>34</v>
      </c>
      <c r="F215" s="224" t="s">
        <v>4858</v>
      </c>
      <c r="G215" s="222"/>
      <c r="H215" s="223" t="s">
        <v>34</v>
      </c>
      <c r="I215" s="225"/>
      <c r="J215" s="222"/>
      <c r="K215" s="222"/>
      <c r="L215" s="226"/>
      <c r="M215" s="227"/>
      <c r="N215" s="228"/>
      <c r="O215" s="228"/>
      <c r="P215" s="228"/>
      <c r="Q215" s="228"/>
      <c r="R215" s="228"/>
      <c r="S215" s="228"/>
      <c r="T215" s="229"/>
      <c r="AT215" s="230" t="s">
        <v>211</v>
      </c>
      <c r="AU215" s="230" t="s">
        <v>87</v>
      </c>
      <c r="AV215" s="12" t="s">
        <v>42</v>
      </c>
      <c r="AW215" s="12" t="s">
        <v>40</v>
      </c>
      <c r="AX215" s="12" t="s">
        <v>80</v>
      </c>
      <c r="AY215" s="230" t="s">
        <v>201</v>
      </c>
    </row>
    <row r="216" spans="2:65" s="13" customFormat="1">
      <c r="B216" s="231"/>
      <c r="C216" s="232"/>
      <c r="D216" s="218" t="s">
        <v>211</v>
      </c>
      <c r="E216" s="233" t="s">
        <v>34</v>
      </c>
      <c r="F216" s="234" t="s">
        <v>4898</v>
      </c>
      <c r="G216" s="232"/>
      <c r="H216" s="235">
        <v>0.69299999999999995</v>
      </c>
      <c r="I216" s="236"/>
      <c r="J216" s="232"/>
      <c r="K216" s="232"/>
      <c r="L216" s="237"/>
      <c r="M216" s="238"/>
      <c r="N216" s="239"/>
      <c r="O216" s="239"/>
      <c r="P216" s="239"/>
      <c r="Q216" s="239"/>
      <c r="R216" s="239"/>
      <c r="S216" s="239"/>
      <c r="T216" s="240"/>
      <c r="AT216" s="241" t="s">
        <v>211</v>
      </c>
      <c r="AU216" s="241" t="s">
        <v>87</v>
      </c>
      <c r="AV216" s="13" t="s">
        <v>87</v>
      </c>
      <c r="AW216" s="13" t="s">
        <v>40</v>
      </c>
      <c r="AX216" s="13" t="s">
        <v>80</v>
      </c>
      <c r="AY216" s="241" t="s">
        <v>201</v>
      </c>
    </row>
    <row r="217" spans="2:65" s="14" customFormat="1">
      <c r="B217" s="242"/>
      <c r="C217" s="243"/>
      <c r="D217" s="218" t="s">
        <v>211</v>
      </c>
      <c r="E217" s="244" t="s">
        <v>34</v>
      </c>
      <c r="F217" s="245" t="s">
        <v>215</v>
      </c>
      <c r="G217" s="243"/>
      <c r="H217" s="246">
        <v>0.69299999999999995</v>
      </c>
      <c r="I217" s="247"/>
      <c r="J217" s="243"/>
      <c r="K217" s="243"/>
      <c r="L217" s="248"/>
      <c r="M217" s="249"/>
      <c r="N217" s="250"/>
      <c r="O217" s="250"/>
      <c r="P217" s="250"/>
      <c r="Q217" s="250"/>
      <c r="R217" s="250"/>
      <c r="S217" s="250"/>
      <c r="T217" s="251"/>
      <c r="AT217" s="252" t="s">
        <v>211</v>
      </c>
      <c r="AU217" s="252" t="s">
        <v>87</v>
      </c>
      <c r="AV217" s="14" t="s">
        <v>111</v>
      </c>
      <c r="AW217" s="14" t="s">
        <v>40</v>
      </c>
      <c r="AX217" s="14" t="s">
        <v>42</v>
      </c>
      <c r="AY217" s="252" t="s">
        <v>201</v>
      </c>
    </row>
    <row r="218" spans="2:65" s="1" customFormat="1" ht="25.5" customHeight="1">
      <c r="B218" s="43"/>
      <c r="C218" s="206" t="s">
        <v>9</v>
      </c>
      <c r="D218" s="206" t="s">
        <v>203</v>
      </c>
      <c r="E218" s="207" t="s">
        <v>4899</v>
      </c>
      <c r="F218" s="208" t="s">
        <v>4900</v>
      </c>
      <c r="G218" s="209" t="s">
        <v>137</v>
      </c>
      <c r="H218" s="210">
        <v>11</v>
      </c>
      <c r="I218" s="211"/>
      <c r="J218" s="212">
        <f>ROUND(I218*H218,2)</f>
        <v>0</v>
      </c>
      <c r="K218" s="208" t="s">
        <v>207</v>
      </c>
      <c r="L218" s="63"/>
      <c r="M218" s="213" t="s">
        <v>34</v>
      </c>
      <c r="N218" s="214" t="s">
        <v>51</v>
      </c>
      <c r="O218" s="44"/>
      <c r="P218" s="215">
        <f>O218*H218</f>
        <v>0</v>
      </c>
      <c r="Q218" s="215">
        <v>0.55291000000000001</v>
      </c>
      <c r="R218" s="215">
        <f>Q218*H218</f>
        <v>6.0820100000000004</v>
      </c>
      <c r="S218" s="215">
        <v>0</v>
      </c>
      <c r="T218" s="216">
        <f>S218*H218</f>
        <v>0</v>
      </c>
      <c r="AR218" s="25" t="s">
        <v>111</v>
      </c>
      <c r="AT218" s="25" t="s">
        <v>203</v>
      </c>
      <c r="AU218" s="25" t="s">
        <v>87</v>
      </c>
      <c r="AY218" s="25" t="s">
        <v>201</v>
      </c>
      <c r="BE218" s="217">
        <f>IF(N218="základní",J218,0)</f>
        <v>0</v>
      </c>
      <c r="BF218" s="217">
        <f>IF(N218="snížená",J218,0)</f>
        <v>0</v>
      </c>
      <c r="BG218" s="217">
        <f>IF(N218="zákl. přenesená",J218,0)</f>
        <v>0</v>
      </c>
      <c r="BH218" s="217">
        <f>IF(N218="sníž. přenesená",J218,0)</f>
        <v>0</v>
      </c>
      <c r="BI218" s="217">
        <f>IF(N218="nulová",J218,0)</f>
        <v>0</v>
      </c>
      <c r="BJ218" s="25" t="s">
        <v>42</v>
      </c>
      <c r="BK218" s="217">
        <f>ROUND(I218*H218,2)</f>
        <v>0</v>
      </c>
      <c r="BL218" s="25" t="s">
        <v>111</v>
      </c>
      <c r="BM218" s="25" t="s">
        <v>4901</v>
      </c>
    </row>
    <row r="219" spans="2:65" s="1" customFormat="1" ht="67.5">
      <c r="B219" s="43"/>
      <c r="C219" s="65"/>
      <c r="D219" s="218" t="s">
        <v>209</v>
      </c>
      <c r="E219" s="65"/>
      <c r="F219" s="219" t="s">
        <v>4902</v>
      </c>
      <c r="G219" s="65"/>
      <c r="H219" s="65"/>
      <c r="I219" s="175"/>
      <c r="J219" s="65"/>
      <c r="K219" s="65"/>
      <c r="L219" s="63"/>
      <c r="M219" s="220"/>
      <c r="N219" s="44"/>
      <c r="O219" s="44"/>
      <c r="P219" s="44"/>
      <c r="Q219" s="44"/>
      <c r="R219" s="44"/>
      <c r="S219" s="44"/>
      <c r="T219" s="80"/>
      <c r="AT219" s="25" t="s">
        <v>209</v>
      </c>
      <c r="AU219" s="25" t="s">
        <v>87</v>
      </c>
    </row>
    <row r="220" spans="2:65" s="12" customFormat="1">
      <c r="B220" s="221"/>
      <c r="C220" s="222"/>
      <c r="D220" s="218" t="s">
        <v>211</v>
      </c>
      <c r="E220" s="223" t="s">
        <v>34</v>
      </c>
      <c r="F220" s="224" t="s">
        <v>4837</v>
      </c>
      <c r="G220" s="222"/>
      <c r="H220" s="223" t="s">
        <v>34</v>
      </c>
      <c r="I220" s="225"/>
      <c r="J220" s="222"/>
      <c r="K220" s="222"/>
      <c r="L220" s="226"/>
      <c r="M220" s="227"/>
      <c r="N220" s="228"/>
      <c r="O220" s="228"/>
      <c r="P220" s="228"/>
      <c r="Q220" s="228"/>
      <c r="R220" s="228"/>
      <c r="S220" s="228"/>
      <c r="T220" s="229"/>
      <c r="AT220" s="230" t="s">
        <v>211</v>
      </c>
      <c r="AU220" s="230" t="s">
        <v>87</v>
      </c>
      <c r="AV220" s="12" t="s">
        <v>42</v>
      </c>
      <c r="AW220" s="12" t="s">
        <v>40</v>
      </c>
      <c r="AX220" s="12" t="s">
        <v>80</v>
      </c>
      <c r="AY220" s="230" t="s">
        <v>201</v>
      </c>
    </row>
    <row r="221" spans="2:65" s="13" customFormat="1">
      <c r="B221" s="231"/>
      <c r="C221" s="232"/>
      <c r="D221" s="218" t="s">
        <v>211</v>
      </c>
      <c r="E221" s="233" t="s">
        <v>34</v>
      </c>
      <c r="F221" s="234" t="s">
        <v>4903</v>
      </c>
      <c r="G221" s="232"/>
      <c r="H221" s="235">
        <v>11</v>
      </c>
      <c r="I221" s="236"/>
      <c r="J221" s="232"/>
      <c r="K221" s="232"/>
      <c r="L221" s="237"/>
      <c r="M221" s="238"/>
      <c r="N221" s="239"/>
      <c r="O221" s="239"/>
      <c r="P221" s="239"/>
      <c r="Q221" s="239"/>
      <c r="R221" s="239"/>
      <c r="S221" s="239"/>
      <c r="T221" s="240"/>
      <c r="AT221" s="241" t="s">
        <v>211</v>
      </c>
      <c r="AU221" s="241" t="s">
        <v>87</v>
      </c>
      <c r="AV221" s="13" t="s">
        <v>87</v>
      </c>
      <c r="AW221" s="13" t="s">
        <v>40</v>
      </c>
      <c r="AX221" s="13" t="s">
        <v>80</v>
      </c>
      <c r="AY221" s="241" t="s">
        <v>201</v>
      </c>
    </row>
    <row r="222" spans="2:65" s="14" customFormat="1">
      <c r="B222" s="242"/>
      <c r="C222" s="243"/>
      <c r="D222" s="218" t="s">
        <v>211</v>
      </c>
      <c r="E222" s="244" t="s">
        <v>34</v>
      </c>
      <c r="F222" s="245" t="s">
        <v>215</v>
      </c>
      <c r="G222" s="243"/>
      <c r="H222" s="246">
        <v>11</v>
      </c>
      <c r="I222" s="247"/>
      <c r="J222" s="243"/>
      <c r="K222" s="243"/>
      <c r="L222" s="248"/>
      <c r="M222" s="249"/>
      <c r="N222" s="250"/>
      <c r="O222" s="250"/>
      <c r="P222" s="250"/>
      <c r="Q222" s="250"/>
      <c r="R222" s="250"/>
      <c r="S222" s="250"/>
      <c r="T222" s="251"/>
      <c r="AT222" s="252" t="s">
        <v>211</v>
      </c>
      <c r="AU222" s="252" t="s">
        <v>87</v>
      </c>
      <c r="AV222" s="14" t="s">
        <v>111</v>
      </c>
      <c r="AW222" s="14" t="s">
        <v>40</v>
      </c>
      <c r="AX222" s="14" t="s">
        <v>42</v>
      </c>
      <c r="AY222" s="252" t="s">
        <v>201</v>
      </c>
    </row>
    <row r="223" spans="2:65" s="1" customFormat="1" ht="25.5" customHeight="1">
      <c r="B223" s="43"/>
      <c r="C223" s="206" t="s">
        <v>330</v>
      </c>
      <c r="D223" s="206" t="s">
        <v>203</v>
      </c>
      <c r="E223" s="207" t="s">
        <v>4904</v>
      </c>
      <c r="F223" s="208" t="s">
        <v>4905</v>
      </c>
      <c r="G223" s="209" t="s">
        <v>355</v>
      </c>
      <c r="H223" s="210">
        <v>9.2999999999999999E-2</v>
      </c>
      <c r="I223" s="211"/>
      <c r="J223" s="212">
        <f>ROUND(I223*H223,2)</f>
        <v>0</v>
      </c>
      <c r="K223" s="208" t="s">
        <v>207</v>
      </c>
      <c r="L223" s="63"/>
      <c r="M223" s="213" t="s">
        <v>34</v>
      </c>
      <c r="N223" s="214" t="s">
        <v>51</v>
      </c>
      <c r="O223" s="44"/>
      <c r="P223" s="215">
        <f>O223*H223</f>
        <v>0</v>
      </c>
      <c r="Q223" s="215">
        <v>1.04881</v>
      </c>
      <c r="R223" s="215">
        <f>Q223*H223</f>
        <v>9.7539330000000007E-2</v>
      </c>
      <c r="S223" s="215">
        <v>0</v>
      </c>
      <c r="T223" s="216">
        <f>S223*H223</f>
        <v>0</v>
      </c>
      <c r="AR223" s="25" t="s">
        <v>111</v>
      </c>
      <c r="AT223" s="25" t="s">
        <v>203</v>
      </c>
      <c r="AU223" s="25" t="s">
        <v>87</v>
      </c>
      <c r="AY223" s="25" t="s">
        <v>201</v>
      </c>
      <c r="BE223" s="217">
        <f>IF(N223="základní",J223,0)</f>
        <v>0</v>
      </c>
      <c r="BF223" s="217">
        <f>IF(N223="snížená",J223,0)</f>
        <v>0</v>
      </c>
      <c r="BG223" s="217">
        <f>IF(N223="zákl. přenesená",J223,0)</f>
        <v>0</v>
      </c>
      <c r="BH223" s="217">
        <f>IF(N223="sníž. přenesená",J223,0)</f>
        <v>0</v>
      </c>
      <c r="BI223" s="217">
        <f>IF(N223="nulová",J223,0)</f>
        <v>0</v>
      </c>
      <c r="BJ223" s="25" t="s">
        <v>42</v>
      </c>
      <c r="BK223" s="217">
        <f>ROUND(I223*H223,2)</f>
        <v>0</v>
      </c>
      <c r="BL223" s="25" t="s">
        <v>111</v>
      </c>
      <c r="BM223" s="25" t="s">
        <v>4906</v>
      </c>
    </row>
    <row r="224" spans="2:65" s="12" customFormat="1">
      <c r="B224" s="221"/>
      <c r="C224" s="222"/>
      <c r="D224" s="218" t="s">
        <v>211</v>
      </c>
      <c r="E224" s="223" t="s">
        <v>34</v>
      </c>
      <c r="F224" s="224" t="s">
        <v>4837</v>
      </c>
      <c r="G224" s="222"/>
      <c r="H224" s="223" t="s">
        <v>34</v>
      </c>
      <c r="I224" s="225"/>
      <c r="J224" s="222"/>
      <c r="K224" s="222"/>
      <c r="L224" s="226"/>
      <c r="M224" s="227"/>
      <c r="N224" s="228"/>
      <c r="O224" s="228"/>
      <c r="P224" s="228"/>
      <c r="Q224" s="228"/>
      <c r="R224" s="228"/>
      <c r="S224" s="228"/>
      <c r="T224" s="229"/>
      <c r="AT224" s="230" t="s">
        <v>211</v>
      </c>
      <c r="AU224" s="230" t="s">
        <v>87</v>
      </c>
      <c r="AV224" s="12" t="s">
        <v>42</v>
      </c>
      <c r="AW224" s="12" t="s">
        <v>40</v>
      </c>
      <c r="AX224" s="12" t="s">
        <v>80</v>
      </c>
      <c r="AY224" s="230" t="s">
        <v>201</v>
      </c>
    </row>
    <row r="225" spans="2:65" s="13" customFormat="1">
      <c r="B225" s="231"/>
      <c r="C225" s="232"/>
      <c r="D225" s="218" t="s">
        <v>211</v>
      </c>
      <c r="E225" s="233" t="s">
        <v>34</v>
      </c>
      <c r="F225" s="234" t="s">
        <v>4907</v>
      </c>
      <c r="G225" s="232"/>
      <c r="H225" s="235">
        <v>5.3999999999999999E-2</v>
      </c>
      <c r="I225" s="236"/>
      <c r="J225" s="232"/>
      <c r="K225" s="232"/>
      <c r="L225" s="237"/>
      <c r="M225" s="238"/>
      <c r="N225" s="239"/>
      <c r="O225" s="239"/>
      <c r="P225" s="239"/>
      <c r="Q225" s="239"/>
      <c r="R225" s="239"/>
      <c r="S225" s="239"/>
      <c r="T225" s="240"/>
      <c r="AT225" s="241" t="s">
        <v>211</v>
      </c>
      <c r="AU225" s="241" t="s">
        <v>87</v>
      </c>
      <c r="AV225" s="13" t="s">
        <v>87</v>
      </c>
      <c r="AW225" s="13" t="s">
        <v>40</v>
      </c>
      <c r="AX225" s="13" t="s">
        <v>80</v>
      </c>
      <c r="AY225" s="241" t="s">
        <v>201</v>
      </c>
    </row>
    <row r="226" spans="2:65" s="13" customFormat="1">
      <c r="B226" s="231"/>
      <c r="C226" s="232"/>
      <c r="D226" s="218" t="s">
        <v>211</v>
      </c>
      <c r="E226" s="233" t="s">
        <v>34</v>
      </c>
      <c r="F226" s="234" t="s">
        <v>4908</v>
      </c>
      <c r="G226" s="232"/>
      <c r="H226" s="235">
        <v>2.7E-2</v>
      </c>
      <c r="I226" s="236"/>
      <c r="J226" s="232"/>
      <c r="K226" s="232"/>
      <c r="L226" s="237"/>
      <c r="M226" s="238"/>
      <c r="N226" s="239"/>
      <c r="O226" s="239"/>
      <c r="P226" s="239"/>
      <c r="Q226" s="239"/>
      <c r="R226" s="239"/>
      <c r="S226" s="239"/>
      <c r="T226" s="240"/>
      <c r="AT226" s="241" t="s">
        <v>211</v>
      </c>
      <c r="AU226" s="241" t="s">
        <v>87</v>
      </c>
      <c r="AV226" s="13" t="s">
        <v>87</v>
      </c>
      <c r="AW226" s="13" t="s">
        <v>40</v>
      </c>
      <c r="AX226" s="13" t="s">
        <v>80</v>
      </c>
      <c r="AY226" s="241" t="s">
        <v>201</v>
      </c>
    </row>
    <row r="227" spans="2:65" s="13" customFormat="1">
      <c r="B227" s="231"/>
      <c r="C227" s="232"/>
      <c r="D227" s="218" t="s">
        <v>211</v>
      </c>
      <c r="E227" s="233" t="s">
        <v>34</v>
      </c>
      <c r="F227" s="234" t="s">
        <v>4909</v>
      </c>
      <c r="G227" s="232"/>
      <c r="H227" s="235">
        <v>1.2E-2</v>
      </c>
      <c r="I227" s="236"/>
      <c r="J227" s="232"/>
      <c r="K227" s="232"/>
      <c r="L227" s="237"/>
      <c r="M227" s="238"/>
      <c r="N227" s="239"/>
      <c r="O227" s="239"/>
      <c r="P227" s="239"/>
      <c r="Q227" s="239"/>
      <c r="R227" s="239"/>
      <c r="S227" s="239"/>
      <c r="T227" s="240"/>
      <c r="AT227" s="241" t="s">
        <v>211</v>
      </c>
      <c r="AU227" s="241" t="s">
        <v>87</v>
      </c>
      <c r="AV227" s="13" t="s">
        <v>87</v>
      </c>
      <c r="AW227" s="13" t="s">
        <v>40</v>
      </c>
      <c r="AX227" s="13" t="s">
        <v>80</v>
      </c>
      <c r="AY227" s="241" t="s">
        <v>201</v>
      </c>
    </row>
    <row r="228" spans="2:65" s="14" customFormat="1">
      <c r="B228" s="242"/>
      <c r="C228" s="243"/>
      <c r="D228" s="218" t="s">
        <v>211</v>
      </c>
      <c r="E228" s="244" t="s">
        <v>34</v>
      </c>
      <c r="F228" s="245" t="s">
        <v>215</v>
      </c>
      <c r="G228" s="243"/>
      <c r="H228" s="246">
        <v>9.2999999999999999E-2</v>
      </c>
      <c r="I228" s="247"/>
      <c r="J228" s="243"/>
      <c r="K228" s="243"/>
      <c r="L228" s="248"/>
      <c r="M228" s="249"/>
      <c r="N228" s="250"/>
      <c r="O228" s="250"/>
      <c r="P228" s="250"/>
      <c r="Q228" s="250"/>
      <c r="R228" s="250"/>
      <c r="S228" s="250"/>
      <c r="T228" s="251"/>
      <c r="AT228" s="252" t="s">
        <v>211</v>
      </c>
      <c r="AU228" s="252" t="s">
        <v>87</v>
      </c>
      <c r="AV228" s="14" t="s">
        <v>111</v>
      </c>
      <c r="AW228" s="14" t="s">
        <v>40</v>
      </c>
      <c r="AX228" s="14" t="s">
        <v>42</v>
      </c>
      <c r="AY228" s="252" t="s">
        <v>201</v>
      </c>
    </row>
    <row r="229" spans="2:65" s="1" customFormat="1" ht="38.25" customHeight="1">
      <c r="B229" s="43"/>
      <c r="C229" s="206" t="s">
        <v>336</v>
      </c>
      <c r="D229" s="206" t="s">
        <v>203</v>
      </c>
      <c r="E229" s="207" t="s">
        <v>4910</v>
      </c>
      <c r="F229" s="208" t="s">
        <v>4911</v>
      </c>
      <c r="G229" s="209" t="s">
        <v>370</v>
      </c>
      <c r="H229" s="210">
        <v>18</v>
      </c>
      <c r="I229" s="211"/>
      <c r="J229" s="212">
        <f>ROUND(I229*H229,2)</f>
        <v>0</v>
      </c>
      <c r="K229" s="208" t="s">
        <v>207</v>
      </c>
      <c r="L229" s="63"/>
      <c r="M229" s="213" t="s">
        <v>34</v>
      </c>
      <c r="N229" s="214" t="s">
        <v>51</v>
      </c>
      <c r="O229" s="44"/>
      <c r="P229" s="215">
        <f>O229*H229</f>
        <v>0</v>
      </c>
      <c r="Q229" s="215">
        <v>4.6800000000000001E-3</v>
      </c>
      <c r="R229" s="215">
        <f>Q229*H229</f>
        <v>8.4240000000000009E-2</v>
      </c>
      <c r="S229" s="215">
        <v>0</v>
      </c>
      <c r="T229" s="216">
        <f>S229*H229</f>
        <v>0</v>
      </c>
      <c r="AR229" s="25" t="s">
        <v>111</v>
      </c>
      <c r="AT229" s="25" t="s">
        <v>203</v>
      </c>
      <c r="AU229" s="25" t="s">
        <v>87</v>
      </c>
      <c r="AY229" s="25" t="s">
        <v>201</v>
      </c>
      <c r="BE229" s="217">
        <f>IF(N229="základní",J229,0)</f>
        <v>0</v>
      </c>
      <c r="BF229" s="217">
        <f>IF(N229="snížená",J229,0)</f>
        <v>0</v>
      </c>
      <c r="BG229" s="217">
        <f>IF(N229="zákl. přenesená",J229,0)</f>
        <v>0</v>
      </c>
      <c r="BH229" s="217">
        <f>IF(N229="sníž. přenesená",J229,0)</f>
        <v>0</v>
      </c>
      <c r="BI229" s="217">
        <f>IF(N229="nulová",J229,0)</f>
        <v>0</v>
      </c>
      <c r="BJ229" s="25" t="s">
        <v>42</v>
      </c>
      <c r="BK229" s="217">
        <f>ROUND(I229*H229,2)</f>
        <v>0</v>
      </c>
      <c r="BL229" s="25" t="s">
        <v>111</v>
      </c>
      <c r="BM229" s="25" t="s">
        <v>4912</v>
      </c>
    </row>
    <row r="230" spans="2:65" s="1" customFormat="1" ht="67.5">
      <c r="B230" s="43"/>
      <c r="C230" s="65"/>
      <c r="D230" s="218" t="s">
        <v>209</v>
      </c>
      <c r="E230" s="65"/>
      <c r="F230" s="219" t="s">
        <v>4913</v>
      </c>
      <c r="G230" s="65"/>
      <c r="H230" s="65"/>
      <c r="I230" s="175"/>
      <c r="J230" s="65"/>
      <c r="K230" s="65"/>
      <c r="L230" s="63"/>
      <c r="M230" s="220"/>
      <c r="N230" s="44"/>
      <c r="O230" s="44"/>
      <c r="P230" s="44"/>
      <c r="Q230" s="44"/>
      <c r="R230" s="44"/>
      <c r="S230" s="44"/>
      <c r="T230" s="80"/>
      <c r="AT230" s="25" t="s">
        <v>209</v>
      </c>
      <c r="AU230" s="25" t="s">
        <v>87</v>
      </c>
    </row>
    <row r="231" spans="2:65" s="12" customFormat="1">
      <c r="B231" s="221"/>
      <c r="C231" s="222"/>
      <c r="D231" s="218" t="s">
        <v>211</v>
      </c>
      <c r="E231" s="223" t="s">
        <v>34</v>
      </c>
      <c r="F231" s="224" t="s">
        <v>4837</v>
      </c>
      <c r="G231" s="222"/>
      <c r="H231" s="223" t="s">
        <v>34</v>
      </c>
      <c r="I231" s="225"/>
      <c r="J231" s="222"/>
      <c r="K231" s="222"/>
      <c r="L231" s="226"/>
      <c r="M231" s="227"/>
      <c r="N231" s="228"/>
      <c r="O231" s="228"/>
      <c r="P231" s="228"/>
      <c r="Q231" s="228"/>
      <c r="R231" s="228"/>
      <c r="S231" s="228"/>
      <c r="T231" s="229"/>
      <c r="AT231" s="230" t="s">
        <v>211</v>
      </c>
      <c r="AU231" s="230" t="s">
        <v>87</v>
      </c>
      <c r="AV231" s="12" t="s">
        <v>42</v>
      </c>
      <c r="AW231" s="12" t="s">
        <v>40</v>
      </c>
      <c r="AX231" s="12" t="s">
        <v>80</v>
      </c>
      <c r="AY231" s="230" t="s">
        <v>201</v>
      </c>
    </row>
    <row r="232" spans="2:65" s="13" customFormat="1">
      <c r="B232" s="231"/>
      <c r="C232" s="232"/>
      <c r="D232" s="218" t="s">
        <v>211</v>
      </c>
      <c r="E232" s="233" t="s">
        <v>34</v>
      </c>
      <c r="F232" s="234" t="s">
        <v>4914</v>
      </c>
      <c r="G232" s="232"/>
      <c r="H232" s="235">
        <v>9</v>
      </c>
      <c r="I232" s="236"/>
      <c r="J232" s="232"/>
      <c r="K232" s="232"/>
      <c r="L232" s="237"/>
      <c r="M232" s="238"/>
      <c r="N232" s="239"/>
      <c r="O232" s="239"/>
      <c r="P232" s="239"/>
      <c r="Q232" s="239"/>
      <c r="R232" s="239"/>
      <c r="S232" s="239"/>
      <c r="T232" s="240"/>
      <c r="AT232" s="241" t="s">
        <v>211</v>
      </c>
      <c r="AU232" s="241" t="s">
        <v>87</v>
      </c>
      <c r="AV232" s="13" t="s">
        <v>87</v>
      </c>
      <c r="AW232" s="13" t="s">
        <v>40</v>
      </c>
      <c r="AX232" s="13" t="s">
        <v>80</v>
      </c>
      <c r="AY232" s="241" t="s">
        <v>201</v>
      </c>
    </row>
    <row r="233" spans="2:65" s="13" customFormat="1">
      <c r="B233" s="231"/>
      <c r="C233" s="232"/>
      <c r="D233" s="218" t="s">
        <v>211</v>
      </c>
      <c r="E233" s="233" t="s">
        <v>34</v>
      </c>
      <c r="F233" s="234" t="s">
        <v>4915</v>
      </c>
      <c r="G233" s="232"/>
      <c r="H233" s="235">
        <v>9</v>
      </c>
      <c r="I233" s="236"/>
      <c r="J233" s="232"/>
      <c r="K233" s="232"/>
      <c r="L233" s="237"/>
      <c r="M233" s="238"/>
      <c r="N233" s="239"/>
      <c r="O233" s="239"/>
      <c r="P233" s="239"/>
      <c r="Q233" s="239"/>
      <c r="R233" s="239"/>
      <c r="S233" s="239"/>
      <c r="T233" s="240"/>
      <c r="AT233" s="241" t="s">
        <v>211</v>
      </c>
      <c r="AU233" s="241" t="s">
        <v>87</v>
      </c>
      <c r="AV233" s="13" t="s">
        <v>87</v>
      </c>
      <c r="AW233" s="13" t="s">
        <v>40</v>
      </c>
      <c r="AX233" s="13" t="s">
        <v>80</v>
      </c>
      <c r="AY233" s="241" t="s">
        <v>201</v>
      </c>
    </row>
    <row r="234" spans="2:65" s="14" customFormat="1">
      <c r="B234" s="242"/>
      <c r="C234" s="243"/>
      <c r="D234" s="218" t="s">
        <v>211</v>
      </c>
      <c r="E234" s="244" t="s">
        <v>34</v>
      </c>
      <c r="F234" s="245" t="s">
        <v>215</v>
      </c>
      <c r="G234" s="243"/>
      <c r="H234" s="246">
        <v>18</v>
      </c>
      <c r="I234" s="247"/>
      <c r="J234" s="243"/>
      <c r="K234" s="243"/>
      <c r="L234" s="248"/>
      <c r="M234" s="249"/>
      <c r="N234" s="250"/>
      <c r="O234" s="250"/>
      <c r="P234" s="250"/>
      <c r="Q234" s="250"/>
      <c r="R234" s="250"/>
      <c r="S234" s="250"/>
      <c r="T234" s="251"/>
      <c r="AT234" s="252" t="s">
        <v>211</v>
      </c>
      <c r="AU234" s="252" t="s">
        <v>87</v>
      </c>
      <c r="AV234" s="14" t="s">
        <v>111</v>
      </c>
      <c r="AW234" s="14" t="s">
        <v>40</v>
      </c>
      <c r="AX234" s="14" t="s">
        <v>42</v>
      </c>
      <c r="AY234" s="252" t="s">
        <v>201</v>
      </c>
    </row>
    <row r="235" spans="2:65" s="1" customFormat="1" ht="25.5" customHeight="1">
      <c r="B235" s="43"/>
      <c r="C235" s="264" t="s">
        <v>342</v>
      </c>
      <c r="D235" s="264" t="s">
        <v>306</v>
      </c>
      <c r="E235" s="265" t="s">
        <v>4916</v>
      </c>
      <c r="F235" s="266" t="s">
        <v>4917</v>
      </c>
      <c r="G235" s="267" t="s">
        <v>370</v>
      </c>
      <c r="H235" s="268">
        <v>4</v>
      </c>
      <c r="I235" s="269"/>
      <c r="J235" s="270">
        <f t="shared" ref="J235:J240" si="0">ROUND(I235*H235,2)</f>
        <v>0</v>
      </c>
      <c r="K235" s="266" t="s">
        <v>34</v>
      </c>
      <c r="L235" s="271"/>
      <c r="M235" s="272" t="s">
        <v>34</v>
      </c>
      <c r="N235" s="273" t="s">
        <v>51</v>
      </c>
      <c r="O235" s="44"/>
      <c r="P235" s="215">
        <f t="shared" ref="P235:P240" si="1">O235*H235</f>
        <v>0</v>
      </c>
      <c r="Q235" s="215">
        <v>7.7400000000000004E-3</v>
      </c>
      <c r="R235" s="215">
        <f t="shared" ref="R235:R240" si="2">Q235*H235</f>
        <v>3.0960000000000001E-2</v>
      </c>
      <c r="S235" s="215">
        <v>0</v>
      </c>
      <c r="T235" s="216">
        <f t="shared" ref="T235:T240" si="3">S235*H235</f>
        <v>0</v>
      </c>
      <c r="AR235" s="25" t="s">
        <v>244</v>
      </c>
      <c r="AT235" s="25" t="s">
        <v>306</v>
      </c>
      <c r="AU235" s="25" t="s">
        <v>87</v>
      </c>
      <c r="AY235" s="25" t="s">
        <v>201</v>
      </c>
      <c r="BE235" s="217">
        <f t="shared" ref="BE235:BE240" si="4">IF(N235="základní",J235,0)</f>
        <v>0</v>
      </c>
      <c r="BF235" s="217">
        <f t="shared" ref="BF235:BF240" si="5">IF(N235="snížená",J235,0)</f>
        <v>0</v>
      </c>
      <c r="BG235" s="217">
        <f t="shared" ref="BG235:BG240" si="6">IF(N235="zákl. přenesená",J235,0)</f>
        <v>0</v>
      </c>
      <c r="BH235" s="217">
        <f t="shared" ref="BH235:BH240" si="7">IF(N235="sníž. přenesená",J235,0)</f>
        <v>0</v>
      </c>
      <c r="BI235" s="217">
        <f t="shared" ref="BI235:BI240" si="8">IF(N235="nulová",J235,0)</f>
        <v>0</v>
      </c>
      <c r="BJ235" s="25" t="s">
        <v>42</v>
      </c>
      <c r="BK235" s="217">
        <f t="shared" ref="BK235:BK240" si="9">ROUND(I235*H235,2)</f>
        <v>0</v>
      </c>
      <c r="BL235" s="25" t="s">
        <v>111</v>
      </c>
      <c r="BM235" s="25" t="s">
        <v>4918</v>
      </c>
    </row>
    <row r="236" spans="2:65" s="1" customFormat="1" ht="25.5" customHeight="1">
      <c r="B236" s="43"/>
      <c r="C236" s="264" t="s">
        <v>348</v>
      </c>
      <c r="D236" s="264" t="s">
        <v>306</v>
      </c>
      <c r="E236" s="265" t="s">
        <v>4919</v>
      </c>
      <c r="F236" s="266" t="s">
        <v>4920</v>
      </c>
      <c r="G236" s="267" t="s">
        <v>370</v>
      </c>
      <c r="H236" s="268">
        <v>6</v>
      </c>
      <c r="I236" s="269"/>
      <c r="J236" s="270">
        <f t="shared" si="0"/>
        <v>0</v>
      </c>
      <c r="K236" s="266" t="s">
        <v>34</v>
      </c>
      <c r="L236" s="271"/>
      <c r="M236" s="272" t="s">
        <v>34</v>
      </c>
      <c r="N236" s="273" t="s">
        <v>51</v>
      </c>
      <c r="O236" s="44"/>
      <c r="P236" s="215">
        <f t="shared" si="1"/>
        <v>0</v>
      </c>
      <c r="Q236" s="215">
        <v>9.8700000000000003E-3</v>
      </c>
      <c r="R236" s="215">
        <f t="shared" si="2"/>
        <v>5.9220000000000002E-2</v>
      </c>
      <c r="S236" s="215">
        <v>0</v>
      </c>
      <c r="T236" s="216">
        <f t="shared" si="3"/>
        <v>0</v>
      </c>
      <c r="AR236" s="25" t="s">
        <v>244</v>
      </c>
      <c r="AT236" s="25" t="s">
        <v>306</v>
      </c>
      <c r="AU236" s="25" t="s">
        <v>87</v>
      </c>
      <c r="AY236" s="25" t="s">
        <v>201</v>
      </c>
      <c r="BE236" s="217">
        <f t="shared" si="4"/>
        <v>0</v>
      </c>
      <c r="BF236" s="217">
        <f t="shared" si="5"/>
        <v>0</v>
      </c>
      <c r="BG236" s="217">
        <f t="shared" si="6"/>
        <v>0</v>
      </c>
      <c r="BH236" s="217">
        <f t="shared" si="7"/>
        <v>0</v>
      </c>
      <c r="BI236" s="217">
        <f t="shared" si="8"/>
        <v>0</v>
      </c>
      <c r="BJ236" s="25" t="s">
        <v>42</v>
      </c>
      <c r="BK236" s="217">
        <f t="shared" si="9"/>
        <v>0</v>
      </c>
      <c r="BL236" s="25" t="s">
        <v>111</v>
      </c>
      <c r="BM236" s="25" t="s">
        <v>4921</v>
      </c>
    </row>
    <row r="237" spans="2:65" s="1" customFormat="1" ht="25.5" customHeight="1">
      <c r="B237" s="43"/>
      <c r="C237" s="264" t="s">
        <v>352</v>
      </c>
      <c r="D237" s="264" t="s">
        <v>306</v>
      </c>
      <c r="E237" s="265" t="s">
        <v>4922</v>
      </c>
      <c r="F237" s="266" t="s">
        <v>4923</v>
      </c>
      <c r="G237" s="267" t="s">
        <v>370</v>
      </c>
      <c r="H237" s="268">
        <v>2</v>
      </c>
      <c r="I237" s="269"/>
      <c r="J237" s="270">
        <f t="shared" si="0"/>
        <v>0</v>
      </c>
      <c r="K237" s="266" t="s">
        <v>34</v>
      </c>
      <c r="L237" s="271"/>
      <c r="M237" s="272" t="s">
        <v>34</v>
      </c>
      <c r="N237" s="273" t="s">
        <v>51</v>
      </c>
      <c r="O237" s="44"/>
      <c r="P237" s="215">
        <f t="shared" si="1"/>
        <v>0</v>
      </c>
      <c r="Q237" s="215">
        <v>1.4080000000000001E-2</v>
      </c>
      <c r="R237" s="215">
        <f t="shared" si="2"/>
        <v>2.8160000000000001E-2</v>
      </c>
      <c r="S237" s="215">
        <v>0</v>
      </c>
      <c r="T237" s="216">
        <f t="shared" si="3"/>
        <v>0</v>
      </c>
      <c r="AR237" s="25" t="s">
        <v>244</v>
      </c>
      <c r="AT237" s="25" t="s">
        <v>306</v>
      </c>
      <c r="AU237" s="25" t="s">
        <v>87</v>
      </c>
      <c r="AY237" s="25" t="s">
        <v>201</v>
      </c>
      <c r="BE237" s="217">
        <f t="shared" si="4"/>
        <v>0</v>
      </c>
      <c r="BF237" s="217">
        <f t="shared" si="5"/>
        <v>0</v>
      </c>
      <c r="BG237" s="217">
        <f t="shared" si="6"/>
        <v>0</v>
      </c>
      <c r="BH237" s="217">
        <f t="shared" si="7"/>
        <v>0</v>
      </c>
      <c r="BI237" s="217">
        <f t="shared" si="8"/>
        <v>0</v>
      </c>
      <c r="BJ237" s="25" t="s">
        <v>42</v>
      </c>
      <c r="BK237" s="217">
        <f t="shared" si="9"/>
        <v>0</v>
      </c>
      <c r="BL237" s="25" t="s">
        <v>111</v>
      </c>
      <c r="BM237" s="25" t="s">
        <v>4924</v>
      </c>
    </row>
    <row r="238" spans="2:65" s="1" customFormat="1" ht="25.5" customHeight="1">
      <c r="B238" s="43"/>
      <c r="C238" s="264" t="s">
        <v>360</v>
      </c>
      <c r="D238" s="264" t="s">
        <v>306</v>
      </c>
      <c r="E238" s="265" t="s">
        <v>4925</v>
      </c>
      <c r="F238" s="266" t="s">
        <v>4926</v>
      </c>
      <c r="G238" s="267" t="s">
        <v>370</v>
      </c>
      <c r="H238" s="268">
        <v>2</v>
      </c>
      <c r="I238" s="269"/>
      <c r="J238" s="270">
        <f t="shared" si="0"/>
        <v>0</v>
      </c>
      <c r="K238" s="266" t="s">
        <v>34</v>
      </c>
      <c r="L238" s="271"/>
      <c r="M238" s="272" t="s">
        <v>34</v>
      </c>
      <c r="N238" s="273" t="s">
        <v>51</v>
      </c>
      <c r="O238" s="44"/>
      <c r="P238" s="215">
        <f t="shared" si="1"/>
        <v>0</v>
      </c>
      <c r="Q238" s="215">
        <v>1.9560000000000001E-2</v>
      </c>
      <c r="R238" s="215">
        <f t="shared" si="2"/>
        <v>3.9120000000000002E-2</v>
      </c>
      <c r="S238" s="215">
        <v>0</v>
      </c>
      <c r="T238" s="216">
        <f t="shared" si="3"/>
        <v>0</v>
      </c>
      <c r="AR238" s="25" t="s">
        <v>244</v>
      </c>
      <c r="AT238" s="25" t="s">
        <v>306</v>
      </c>
      <c r="AU238" s="25" t="s">
        <v>87</v>
      </c>
      <c r="AY238" s="25" t="s">
        <v>201</v>
      </c>
      <c r="BE238" s="217">
        <f t="shared" si="4"/>
        <v>0</v>
      </c>
      <c r="BF238" s="217">
        <f t="shared" si="5"/>
        <v>0</v>
      </c>
      <c r="BG238" s="217">
        <f t="shared" si="6"/>
        <v>0</v>
      </c>
      <c r="BH238" s="217">
        <f t="shared" si="7"/>
        <v>0</v>
      </c>
      <c r="BI238" s="217">
        <f t="shared" si="8"/>
        <v>0</v>
      </c>
      <c r="BJ238" s="25" t="s">
        <v>42</v>
      </c>
      <c r="BK238" s="217">
        <f t="shared" si="9"/>
        <v>0</v>
      </c>
      <c r="BL238" s="25" t="s">
        <v>111</v>
      </c>
      <c r="BM238" s="25" t="s">
        <v>4927</v>
      </c>
    </row>
    <row r="239" spans="2:65" s="1" customFormat="1" ht="25.5" customHeight="1">
      <c r="B239" s="43"/>
      <c r="C239" s="264" t="s">
        <v>367</v>
      </c>
      <c r="D239" s="264" t="s">
        <v>306</v>
      </c>
      <c r="E239" s="265" t="s">
        <v>4928</v>
      </c>
      <c r="F239" s="266" t="s">
        <v>4929</v>
      </c>
      <c r="G239" s="267" t="s">
        <v>370</v>
      </c>
      <c r="H239" s="268">
        <v>4</v>
      </c>
      <c r="I239" s="269"/>
      <c r="J239" s="270">
        <f t="shared" si="0"/>
        <v>0</v>
      </c>
      <c r="K239" s="266" t="s">
        <v>34</v>
      </c>
      <c r="L239" s="271"/>
      <c r="M239" s="272" t="s">
        <v>34</v>
      </c>
      <c r="N239" s="273" t="s">
        <v>51</v>
      </c>
      <c r="O239" s="44"/>
      <c r="P239" s="215">
        <f t="shared" si="1"/>
        <v>0</v>
      </c>
      <c r="Q239" s="215">
        <v>2.07E-2</v>
      </c>
      <c r="R239" s="215">
        <f t="shared" si="2"/>
        <v>8.2799999999999999E-2</v>
      </c>
      <c r="S239" s="215">
        <v>0</v>
      </c>
      <c r="T239" s="216">
        <f t="shared" si="3"/>
        <v>0</v>
      </c>
      <c r="AR239" s="25" t="s">
        <v>244</v>
      </c>
      <c r="AT239" s="25" t="s">
        <v>306</v>
      </c>
      <c r="AU239" s="25" t="s">
        <v>87</v>
      </c>
      <c r="AY239" s="25" t="s">
        <v>201</v>
      </c>
      <c r="BE239" s="217">
        <f t="shared" si="4"/>
        <v>0</v>
      </c>
      <c r="BF239" s="217">
        <f t="shared" si="5"/>
        <v>0</v>
      </c>
      <c r="BG239" s="217">
        <f t="shared" si="6"/>
        <v>0</v>
      </c>
      <c r="BH239" s="217">
        <f t="shared" si="7"/>
        <v>0</v>
      </c>
      <c r="BI239" s="217">
        <f t="shared" si="8"/>
        <v>0</v>
      </c>
      <c r="BJ239" s="25" t="s">
        <v>42</v>
      </c>
      <c r="BK239" s="217">
        <f t="shared" si="9"/>
        <v>0</v>
      </c>
      <c r="BL239" s="25" t="s">
        <v>111</v>
      </c>
      <c r="BM239" s="25" t="s">
        <v>4930</v>
      </c>
    </row>
    <row r="240" spans="2:65" s="1" customFormat="1" ht="25.5" customHeight="1">
      <c r="B240" s="43"/>
      <c r="C240" s="206" t="s">
        <v>374</v>
      </c>
      <c r="D240" s="206" t="s">
        <v>203</v>
      </c>
      <c r="E240" s="207" t="s">
        <v>4931</v>
      </c>
      <c r="F240" s="208" t="s">
        <v>4932</v>
      </c>
      <c r="G240" s="209" t="s">
        <v>370</v>
      </c>
      <c r="H240" s="210">
        <v>1</v>
      </c>
      <c r="I240" s="211"/>
      <c r="J240" s="212">
        <f t="shared" si="0"/>
        <v>0</v>
      </c>
      <c r="K240" s="208" t="s">
        <v>207</v>
      </c>
      <c r="L240" s="63"/>
      <c r="M240" s="213" t="s">
        <v>34</v>
      </c>
      <c r="N240" s="214" t="s">
        <v>51</v>
      </c>
      <c r="O240" s="44"/>
      <c r="P240" s="215">
        <f t="shared" si="1"/>
        <v>0</v>
      </c>
      <c r="Q240" s="215">
        <v>0</v>
      </c>
      <c r="R240" s="215">
        <f t="shared" si="2"/>
        <v>0</v>
      </c>
      <c r="S240" s="215">
        <v>0</v>
      </c>
      <c r="T240" s="216">
        <f t="shared" si="3"/>
        <v>0</v>
      </c>
      <c r="AR240" s="25" t="s">
        <v>111</v>
      </c>
      <c r="AT240" s="25" t="s">
        <v>203</v>
      </c>
      <c r="AU240" s="25" t="s">
        <v>87</v>
      </c>
      <c r="AY240" s="25" t="s">
        <v>201</v>
      </c>
      <c r="BE240" s="217">
        <f t="shared" si="4"/>
        <v>0</v>
      </c>
      <c r="BF240" s="217">
        <f t="shared" si="5"/>
        <v>0</v>
      </c>
      <c r="BG240" s="217">
        <f t="shared" si="6"/>
        <v>0</v>
      </c>
      <c r="BH240" s="217">
        <f t="shared" si="7"/>
        <v>0</v>
      </c>
      <c r="BI240" s="217">
        <f t="shared" si="8"/>
        <v>0</v>
      </c>
      <c r="BJ240" s="25" t="s">
        <v>42</v>
      </c>
      <c r="BK240" s="217">
        <f t="shared" si="9"/>
        <v>0</v>
      </c>
      <c r="BL240" s="25" t="s">
        <v>111</v>
      </c>
      <c r="BM240" s="25" t="s">
        <v>4933</v>
      </c>
    </row>
    <row r="241" spans="2:65" s="1" customFormat="1" ht="27">
      <c r="B241" s="43"/>
      <c r="C241" s="65"/>
      <c r="D241" s="218" t="s">
        <v>209</v>
      </c>
      <c r="E241" s="65"/>
      <c r="F241" s="219" t="s">
        <v>4934</v>
      </c>
      <c r="G241" s="65"/>
      <c r="H241" s="65"/>
      <c r="I241" s="175"/>
      <c r="J241" s="65"/>
      <c r="K241" s="65"/>
      <c r="L241" s="63"/>
      <c r="M241" s="220"/>
      <c r="N241" s="44"/>
      <c r="O241" s="44"/>
      <c r="P241" s="44"/>
      <c r="Q241" s="44"/>
      <c r="R241" s="44"/>
      <c r="S241" s="44"/>
      <c r="T241" s="80"/>
      <c r="AT241" s="25" t="s">
        <v>209</v>
      </c>
      <c r="AU241" s="25" t="s">
        <v>87</v>
      </c>
    </row>
    <row r="242" spans="2:65" s="12" customFormat="1">
      <c r="B242" s="221"/>
      <c r="C242" s="222"/>
      <c r="D242" s="218" t="s">
        <v>211</v>
      </c>
      <c r="E242" s="223" t="s">
        <v>34</v>
      </c>
      <c r="F242" s="224" t="s">
        <v>4837</v>
      </c>
      <c r="G242" s="222"/>
      <c r="H242" s="223" t="s">
        <v>34</v>
      </c>
      <c r="I242" s="225"/>
      <c r="J242" s="222"/>
      <c r="K242" s="222"/>
      <c r="L242" s="226"/>
      <c r="M242" s="227"/>
      <c r="N242" s="228"/>
      <c r="O242" s="228"/>
      <c r="P242" s="228"/>
      <c r="Q242" s="228"/>
      <c r="R242" s="228"/>
      <c r="S242" s="228"/>
      <c r="T242" s="229"/>
      <c r="AT242" s="230" t="s">
        <v>211</v>
      </c>
      <c r="AU242" s="230" t="s">
        <v>87</v>
      </c>
      <c r="AV242" s="12" t="s">
        <v>42</v>
      </c>
      <c r="AW242" s="12" t="s">
        <v>40</v>
      </c>
      <c r="AX242" s="12" t="s">
        <v>80</v>
      </c>
      <c r="AY242" s="230" t="s">
        <v>201</v>
      </c>
    </row>
    <row r="243" spans="2:65" s="13" customFormat="1">
      <c r="B243" s="231"/>
      <c r="C243" s="232"/>
      <c r="D243" s="218" t="s">
        <v>211</v>
      </c>
      <c r="E243" s="233" t="s">
        <v>34</v>
      </c>
      <c r="F243" s="234" t="s">
        <v>4935</v>
      </c>
      <c r="G243" s="232"/>
      <c r="H243" s="235">
        <v>1</v>
      </c>
      <c r="I243" s="236"/>
      <c r="J243" s="232"/>
      <c r="K243" s="232"/>
      <c r="L243" s="237"/>
      <c r="M243" s="238"/>
      <c r="N243" s="239"/>
      <c r="O243" s="239"/>
      <c r="P243" s="239"/>
      <c r="Q243" s="239"/>
      <c r="R243" s="239"/>
      <c r="S243" s="239"/>
      <c r="T243" s="240"/>
      <c r="AT243" s="241" t="s">
        <v>211</v>
      </c>
      <c r="AU243" s="241" t="s">
        <v>87</v>
      </c>
      <c r="AV243" s="13" t="s">
        <v>87</v>
      </c>
      <c r="AW243" s="13" t="s">
        <v>40</v>
      </c>
      <c r="AX243" s="13" t="s">
        <v>80</v>
      </c>
      <c r="AY243" s="241" t="s">
        <v>201</v>
      </c>
    </row>
    <row r="244" spans="2:65" s="14" customFormat="1">
      <c r="B244" s="242"/>
      <c r="C244" s="243"/>
      <c r="D244" s="218" t="s">
        <v>211</v>
      </c>
      <c r="E244" s="244" t="s">
        <v>34</v>
      </c>
      <c r="F244" s="245" t="s">
        <v>215</v>
      </c>
      <c r="G244" s="243"/>
      <c r="H244" s="246">
        <v>1</v>
      </c>
      <c r="I244" s="247"/>
      <c r="J244" s="243"/>
      <c r="K244" s="243"/>
      <c r="L244" s="248"/>
      <c r="M244" s="249"/>
      <c r="N244" s="250"/>
      <c r="O244" s="250"/>
      <c r="P244" s="250"/>
      <c r="Q244" s="250"/>
      <c r="R244" s="250"/>
      <c r="S244" s="250"/>
      <c r="T244" s="251"/>
      <c r="AT244" s="252" t="s">
        <v>211</v>
      </c>
      <c r="AU244" s="252" t="s">
        <v>87</v>
      </c>
      <c r="AV244" s="14" t="s">
        <v>111</v>
      </c>
      <c r="AW244" s="14" t="s">
        <v>40</v>
      </c>
      <c r="AX244" s="14" t="s">
        <v>42</v>
      </c>
      <c r="AY244" s="252" t="s">
        <v>201</v>
      </c>
    </row>
    <row r="245" spans="2:65" s="1" customFormat="1" ht="16.5" customHeight="1">
      <c r="B245" s="43"/>
      <c r="C245" s="264" t="s">
        <v>378</v>
      </c>
      <c r="D245" s="264" t="s">
        <v>306</v>
      </c>
      <c r="E245" s="265" t="s">
        <v>4936</v>
      </c>
      <c r="F245" s="266" t="s">
        <v>4937</v>
      </c>
      <c r="G245" s="267" t="s">
        <v>370</v>
      </c>
      <c r="H245" s="268">
        <v>1</v>
      </c>
      <c r="I245" s="269"/>
      <c r="J245" s="270">
        <f>ROUND(I245*H245,2)</f>
        <v>0</v>
      </c>
      <c r="K245" s="266" t="s">
        <v>34</v>
      </c>
      <c r="L245" s="271"/>
      <c r="M245" s="272" t="s">
        <v>34</v>
      </c>
      <c r="N245" s="273" t="s">
        <v>51</v>
      </c>
      <c r="O245" s="44"/>
      <c r="P245" s="215">
        <f>O245*H245</f>
        <v>0</v>
      </c>
      <c r="Q245" s="215">
        <v>4.0410000000000001E-2</v>
      </c>
      <c r="R245" s="215">
        <f>Q245*H245</f>
        <v>4.0410000000000001E-2</v>
      </c>
      <c r="S245" s="215">
        <v>0</v>
      </c>
      <c r="T245" s="216">
        <f>S245*H245</f>
        <v>0</v>
      </c>
      <c r="AR245" s="25" t="s">
        <v>244</v>
      </c>
      <c r="AT245" s="25" t="s">
        <v>306</v>
      </c>
      <c r="AU245" s="25" t="s">
        <v>87</v>
      </c>
      <c r="AY245" s="25" t="s">
        <v>201</v>
      </c>
      <c r="BE245" s="217">
        <f>IF(N245="základní",J245,0)</f>
        <v>0</v>
      </c>
      <c r="BF245" s="217">
        <f>IF(N245="snížená",J245,0)</f>
        <v>0</v>
      </c>
      <c r="BG245" s="217">
        <f>IF(N245="zákl. přenesená",J245,0)</f>
        <v>0</v>
      </c>
      <c r="BH245" s="217">
        <f>IF(N245="sníž. přenesená",J245,0)</f>
        <v>0</v>
      </c>
      <c r="BI245" s="217">
        <f>IF(N245="nulová",J245,0)</f>
        <v>0</v>
      </c>
      <c r="BJ245" s="25" t="s">
        <v>42</v>
      </c>
      <c r="BK245" s="217">
        <f>ROUND(I245*H245,2)</f>
        <v>0</v>
      </c>
      <c r="BL245" s="25" t="s">
        <v>111</v>
      </c>
      <c r="BM245" s="25" t="s">
        <v>4938</v>
      </c>
    </row>
    <row r="246" spans="2:65" s="1" customFormat="1" ht="54">
      <c r="B246" s="43"/>
      <c r="C246" s="65"/>
      <c r="D246" s="218" t="s">
        <v>710</v>
      </c>
      <c r="E246" s="65"/>
      <c r="F246" s="219" t="s">
        <v>4939</v>
      </c>
      <c r="G246" s="65"/>
      <c r="H246" s="65"/>
      <c r="I246" s="175"/>
      <c r="J246" s="65"/>
      <c r="K246" s="65"/>
      <c r="L246" s="63"/>
      <c r="M246" s="220"/>
      <c r="N246" s="44"/>
      <c r="O246" s="44"/>
      <c r="P246" s="44"/>
      <c r="Q246" s="44"/>
      <c r="R246" s="44"/>
      <c r="S246" s="44"/>
      <c r="T246" s="80"/>
      <c r="AT246" s="25" t="s">
        <v>710</v>
      </c>
      <c r="AU246" s="25" t="s">
        <v>87</v>
      </c>
    </row>
    <row r="247" spans="2:65" s="1" customFormat="1" ht="38.25" customHeight="1">
      <c r="B247" s="43"/>
      <c r="C247" s="206" t="s">
        <v>385</v>
      </c>
      <c r="D247" s="206" t="s">
        <v>203</v>
      </c>
      <c r="E247" s="207" t="s">
        <v>4940</v>
      </c>
      <c r="F247" s="208" t="s">
        <v>4941</v>
      </c>
      <c r="G247" s="209" t="s">
        <v>540</v>
      </c>
      <c r="H247" s="210">
        <v>0.64</v>
      </c>
      <c r="I247" s="211"/>
      <c r="J247" s="212">
        <f>ROUND(I247*H247,2)</f>
        <v>0</v>
      </c>
      <c r="K247" s="208" t="s">
        <v>207</v>
      </c>
      <c r="L247" s="63"/>
      <c r="M247" s="213" t="s">
        <v>34</v>
      </c>
      <c r="N247" s="214" t="s">
        <v>51</v>
      </c>
      <c r="O247" s="44"/>
      <c r="P247" s="215">
        <f>O247*H247</f>
        <v>0</v>
      </c>
      <c r="Q247" s="215">
        <v>0</v>
      </c>
      <c r="R247" s="215">
        <f>Q247*H247</f>
        <v>0</v>
      </c>
      <c r="S247" s="215">
        <v>0</v>
      </c>
      <c r="T247" s="216">
        <f>S247*H247</f>
        <v>0</v>
      </c>
      <c r="AR247" s="25" t="s">
        <v>111</v>
      </c>
      <c r="AT247" s="25" t="s">
        <v>203</v>
      </c>
      <c r="AU247" s="25" t="s">
        <v>87</v>
      </c>
      <c r="AY247" s="25" t="s">
        <v>201</v>
      </c>
      <c r="BE247" s="217">
        <f>IF(N247="základní",J247,0)</f>
        <v>0</v>
      </c>
      <c r="BF247" s="217">
        <f>IF(N247="snížená",J247,0)</f>
        <v>0</v>
      </c>
      <c r="BG247" s="217">
        <f>IF(N247="zákl. přenesená",J247,0)</f>
        <v>0</v>
      </c>
      <c r="BH247" s="217">
        <f>IF(N247="sníž. přenesená",J247,0)</f>
        <v>0</v>
      </c>
      <c r="BI247" s="217">
        <f>IF(N247="nulová",J247,0)</f>
        <v>0</v>
      </c>
      <c r="BJ247" s="25" t="s">
        <v>42</v>
      </c>
      <c r="BK247" s="217">
        <f>ROUND(I247*H247,2)</f>
        <v>0</v>
      </c>
      <c r="BL247" s="25" t="s">
        <v>111</v>
      </c>
      <c r="BM247" s="25" t="s">
        <v>4942</v>
      </c>
    </row>
    <row r="248" spans="2:65" s="1" customFormat="1" ht="27">
      <c r="B248" s="43"/>
      <c r="C248" s="65"/>
      <c r="D248" s="218" t="s">
        <v>209</v>
      </c>
      <c r="E248" s="65"/>
      <c r="F248" s="219" t="s">
        <v>4943</v>
      </c>
      <c r="G248" s="65"/>
      <c r="H248" s="65"/>
      <c r="I248" s="175"/>
      <c r="J248" s="65"/>
      <c r="K248" s="65"/>
      <c r="L248" s="63"/>
      <c r="M248" s="220"/>
      <c r="N248" s="44"/>
      <c r="O248" s="44"/>
      <c r="P248" s="44"/>
      <c r="Q248" s="44"/>
      <c r="R248" s="44"/>
      <c r="S248" s="44"/>
      <c r="T248" s="80"/>
      <c r="AT248" s="25" t="s">
        <v>209</v>
      </c>
      <c r="AU248" s="25" t="s">
        <v>87</v>
      </c>
    </row>
    <row r="249" spans="2:65" s="12" customFormat="1">
      <c r="B249" s="221"/>
      <c r="C249" s="222"/>
      <c r="D249" s="218" t="s">
        <v>211</v>
      </c>
      <c r="E249" s="223" t="s">
        <v>34</v>
      </c>
      <c r="F249" s="224" t="s">
        <v>4858</v>
      </c>
      <c r="G249" s="222"/>
      <c r="H249" s="223" t="s">
        <v>34</v>
      </c>
      <c r="I249" s="225"/>
      <c r="J249" s="222"/>
      <c r="K249" s="222"/>
      <c r="L249" s="226"/>
      <c r="M249" s="227"/>
      <c r="N249" s="228"/>
      <c r="O249" s="228"/>
      <c r="P249" s="228"/>
      <c r="Q249" s="228"/>
      <c r="R249" s="228"/>
      <c r="S249" s="228"/>
      <c r="T249" s="229"/>
      <c r="AT249" s="230" t="s">
        <v>211</v>
      </c>
      <c r="AU249" s="230" t="s">
        <v>87</v>
      </c>
      <c r="AV249" s="12" t="s">
        <v>42</v>
      </c>
      <c r="AW249" s="12" t="s">
        <v>40</v>
      </c>
      <c r="AX249" s="12" t="s">
        <v>80</v>
      </c>
      <c r="AY249" s="230" t="s">
        <v>201</v>
      </c>
    </row>
    <row r="250" spans="2:65" s="13" customFormat="1">
      <c r="B250" s="231"/>
      <c r="C250" s="232"/>
      <c r="D250" s="218" t="s">
        <v>211</v>
      </c>
      <c r="E250" s="233" t="s">
        <v>34</v>
      </c>
      <c r="F250" s="234" t="s">
        <v>4944</v>
      </c>
      <c r="G250" s="232"/>
      <c r="H250" s="235">
        <v>0.64</v>
      </c>
      <c r="I250" s="236"/>
      <c r="J250" s="232"/>
      <c r="K250" s="232"/>
      <c r="L250" s="237"/>
      <c r="M250" s="238"/>
      <c r="N250" s="239"/>
      <c r="O250" s="239"/>
      <c r="P250" s="239"/>
      <c r="Q250" s="239"/>
      <c r="R250" s="239"/>
      <c r="S250" s="239"/>
      <c r="T250" s="240"/>
      <c r="AT250" s="241" t="s">
        <v>211</v>
      </c>
      <c r="AU250" s="241" t="s">
        <v>87</v>
      </c>
      <c r="AV250" s="13" t="s">
        <v>87</v>
      </c>
      <c r="AW250" s="13" t="s">
        <v>40</v>
      </c>
      <c r="AX250" s="13" t="s">
        <v>80</v>
      </c>
      <c r="AY250" s="241" t="s">
        <v>201</v>
      </c>
    </row>
    <row r="251" spans="2:65" s="14" customFormat="1">
      <c r="B251" s="242"/>
      <c r="C251" s="243"/>
      <c r="D251" s="218" t="s">
        <v>211</v>
      </c>
      <c r="E251" s="244" t="s">
        <v>34</v>
      </c>
      <c r="F251" s="245" t="s">
        <v>215</v>
      </c>
      <c r="G251" s="243"/>
      <c r="H251" s="246">
        <v>0.64</v>
      </c>
      <c r="I251" s="247"/>
      <c r="J251" s="243"/>
      <c r="K251" s="243"/>
      <c r="L251" s="248"/>
      <c r="M251" s="249"/>
      <c r="N251" s="250"/>
      <c r="O251" s="250"/>
      <c r="P251" s="250"/>
      <c r="Q251" s="250"/>
      <c r="R251" s="250"/>
      <c r="S251" s="250"/>
      <c r="T251" s="251"/>
      <c r="AT251" s="252" t="s">
        <v>211</v>
      </c>
      <c r="AU251" s="252" t="s">
        <v>87</v>
      </c>
      <c r="AV251" s="14" t="s">
        <v>111</v>
      </c>
      <c r="AW251" s="14" t="s">
        <v>40</v>
      </c>
      <c r="AX251" s="14" t="s">
        <v>42</v>
      </c>
      <c r="AY251" s="252" t="s">
        <v>201</v>
      </c>
    </row>
    <row r="252" spans="2:65" s="1" customFormat="1" ht="16.5" customHeight="1">
      <c r="B252" s="43"/>
      <c r="C252" s="264" t="s">
        <v>390</v>
      </c>
      <c r="D252" s="264" t="s">
        <v>306</v>
      </c>
      <c r="E252" s="265" t="s">
        <v>4945</v>
      </c>
      <c r="F252" s="266" t="s">
        <v>4946</v>
      </c>
      <c r="G252" s="267" t="s">
        <v>370</v>
      </c>
      <c r="H252" s="268">
        <v>1</v>
      </c>
      <c r="I252" s="269"/>
      <c r="J252" s="270">
        <f>ROUND(I252*H252,2)</f>
        <v>0</v>
      </c>
      <c r="K252" s="266" t="s">
        <v>34</v>
      </c>
      <c r="L252" s="271"/>
      <c r="M252" s="272" t="s">
        <v>34</v>
      </c>
      <c r="N252" s="273" t="s">
        <v>51</v>
      </c>
      <c r="O252" s="44"/>
      <c r="P252" s="215">
        <f>O252*H252</f>
        <v>0</v>
      </c>
      <c r="Q252" s="215">
        <v>1.1849999999999999E-2</v>
      </c>
      <c r="R252" s="215">
        <f>Q252*H252</f>
        <v>1.1849999999999999E-2</v>
      </c>
      <c r="S252" s="215">
        <v>0</v>
      </c>
      <c r="T252" s="216">
        <f>S252*H252</f>
        <v>0</v>
      </c>
      <c r="AR252" s="25" t="s">
        <v>244</v>
      </c>
      <c r="AT252" s="25" t="s">
        <v>306</v>
      </c>
      <c r="AU252" s="25" t="s">
        <v>87</v>
      </c>
      <c r="AY252" s="25" t="s">
        <v>201</v>
      </c>
      <c r="BE252" s="217">
        <f>IF(N252="základní",J252,0)</f>
        <v>0</v>
      </c>
      <c r="BF252" s="217">
        <f>IF(N252="snížená",J252,0)</f>
        <v>0</v>
      </c>
      <c r="BG252" s="217">
        <f>IF(N252="zákl. přenesená",J252,0)</f>
        <v>0</v>
      </c>
      <c r="BH252" s="217">
        <f>IF(N252="sníž. přenesená",J252,0)</f>
        <v>0</v>
      </c>
      <c r="BI252" s="217">
        <f>IF(N252="nulová",J252,0)</f>
        <v>0</v>
      </c>
      <c r="BJ252" s="25" t="s">
        <v>42</v>
      </c>
      <c r="BK252" s="217">
        <f>ROUND(I252*H252,2)</f>
        <v>0</v>
      </c>
      <c r="BL252" s="25" t="s">
        <v>111</v>
      </c>
      <c r="BM252" s="25" t="s">
        <v>4947</v>
      </c>
    </row>
    <row r="253" spans="2:65" s="1" customFormat="1" ht="40.5">
      <c r="B253" s="43"/>
      <c r="C253" s="65"/>
      <c r="D253" s="218" t="s">
        <v>710</v>
      </c>
      <c r="E253" s="65"/>
      <c r="F253" s="219" t="s">
        <v>4948</v>
      </c>
      <c r="G253" s="65"/>
      <c r="H253" s="65"/>
      <c r="I253" s="175"/>
      <c r="J253" s="65"/>
      <c r="K253" s="65"/>
      <c r="L253" s="63"/>
      <c r="M253" s="220"/>
      <c r="N253" s="44"/>
      <c r="O253" s="44"/>
      <c r="P253" s="44"/>
      <c r="Q253" s="44"/>
      <c r="R253" s="44"/>
      <c r="S253" s="44"/>
      <c r="T253" s="80"/>
      <c r="AT253" s="25" t="s">
        <v>710</v>
      </c>
      <c r="AU253" s="25" t="s">
        <v>87</v>
      </c>
    </row>
    <row r="254" spans="2:65" s="1" customFormat="1" ht="38.25" customHeight="1">
      <c r="B254" s="43"/>
      <c r="C254" s="206" t="s">
        <v>395</v>
      </c>
      <c r="D254" s="206" t="s">
        <v>203</v>
      </c>
      <c r="E254" s="207" t="s">
        <v>4949</v>
      </c>
      <c r="F254" s="208" t="s">
        <v>4950</v>
      </c>
      <c r="G254" s="209" t="s">
        <v>540</v>
      </c>
      <c r="H254" s="210">
        <v>6.3</v>
      </c>
      <c r="I254" s="211"/>
      <c r="J254" s="212">
        <f>ROUND(I254*H254,2)</f>
        <v>0</v>
      </c>
      <c r="K254" s="208" t="s">
        <v>207</v>
      </c>
      <c r="L254" s="63"/>
      <c r="M254" s="213" t="s">
        <v>34</v>
      </c>
      <c r="N254" s="214" t="s">
        <v>51</v>
      </c>
      <c r="O254" s="44"/>
      <c r="P254" s="215">
        <f>O254*H254</f>
        <v>0</v>
      </c>
      <c r="Q254" s="215">
        <v>0</v>
      </c>
      <c r="R254" s="215">
        <f>Q254*H254</f>
        <v>0</v>
      </c>
      <c r="S254" s="215">
        <v>0</v>
      </c>
      <c r="T254" s="216">
        <f>S254*H254</f>
        <v>0</v>
      </c>
      <c r="AR254" s="25" t="s">
        <v>111</v>
      </c>
      <c r="AT254" s="25" t="s">
        <v>203</v>
      </c>
      <c r="AU254" s="25" t="s">
        <v>87</v>
      </c>
      <c r="AY254" s="25" t="s">
        <v>201</v>
      </c>
      <c r="BE254" s="217">
        <f>IF(N254="základní",J254,0)</f>
        <v>0</v>
      </c>
      <c r="BF254" s="217">
        <f>IF(N254="snížená",J254,0)</f>
        <v>0</v>
      </c>
      <c r="BG254" s="217">
        <f>IF(N254="zákl. přenesená",J254,0)</f>
        <v>0</v>
      </c>
      <c r="BH254" s="217">
        <f>IF(N254="sníž. přenesená",J254,0)</f>
        <v>0</v>
      </c>
      <c r="BI254" s="217">
        <f>IF(N254="nulová",J254,0)</f>
        <v>0</v>
      </c>
      <c r="BJ254" s="25" t="s">
        <v>42</v>
      </c>
      <c r="BK254" s="217">
        <f>ROUND(I254*H254,2)</f>
        <v>0</v>
      </c>
      <c r="BL254" s="25" t="s">
        <v>111</v>
      </c>
      <c r="BM254" s="25" t="s">
        <v>4951</v>
      </c>
    </row>
    <row r="255" spans="2:65" s="1" customFormat="1" ht="27">
      <c r="B255" s="43"/>
      <c r="C255" s="65"/>
      <c r="D255" s="218" t="s">
        <v>209</v>
      </c>
      <c r="E255" s="65"/>
      <c r="F255" s="219" t="s">
        <v>4943</v>
      </c>
      <c r="G255" s="65"/>
      <c r="H255" s="65"/>
      <c r="I255" s="175"/>
      <c r="J255" s="65"/>
      <c r="K255" s="65"/>
      <c r="L255" s="63"/>
      <c r="M255" s="220"/>
      <c r="N255" s="44"/>
      <c r="O255" s="44"/>
      <c r="P255" s="44"/>
      <c r="Q255" s="44"/>
      <c r="R255" s="44"/>
      <c r="S255" s="44"/>
      <c r="T255" s="80"/>
      <c r="AT255" s="25" t="s">
        <v>209</v>
      </c>
      <c r="AU255" s="25" t="s">
        <v>87</v>
      </c>
    </row>
    <row r="256" spans="2:65" s="12" customFormat="1">
      <c r="B256" s="221"/>
      <c r="C256" s="222"/>
      <c r="D256" s="218" t="s">
        <v>211</v>
      </c>
      <c r="E256" s="223" t="s">
        <v>34</v>
      </c>
      <c r="F256" s="224" t="s">
        <v>4858</v>
      </c>
      <c r="G256" s="222"/>
      <c r="H256" s="223" t="s">
        <v>34</v>
      </c>
      <c r="I256" s="225"/>
      <c r="J256" s="222"/>
      <c r="K256" s="222"/>
      <c r="L256" s="226"/>
      <c r="M256" s="227"/>
      <c r="N256" s="228"/>
      <c r="O256" s="228"/>
      <c r="P256" s="228"/>
      <c r="Q256" s="228"/>
      <c r="R256" s="228"/>
      <c r="S256" s="228"/>
      <c r="T256" s="229"/>
      <c r="AT256" s="230" t="s">
        <v>211</v>
      </c>
      <c r="AU256" s="230" t="s">
        <v>87</v>
      </c>
      <c r="AV256" s="12" t="s">
        <v>42</v>
      </c>
      <c r="AW256" s="12" t="s">
        <v>40</v>
      </c>
      <c r="AX256" s="12" t="s">
        <v>80</v>
      </c>
      <c r="AY256" s="230" t="s">
        <v>201</v>
      </c>
    </row>
    <row r="257" spans="2:65" s="13" customFormat="1">
      <c r="B257" s="231"/>
      <c r="C257" s="232"/>
      <c r="D257" s="218" t="s">
        <v>211</v>
      </c>
      <c r="E257" s="233" t="s">
        <v>34</v>
      </c>
      <c r="F257" s="234" t="s">
        <v>4952</v>
      </c>
      <c r="G257" s="232"/>
      <c r="H257" s="235">
        <v>6.3</v>
      </c>
      <c r="I257" s="236"/>
      <c r="J257" s="232"/>
      <c r="K257" s="232"/>
      <c r="L257" s="237"/>
      <c r="M257" s="238"/>
      <c r="N257" s="239"/>
      <c r="O257" s="239"/>
      <c r="P257" s="239"/>
      <c r="Q257" s="239"/>
      <c r="R257" s="239"/>
      <c r="S257" s="239"/>
      <c r="T257" s="240"/>
      <c r="AT257" s="241" t="s">
        <v>211</v>
      </c>
      <c r="AU257" s="241" t="s">
        <v>87</v>
      </c>
      <c r="AV257" s="13" t="s">
        <v>87</v>
      </c>
      <c r="AW257" s="13" t="s">
        <v>40</v>
      </c>
      <c r="AX257" s="13" t="s">
        <v>80</v>
      </c>
      <c r="AY257" s="241" t="s">
        <v>201</v>
      </c>
    </row>
    <row r="258" spans="2:65" s="14" customFormat="1">
      <c r="B258" s="242"/>
      <c r="C258" s="243"/>
      <c r="D258" s="218" t="s">
        <v>211</v>
      </c>
      <c r="E258" s="244" t="s">
        <v>34</v>
      </c>
      <c r="F258" s="245" t="s">
        <v>215</v>
      </c>
      <c r="G258" s="243"/>
      <c r="H258" s="246">
        <v>6.3</v>
      </c>
      <c r="I258" s="247"/>
      <c r="J258" s="243"/>
      <c r="K258" s="243"/>
      <c r="L258" s="248"/>
      <c r="M258" s="249"/>
      <c r="N258" s="250"/>
      <c r="O258" s="250"/>
      <c r="P258" s="250"/>
      <c r="Q258" s="250"/>
      <c r="R258" s="250"/>
      <c r="S258" s="250"/>
      <c r="T258" s="251"/>
      <c r="AT258" s="252" t="s">
        <v>211</v>
      </c>
      <c r="AU258" s="252" t="s">
        <v>87</v>
      </c>
      <c r="AV258" s="14" t="s">
        <v>111</v>
      </c>
      <c r="AW258" s="14" t="s">
        <v>40</v>
      </c>
      <c r="AX258" s="14" t="s">
        <v>42</v>
      </c>
      <c r="AY258" s="252" t="s">
        <v>201</v>
      </c>
    </row>
    <row r="259" spans="2:65" s="1" customFormat="1" ht="16.5" customHeight="1">
      <c r="B259" s="43"/>
      <c r="C259" s="264" t="s">
        <v>399</v>
      </c>
      <c r="D259" s="264" t="s">
        <v>306</v>
      </c>
      <c r="E259" s="265" t="s">
        <v>4953</v>
      </c>
      <c r="F259" s="266" t="s">
        <v>4954</v>
      </c>
      <c r="G259" s="267" t="s">
        <v>370</v>
      </c>
      <c r="H259" s="268">
        <v>4</v>
      </c>
      <c r="I259" s="269"/>
      <c r="J259" s="270">
        <f>ROUND(I259*H259,2)</f>
        <v>0</v>
      </c>
      <c r="K259" s="266" t="s">
        <v>34</v>
      </c>
      <c r="L259" s="271"/>
      <c r="M259" s="272" t="s">
        <v>34</v>
      </c>
      <c r="N259" s="273" t="s">
        <v>51</v>
      </c>
      <c r="O259" s="44"/>
      <c r="P259" s="215">
        <f>O259*H259</f>
        <v>0</v>
      </c>
      <c r="Q259" s="215">
        <v>2.4629999999999999E-2</v>
      </c>
      <c r="R259" s="215">
        <f>Q259*H259</f>
        <v>9.8519999999999996E-2</v>
      </c>
      <c r="S259" s="215">
        <v>0</v>
      </c>
      <c r="T259" s="216">
        <f>S259*H259</f>
        <v>0</v>
      </c>
      <c r="AR259" s="25" t="s">
        <v>244</v>
      </c>
      <c r="AT259" s="25" t="s">
        <v>306</v>
      </c>
      <c r="AU259" s="25" t="s">
        <v>87</v>
      </c>
      <c r="AY259" s="25" t="s">
        <v>201</v>
      </c>
      <c r="BE259" s="217">
        <f>IF(N259="základní",J259,0)</f>
        <v>0</v>
      </c>
      <c r="BF259" s="217">
        <f>IF(N259="snížená",J259,0)</f>
        <v>0</v>
      </c>
      <c r="BG259" s="217">
        <f>IF(N259="zákl. přenesená",J259,0)</f>
        <v>0</v>
      </c>
      <c r="BH259" s="217">
        <f>IF(N259="sníž. přenesená",J259,0)</f>
        <v>0</v>
      </c>
      <c r="BI259" s="217">
        <f>IF(N259="nulová",J259,0)</f>
        <v>0</v>
      </c>
      <c r="BJ259" s="25" t="s">
        <v>42</v>
      </c>
      <c r="BK259" s="217">
        <f>ROUND(I259*H259,2)</f>
        <v>0</v>
      </c>
      <c r="BL259" s="25" t="s">
        <v>111</v>
      </c>
      <c r="BM259" s="25" t="s">
        <v>4955</v>
      </c>
    </row>
    <row r="260" spans="2:65" s="1" customFormat="1" ht="40.5">
      <c r="B260" s="43"/>
      <c r="C260" s="65"/>
      <c r="D260" s="218" t="s">
        <v>710</v>
      </c>
      <c r="E260" s="65"/>
      <c r="F260" s="219" t="s">
        <v>4948</v>
      </c>
      <c r="G260" s="65"/>
      <c r="H260" s="65"/>
      <c r="I260" s="175"/>
      <c r="J260" s="65"/>
      <c r="K260" s="65"/>
      <c r="L260" s="63"/>
      <c r="M260" s="220"/>
      <c r="N260" s="44"/>
      <c r="O260" s="44"/>
      <c r="P260" s="44"/>
      <c r="Q260" s="44"/>
      <c r="R260" s="44"/>
      <c r="S260" s="44"/>
      <c r="T260" s="80"/>
      <c r="AT260" s="25" t="s">
        <v>710</v>
      </c>
      <c r="AU260" s="25" t="s">
        <v>87</v>
      </c>
    </row>
    <row r="261" spans="2:65" s="1" customFormat="1" ht="38.25" customHeight="1">
      <c r="B261" s="43"/>
      <c r="C261" s="206" t="s">
        <v>405</v>
      </c>
      <c r="D261" s="206" t="s">
        <v>203</v>
      </c>
      <c r="E261" s="207" t="s">
        <v>4956</v>
      </c>
      <c r="F261" s="208" t="s">
        <v>4957</v>
      </c>
      <c r="G261" s="209" t="s">
        <v>540</v>
      </c>
      <c r="H261" s="210">
        <v>7.3250000000000002</v>
      </c>
      <c r="I261" s="211"/>
      <c r="J261" s="212">
        <f>ROUND(I261*H261,2)</f>
        <v>0</v>
      </c>
      <c r="K261" s="208" t="s">
        <v>207</v>
      </c>
      <c r="L261" s="63"/>
      <c r="M261" s="213" t="s">
        <v>34</v>
      </c>
      <c r="N261" s="214" t="s">
        <v>51</v>
      </c>
      <c r="O261" s="44"/>
      <c r="P261" s="215">
        <f>O261*H261</f>
        <v>0</v>
      </c>
      <c r="Q261" s="215">
        <v>0</v>
      </c>
      <c r="R261" s="215">
        <f>Q261*H261</f>
        <v>0</v>
      </c>
      <c r="S261" s="215">
        <v>0</v>
      </c>
      <c r="T261" s="216">
        <f>S261*H261</f>
        <v>0</v>
      </c>
      <c r="AR261" s="25" t="s">
        <v>111</v>
      </c>
      <c r="AT261" s="25" t="s">
        <v>203</v>
      </c>
      <c r="AU261" s="25" t="s">
        <v>87</v>
      </c>
      <c r="AY261" s="25" t="s">
        <v>201</v>
      </c>
      <c r="BE261" s="217">
        <f>IF(N261="základní",J261,0)</f>
        <v>0</v>
      </c>
      <c r="BF261" s="217">
        <f>IF(N261="snížená",J261,0)</f>
        <v>0</v>
      </c>
      <c r="BG261" s="217">
        <f>IF(N261="zákl. přenesená",J261,0)</f>
        <v>0</v>
      </c>
      <c r="BH261" s="217">
        <f>IF(N261="sníž. přenesená",J261,0)</f>
        <v>0</v>
      </c>
      <c r="BI261" s="217">
        <f>IF(N261="nulová",J261,0)</f>
        <v>0</v>
      </c>
      <c r="BJ261" s="25" t="s">
        <v>42</v>
      </c>
      <c r="BK261" s="217">
        <f>ROUND(I261*H261,2)</f>
        <v>0</v>
      </c>
      <c r="BL261" s="25" t="s">
        <v>111</v>
      </c>
      <c r="BM261" s="25" t="s">
        <v>4958</v>
      </c>
    </row>
    <row r="262" spans="2:65" s="12" customFormat="1">
      <c r="B262" s="221"/>
      <c r="C262" s="222"/>
      <c r="D262" s="218" t="s">
        <v>211</v>
      </c>
      <c r="E262" s="223" t="s">
        <v>34</v>
      </c>
      <c r="F262" s="224" t="s">
        <v>4858</v>
      </c>
      <c r="G262" s="222"/>
      <c r="H262" s="223" t="s">
        <v>34</v>
      </c>
      <c r="I262" s="225"/>
      <c r="J262" s="222"/>
      <c r="K262" s="222"/>
      <c r="L262" s="226"/>
      <c r="M262" s="227"/>
      <c r="N262" s="228"/>
      <c r="O262" s="228"/>
      <c r="P262" s="228"/>
      <c r="Q262" s="228"/>
      <c r="R262" s="228"/>
      <c r="S262" s="228"/>
      <c r="T262" s="229"/>
      <c r="AT262" s="230" t="s">
        <v>211</v>
      </c>
      <c r="AU262" s="230" t="s">
        <v>87</v>
      </c>
      <c r="AV262" s="12" t="s">
        <v>42</v>
      </c>
      <c r="AW262" s="12" t="s">
        <v>40</v>
      </c>
      <c r="AX262" s="12" t="s">
        <v>80</v>
      </c>
      <c r="AY262" s="230" t="s">
        <v>201</v>
      </c>
    </row>
    <row r="263" spans="2:65" s="13" customFormat="1">
      <c r="B263" s="231"/>
      <c r="C263" s="232"/>
      <c r="D263" s="218" t="s">
        <v>211</v>
      </c>
      <c r="E263" s="233" t="s">
        <v>34</v>
      </c>
      <c r="F263" s="234" t="s">
        <v>4959</v>
      </c>
      <c r="G263" s="232"/>
      <c r="H263" s="235">
        <v>7.3250000000000002</v>
      </c>
      <c r="I263" s="236"/>
      <c r="J263" s="232"/>
      <c r="K263" s="232"/>
      <c r="L263" s="237"/>
      <c r="M263" s="238"/>
      <c r="N263" s="239"/>
      <c r="O263" s="239"/>
      <c r="P263" s="239"/>
      <c r="Q263" s="239"/>
      <c r="R263" s="239"/>
      <c r="S263" s="239"/>
      <c r="T263" s="240"/>
      <c r="AT263" s="241" t="s">
        <v>211</v>
      </c>
      <c r="AU263" s="241" t="s">
        <v>87</v>
      </c>
      <c r="AV263" s="13" t="s">
        <v>87</v>
      </c>
      <c r="AW263" s="13" t="s">
        <v>40</v>
      </c>
      <c r="AX263" s="13" t="s">
        <v>80</v>
      </c>
      <c r="AY263" s="241" t="s">
        <v>201</v>
      </c>
    </row>
    <row r="264" spans="2:65" s="14" customFormat="1">
      <c r="B264" s="242"/>
      <c r="C264" s="243"/>
      <c r="D264" s="218" t="s">
        <v>211</v>
      </c>
      <c r="E264" s="244" t="s">
        <v>34</v>
      </c>
      <c r="F264" s="245" t="s">
        <v>215</v>
      </c>
      <c r="G264" s="243"/>
      <c r="H264" s="246">
        <v>7.3250000000000002</v>
      </c>
      <c r="I264" s="247"/>
      <c r="J264" s="243"/>
      <c r="K264" s="243"/>
      <c r="L264" s="248"/>
      <c r="M264" s="249"/>
      <c r="N264" s="250"/>
      <c r="O264" s="250"/>
      <c r="P264" s="250"/>
      <c r="Q264" s="250"/>
      <c r="R264" s="250"/>
      <c r="S264" s="250"/>
      <c r="T264" s="251"/>
      <c r="AT264" s="252" t="s">
        <v>211</v>
      </c>
      <c r="AU264" s="252" t="s">
        <v>87</v>
      </c>
      <c r="AV264" s="14" t="s">
        <v>111</v>
      </c>
      <c r="AW264" s="14" t="s">
        <v>40</v>
      </c>
      <c r="AX264" s="14" t="s">
        <v>42</v>
      </c>
      <c r="AY264" s="252" t="s">
        <v>201</v>
      </c>
    </row>
    <row r="265" spans="2:65" s="1" customFormat="1" ht="16.5" customHeight="1">
      <c r="B265" s="43"/>
      <c r="C265" s="264" t="s">
        <v>413</v>
      </c>
      <c r="D265" s="264" t="s">
        <v>306</v>
      </c>
      <c r="E265" s="265" t="s">
        <v>4960</v>
      </c>
      <c r="F265" s="266" t="s">
        <v>4961</v>
      </c>
      <c r="G265" s="267" t="s">
        <v>370</v>
      </c>
      <c r="H265" s="268">
        <v>5</v>
      </c>
      <c r="I265" s="269"/>
      <c r="J265" s="270">
        <f>ROUND(I265*H265,2)</f>
        <v>0</v>
      </c>
      <c r="K265" s="266" t="s">
        <v>34</v>
      </c>
      <c r="L265" s="271"/>
      <c r="M265" s="272" t="s">
        <v>34</v>
      </c>
      <c r="N265" s="273" t="s">
        <v>51</v>
      </c>
      <c r="O265" s="44"/>
      <c r="P265" s="215">
        <f>O265*H265</f>
        <v>0</v>
      </c>
      <c r="Q265" s="215">
        <v>3.2649999999999998E-2</v>
      </c>
      <c r="R265" s="215">
        <f>Q265*H265</f>
        <v>0.16325000000000001</v>
      </c>
      <c r="S265" s="215">
        <v>0</v>
      </c>
      <c r="T265" s="216">
        <f>S265*H265</f>
        <v>0</v>
      </c>
      <c r="AR265" s="25" t="s">
        <v>244</v>
      </c>
      <c r="AT265" s="25" t="s">
        <v>306</v>
      </c>
      <c r="AU265" s="25" t="s">
        <v>87</v>
      </c>
      <c r="AY265" s="25" t="s">
        <v>201</v>
      </c>
      <c r="BE265" s="217">
        <f>IF(N265="základní",J265,0)</f>
        <v>0</v>
      </c>
      <c r="BF265" s="217">
        <f>IF(N265="snížená",J265,0)</f>
        <v>0</v>
      </c>
      <c r="BG265" s="217">
        <f>IF(N265="zákl. přenesená",J265,0)</f>
        <v>0</v>
      </c>
      <c r="BH265" s="217">
        <f>IF(N265="sníž. přenesená",J265,0)</f>
        <v>0</v>
      </c>
      <c r="BI265" s="217">
        <f>IF(N265="nulová",J265,0)</f>
        <v>0</v>
      </c>
      <c r="BJ265" s="25" t="s">
        <v>42</v>
      </c>
      <c r="BK265" s="217">
        <f>ROUND(I265*H265,2)</f>
        <v>0</v>
      </c>
      <c r="BL265" s="25" t="s">
        <v>111</v>
      </c>
      <c r="BM265" s="25" t="s">
        <v>4962</v>
      </c>
    </row>
    <row r="266" spans="2:65" s="1" customFormat="1" ht="40.5">
      <c r="B266" s="43"/>
      <c r="C266" s="65"/>
      <c r="D266" s="218" t="s">
        <v>710</v>
      </c>
      <c r="E266" s="65"/>
      <c r="F266" s="219" t="s">
        <v>4948</v>
      </c>
      <c r="G266" s="65"/>
      <c r="H266" s="65"/>
      <c r="I266" s="175"/>
      <c r="J266" s="65"/>
      <c r="K266" s="65"/>
      <c r="L266" s="63"/>
      <c r="M266" s="220"/>
      <c r="N266" s="44"/>
      <c r="O266" s="44"/>
      <c r="P266" s="44"/>
      <c r="Q266" s="44"/>
      <c r="R266" s="44"/>
      <c r="S266" s="44"/>
      <c r="T266" s="80"/>
      <c r="AT266" s="25" t="s">
        <v>710</v>
      </c>
      <c r="AU266" s="25" t="s">
        <v>87</v>
      </c>
    </row>
    <row r="267" spans="2:65" s="1" customFormat="1" ht="25.5" customHeight="1">
      <c r="B267" s="43"/>
      <c r="C267" s="206" t="s">
        <v>433</v>
      </c>
      <c r="D267" s="206" t="s">
        <v>203</v>
      </c>
      <c r="E267" s="207" t="s">
        <v>4963</v>
      </c>
      <c r="F267" s="208" t="s">
        <v>4964</v>
      </c>
      <c r="G267" s="209" t="s">
        <v>370</v>
      </c>
      <c r="H267" s="210">
        <v>1</v>
      </c>
      <c r="I267" s="211"/>
      <c r="J267" s="212">
        <f>ROUND(I267*H267,2)</f>
        <v>0</v>
      </c>
      <c r="K267" s="208" t="s">
        <v>207</v>
      </c>
      <c r="L267" s="63"/>
      <c r="M267" s="213" t="s">
        <v>34</v>
      </c>
      <c r="N267" s="214" t="s">
        <v>51</v>
      </c>
      <c r="O267" s="44"/>
      <c r="P267" s="215">
        <f>O267*H267</f>
        <v>0</v>
      </c>
      <c r="Q267" s="215">
        <v>0</v>
      </c>
      <c r="R267" s="215">
        <f>Q267*H267</f>
        <v>0</v>
      </c>
      <c r="S267" s="215">
        <v>0</v>
      </c>
      <c r="T267" s="216">
        <f>S267*H267</f>
        <v>0</v>
      </c>
      <c r="AR267" s="25" t="s">
        <v>111</v>
      </c>
      <c r="AT267" s="25" t="s">
        <v>203</v>
      </c>
      <c r="AU267" s="25" t="s">
        <v>87</v>
      </c>
      <c r="AY267" s="25" t="s">
        <v>201</v>
      </c>
      <c r="BE267" s="217">
        <f>IF(N267="základní",J267,0)</f>
        <v>0</v>
      </c>
      <c r="BF267" s="217">
        <f>IF(N267="snížená",J267,0)</f>
        <v>0</v>
      </c>
      <c r="BG267" s="217">
        <f>IF(N267="zákl. přenesená",J267,0)</f>
        <v>0</v>
      </c>
      <c r="BH267" s="217">
        <f>IF(N267="sníž. přenesená",J267,0)</f>
        <v>0</v>
      </c>
      <c r="BI267" s="217">
        <f>IF(N267="nulová",J267,0)</f>
        <v>0</v>
      </c>
      <c r="BJ267" s="25" t="s">
        <v>42</v>
      </c>
      <c r="BK267" s="217">
        <f>ROUND(I267*H267,2)</f>
        <v>0</v>
      </c>
      <c r="BL267" s="25" t="s">
        <v>111</v>
      </c>
      <c r="BM267" s="25" t="s">
        <v>4965</v>
      </c>
    </row>
    <row r="268" spans="2:65" s="1" customFormat="1" ht="54">
      <c r="B268" s="43"/>
      <c r="C268" s="65"/>
      <c r="D268" s="218" t="s">
        <v>209</v>
      </c>
      <c r="E268" s="65"/>
      <c r="F268" s="219" t="s">
        <v>4966</v>
      </c>
      <c r="G268" s="65"/>
      <c r="H268" s="65"/>
      <c r="I268" s="175"/>
      <c r="J268" s="65"/>
      <c r="K268" s="65"/>
      <c r="L268" s="63"/>
      <c r="M268" s="220"/>
      <c r="N268" s="44"/>
      <c r="O268" s="44"/>
      <c r="P268" s="44"/>
      <c r="Q268" s="44"/>
      <c r="R268" s="44"/>
      <c r="S268" s="44"/>
      <c r="T268" s="80"/>
      <c r="AT268" s="25" t="s">
        <v>209</v>
      </c>
      <c r="AU268" s="25" t="s">
        <v>87</v>
      </c>
    </row>
    <row r="269" spans="2:65" s="12" customFormat="1">
      <c r="B269" s="221"/>
      <c r="C269" s="222"/>
      <c r="D269" s="218" t="s">
        <v>211</v>
      </c>
      <c r="E269" s="223" t="s">
        <v>34</v>
      </c>
      <c r="F269" s="224" t="s">
        <v>4837</v>
      </c>
      <c r="G269" s="222"/>
      <c r="H269" s="223" t="s">
        <v>34</v>
      </c>
      <c r="I269" s="225"/>
      <c r="J269" s="222"/>
      <c r="K269" s="222"/>
      <c r="L269" s="226"/>
      <c r="M269" s="227"/>
      <c r="N269" s="228"/>
      <c r="O269" s="228"/>
      <c r="P269" s="228"/>
      <c r="Q269" s="228"/>
      <c r="R269" s="228"/>
      <c r="S269" s="228"/>
      <c r="T269" s="229"/>
      <c r="AT269" s="230" t="s">
        <v>211</v>
      </c>
      <c r="AU269" s="230" t="s">
        <v>87</v>
      </c>
      <c r="AV269" s="12" t="s">
        <v>42</v>
      </c>
      <c r="AW269" s="12" t="s">
        <v>40</v>
      </c>
      <c r="AX269" s="12" t="s">
        <v>80</v>
      </c>
      <c r="AY269" s="230" t="s">
        <v>201</v>
      </c>
    </row>
    <row r="270" spans="2:65" s="13" customFormat="1">
      <c r="B270" s="231"/>
      <c r="C270" s="232"/>
      <c r="D270" s="218" t="s">
        <v>211</v>
      </c>
      <c r="E270" s="233" t="s">
        <v>34</v>
      </c>
      <c r="F270" s="234" t="s">
        <v>4967</v>
      </c>
      <c r="G270" s="232"/>
      <c r="H270" s="235">
        <v>1</v>
      </c>
      <c r="I270" s="236"/>
      <c r="J270" s="232"/>
      <c r="K270" s="232"/>
      <c r="L270" s="237"/>
      <c r="M270" s="238"/>
      <c r="N270" s="239"/>
      <c r="O270" s="239"/>
      <c r="P270" s="239"/>
      <c r="Q270" s="239"/>
      <c r="R270" s="239"/>
      <c r="S270" s="239"/>
      <c r="T270" s="240"/>
      <c r="AT270" s="241" t="s">
        <v>211</v>
      </c>
      <c r="AU270" s="241" t="s">
        <v>87</v>
      </c>
      <c r="AV270" s="13" t="s">
        <v>87</v>
      </c>
      <c r="AW270" s="13" t="s">
        <v>40</v>
      </c>
      <c r="AX270" s="13" t="s">
        <v>80</v>
      </c>
      <c r="AY270" s="241" t="s">
        <v>201</v>
      </c>
    </row>
    <row r="271" spans="2:65" s="14" customFormat="1">
      <c r="B271" s="242"/>
      <c r="C271" s="243"/>
      <c r="D271" s="218" t="s">
        <v>211</v>
      </c>
      <c r="E271" s="244" t="s">
        <v>34</v>
      </c>
      <c r="F271" s="245" t="s">
        <v>215</v>
      </c>
      <c r="G271" s="243"/>
      <c r="H271" s="246">
        <v>1</v>
      </c>
      <c r="I271" s="247"/>
      <c r="J271" s="243"/>
      <c r="K271" s="243"/>
      <c r="L271" s="248"/>
      <c r="M271" s="249"/>
      <c r="N271" s="250"/>
      <c r="O271" s="250"/>
      <c r="P271" s="250"/>
      <c r="Q271" s="250"/>
      <c r="R271" s="250"/>
      <c r="S271" s="250"/>
      <c r="T271" s="251"/>
      <c r="AT271" s="252" t="s">
        <v>211</v>
      </c>
      <c r="AU271" s="252" t="s">
        <v>87</v>
      </c>
      <c r="AV271" s="14" t="s">
        <v>111</v>
      </c>
      <c r="AW271" s="14" t="s">
        <v>40</v>
      </c>
      <c r="AX271" s="14" t="s">
        <v>42</v>
      </c>
      <c r="AY271" s="252" t="s">
        <v>201</v>
      </c>
    </row>
    <row r="272" spans="2:65" s="1" customFormat="1" ht="16.5" customHeight="1">
      <c r="B272" s="43"/>
      <c r="C272" s="264" t="s">
        <v>445</v>
      </c>
      <c r="D272" s="264" t="s">
        <v>306</v>
      </c>
      <c r="E272" s="265" t="s">
        <v>4968</v>
      </c>
      <c r="F272" s="266" t="s">
        <v>4969</v>
      </c>
      <c r="G272" s="267" t="s">
        <v>370</v>
      </c>
      <c r="H272" s="268">
        <v>1</v>
      </c>
      <c r="I272" s="269"/>
      <c r="J272" s="270">
        <f>ROUND(I272*H272,2)</f>
        <v>0</v>
      </c>
      <c r="K272" s="266" t="s">
        <v>34</v>
      </c>
      <c r="L272" s="271"/>
      <c r="M272" s="272" t="s">
        <v>34</v>
      </c>
      <c r="N272" s="273" t="s">
        <v>51</v>
      </c>
      <c r="O272" s="44"/>
      <c r="P272" s="215">
        <f>O272*H272</f>
        <v>0</v>
      </c>
      <c r="Q272" s="215">
        <v>0.16200000000000001</v>
      </c>
      <c r="R272" s="215">
        <f>Q272*H272</f>
        <v>0.16200000000000001</v>
      </c>
      <c r="S272" s="215">
        <v>0</v>
      </c>
      <c r="T272" s="216">
        <f>S272*H272</f>
        <v>0</v>
      </c>
      <c r="AR272" s="25" t="s">
        <v>244</v>
      </c>
      <c r="AT272" s="25" t="s">
        <v>306</v>
      </c>
      <c r="AU272" s="25" t="s">
        <v>87</v>
      </c>
      <c r="AY272" s="25" t="s">
        <v>201</v>
      </c>
      <c r="BE272" s="217">
        <f>IF(N272="základní",J272,0)</f>
        <v>0</v>
      </c>
      <c r="BF272" s="217">
        <f>IF(N272="snížená",J272,0)</f>
        <v>0</v>
      </c>
      <c r="BG272" s="217">
        <f>IF(N272="zákl. přenesená",J272,0)</f>
        <v>0</v>
      </c>
      <c r="BH272" s="217">
        <f>IF(N272="sníž. přenesená",J272,0)</f>
        <v>0</v>
      </c>
      <c r="BI272" s="217">
        <f>IF(N272="nulová",J272,0)</f>
        <v>0</v>
      </c>
      <c r="BJ272" s="25" t="s">
        <v>42</v>
      </c>
      <c r="BK272" s="217">
        <f>ROUND(I272*H272,2)</f>
        <v>0</v>
      </c>
      <c r="BL272" s="25" t="s">
        <v>111</v>
      </c>
      <c r="BM272" s="25" t="s">
        <v>4970</v>
      </c>
    </row>
    <row r="273" spans="2:65" s="1" customFormat="1" ht="40.5">
      <c r="B273" s="43"/>
      <c r="C273" s="65"/>
      <c r="D273" s="218" t="s">
        <v>710</v>
      </c>
      <c r="E273" s="65"/>
      <c r="F273" s="219" t="s">
        <v>4971</v>
      </c>
      <c r="G273" s="65"/>
      <c r="H273" s="65"/>
      <c r="I273" s="175"/>
      <c r="J273" s="65"/>
      <c r="K273" s="65"/>
      <c r="L273" s="63"/>
      <c r="M273" s="220"/>
      <c r="N273" s="44"/>
      <c r="O273" s="44"/>
      <c r="P273" s="44"/>
      <c r="Q273" s="44"/>
      <c r="R273" s="44"/>
      <c r="S273" s="44"/>
      <c r="T273" s="80"/>
      <c r="AT273" s="25" t="s">
        <v>710</v>
      </c>
      <c r="AU273" s="25" t="s">
        <v>87</v>
      </c>
    </row>
    <row r="274" spans="2:65" s="1" customFormat="1" ht="25.5" customHeight="1">
      <c r="B274" s="43"/>
      <c r="C274" s="206" t="s">
        <v>466</v>
      </c>
      <c r="D274" s="206" t="s">
        <v>203</v>
      </c>
      <c r="E274" s="207" t="s">
        <v>4972</v>
      </c>
      <c r="F274" s="208" t="s">
        <v>4973</v>
      </c>
      <c r="G274" s="209" t="s">
        <v>370</v>
      </c>
      <c r="H274" s="210">
        <v>1</v>
      </c>
      <c r="I274" s="211"/>
      <c r="J274" s="212">
        <f>ROUND(I274*H274,2)</f>
        <v>0</v>
      </c>
      <c r="K274" s="208" t="s">
        <v>207</v>
      </c>
      <c r="L274" s="63"/>
      <c r="M274" s="213" t="s">
        <v>34</v>
      </c>
      <c r="N274" s="214" t="s">
        <v>51</v>
      </c>
      <c r="O274" s="44"/>
      <c r="P274" s="215">
        <f>O274*H274</f>
        <v>0</v>
      </c>
      <c r="Q274" s="215">
        <v>0</v>
      </c>
      <c r="R274" s="215">
        <f>Q274*H274</f>
        <v>0</v>
      </c>
      <c r="S274" s="215">
        <v>0</v>
      </c>
      <c r="T274" s="216">
        <f>S274*H274</f>
        <v>0</v>
      </c>
      <c r="AR274" s="25" t="s">
        <v>111</v>
      </c>
      <c r="AT274" s="25" t="s">
        <v>203</v>
      </c>
      <c r="AU274" s="25" t="s">
        <v>87</v>
      </c>
      <c r="AY274" s="25" t="s">
        <v>201</v>
      </c>
      <c r="BE274" s="217">
        <f>IF(N274="základní",J274,0)</f>
        <v>0</v>
      </c>
      <c r="BF274" s="217">
        <f>IF(N274="snížená",J274,0)</f>
        <v>0</v>
      </c>
      <c r="BG274" s="217">
        <f>IF(N274="zákl. přenesená",J274,0)</f>
        <v>0</v>
      </c>
      <c r="BH274" s="217">
        <f>IF(N274="sníž. přenesená",J274,0)</f>
        <v>0</v>
      </c>
      <c r="BI274" s="217">
        <f>IF(N274="nulová",J274,0)</f>
        <v>0</v>
      </c>
      <c r="BJ274" s="25" t="s">
        <v>42</v>
      </c>
      <c r="BK274" s="217">
        <f>ROUND(I274*H274,2)</f>
        <v>0</v>
      </c>
      <c r="BL274" s="25" t="s">
        <v>111</v>
      </c>
      <c r="BM274" s="25" t="s">
        <v>4974</v>
      </c>
    </row>
    <row r="275" spans="2:65" s="1" customFormat="1" ht="54">
      <c r="B275" s="43"/>
      <c r="C275" s="65"/>
      <c r="D275" s="218" t="s">
        <v>209</v>
      </c>
      <c r="E275" s="65"/>
      <c r="F275" s="219" t="s">
        <v>4966</v>
      </c>
      <c r="G275" s="65"/>
      <c r="H275" s="65"/>
      <c r="I275" s="175"/>
      <c r="J275" s="65"/>
      <c r="K275" s="65"/>
      <c r="L275" s="63"/>
      <c r="M275" s="220"/>
      <c r="N275" s="44"/>
      <c r="O275" s="44"/>
      <c r="P275" s="44"/>
      <c r="Q275" s="44"/>
      <c r="R275" s="44"/>
      <c r="S275" s="44"/>
      <c r="T275" s="80"/>
      <c r="AT275" s="25" t="s">
        <v>209</v>
      </c>
      <c r="AU275" s="25" t="s">
        <v>87</v>
      </c>
    </row>
    <row r="276" spans="2:65" s="12" customFormat="1">
      <c r="B276" s="221"/>
      <c r="C276" s="222"/>
      <c r="D276" s="218" t="s">
        <v>211</v>
      </c>
      <c r="E276" s="223" t="s">
        <v>34</v>
      </c>
      <c r="F276" s="224" t="s">
        <v>4837</v>
      </c>
      <c r="G276" s="222"/>
      <c r="H276" s="223" t="s">
        <v>34</v>
      </c>
      <c r="I276" s="225"/>
      <c r="J276" s="222"/>
      <c r="K276" s="222"/>
      <c r="L276" s="226"/>
      <c r="M276" s="227"/>
      <c r="N276" s="228"/>
      <c r="O276" s="228"/>
      <c r="P276" s="228"/>
      <c r="Q276" s="228"/>
      <c r="R276" s="228"/>
      <c r="S276" s="228"/>
      <c r="T276" s="229"/>
      <c r="AT276" s="230" t="s">
        <v>211</v>
      </c>
      <c r="AU276" s="230" t="s">
        <v>87</v>
      </c>
      <c r="AV276" s="12" t="s">
        <v>42</v>
      </c>
      <c r="AW276" s="12" t="s">
        <v>40</v>
      </c>
      <c r="AX276" s="12" t="s">
        <v>80</v>
      </c>
      <c r="AY276" s="230" t="s">
        <v>201</v>
      </c>
    </row>
    <row r="277" spans="2:65" s="13" customFormat="1">
      <c r="B277" s="231"/>
      <c r="C277" s="232"/>
      <c r="D277" s="218" t="s">
        <v>211</v>
      </c>
      <c r="E277" s="233" t="s">
        <v>34</v>
      </c>
      <c r="F277" s="234" t="s">
        <v>4935</v>
      </c>
      <c r="G277" s="232"/>
      <c r="H277" s="235">
        <v>1</v>
      </c>
      <c r="I277" s="236"/>
      <c r="J277" s="232"/>
      <c r="K277" s="232"/>
      <c r="L277" s="237"/>
      <c r="M277" s="238"/>
      <c r="N277" s="239"/>
      <c r="O277" s="239"/>
      <c r="P277" s="239"/>
      <c r="Q277" s="239"/>
      <c r="R277" s="239"/>
      <c r="S277" s="239"/>
      <c r="T277" s="240"/>
      <c r="AT277" s="241" t="s">
        <v>211</v>
      </c>
      <c r="AU277" s="241" t="s">
        <v>87</v>
      </c>
      <c r="AV277" s="13" t="s">
        <v>87</v>
      </c>
      <c r="AW277" s="13" t="s">
        <v>40</v>
      </c>
      <c r="AX277" s="13" t="s">
        <v>80</v>
      </c>
      <c r="AY277" s="241" t="s">
        <v>201</v>
      </c>
    </row>
    <row r="278" spans="2:65" s="14" customFormat="1">
      <c r="B278" s="242"/>
      <c r="C278" s="243"/>
      <c r="D278" s="218" t="s">
        <v>211</v>
      </c>
      <c r="E278" s="244" t="s">
        <v>34</v>
      </c>
      <c r="F278" s="245" t="s">
        <v>215</v>
      </c>
      <c r="G278" s="243"/>
      <c r="H278" s="246">
        <v>1</v>
      </c>
      <c r="I278" s="247"/>
      <c r="J278" s="243"/>
      <c r="K278" s="243"/>
      <c r="L278" s="248"/>
      <c r="M278" s="249"/>
      <c r="N278" s="250"/>
      <c r="O278" s="250"/>
      <c r="P278" s="250"/>
      <c r="Q278" s="250"/>
      <c r="R278" s="250"/>
      <c r="S278" s="250"/>
      <c r="T278" s="251"/>
      <c r="AT278" s="252" t="s">
        <v>211</v>
      </c>
      <c r="AU278" s="252" t="s">
        <v>87</v>
      </c>
      <c r="AV278" s="14" t="s">
        <v>111</v>
      </c>
      <c r="AW278" s="14" t="s">
        <v>40</v>
      </c>
      <c r="AX278" s="14" t="s">
        <v>42</v>
      </c>
      <c r="AY278" s="252" t="s">
        <v>201</v>
      </c>
    </row>
    <row r="279" spans="2:65" s="1" customFormat="1" ht="16.5" customHeight="1">
      <c r="B279" s="43"/>
      <c r="C279" s="264" t="s">
        <v>472</v>
      </c>
      <c r="D279" s="264" t="s">
        <v>306</v>
      </c>
      <c r="E279" s="265" t="s">
        <v>4975</v>
      </c>
      <c r="F279" s="266" t="s">
        <v>4976</v>
      </c>
      <c r="G279" s="267" t="s">
        <v>370</v>
      </c>
      <c r="H279" s="268">
        <v>1</v>
      </c>
      <c r="I279" s="269"/>
      <c r="J279" s="270">
        <f>ROUND(I279*H279,2)</f>
        <v>0</v>
      </c>
      <c r="K279" s="266" t="s">
        <v>34</v>
      </c>
      <c r="L279" s="271"/>
      <c r="M279" s="272" t="s">
        <v>34</v>
      </c>
      <c r="N279" s="273" t="s">
        <v>51</v>
      </c>
      <c r="O279" s="44"/>
      <c r="P279" s="215">
        <f>O279*H279</f>
        <v>0</v>
      </c>
      <c r="Q279" s="215">
        <v>0.26</v>
      </c>
      <c r="R279" s="215">
        <f>Q279*H279</f>
        <v>0.26</v>
      </c>
      <c r="S279" s="215">
        <v>0</v>
      </c>
      <c r="T279" s="216">
        <f>S279*H279</f>
        <v>0</v>
      </c>
      <c r="AR279" s="25" t="s">
        <v>244</v>
      </c>
      <c r="AT279" s="25" t="s">
        <v>306</v>
      </c>
      <c r="AU279" s="25" t="s">
        <v>87</v>
      </c>
      <c r="AY279" s="25" t="s">
        <v>201</v>
      </c>
      <c r="BE279" s="217">
        <f>IF(N279="základní",J279,0)</f>
        <v>0</v>
      </c>
      <c r="BF279" s="217">
        <f>IF(N279="snížená",J279,0)</f>
        <v>0</v>
      </c>
      <c r="BG279" s="217">
        <f>IF(N279="zákl. přenesená",J279,0)</f>
        <v>0</v>
      </c>
      <c r="BH279" s="217">
        <f>IF(N279="sníž. přenesená",J279,0)</f>
        <v>0</v>
      </c>
      <c r="BI279" s="217">
        <f>IF(N279="nulová",J279,0)</f>
        <v>0</v>
      </c>
      <c r="BJ279" s="25" t="s">
        <v>42</v>
      </c>
      <c r="BK279" s="217">
        <f>ROUND(I279*H279,2)</f>
        <v>0</v>
      </c>
      <c r="BL279" s="25" t="s">
        <v>111</v>
      </c>
      <c r="BM279" s="25" t="s">
        <v>4977</v>
      </c>
    </row>
    <row r="280" spans="2:65" s="1" customFormat="1" ht="54">
      <c r="B280" s="43"/>
      <c r="C280" s="65"/>
      <c r="D280" s="218" t="s">
        <v>710</v>
      </c>
      <c r="E280" s="65"/>
      <c r="F280" s="219" t="s">
        <v>4978</v>
      </c>
      <c r="G280" s="65"/>
      <c r="H280" s="65"/>
      <c r="I280" s="175"/>
      <c r="J280" s="65"/>
      <c r="K280" s="65"/>
      <c r="L280" s="63"/>
      <c r="M280" s="220"/>
      <c r="N280" s="44"/>
      <c r="O280" s="44"/>
      <c r="P280" s="44"/>
      <c r="Q280" s="44"/>
      <c r="R280" s="44"/>
      <c r="S280" s="44"/>
      <c r="T280" s="80"/>
      <c r="AT280" s="25" t="s">
        <v>710</v>
      </c>
      <c r="AU280" s="25" t="s">
        <v>87</v>
      </c>
    </row>
    <row r="281" spans="2:65" s="1" customFormat="1" ht="16.5" customHeight="1">
      <c r="B281" s="43"/>
      <c r="C281" s="206" t="s">
        <v>476</v>
      </c>
      <c r="D281" s="206" t="s">
        <v>203</v>
      </c>
      <c r="E281" s="207" t="s">
        <v>4979</v>
      </c>
      <c r="F281" s="208" t="s">
        <v>4980</v>
      </c>
      <c r="G281" s="209" t="s">
        <v>370</v>
      </c>
      <c r="H281" s="210">
        <v>2</v>
      </c>
      <c r="I281" s="211"/>
      <c r="J281" s="212">
        <f>ROUND(I281*H281,2)</f>
        <v>0</v>
      </c>
      <c r="K281" s="208" t="s">
        <v>207</v>
      </c>
      <c r="L281" s="63"/>
      <c r="M281" s="213" t="s">
        <v>34</v>
      </c>
      <c r="N281" s="214" t="s">
        <v>51</v>
      </c>
      <c r="O281" s="44"/>
      <c r="P281" s="215">
        <f>O281*H281</f>
        <v>0</v>
      </c>
      <c r="Q281" s="215">
        <v>0</v>
      </c>
      <c r="R281" s="215">
        <f>Q281*H281</f>
        <v>0</v>
      </c>
      <c r="S281" s="215">
        <v>0</v>
      </c>
      <c r="T281" s="216">
        <f>S281*H281</f>
        <v>0</v>
      </c>
      <c r="AR281" s="25" t="s">
        <v>111</v>
      </c>
      <c r="AT281" s="25" t="s">
        <v>203</v>
      </c>
      <c r="AU281" s="25" t="s">
        <v>87</v>
      </c>
      <c r="AY281" s="25" t="s">
        <v>201</v>
      </c>
      <c r="BE281" s="217">
        <f>IF(N281="základní",J281,0)</f>
        <v>0</v>
      </c>
      <c r="BF281" s="217">
        <f>IF(N281="snížená",J281,0)</f>
        <v>0</v>
      </c>
      <c r="BG281" s="217">
        <f>IF(N281="zákl. přenesená",J281,0)</f>
        <v>0</v>
      </c>
      <c r="BH281" s="217">
        <f>IF(N281="sníž. přenesená",J281,0)</f>
        <v>0</v>
      </c>
      <c r="BI281" s="217">
        <f>IF(N281="nulová",J281,0)</f>
        <v>0</v>
      </c>
      <c r="BJ281" s="25" t="s">
        <v>42</v>
      </c>
      <c r="BK281" s="217">
        <f>ROUND(I281*H281,2)</f>
        <v>0</v>
      </c>
      <c r="BL281" s="25" t="s">
        <v>111</v>
      </c>
      <c r="BM281" s="25" t="s">
        <v>4981</v>
      </c>
    </row>
    <row r="282" spans="2:65" s="1" customFormat="1" ht="54">
      <c r="B282" s="43"/>
      <c r="C282" s="65"/>
      <c r="D282" s="218" t="s">
        <v>209</v>
      </c>
      <c r="E282" s="65"/>
      <c r="F282" s="219" t="s">
        <v>4966</v>
      </c>
      <c r="G282" s="65"/>
      <c r="H282" s="65"/>
      <c r="I282" s="175"/>
      <c r="J282" s="65"/>
      <c r="K282" s="65"/>
      <c r="L282" s="63"/>
      <c r="M282" s="220"/>
      <c r="N282" s="44"/>
      <c r="O282" s="44"/>
      <c r="P282" s="44"/>
      <c r="Q282" s="44"/>
      <c r="R282" s="44"/>
      <c r="S282" s="44"/>
      <c r="T282" s="80"/>
      <c r="AT282" s="25" t="s">
        <v>209</v>
      </c>
      <c r="AU282" s="25" t="s">
        <v>87</v>
      </c>
    </row>
    <row r="283" spans="2:65" s="12" customFormat="1">
      <c r="B283" s="221"/>
      <c r="C283" s="222"/>
      <c r="D283" s="218" t="s">
        <v>211</v>
      </c>
      <c r="E283" s="223" t="s">
        <v>34</v>
      </c>
      <c r="F283" s="224" t="s">
        <v>4837</v>
      </c>
      <c r="G283" s="222"/>
      <c r="H283" s="223" t="s">
        <v>34</v>
      </c>
      <c r="I283" s="225"/>
      <c r="J283" s="222"/>
      <c r="K283" s="222"/>
      <c r="L283" s="226"/>
      <c r="M283" s="227"/>
      <c r="N283" s="228"/>
      <c r="O283" s="228"/>
      <c r="P283" s="228"/>
      <c r="Q283" s="228"/>
      <c r="R283" s="228"/>
      <c r="S283" s="228"/>
      <c r="T283" s="229"/>
      <c r="AT283" s="230" t="s">
        <v>211</v>
      </c>
      <c r="AU283" s="230" t="s">
        <v>87</v>
      </c>
      <c r="AV283" s="12" t="s">
        <v>42</v>
      </c>
      <c r="AW283" s="12" t="s">
        <v>40</v>
      </c>
      <c r="AX283" s="12" t="s">
        <v>80</v>
      </c>
      <c r="AY283" s="230" t="s">
        <v>201</v>
      </c>
    </row>
    <row r="284" spans="2:65" s="13" customFormat="1">
      <c r="B284" s="231"/>
      <c r="C284" s="232"/>
      <c r="D284" s="218" t="s">
        <v>211</v>
      </c>
      <c r="E284" s="233" t="s">
        <v>34</v>
      </c>
      <c r="F284" s="234" t="s">
        <v>4935</v>
      </c>
      <c r="G284" s="232"/>
      <c r="H284" s="235">
        <v>1</v>
      </c>
      <c r="I284" s="236"/>
      <c r="J284" s="232"/>
      <c r="K284" s="232"/>
      <c r="L284" s="237"/>
      <c r="M284" s="238"/>
      <c r="N284" s="239"/>
      <c r="O284" s="239"/>
      <c r="P284" s="239"/>
      <c r="Q284" s="239"/>
      <c r="R284" s="239"/>
      <c r="S284" s="239"/>
      <c r="T284" s="240"/>
      <c r="AT284" s="241" t="s">
        <v>211</v>
      </c>
      <c r="AU284" s="241" t="s">
        <v>87</v>
      </c>
      <c r="AV284" s="13" t="s">
        <v>87</v>
      </c>
      <c r="AW284" s="13" t="s">
        <v>40</v>
      </c>
      <c r="AX284" s="13" t="s">
        <v>80</v>
      </c>
      <c r="AY284" s="241" t="s">
        <v>201</v>
      </c>
    </row>
    <row r="285" spans="2:65" s="13" customFormat="1">
      <c r="B285" s="231"/>
      <c r="C285" s="232"/>
      <c r="D285" s="218" t="s">
        <v>211</v>
      </c>
      <c r="E285" s="233" t="s">
        <v>34</v>
      </c>
      <c r="F285" s="234" t="s">
        <v>4967</v>
      </c>
      <c r="G285" s="232"/>
      <c r="H285" s="235">
        <v>1</v>
      </c>
      <c r="I285" s="236"/>
      <c r="J285" s="232"/>
      <c r="K285" s="232"/>
      <c r="L285" s="237"/>
      <c r="M285" s="238"/>
      <c r="N285" s="239"/>
      <c r="O285" s="239"/>
      <c r="P285" s="239"/>
      <c r="Q285" s="239"/>
      <c r="R285" s="239"/>
      <c r="S285" s="239"/>
      <c r="T285" s="240"/>
      <c r="AT285" s="241" t="s">
        <v>211</v>
      </c>
      <c r="AU285" s="241" t="s">
        <v>87</v>
      </c>
      <c r="AV285" s="13" t="s">
        <v>87</v>
      </c>
      <c r="AW285" s="13" t="s">
        <v>40</v>
      </c>
      <c r="AX285" s="13" t="s">
        <v>80</v>
      </c>
      <c r="AY285" s="241" t="s">
        <v>201</v>
      </c>
    </row>
    <row r="286" spans="2:65" s="14" customFormat="1">
      <c r="B286" s="242"/>
      <c r="C286" s="243"/>
      <c r="D286" s="218" t="s">
        <v>211</v>
      </c>
      <c r="E286" s="244" t="s">
        <v>34</v>
      </c>
      <c r="F286" s="245" t="s">
        <v>215</v>
      </c>
      <c r="G286" s="243"/>
      <c r="H286" s="246">
        <v>2</v>
      </c>
      <c r="I286" s="247"/>
      <c r="J286" s="243"/>
      <c r="K286" s="243"/>
      <c r="L286" s="248"/>
      <c r="M286" s="249"/>
      <c r="N286" s="250"/>
      <c r="O286" s="250"/>
      <c r="P286" s="250"/>
      <c r="Q286" s="250"/>
      <c r="R286" s="250"/>
      <c r="S286" s="250"/>
      <c r="T286" s="251"/>
      <c r="AT286" s="252" t="s">
        <v>211</v>
      </c>
      <c r="AU286" s="252" t="s">
        <v>87</v>
      </c>
      <c r="AV286" s="14" t="s">
        <v>111</v>
      </c>
      <c r="AW286" s="14" t="s">
        <v>40</v>
      </c>
      <c r="AX286" s="14" t="s">
        <v>42</v>
      </c>
      <c r="AY286" s="252" t="s">
        <v>201</v>
      </c>
    </row>
    <row r="287" spans="2:65" s="1" customFormat="1" ht="25.5" customHeight="1">
      <c r="B287" s="43"/>
      <c r="C287" s="264" t="s">
        <v>481</v>
      </c>
      <c r="D287" s="264" t="s">
        <v>306</v>
      </c>
      <c r="E287" s="265" t="s">
        <v>4982</v>
      </c>
      <c r="F287" s="266" t="s">
        <v>4983</v>
      </c>
      <c r="G287" s="267" t="s">
        <v>370</v>
      </c>
      <c r="H287" s="268">
        <v>2</v>
      </c>
      <c r="I287" s="269"/>
      <c r="J287" s="270">
        <f>ROUND(I287*H287,2)</f>
        <v>0</v>
      </c>
      <c r="K287" s="266" t="s">
        <v>207</v>
      </c>
      <c r="L287" s="271"/>
      <c r="M287" s="272" t="s">
        <v>34</v>
      </c>
      <c r="N287" s="273" t="s">
        <v>51</v>
      </c>
      <c r="O287" s="44"/>
      <c r="P287" s="215">
        <f>O287*H287</f>
        <v>0</v>
      </c>
      <c r="Q287" s="215">
        <v>1.7999999999999999E-2</v>
      </c>
      <c r="R287" s="215">
        <f>Q287*H287</f>
        <v>3.5999999999999997E-2</v>
      </c>
      <c r="S287" s="215">
        <v>0</v>
      </c>
      <c r="T287" s="216">
        <f>S287*H287</f>
        <v>0</v>
      </c>
      <c r="AR287" s="25" t="s">
        <v>244</v>
      </c>
      <c r="AT287" s="25" t="s">
        <v>306</v>
      </c>
      <c r="AU287" s="25" t="s">
        <v>87</v>
      </c>
      <c r="AY287" s="25" t="s">
        <v>201</v>
      </c>
      <c r="BE287" s="217">
        <f>IF(N287="základní",J287,0)</f>
        <v>0</v>
      </c>
      <c r="BF287" s="217">
        <f>IF(N287="snížená",J287,0)</f>
        <v>0</v>
      </c>
      <c r="BG287" s="217">
        <f>IF(N287="zákl. přenesená",J287,0)</f>
        <v>0</v>
      </c>
      <c r="BH287" s="217">
        <f>IF(N287="sníž. přenesená",J287,0)</f>
        <v>0</v>
      </c>
      <c r="BI287" s="217">
        <f>IF(N287="nulová",J287,0)</f>
        <v>0</v>
      </c>
      <c r="BJ287" s="25" t="s">
        <v>42</v>
      </c>
      <c r="BK287" s="217">
        <f>ROUND(I287*H287,2)</f>
        <v>0</v>
      </c>
      <c r="BL287" s="25" t="s">
        <v>111</v>
      </c>
      <c r="BM287" s="25" t="s">
        <v>4984</v>
      </c>
    </row>
    <row r="288" spans="2:65" s="1" customFormat="1" ht="16.5" customHeight="1">
      <c r="B288" s="43"/>
      <c r="C288" s="264" t="s">
        <v>485</v>
      </c>
      <c r="D288" s="264" t="s">
        <v>306</v>
      </c>
      <c r="E288" s="265" t="s">
        <v>4985</v>
      </c>
      <c r="F288" s="266" t="s">
        <v>4986</v>
      </c>
      <c r="G288" s="267" t="s">
        <v>370</v>
      </c>
      <c r="H288" s="268">
        <v>9</v>
      </c>
      <c r="I288" s="269"/>
      <c r="J288" s="270">
        <f>ROUND(I288*H288,2)</f>
        <v>0</v>
      </c>
      <c r="K288" s="266" t="s">
        <v>207</v>
      </c>
      <c r="L288" s="271"/>
      <c r="M288" s="272" t="s">
        <v>34</v>
      </c>
      <c r="N288" s="273" t="s">
        <v>51</v>
      </c>
      <c r="O288" s="44"/>
      <c r="P288" s="215">
        <f>O288*H288</f>
        <v>0</v>
      </c>
      <c r="Q288" s="215">
        <v>6.0000000000000001E-3</v>
      </c>
      <c r="R288" s="215">
        <f>Q288*H288</f>
        <v>5.3999999999999999E-2</v>
      </c>
      <c r="S288" s="215">
        <v>0</v>
      </c>
      <c r="T288" s="216">
        <f>S288*H288</f>
        <v>0</v>
      </c>
      <c r="AR288" s="25" t="s">
        <v>244</v>
      </c>
      <c r="AT288" s="25" t="s">
        <v>306</v>
      </c>
      <c r="AU288" s="25" t="s">
        <v>87</v>
      </c>
      <c r="AY288" s="25" t="s">
        <v>201</v>
      </c>
      <c r="BE288" s="217">
        <f>IF(N288="základní",J288,0)</f>
        <v>0</v>
      </c>
      <c r="BF288" s="217">
        <f>IF(N288="snížená",J288,0)</f>
        <v>0</v>
      </c>
      <c r="BG288" s="217">
        <f>IF(N288="zákl. přenesená",J288,0)</f>
        <v>0</v>
      </c>
      <c r="BH288" s="217">
        <f>IF(N288="sníž. přenesená",J288,0)</f>
        <v>0</v>
      </c>
      <c r="BI288" s="217">
        <f>IF(N288="nulová",J288,0)</f>
        <v>0</v>
      </c>
      <c r="BJ288" s="25" t="s">
        <v>42</v>
      </c>
      <c r="BK288" s="217">
        <f>ROUND(I288*H288,2)</f>
        <v>0</v>
      </c>
      <c r="BL288" s="25" t="s">
        <v>111</v>
      </c>
      <c r="BM288" s="25" t="s">
        <v>4987</v>
      </c>
    </row>
    <row r="289" spans="2:65" s="1" customFormat="1" ht="16.5" customHeight="1">
      <c r="B289" s="43"/>
      <c r="C289" s="206" t="s">
        <v>490</v>
      </c>
      <c r="D289" s="206" t="s">
        <v>203</v>
      </c>
      <c r="E289" s="207" t="s">
        <v>4988</v>
      </c>
      <c r="F289" s="208" t="s">
        <v>4989</v>
      </c>
      <c r="G289" s="209" t="s">
        <v>206</v>
      </c>
      <c r="H289" s="210">
        <v>4.0000000000000001E-3</v>
      </c>
      <c r="I289" s="211"/>
      <c r="J289" s="212">
        <f>ROUND(I289*H289,2)</f>
        <v>0</v>
      </c>
      <c r="K289" s="208" t="s">
        <v>207</v>
      </c>
      <c r="L289" s="63"/>
      <c r="M289" s="213" t="s">
        <v>34</v>
      </c>
      <c r="N289" s="214" t="s">
        <v>51</v>
      </c>
      <c r="O289" s="44"/>
      <c r="P289" s="215">
        <f>O289*H289</f>
        <v>0</v>
      </c>
      <c r="Q289" s="215">
        <v>2.5960999999999999</v>
      </c>
      <c r="R289" s="215">
        <f>Q289*H289</f>
        <v>1.03844E-2</v>
      </c>
      <c r="S289" s="215">
        <v>0</v>
      </c>
      <c r="T289" s="216">
        <f>S289*H289</f>
        <v>0</v>
      </c>
      <c r="AR289" s="25" t="s">
        <v>111</v>
      </c>
      <c r="AT289" s="25" t="s">
        <v>203</v>
      </c>
      <c r="AU289" s="25" t="s">
        <v>87</v>
      </c>
      <c r="AY289" s="25" t="s">
        <v>201</v>
      </c>
      <c r="BE289" s="217">
        <f>IF(N289="základní",J289,0)</f>
        <v>0</v>
      </c>
      <c r="BF289" s="217">
        <f>IF(N289="snížená",J289,0)</f>
        <v>0</v>
      </c>
      <c r="BG289" s="217">
        <f>IF(N289="zákl. přenesená",J289,0)</f>
        <v>0</v>
      </c>
      <c r="BH289" s="217">
        <f>IF(N289="sníž. přenesená",J289,0)</f>
        <v>0</v>
      </c>
      <c r="BI289" s="217">
        <f>IF(N289="nulová",J289,0)</f>
        <v>0</v>
      </c>
      <c r="BJ289" s="25" t="s">
        <v>42</v>
      </c>
      <c r="BK289" s="217">
        <f>ROUND(I289*H289,2)</f>
        <v>0</v>
      </c>
      <c r="BL289" s="25" t="s">
        <v>111</v>
      </c>
      <c r="BM289" s="25" t="s">
        <v>4990</v>
      </c>
    </row>
    <row r="290" spans="2:65" s="12" customFormat="1">
      <c r="B290" s="221"/>
      <c r="C290" s="222"/>
      <c r="D290" s="218" t="s">
        <v>211</v>
      </c>
      <c r="E290" s="223" t="s">
        <v>34</v>
      </c>
      <c r="F290" s="224" t="s">
        <v>4858</v>
      </c>
      <c r="G290" s="222"/>
      <c r="H290" s="223" t="s">
        <v>34</v>
      </c>
      <c r="I290" s="225"/>
      <c r="J290" s="222"/>
      <c r="K290" s="222"/>
      <c r="L290" s="226"/>
      <c r="M290" s="227"/>
      <c r="N290" s="228"/>
      <c r="O290" s="228"/>
      <c r="P290" s="228"/>
      <c r="Q290" s="228"/>
      <c r="R290" s="228"/>
      <c r="S290" s="228"/>
      <c r="T290" s="229"/>
      <c r="AT290" s="230" t="s">
        <v>211</v>
      </c>
      <c r="AU290" s="230" t="s">
        <v>87</v>
      </c>
      <c r="AV290" s="12" t="s">
        <v>42</v>
      </c>
      <c r="AW290" s="12" t="s">
        <v>40</v>
      </c>
      <c r="AX290" s="12" t="s">
        <v>80</v>
      </c>
      <c r="AY290" s="230" t="s">
        <v>201</v>
      </c>
    </row>
    <row r="291" spans="2:65" s="13" customFormat="1">
      <c r="B291" s="231"/>
      <c r="C291" s="232"/>
      <c r="D291" s="218" t="s">
        <v>211</v>
      </c>
      <c r="E291" s="233" t="s">
        <v>34</v>
      </c>
      <c r="F291" s="234" t="s">
        <v>4991</v>
      </c>
      <c r="G291" s="232"/>
      <c r="H291" s="235">
        <v>4.0000000000000001E-3</v>
      </c>
      <c r="I291" s="236"/>
      <c r="J291" s="232"/>
      <c r="K291" s="232"/>
      <c r="L291" s="237"/>
      <c r="M291" s="238"/>
      <c r="N291" s="239"/>
      <c r="O291" s="239"/>
      <c r="P291" s="239"/>
      <c r="Q291" s="239"/>
      <c r="R291" s="239"/>
      <c r="S291" s="239"/>
      <c r="T291" s="240"/>
      <c r="AT291" s="241" t="s">
        <v>211</v>
      </c>
      <c r="AU291" s="241" t="s">
        <v>87</v>
      </c>
      <c r="AV291" s="13" t="s">
        <v>87</v>
      </c>
      <c r="AW291" s="13" t="s">
        <v>40</v>
      </c>
      <c r="AX291" s="13" t="s">
        <v>80</v>
      </c>
      <c r="AY291" s="241" t="s">
        <v>201</v>
      </c>
    </row>
    <row r="292" spans="2:65" s="14" customFormat="1">
      <c r="B292" s="242"/>
      <c r="C292" s="243"/>
      <c r="D292" s="218" t="s">
        <v>211</v>
      </c>
      <c r="E292" s="244" t="s">
        <v>34</v>
      </c>
      <c r="F292" s="245" t="s">
        <v>215</v>
      </c>
      <c r="G292" s="243"/>
      <c r="H292" s="246">
        <v>4.0000000000000001E-3</v>
      </c>
      <c r="I292" s="247"/>
      <c r="J292" s="243"/>
      <c r="K292" s="243"/>
      <c r="L292" s="248"/>
      <c r="M292" s="249"/>
      <c r="N292" s="250"/>
      <c r="O292" s="250"/>
      <c r="P292" s="250"/>
      <c r="Q292" s="250"/>
      <c r="R292" s="250"/>
      <c r="S292" s="250"/>
      <c r="T292" s="251"/>
      <c r="AT292" s="252" t="s">
        <v>211</v>
      </c>
      <c r="AU292" s="252" t="s">
        <v>87</v>
      </c>
      <c r="AV292" s="14" t="s">
        <v>111</v>
      </c>
      <c r="AW292" s="14" t="s">
        <v>40</v>
      </c>
      <c r="AX292" s="14" t="s">
        <v>42</v>
      </c>
      <c r="AY292" s="252" t="s">
        <v>201</v>
      </c>
    </row>
    <row r="293" spans="2:65" s="11" customFormat="1" ht="29.85" customHeight="1">
      <c r="B293" s="190"/>
      <c r="C293" s="191"/>
      <c r="D293" s="192" t="s">
        <v>79</v>
      </c>
      <c r="E293" s="204" t="s">
        <v>123</v>
      </c>
      <c r="F293" s="204" t="s">
        <v>4669</v>
      </c>
      <c r="G293" s="191"/>
      <c r="H293" s="191"/>
      <c r="I293" s="194"/>
      <c r="J293" s="205">
        <f>BK293</f>
        <v>0</v>
      </c>
      <c r="K293" s="191"/>
      <c r="L293" s="196"/>
      <c r="M293" s="197"/>
      <c r="N293" s="198"/>
      <c r="O293" s="198"/>
      <c r="P293" s="199">
        <f>SUM(P294:P315)</f>
        <v>0</v>
      </c>
      <c r="Q293" s="198"/>
      <c r="R293" s="199">
        <f>SUM(R294:R315)</f>
        <v>2.2154677500000002</v>
      </c>
      <c r="S293" s="198"/>
      <c r="T293" s="200">
        <f>SUM(T294:T315)</f>
        <v>0</v>
      </c>
      <c r="AR293" s="201" t="s">
        <v>42</v>
      </c>
      <c r="AT293" s="202" t="s">
        <v>79</v>
      </c>
      <c r="AU293" s="202" t="s">
        <v>42</v>
      </c>
      <c r="AY293" s="201" t="s">
        <v>201</v>
      </c>
      <c r="BK293" s="203">
        <f>SUM(BK294:BK315)</f>
        <v>0</v>
      </c>
    </row>
    <row r="294" spans="2:65" s="1" customFormat="1" ht="25.5" customHeight="1">
      <c r="B294" s="43"/>
      <c r="C294" s="206" t="s">
        <v>494</v>
      </c>
      <c r="D294" s="206" t="s">
        <v>203</v>
      </c>
      <c r="E294" s="207" t="s">
        <v>4992</v>
      </c>
      <c r="F294" s="208" t="s">
        <v>4993</v>
      </c>
      <c r="G294" s="209" t="s">
        <v>137</v>
      </c>
      <c r="H294" s="210">
        <v>1.28</v>
      </c>
      <c r="I294" s="211"/>
      <c r="J294" s="212">
        <f>ROUND(I294*H294,2)</f>
        <v>0</v>
      </c>
      <c r="K294" s="208" t="s">
        <v>207</v>
      </c>
      <c r="L294" s="63"/>
      <c r="M294" s="213" t="s">
        <v>34</v>
      </c>
      <c r="N294" s="214" t="s">
        <v>51</v>
      </c>
      <c r="O294" s="44"/>
      <c r="P294" s="215">
        <f>O294*H294</f>
        <v>0</v>
      </c>
      <c r="Q294" s="215">
        <v>0</v>
      </c>
      <c r="R294" s="215">
        <f>Q294*H294</f>
        <v>0</v>
      </c>
      <c r="S294" s="215">
        <v>0</v>
      </c>
      <c r="T294" s="216">
        <f>S294*H294</f>
        <v>0</v>
      </c>
      <c r="AR294" s="25" t="s">
        <v>111</v>
      </c>
      <c r="AT294" s="25" t="s">
        <v>203</v>
      </c>
      <c r="AU294" s="25" t="s">
        <v>87</v>
      </c>
      <c r="AY294" s="25" t="s">
        <v>201</v>
      </c>
      <c r="BE294" s="217">
        <f>IF(N294="základní",J294,0)</f>
        <v>0</v>
      </c>
      <c r="BF294" s="217">
        <f>IF(N294="snížená",J294,0)</f>
        <v>0</v>
      </c>
      <c r="BG294" s="217">
        <f>IF(N294="zákl. přenesená",J294,0)</f>
        <v>0</v>
      </c>
      <c r="BH294" s="217">
        <f>IF(N294="sníž. přenesená",J294,0)</f>
        <v>0</v>
      </c>
      <c r="BI294" s="217">
        <f>IF(N294="nulová",J294,0)</f>
        <v>0</v>
      </c>
      <c r="BJ294" s="25" t="s">
        <v>42</v>
      </c>
      <c r="BK294" s="217">
        <f>ROUND(I294*H294,2)</f>
        <v>0</v>
      </c>
      <c r="BL294" s="25" t="s">
        <v>111</v>
      </c>
      <c r="BM294" s="25" t="s">
        <v>4994</v>
      </c>
    </row>
    <row r="295" spans="2:65" s="12" customFormat="1">
      <c r="B295" s="221"/>
      <c r="C295" s="222"/>
      <c r="D295" s="218" t="s">
        <v>211</v>
      </c>
      <c r="E295" s="223" t="s">
        <v>34</v>
      </c>
      <c r="F295" s="224" t="s">
        <v>4470</v>
      </c>
      <c r="G295" s="222"/>
      <c r="H295" s="223" t="s">
        <v>34</v>
      </c>
      <c r="I295" s="225"/>
      <c r="J295" s="222"/>
      <c r="K295" s="222"/>
      <c r="L295" s="226"/>
      <c r="M295" s="227"/>
      <c r="N295" s="228"/>
      <c r="O295" s="228"/>
      <c r="P295" s="228"/>
      <c r="Q295" s="228"/>
      <c r="R295" s="228"/>
      <c r="S295" s="228"/>
      <c r="T295" s="229"/>
      <c r="AT295" s="230" t="s">
        <v>211</v>
      </c>
      <c r="AU295" s="230" t="s">
        <v>87</v>
      </c>
      <c r="AV295" s="12" t="s">
        <v>42</v>
      </c>
      <c r="AW295" s="12" t="s">
        <v>40</v>
      </c>
      <c r="AX295" s="12" t="s">
        <v>80</v>
      </c>
      <c r="AY295" s="230" t="s">
        <v>201</v>
      </c>
    </row>
    <row r="296" spans="2:65" s="13" customFormat="1">
      <c r="B296" s="231"/>
      <c r="C296" s="232"/>
      <c r="D296" s="218" t="s">
        <v>211</v>
      </c>
      <c r="E296" s="233" t="s">
        <v>34</v>
      </c>
      <c r="F296" s="234" t="s">
        <v>4995</v>
      </c>
      <c r="G296" s="232"/>
      <c r="H296" s="235">
        <v>1.28</v>
      </c>
      <c r="I296" s="236"/>
      <c r="J296" s="232"/>
      <c r="K296" s="232"/>
      <c r="L296" s="237"/>
      <c r="M296" s="238"/>
      <c r="N296" s="239"/>
      <c r="O296" s="239"/>
      <c r="P296" s="239"/>
      <c r="Q296" s="239"/>
      <c r="R296" s="239"/>
      <c r="S296" s="239"/>
      <c r="T296" s="240"/>
      <c r="AT296" s="241" t="s">
        <v>211</v>
      </c>
      <c r="AU296" s="241" t="s">
        <v>87</v>
      </c>
      <c r="AV296" s="13" t="s">
        <v>87</v>
      </c>
      <c r="AW296" s="13" t="s">
        <v>40</v>
      </c>
      <c r="AX296" s="13" t="s">
        <v>80</v>
      </c>
      <c r="AY296" s="241" t="s">
        <v>201</v>
      </c>
    </row>
    <row r="297" spans="2:65" s="15" customFormat="1">
      <c r="B297" s="253"/>
      <c r="C297" s="254"/>
      <c r="D297" s="218" t="s">
        <v>211</v>
      </c>
      <c r="E297" s="255" t="s">
        <v>34</v>
      </c>
      <c r="F297" s="256" t="s">
        <v>4996</v>
      </c>
      <c r="G297" s="254"/>
      <c r="H297" s="257">
        <v>1.28</v>
      </c>
      <c r="I297" s="258"/>
      <c r="J297" s="254"/>
      <c r="K297" s="254"/>
      <c r="L297" s="259"/>
      <c r="M297" s="260"/>
      <c r="N297" s="261"/>
      <c r="O297" s="261"/>
      <c r="P297" s="261"/>
      <c r="Q297" s="261"/>
      <c r="R297" s="261"/>
      <c r="S297" s="261"/>
      <c r="T297" s="262"/>
      <c r="AT297" s="263" t="s">
        <v>211</v>
      </c>
      <c r="AU297" s="263" t="s">
        <v>87</v>
      </c>
      <c r="AV297" s="15" t="s">
        <v>108</v>
      </c>
      <c r="AW297" s="15" t="s">
        <v>40</v>
      </c>
      <c r="AX297" s="15" t="s">
        <v>80</v>
      </c>
      <c r="AY297" s="263" t="s">
        <v>201</v>
      </c>
    </row>
    <row r="298" spans="2:65" s="14" customFormat="1">
      <c r="B298" s="242"/>
      <c r="C298" s="243"/>
      <c r="D298" s="218" t="s">
        <v>211</v>
      </c>
      <c r="E298" s="244" t="s">
        <v>34</v>
      </c>
      <c r="F298" s="245" t="s">
        <v>215</v>
      </c>
      <c r="G298" s="243"/>
      <c r="H298" s="246">
        <v>1.28</v>
      </c>
      <c r="I298" s="247"/>
      <c r="J298" s="243"/>
      <c r="K298" s="243"/>
      <c r="L298" s="248"/>
      <c r="M298" s="249"/>
      <c r="N298" s="250"/>
      <c r="O298" s="250"/>
      <c r="P298" s="250"/>
      <c r="Q298" s="250"/>
      <c r="R298" s="250"/>
      <c r="S298" s="250"/>
      <c r="T298" s="251"/>
      <c r="AT298" s="252" t="s">
        <v>211</v>
      </c>
      <c r="AU298" s="252" t="s">
        <v>87</v>
      </c>
      <c r="AV298" s="14" t="s">
        <v>111</v>
      </c>
      <c r="AW298" s="14" t="s">
        <v>40</v>
      </c>
      <c r="AX298" s="14" t="s">
        <v>42</v>
      </c>
      <c r="AY298" s="252" t="s">
        <v>201</v>
      </c>
    </row>
    <row r="299" spans="2:65" s="1" customFormat="1" ht="25.5" customHeight="1">
      <c r="B299" s="43"/>
      <c r="C299" s="206" t="s">
        <v>499</v>
      </c>
      <c r="D299" s="206" t="s">
        <v>203</v>
      </c>
      <c r="E299" s="207" t="s">
        <v>4997</v>
      </c>
      <c r="F299" s="208" t="s">
        <v>4998</v>
      </c>
      <c r="G299" s="209" t="s">
        <v>137</v>
      </c>
      <c r="H299" s="210">
        <v>22.966999999999999</v>
      </c>
      <c r="I299" s="211"/>
      <c r="J299" s="212">
        <f>ROUND(I299*H299,2)</f>
        <v>0</v>
      </c>
      <c r="K299" s="208" t="s">
        <v>207</v>
      </c>
      <c r="L299" s="63"/>
      <c r="M299" s="213" t="s">
        <v>34</v>
      </c>
      <c r="N299" s="214" t="s">
        <v>51</v>
      </c>
      <c r="O299" s="44"/>
      <c r="P299" s="215">
        <f>O299*H299</f>
        <v>0</v>
      </c>
      <c r="Q299" s="215">
        <v>0</v>
      </c>
      <c r="R299" s="215">
        <f>Q299*H299</f>
        <v>0</v>
      </c>
      <c r="S299" s="215">
        <v>0</v>
      </c>
      <c r="T299" s="216">
        <f>S299*H299</f>
        <v>0</v>
      </c>
      <c r="AR299" s="25" t="s">
        <v>111</v>
      </c>
      <c r="AT299" s="25" t="s">
        <v>203</v>
      </c>
      <c r="AU299" s="25" t="s">
        <v>87</v>
      </c>
      <c r="AY299" s="25" t="s">
        <v>201</v>
      </c>
      <c r="BE299" s="217">
        <f>IF(N299="základní",J299,0)</f>
        <v>0</v>
      </c>
      <c r="BF299" s="217">
        <f>IF(N299="snížená",J299,0)</f>
        <v>0</v>
      </c>
      <c r="BG299" s="217">
        <f>IF(N299="zákl. přenesená",J299,0)</f>
        <v>0</v>
      </c>
      <c r="BH299" s="217">
        <f>IF(N299="sníž. přenesená",J299,0)</f>
        <v>0</v>
      </c>
      <c r="BI299" s="217">
        <f>IF(N299="nulová",J299,0)</f>
        <v>0</v>
      </c>
      <c r="BJ299" s="25" t="s">
        <v>42</v>
      </c>
      <c r="BK299" s="217">
        <f>ROUND(I299*H299,2)</f>
        <v>0</v>
      </c>
      <c r="BL299" s="25" t="s">
        <v>111</v>
      </c>
      <c r="BM299" s="25" t="s">
        <v>4999</v>
      </c>
    </row>
    <row r="300" spans="2:65" s="12" customFormat="1">
      <c r="B300" s="221"/>
      <c r="C300" s="222"/>
      <c r="D300" s="218" t="s">
        <v>211</v>
      </c>
      <c r="E300" s="223" t="s">
        <v>34</v>
      </c>
      <c r="F300" s="224" t="s">
        <v>4470</v>
      </c>
      <c r="G300" s="222"/>
      <c r="H300" s="223" t="s">
        <v>34</v>
      </c>
      <c r="I300" s="225"/>
      <c r="J300" s="222"/>
      <c r="K300" s="222"/>
      <c r="L300" s="226"/>
      <c r="M300" s="227"/>
      <c r="N300" s="228"/>
      <c r="O300" s="228"/>
      <c r="P300" s="228"/>
      <c r="Q300" s="228"/>
      <c r="R300" s="228"/>
      <c r="S300" s="228"/>
      <c r="T300" s="229"/>
      <c r="AT300" s="230" t="s">
        <v>211</v>
      </c>
      <c r="AU300" s="230" t="s">
        <v>87</v>
      </c>
      <c r="AV300" s="12" t="s">
        <v>42</v>
      </c>
      <c r="AW300" s="12" t="s">
        <v>40</v>
      </c>
      <c r="AX300" s="12" t="s">
        <v>80</v>
      </c>
      <c r="AY300" s="230" t="s">
        <v>201</v>
      </c>
    </row>
    <row r="301" spans="2:65" s="13" customFormat="1">
      <c r="B301" s="231"/>
      <c r="C301" s="232"/>
      <c r="D301" s="218" t="s">
        <v>211</v>
      </c>
      <c r="E301" s="233" t="s">
        <v>34</v>
      </c>
      <c r="F301" s="234" t="s">
        <v>5000</v>
      </c>
      <c r="G301" s="232"/>
      <c r="H301" s="235">
        <v>11.148</v>
      </c>
      <c r="I301" s="236"/>
      <c r="J301" s="232"/>
      <c r="K301" s="232"/>
      <c r="L301" s="237"/>
      <c r="M301" s="238"/>
      <c r="N301" s="239"/>
      <c r="O301" s="239"/>
      <c r="P301" s="239"/>
      <c r="Q301" s="239"/>
      <c r="R301" s="239"/>
      <c r="S301" s="239"/>
      <c r="T301" s="240"/>
      <c r="AT301" s="241" t="s">
        <v>211</v>
      </c>
      <c r="AU301" s="241" t="s">
        <v>87</v>
      </c>
      <c r="AV301" s="13" t="s">
        <v>87</v>
      </c>
      <c r="AW301" s="13" t="s">
        <v>40</v>
      </c>
      <c r="AX301" s="13" t="s">
        <v>80</v>
      </c>
      <c r="AY301" s="241" t="s">
        <v>201</v>
      </c>
    </row>
    <row r="302" spans="2:65" s="13" customFormat="1" ht="27">
      <c r="B302" s="231"/>
      <c r="C302" s="232"/>
      <c r="D302" s="218" t="s">
        <v>211</v>
      </c>
      <c r="E302" s="233" t="s">
        <v>34</v>
      </c>
      <c r="F302" s="234" t="s">
        <v>5001</v>
      </c>
      <c r="G302" s="232"/>
      <c r="H302" s="235">
        <v>11.819000000000001</v>
      </c>
      <c r="I302" s="236"/>
      <c r="J302" s="232"/>
      <c r="K302" s="232"/>
      <c r="L302" s="237"/>
      <c r="M302" s="238"/>
      <c r="N302" s="239"/>
      <c r="O302" s="239"/>
      <c r="P302" s="239"/>
      <c r="Q302" s="239"/>
      <c r="R302" s="239"/>
      <c r="S302" s="239"/>
      <c r="T302" s="240"/>
      <c r="AT302" s="241" t="s">
        <v>211</v>
      </c>
      <c r="AU302" s="241" t="s">
        <v>87</v>
      </c>
      <c r="AV302" s="13" t="s">
        <v>87</v>
      </c>
      <c r="AW302" s="13" t="s">
        <v>40</v>
      </c>
      <c r="AX302" s="13" t="s">
        <v>80</v>
      </c>
      <c r="AY302" s="241" t="s">
        <v>201</v>
      </c>
    </row>
    <row r="303" spans="2:65" s="14" customFormat="1">
      <c r="B303" s="242"/>
      <c r="C303" s="243"/>
      <c r="D303" s="218" t="s">
        <v>211</v>
      </c>
      <c r="E303" s="244" t="s">
        <v>34</v>
      </c>
      <c r="F303" s="245" t="s">
        <v>215</v>
      </c>
      <c r="G303" s="243"/>
      <c r="H303" s="246">
        <v>22.966999999999999</v>
      </c>
      <c r="I303" s="247"/>
      <c r="J303" s="243"/>
      <c r="K303" s="243"/>
      <c r="L303" s="248"/>
      <c r="M303" s="249"/>
      <c r="N303" s="250"/>
      <c r="O303" s="250"/>
      <c r="P303" s="250"/>
      <c r="Q303" s="250"/>
      <c r="R303" s="250"/>
      <c r="S303" s="250"/>
      <c r="T303" s="251"/>
      <c r="AT303" s="252" t="s">
        <v>211</v>
      </c>
      <c r="AU303" s="252" t="s">
        <v>87</v>
      </c>
      <c r="AV303" s="14" t="s">
        <v>111</v>
      </c>
      <c r="AW303" s="14" t="s">
        <v>40</v>
      </c>
      <c r="AX303" s="14" t="s">
        <v>42</v>
      </c>
      <c r="AY303" s="252" t="s">
        <v>201</v>
      </c>
    </row>
    <row r="304" spans="2:65" s="1" customFormat="1" ht="51" customHeight="1">
      <c r="B304" s="43"/>
      <c r="C304" s="206" t="s">
        <v>504</v>
      </c>
      <c r="D304" s="206" t="s">
        <v>203</v>
      </c>
      <c r="E304" s="207" t="s">
        <v>5002</v>
      </c>
      <c r="F304" s="208" t="s">
        <v>5003</v>
      </c>
      <c r="G304" s="209" t="s">
        <v>137</v>
      </c>
      <c r="H304" s="210">
        <v>24.247</v>
      </c>
      <c r="I304" s="211"/>
      <c r="J304" s="212">
        <f>ROUND(I304*H304,2)</f>
        <v>0</v>
      </c>
      <c r="K304" s="208" t="s">
        <v>207</v>
      </c>
      <c r="L304" s="63"/>
      <c r="M304" s="213" t="s">
        <v>34</v>
      </c>
      <c r="N304" s="214" t="s">
        <v>51</v>
      </c>
      <c r="O304" s="44"/>
      <c r="P304" s="215">
        <f>O304*H304</f>
        <v>0</v>
      </c>
      <c r="Q304" s="215">
        <v>8.4250000000000005E-2</v>
      </c>
      <c r="R304" s="215">
        <f>Q304*H304</f>
        <v>2.04280975</v>
      </c>
      <c r="S304" s="215">
        <v>0</v>
      </c>
      <c r="T304" s="216">
        <f>S304*H304</f>
        <v>0</v>
      </c>
      <c r="AR304" s="25" t="s">
        <v>111</v>
      </c>
      <c r="AT304" s="25" t="s">
        <v>203</v>
      </c>
      <c r="AU304" s="25" t="s">
        <v>87</v>
      </c>
      <c r="AY304" s="25" t="s">
        <v>201</v>
      </c>
      <c r="BE304" s="217">
        <f>IF(N304="základní",J304,0)</f>
        <v>0</v>
      </c>
      <c r="BF304" s="217">
        <f>IF(N304="snížená",J304,0)</f>
        <v>0</v>
      </c>
      <c r="BG304" s="217">
        <f>IF(N304="zákl. přenesená",J304,0)</f>
        <v>0</v>
      </c>
      <c r="BH304" s="217">
        <f>IF(N304="sníž. přenesená",J304,0)</f>
        <v>0</v>
      </c>
      <c r="BI304" s="217">
        <f>IF(N304="nulová",J304,0)</f>
        <v>0</v>
      </c>
      <c r="BJ304" s="25" t="s">
        <v>42</v>
      </c>
      <c r="BK304" s="217">
        <f>ROUND(I304*H304,2)</f>
        <v>0</v>
      </c>
      <c r="BL304" s="25" t="s">
        <v>111</v>
      </c>
      <c r="BM304" s="25" t="s">
        <v>5004</v>
      </c>
    </row>
    <row r="305" spans="2:65" s="1" customFormat="1" ht="121.5">
      <c r="B305" s="43"/>
      <c r="C305" s="65"/>
      <c r="D305" s="218" t="s">
        <v>209</v>
      </c>
      <c r="E305" s="65"/>
      <c r="F305" s="219" t="s">
        <v>4692</v>
      </c>
      <c r="G305" s="65"/>
      <c r="H305" s="65"/>
      <c r="I305" s="175"/>
      <c r="J305" s="65"/>
      <c r="K305" s="65"/>
      <c r="L305" s="63"/>
      <c r="M305" s="220"/>
      <c r="N305" s="44"/>
      <c r="O305" s="44"/>
      <c r="P305" s="44"/>
      <c r="Q305" s="44"/>
      <c r="R305" s="44"/>
      <c r="S305" s="44"/>
      <c r="T305" s="80"/>
      <c r="AT305" s="25" t="s">
        <v>209</v>
      </c>
      <c r="AU305" s="25" t="s">
        <v>87</v>
      </c>
    </row>
    <row r="306" spans="2:65" s="12" customFormat="1">
      <c r="B306" s="221"/>
      <c r="C306" s="222"/>
      <c r="D306" s="218" t="s">
        <v>211</v>
      </c>
      <c r="E306" s="223" t="s">
        <v>34</v>
      </c>
      <c r="F306" s="224" t="s">
        <v>4470</v>
      </c>
      <c r="G306" s="222"/>
      <c r="H306" s="223" t="s">
        <v>34</v>
      </c>
      <c r="I306" s="225"/>
      <c r="J306" s="222"/>
      <c r="K306" s="222"/>
      <c r="L306" s="226"/>
      <c r="M306" s="227"/>
      <c r="N306" s="228"/>
      <c r="O306" s="228"/>
      <c r="P306" s="228"/>
      <c r="Q306" s="228"/>
      <c r="R306" s="228"/>
      <c r="S306" s="228"/>
      <c r="T306" s="229"/>
      <c r="AT306" s="230" t="s">
        <v>211</v>
      </c>
      <c r="AU306" s="230" t="s">
        <v>87</v>
      </c>
      <c r="AV306" s="12" t="s">
        <v>42</v>
      </c>
      <c r="AW306" s="12" t="s">
        <v>40</v>
      </c>
      <c r="AX306" s="12" t="s">
        <v>80</v>
      </c>
      <c r="AY306" s="230" t="s">
        <v>201</v>
      </c>
    </row>
    <row r="307" spans="2:65" s="13" customFormat="1">
      <c r="B307" s="231"/>
      <c r="C307" s="232"/>
      <c r="D307" s="218" t="s">
        <v>211</v>
      </c>
      <c r="E307" s="233" t="s">
        <v>34</v>
      </c>
      <c r="F307" s="234" t="s">
        <v>4814</v>
      </c>
      <c r="G307" s="232"/>
      <c r="H307" s="235">
        <v>11.148</v>
      </c>
      <c r="I307" s="236"/>
      <c r="J307" s="232"/>
      <c r="K307" s="232"/>
      <c r="L307" s="237"/>
      <c r="M307" s="238"/>
      <c r="N307" s="239"/>
      <c r="O307" s="239"/>
      <c r="P307" s="239"/>
      <c r="Q307" s="239"/>
      <c r="R307" s="239"/>
      <c r="S307" s="239"/>
      <c r="T307" s="240"/>
      <c r="AT307" s="241" t="s">
        <v>211</v>
      </c>
      <c r="AU307" s="241" t="s">
        <v>87</v>
      </c>
      <c r="AV307" s="13" t="s">
        <v>87</v>
      </c>
      <c r="AW307" s="13" t="s">
        <v>40</v>
      </c>
      <c r="AX307" s="13" t="s">
        <v>80</v>
      </c>
      <c r="AY307" s="241" t="s">
        <v>201</v>
      </c>
    </row>
    <row r="308" spans="2:65" s="13" customFormat="1" ht="27">
      <c r="B308" s="231"/>
      <c r="C308" s="232"/>
      <c r="D308" s="218" t="s">
        <v>211</v>
      </c>
      <c r="E308" s="233" t="s">
        <v>34</v>
      </c>
      <c r="F308" s="234" t="s">
        <v>4815</v>
      </c>
      <c r="G308" s="232"/>
      <c r="H308" s="235">
        <v>11.819000000000001</v>
      </c>
      <c r="I308" s="236"/>
      <c r="J308" s="232"/>
      <c r="K308" s="232"/>
      <c r="L308" s="237"/>
      <c r="M308" s="238"/>
      <c r="N308" s="239"/>
      <c r="O308" s="239"/>
      <c r="P308" s="239"/>
      <c r="Q308" s="239"/>
      <c r="R308" s="239"/>
      <c r="S308" s="239"/>
      <c r="T308" s="240"/>
      <c r="AT308" s="241" t="s">
        <v>211</v>
      </c>
      <c r="AU308" s="241" t="s">
        <v>87</v>
      </c>
      <c r="AV308" s="13" t="s">
        <v>87</v>
      </c>
      <c r="AW308" s="13" t="s">
        <v>40</v>
      </c>
      <c r="AX308" s="13" t="s">
        <v>80</v>
      </c>
      <c r="AY308" s="241" t="s">
        <v>201</v>
      </c>
    </row>
    <row r="309" spans="2:65" s="15" customFormat="1">
      <c r="B309" s="253"/>
      <c r="C309" s="254"/>
      <c r="D309" s="218" t="s">
        <v>211</v>
      </c>
      <c r="E309" s="255" t="s">
        <v>34</v>
      </c>
      <c r="F309" s="256" t="s">
        <v>5005</v>
      </c>
      <c r="G309" s="254"/>
      <c r="H309" s="257">
        <v>22.966999999999999</v>
      </c>
      <c r="I309" s="258"/>
      <c r="J309" s="254"/>
      <c r="K309" s="254"/>
      <c r="L309" s="259"/>
      <c r="M309" s="260"/>
      <c r="N309" s="261"/>
      <c r="O309" s="261"/>
      <c r="P309" s="261"/>
      <c r="Q309" s="261"/>
      <c r="R309" s="261"/>
      <c r="S309" s="261"/>
      <c r="T309" s="262"/>
      <c r="AT309" s="263" t="s">
        <v>211</v>
      </c>
      <c r="AU309" s="263" t="s">
        <v>87</v>
      </c>
      <c r="AV309" s="15" t="s">
        <v>108</v>
      </c>
      <c r="AW309" s="15" t="s">
        <v>40</v>
      </c>
      <c r="AX309" s="15" t="s">
        <v>80</v>
      </c>
      <c r="AY309" s="263" t="s">
        <v>201</v>
      </c>
    </row>
    <row r="310" spans="2:65" s="12" customFormat="1">
      <c r="B310" s="221"/>
      <c r="C310" s="222"/>
      <c r="D310" s="218" t="s">
        <v>211</v>
      </c>
      <c r="E310" s="223" t="s">
        <v>34</v>
      </c>
      <c r="F310" s="224" t="s">
        <v>4470</v>
      </c>
      <c r="G310" s="222"/>
      <c r="H310" s="223" t="s">
        <v>34</v>
      </c>
      <c r="I310" s="225"/>
      <c r="J310" s="222"/>
      <c r="K310" s="222"/>
      <c r="L310" s="226"/>
      <c r="M310" s="227"/>
      <c r="N310" s="228"/>
      <c r="O310" s="228"/>
      <c r="P310" s="228"/>
      <c r="Q310" s="228"/>
      <c r="R310" s="228"/>
      <c r="S310" s="228"/>
      <c r="T310" s="229"/>
      <c r="AT310" s="230" t="s">
        <v>211</v>
      </c>
      <c r="AU310" s="230" t="s">
        <v>87</v>
      </c>
      <c r="AV310" s="12" t="s">
        <v>42</v>
      </c>
      <c r="AW310" s="12" t="s">
        <v>40</v>
      </c>
      <c r="AX310" s="12" t="s">
        <v>80</v>
      </c>
      <c r="AY310" s="230" t="s">
        <v>201</v>
      </c>
    </row>
    <row r="311" spans="2:65" s="13" customFormat="1">
      <c r="B311" s="231"/>
      <c r="C311" s="232"/>
      <c r="D311" s="218" t="s">
        <v>211</v>
      </c>
      <c r="E311" s="233" t="s">
        <v>34</v>
      </c>
      <c r="F311" s="234" t="s">
        <v>4995</v>
      </c>
      <c r="G311" s="232"/>
      <c r="H311" s="235">
        <v>1.28</v>
      </c>
      <c r="I311" s="236"/>
      <c r="J311" s="232"/>
      <c r="K311" s="232"/>
      <c r="L311" s="237"/>
      <c r="M311" s="238"/>
      <c r="N311" s="239"/>
      <c r="O311" s="239"/>
      <c r="P311" s="239"/>
      <c r="Q311" s="239"/>
      <c r="R311" s="239"/>
      <c r="S311" s="239"/>
      <c r="T311" s="240"/>
      <c r="AT311" s="241" t="s">
        <v>211</v>
      </c>
      <c r="AU311" s="241" t="s">
        <v>87</v>
      </c>
      <c r="AV311" s="13" t="s">
        <v>87</v>
      </c>
      <c r="AW311" s="13" t="s">
        <v>40</v>
      </c>
      <c r="AX311" s="13" t="s">
        <v>80</v>
      </c>
      <c r="AY311" s="241" t="s">
        <v>201</v>
      </c>
    </row>
    <row r="312" spans="2:65" s="15" customFormat="1">
      <c r="B312" s="253"/>
      <c r="C312" s="254"/>
      <c r="D312" s="218" t="s">
        <v>211</v>
      </c>
      <c r="E312" s="255" t="s">
        <v>34</v>
      </c>
      <c r="F312" s="256" t="s">
        <v>4996</v>
      </c>
      <c r="G312" s="254"/>
      <c r="H312" s="257">
        <v>1.28</v>
      </c>
      <c r="I312" s="258"/>
      <c r="J312" s="254"/>
      <c r="K312" s="254"/>
      <c r="L312" s="259"/>
      <c r="M312" s="260"/>
      <c r="N312" s="261"/>
      <c r="O312" s="261"/>
      <c r="P312" s="261"/>
      <c r="Q312" s="261"/>
      <c r="R312" s="261"/>
      <c r="S312" s="261"/>
      <c r="T312" s="262"/>
      <c r="AT312" s="263" t="s">
        <v>211</v>
      </c>
      <c r="AU312" s="263" t="s">
        <v>87</v>
      </c>
      <c r="AV312" s="15" t="s">
        <v>108</v>
      </c>
      <c r="AW312" s="15" t="s">
        <v>40</v>
      </c>
      <c r="AX312" s="15" t="s">
        <v>80</v>
      </c>
      <c r="AY312" s="263" t="s">
        <v>201</v>
      </c>
    </row>
    <row r="313" spans="2:65" s="14" customFormat="1">
      <c r="B313" s="242"/>
      <c r="C313" s="243"/>
      <c r="D313" s="218" t="s">
        <v>211</v>
      </c>
      <c r="E313" s="244" t="s">
        <v>34</v>
      </c>
      <c r="F313" s="245" t="s">
        <v>215</v>
      </c>
      <c r="G313" s="243"/>
      <c r="H313" s="246">
        <v>24.247</v>
      </c>
      <c r="I313" s="247"/>
      <c r="J313" s="243"/>
      <c r="K313" s="243"/>
      <c r="L313" s="248"/>
      <c r="M313" s="249"/>
      <c r="N313" s="250"/>
      <c r="O313" s="250"/>
      <c r="P313" s="250"/>
      <c r="Q313" s="250"/>
      <c r="R313" s="250"/>
      <c r="S313" s="250"/>
      <c r="T313" s="251"/>
      <c r="AT313" s="252" t="s">
        <v>211</v>
      </c>
      <c r="AU313" s="252" t="s">
        <v>87</v>
      </c>
      <c r="AV313" s="14" t="s">
        <v>111</v>
      </c>
      <c r="AW313" s="14" t="s">
        <v>40</v>
      </c>
      <c r="AX313" s="14" t="s">
        <v>42</v>
      </c>
      <c r="AY313" s="252" t="s">
        <v>201</v>
      </c>
    </row>
    <row r="314" spans="2:65" s="1" customFormat="1" ht="16.5" customHeight="1">
      <c r="B314" s="43"/>
      <c r="C314" s="264" t="s">
        <v>509</v>
      </c>
      <c r="D314" s="264" t="s">
        <v>306</v>
      </c>
      <c r="E314" s="265" t="s">
        <v>5006</v>
      </c>
      <c r="F314" s="266" t="s">
        <v>5007</v>
      </c>
      <c r="G314" s="267" t="s">
        <v>137</v>
      </c>
      <c r="H314" s="268">
        <v>1.3180000000000001</v>
      </c>
      <c r="I314" s="269"/>
      <c r="J314" s="270">
        <f>ROUND(I314*H314,2)</f>
        <v>0</v>
      </c>
      <c r="K314" s="266" t="s">
        <v>207</v>
      </c>
      <c r="L314" s="271"/>
      <c r="M314" s="272" t="s">
        <v>34</v>
      </c>
      <c r="N314" s="273" t="s">
        <v>51</v>
      </c>
      <c r="O314" s="44"/>
      <c r="P314" s="215">
        <f>O314*H314</f>
        <v>0</v>
      </c>
      <c r="Q314" s="215">
        <v>0.13100000000000001</v>
      </c>
      <c r="R314" s="215">
        <f>Q314*H314</f>
        <v>0.17265800000000001</v>
      </c>
      <c r="S314" s="215">
        <v>0</v>
      </c>
      <c r="T314" s="216">
        <f>S314*H314</f>
        <v>0</v>
      </c>
      <c r="AR314" s="25" t="s">
        <v>244</v>
      </c>
      <c r="AT314" s="25" t="s">
        <v>306</v>
      </c>
      <c r="AU314" s="25" t="s">
        <v>87</v>
      </c>
      <c r="AY314" s="25" t="s">
        <v>201</v>
      </c>
      <c r="BE314" s="217">
        <f>IF(N314="základní",J314,0)</f>
        <v>0</v>
      </c>
      <c r="BF314" s="217">
        <f>IF(N314="snížená",J314,0)</f>
        <v>0</v>
      </c>
      <c r="BG314" s="217">
        <f>IF(N314="zákl. přenesená",J314,0)</f>
        <v>0</v>
      </c>
      <c r="BH314" s="217">
        <f>IF(N314="sníž. přenesená",J314,0)</f>
        <v>0</v>
      </c>
      <c r="BI314" s="217">
        <f>IF(N314="nulová",J314,0)</f>
        <v>0</v>
      </c>
      <c r="BJ314" s="25" t="s">
        <v>42</v>
      </c>
      <c r="BK314" s="217">
        <f>ROUND(I314*H314,2)</f>
        <v>0</v>
      </c>
      <c r="BL314" s="25" t="s">
        <v>111</v>
      </c>
      <c r="BM314" s="25" t="s">
        <v>5008</v>
      </c>
    </row>
    <row r="315" spans="2:65" s="13" customFormat="1">
      <c r="B315" s="231"/>
      <c r="C315" s="232"/>
      <c r="D315" s="218" t="s">
        <v>211</v>
      </c>
      <c r="E315" s="232"/>
      <c r="F315" s="234" t="s">
        <v>5009</v>
      </c>
      <c r="G315" s="232"/>
      <c r="H315" s="235">
        <v>1.3180000000000001</v>
      </c>
      <c r="I315" s="236"/>
      <c r="J315" s="232"/>
      <c r="K315" s="232"/>
      <c r="L315" s="237"/>
      <c r="M315" s="238"/>
      <c r="N315" s="239"/>
      <c r="O315" s="239"/>
      <c r="P315" s="239"/>
      <c r="Q315" s="239"/>
      <c r="R315" s="239"/>
      <c r="S315" s="239"/>
      <c r="T315" s="240"/>
      <c r="AT315" s="241" t="s">
        <v>211</v>
      </c>
      <c r="AU315" s="241" t="s">
        <v>87</v>
      </c>
      <c r="AV315" s="13" t="s">
        <v>87</v>
      </c>
      <c r="AW315" s="13" t="s">
        <v>6</v>
      </c>
      <c r="AX315" s="13" t="s">
        <v>42</v>
      </c>
      <c r="AY315" s="241" t="s">
        <v>201</v>
      </c>
    </row>
    <row r="316" spans="2:65" s="11" customFormat="1" ht="29.85" customHeight="1">
      <c r="B316" s="190"/>
      <c r="C316" s="191"/>
      <c r="D316" s="192" t="s">
        <v>79</v>
      </c>
      <c r="E316" s="204" t="s">
        <v>233</v>
      </c>
      <c r="F316" s="204" t="s">
        <v>754</v>
      </c>
      <c r="G316" s="191"/>
      <c r="H316" s="191"/>
      <c r="I316" s="194"/>
      <c r="J316" s="205">
        <f>BK316</f>
        <v>0</v>
      </c>
      <c r="K316" s="191"/>
      <c r="L316" s="196"/>
      <c r="M316" s="197"/>
      <c r="N316" s="198"/>
      <c r="O316" s="198"/>
      <c r="P316" s="199">
        <f>SUM(P317:P328)</f>
        <v>0</v>
      </c>
      <c r="Q316" s="198"/>
      <c r="R316" s="199">
        <f>SUM(R317:R328)</f>
        <v>0.40639032000000003</v>
      </c>
      <c r="S316" s="198"/>
      <c r="T316" s="200">
        <f>SUM(T317:T328)</f>
        <v>0</v>
      </c>
      <c r="AR316" s="201" t="s">
        <v>42</v>
      </c>
      <c r="AT316" s="202" t="s">
        <v>79</v>
      </c>
      <c r="AU316" s="202" t="s">
        <v>42</v>
      </c>
      <c r="AY316" s="201" t="s">
        <v>201</v>
      </c>
      <c r="BK316" s="203">
        <f>SUM(BK317:BK328)</f>
        <v>0</v>
      </c>
    </row>
    <row r="317" spans="2:65" s="1" customFormat="1" ht="25.5" customHeight="1">
      <c r="B317" s="43"/>
      <c r="C317" s="206" t="s">
        <v>514</v>
      </c>
      <c r="D317" s="206" t="s">
        <v>203</v>
      </c>
      <c r="E317" s="207" t="s">
        <v>4708</v>
      </c>
      <c r="F317" s="208" t="s">
        <v>4709</v>
      </c>
      <c r="G317" s="209" t="s">
        <v>137</v>
      </c>
      <c r="H317" s="210">
        <v>34.557000000000002</v>
      </c>
      <c r="I317" s="211"/>
      <c r="J317" s="212">
        <f>ROUND(I317*H317,2)</f>
        <v>0</v>
      </c>
      <c r="K317" s="208" t="s">
        <v>207</v>
      </c>
      <c r="L317" s="63"/>
      <c r="M317" s="213" t="s">
        <v>34</v>
      </c>
      <c r="N317" s="214" t="s">
        <v>51</v>
      </c>
      <c r="O317" s="44"/>
      <c r="P317" s="215">
        <f>O317*H317</f>
        <v>0</v>
      </c>
      <c r="Q317" s="215">
        <v>1.1999999999999999E-3</v>
      </c>
      <c r="R317" s="215">
        <f>Q317*H317</f>
        <v>4.1468399999999996E-2</v>
      </c>
      <c r="S317" s="215">
        <v>0</v>
      </c>
      <c r="T317" s="216">
        <f>S317*H317</f>
        <v>0</v>
      </c>
      <c r="AR317" s="25" t="s">
        <v>111</v>
      </c>
      <c r="AT317" s="25" t="s">
        <v>203</v>
      </c>
      <c r="AU317" s="25" t="s">
        <v>87</v>
      </c>
      <c r="AY317" s="25" t="s">
        <v>201</v>
      </c>
      <c r="BE317" s="217">
        <f>IF(N317="základní",J317,0)</f>
        <v>0</v>
      </c>
      <c r="BF317" s="217">
        <f>IF(N317="snížená",J317,0)</f>
        <v>0</v>
      </c>
      <c r="BG317" s="217">
        <f>IF(N317="zákl. přenesená",J317,0)</f>
        <v>0</v>
      </c>
      <c r="BH317" s="217">
        <f>IF(N317="sníž. přenesená",J317,0)</f>
        <v>0</v>
      </c>
      <c r="BI317" s="217">
        <f>IF(N317="nulová",J317,0)</f>
        <v>0</v>
      </c>
      <c r="BJ317" s="25" t="s">
        <v>42</v>
      </c>
      <c r="BK317" s="217">
        <f>ROUND(I317*H317,2)</f>
        <v>0</v>
      </c>
      <c r="BL317" s="25" t="s">
        <v>111</v>
      </c>
      <c r="BM317" s="25" t="s">
        <v>5010</v>
      </c>
    </row>
    <row r="318" spans="2:65" s="12" customFormat="1">
      <c r="B318" s="221"/>
      <c r="C318" s="222"/>
      <c r="D318" s="218" t="s">
        <v>211</v>
      </c>
      <c r="E318" s="223" t="s">
        <v>34</v>
      </c>
      <c r="F318" s="224" t="s">
        <v>4858</v>
      </c>
      <c r="G318" s="222"/>
      <c r="H318" s="223" t="s">
        <v>34</v>
      </c>
      <c r="I318" s="225"/>
      <c r="J318" s="222"/>
      <c r="K318" s="222"/>
      <c r="L318" s="226"/>
      <c r="M318" s="227"/>
      <c r="N318" s="228"/>
      <c r="O318" s="228"/>
      <c r="P318" s="228"/>
      <c r="Q318" s="228"/>
      <c r="R318" s="228"/>
      <c r="S318" s="228"/>
      <c r="T318" s="229"/>
      <c r="AT318" s="230" t="s">
        <v>211</v>
      </c>
      <c r="AU318" s="230" t="s">
        <v>87</v>
      </c>
      <c r="AV318" s="12" t="s">
        <v>42</v>
      </c>
      <c r="AW318" s="12" t="s">
        <v>40</v>
      </c>
      <c r="AX318" s="12" t="s">
        <v>80</v>
      </c>
      <c r="AY318" s="230" t="s">
        <v>201</v>
      </c>
    </row>
    <row r="319" spans="2:65" s="13" customFormat="1" ht="27">
      <c r="B319" s="231"/>
      <c r="C319" s="232"/>
      <c r="D319" s="218" t="s">
        <v>211</v>
      </c>
      <c r="E319" s="233" t="s">
        <v>34</v>
      </c>
      <c r="F319" s="234" t="s">
        <v>5011</v>
      </c>
      <c r="G319" s="232"/>
      <c r="H319" s="235">
        <v>7.3070000000000004</v>
      </c>
      <c r="I319" s="236"/>
      <c r="J319" s="232"/>
      <c r="K319" s="232"/>
      <c r="L319" s="237"/>
      <c r="M319" s="238"/>
      <c r="N319" s="239"/>
      <c r="O319" s="239"/>
      <c r="P319" s="239"/>
      <c r="Q319" s="239"/>
      <c r="R319" s="239"/>
      <c r="S319" s="239"/>
      <c r="T319" s="240"/>
      <c r="AT319" s="241" t="s">
        <v>211</v>
      </c>
      <c r="AU319" s="241" t="s">
        <v>87</v>
      </c>
      <c r="AV319" s="13" t="s">
        <v>87</v>
      </c>
      <c r="AW319" s="13" t="s">
        <v>40</v>
      </c>
      <c r="AX319" s="13" t="s">
        <v>80</v>
      </c>
      <c r="AY319" s="241" t="s">
        <v>201</v>
      </c>
    </row>
    <row r="320" spans="2:65" s="15" customFormat="1">
      <c r="B320" s="253"/>
      <c r="C320" s="254"/>
      <c r="D320" s="218" t="s">
        <v>211</v>
      </c>
      <c r="E320" s="255" t="s">
        <v>34</v>
      </c>
      <c r="F320" s="256" t="s">
        <v>5012</v>
      </c>
      <c r="G320" s="254"/>
      <c r="H320" s="257">
        <v>7.3070000000000004</v>
      </c>
      <c r="I320" s="258"/>
      <c r="J320" s="254"/>
      <c r="K320" s="254"/>
      <c r="L320" s="259"/>
      <c r="M320" s="260"/>
      <c r="N320" s="261"/>
      <c r="O320" s="261"/>
      <c r="P320" s="261"/>
      <c r="Q320" s="261"/>
      <c r="R320" s="261"/>
      <c r="S320" s="261"/>
      <c r="T320" s="262"/>
      <c r="AT320" s="263" t="s">
        <v>211</v>
      </c>
      <c r="AU320" s="263" t="s">
        <v>87</v>
      </c>
      <c r="AV320" s="15" t="s">
        <v>108</v>
      </c>
      <c r="AW320" s="15" t="s">
        <v>40</v>
      </c>
      <c r="AX320" s="15" t="s">
        <v>80</v>
      </c>
      <c r="AY320" s="263" t="s">
        <v>201</v>
      </c>
    </row>
    <row r="321" spans="2:65" s="13" customFormat="1">
      <c r="B321" s="231"/>
      <c r="C321" s="232"/>
      <c r="D321" s="218" t="s">
        <v>211</v>
      </c>
      <c r="E321" s="233" t="s">
        <v>34</v>
      </c>
      <c r="F321" s="234" t="s">
        <v>5013</v>
      </c>
      <c r="G321" s="232"/>
      <c r="H321" s="235">
        <v>25.875</v>
      </c>
      <c r="I321" s="236"/>
      <c r="J321" s="232"/>
      <c r="K321" s="232"/>
      <c r="L321" s="237"/>
      <c r="M321" s="238"/>
      <c r="N321" s="239"/>
      <c r="O321" s="239"/>
      <c r="P321" s="239"/>
      <c r="Q321" s="239"/>
      <c r="R321" s="239"/>
      <c r="S321" s="239"/>
      <c r="T321" s="240"/>
      <c r="AT321" s="241" t="s">
        <v>211</v>
      </c>
      <c r="AU321" s="241" t="s">
        <v>87</v>
      </c>
      <c r="AV321" s="13" t="s">
        <v>87</v>
      </c>
      <c r="AW321" s="13" t="s">
        <v>40</v>
      </c>
      <c r="AX321" s="13" t="s">
        <v>80</v>
      </c>
      <c r="AY321" s="241" t="s">
        <v>201</v>
      </c>
    </row>
    <row r="322" spans="2:65" s="13" customFormat="1">
      <c r="B322" s="231"/>
      <c r="C322" s="232"/>
      <c r="D322" s="218" t="s">
        <v>211</v>
      </c>
      <c r="E322" s="233" t="s">
        <v>34</v>
      </c>
      <c r="F322" s="234" t="s">
        <v>5014</v>
      </c>
      <c r="G322" s="232"/>
      <c r="H322" s="235">
        <v>1.375</v>
      </c>
      <c r="I322" s="236"/>
      <c r="J322" s="232"/>
      <c r="K322" s="232"/>
      <c r="L322" s="237"/>
      <c r="M322" s="238"/>
      <c r="N322" s="239"/>
      <c r="O322" s="239"/>
      <c r="P322" s="239"/>
      <c r="Q322" s="239"/>
      <c r="R322" s="239"/>
      <c r="S322" s="239"/>
      <c r="T322" s="240"/>
      <c r="AT322" s="241" t="s">
        <v>211</v>
      </c>
      <c r="AU322" s="241" t="s">
        <v>87</v>
      </c>
      <c r="AV322" s="13" t="s">
        <v>87</v>
      </c>
      <c r="AW322" s="13" t="s">
        <v>40</v>
      </c>
      <c r="AX322" s="13" t="s">
        <v>80</v>
      </c>
      <c r="AY322" s="241" t="s">
        <v>201</v>
      </c>
    </row>
    <row r="323" spans="2:65" s="15" customFormat="1">
      <c r="B323" s="253"/>
      <c r="C323" s="254"/>
      <c r="D323" s="218" t="s">
        <v>211</v>
      </c>
      <c r="E323" s="255" t="s">
        <v>34</v>
      </c>
      <c r="F323" s="256" t="s">
        <v>5015</v>
      </c>
      <c r="G323" s="254"/>
      <c r="H323" s="257">
        <v>27.25</v>
      </c>
      <c r="I323" s="258"/>
      <c r="J323" s="254"/>
      <c r="K323" s="254"/>
      <c r="L323" s="259"/>
      <c r="M323" s="260"/>
      <c r="N323" s="261"/>
      <c r="O323" s="261"/>
      <c r="P323" s="261"/>
      <c r="Q323" s="261"/>
      <c r="R323" s="261"/>
      <c r="S323" s="261"/>
      <c r="T323" s="262"/>
      <c r="AT323" s="263" t="s">
        <v>211</v>
      </c>
      <c r="AU323" s="263" t="s">
        <v>87</v>
      </c>
      <c r="AV323" s="15" t="s">
        <v>108</v>
      </c>
      <c r="AW323" s="15" t="s">
        <v>40</v>
      </c>
      <c r="AX323" s="15" t="s">
        <v>80</v>
      </c>
      <c r="AY323" s="263" t="s">
        <v>201</v>
      </c>
    </row>
    <row r="324" spans="2:65" s="14" customFormat="1">
      <c r="B324" s="242"/>
      <c r="C324" s="243"/>
      <c r="D324" s="218" t="s">
        <v>211</v>
      </c>
      <c r="E324" s="244" t="s">
        <v>34</v>
      </c>
      <c r="F324" s="245" t="s">
        <v>215</v>
      </c>
      <c r="G324" s="243"/>
      <c r="H324" s="246">
        <v>34.557000000000002</v>
      </c>
      <c r="I324" s="247"/>
      <c r="J324" s="243"/>
      <c r="K324" s="243"/>
      <c r="L324" s="248"/>
      <c r="M324" s="249"/>
      <c r="N324" s="250"/>
      <c r="O324" s="250"/>
      <c r="P324" s="250"/>
      <c r="Q324" s="250"/>
      <c r="R324" s="250"/>
      <c r="S324" s="250"/>
      <c r="T324" s="251"/>
      <c r="AT324" s="252" t="s">
        <v>211</v>
      </c>
      <c r="AU324" s="252" t="s">
        <v>87</v>
      </c>
      <c r="AV324" s="14" t="s">
        <v>111</v>
      </c>
      <c r="AW324" s="14" t="s">
        <v>40</v>
      </c>
      <c r="AX324" s="14" t="s">
        <v>42</v>
      </c>
      <c r="AY324" s="252" t="s">
        <v>201</v>
      </c>
    </row>
    <row r="325" spans="2:65" s="1" customFormat="1" ht="25.5" customHeight="1">
      <c r="B325" s="43"/>
      <c r="C325" s="206" t="s">
        <v>519</v>
      </c>
      <c r="D325" s="206" t="s">
        <v>203</v>
      </c>
      <c r="E325" s="207" t="s">
        <v>4713</v>
      </c>
      <c r="F325" s="208" t="s">
        <v>4714</v>
      </c>
      <c r="G325" s="209" t="s">
        <v>137</v>
      </c>
      <c r="H325" s="210">
        <v>34.557000000000002</v>
      </c>
      <c r="I325" s="211"/>
      <c r="J325" s="212">
        <f>ROUND(I325*H325,2)</f>
        <v>0</v>
      </c>
      <c r="K325" s="208" t="s">
        <v>207</v>
      </c>
      <c r="L325" s="63"/>
      <c r="M325" s="213" t="s">
        <v>34</v>
      </c>
      <c r="N325" s="214" t="s">
        <v>51</v>
      </c>
      <c r="O325" s="44"/>
      <c r="P325" s="215">
        <f>O325*H325</f>
        <v>0</v>
      </c>
      <c r="Q325" s="215">
        <v>1.4E-3</v>
      </c>
      <c r="R325" s="215">
        <f>Q325*H325</f>
        <v>4.8379800000000001E-2</v>
      </c>
      <c r="S325" s="215">
        <v>0</v>
      </c>
      <c r="T325" s="216">
        <f>S325*H325</f>
        <v>0</v>
      </c>
      <c r="AR325" s="25" t="s">
        <v>111</v>
      </c>
      <c r="AT325" s="25" t="s">
        <v>203</v>
      </c>
      <c r="AU325" s="25" t="s">
        <v>87</v>
      </c>
      <c r="AY325" s="25" t="s">
        <v>201</v>
      </c>
      <c r="BE325" s="217">
        <f>IF(N325="základní",J325,0)</f>
        <v>0</v>
      </c>
      <c r="BF325" s="217">
        <f>IF(N325="snížená",J325,0)</f>
        <v>0</v>
      </c>
      <c r="BG325" s="217">
        <f>IF(N325="zákl. přenesená",J325,0)</f>
        <v>0</v>
      </c>
      <c r="BH325" s="217">
        <f>IF(N325="sníž. přenesená",J325,0)</f>
        <v>0</v>
      </c>
      <c r="BI325" s="217">
        <f>IF(N325="nulová",J325,0)</f>
        <v>0</v>
      </c>
      <c r="BJ325" s="25" t="s">
        <v>42</v>
      </c>
      <c r="BK325" s="217">
        <f>ROUND(I325*H325,2)</f>
        <v>0</v>
      </c>
      <c r="BL325" s="25" t="s">
        <v>111</v>
      </c>
      <c r="BM325" s="25" t="s">
        <v>5016</v>
      </c>
    </row>
    <row r="326" spans="2:65" s="1" customFormat="1" ht="25.5" customHeight="1">
      <c r="B326" s="43"/>
      <c r="C326" s="206" t="s">
        <v>524</v>
      </c>
      <c r="D326" s="206" t="s">
        <v>203</v>
      </c>
      <c r="E326" s="207" t="s">
        <v>972</v>
      </c>
      <c r="F326" s="208" t="s">
        <v>973</v>
      </c>
      <c r="G326" s="209" t="s">
        <v>137</v>
      </c>
      <c r="H326" s="210">
        <v>34.557000000000002</v>
      </c>
      <c r="I326" s="211"/>
      <c r="J326" s="212">
        <f>ROUND(I326*H326,2)</f>
        <v>0</v>
      </c>
      <c r="K326" s="208" t="s">
        <v>207</v>
      </c>
      <c r="L326" s="63"/>
      <c r="M326" s="213" t="s">
        <v>34</v>
      </c>
      <c r="N326" s="214" t="s">
        <v>51</v>
      </c>
      <c r="O326" s="44"/>
      <c r="P326" s="215">
        <f>O326*H326</f>
        <v>0</v>
      </c>
      <c r="Q326" s="215">
        <v>4.3800000000000002E-3</v>
      </c>
      <c r="R326" s="215">
        <f>Q326*H326</f>
        <v>0.15135966000000001</v>
      </c>
      <c r="S326" s="215">
        <v>0</v>
      </c>
      <c r="T326" s="216">
        <f>S326*H326</f>
        <v>0</v>
      </c>
      <c r="AR326" s="25" t="s">
        <v>111</v>
      </c>
      <c r="AT326" s="25" t="s">
        <v>203</v>
      </c>
      <c r="AU326" s="25" t="s">
        <v>87</v>
      </c>
      <c r="AY326" s="25" t="s">
        <v>201</v>
      </c>
      <c r="BE326" s="217">
        <f>IF(N326="základní",J326,0)</f>
        <v>0</v>
      </c>
      <c r="BF326" s="217">
        <f>IF(N326="snížená",J326,0)</f>
        <v>0</v>
      </c>
      <c r="BG326" s="217">
        <f>IF(N326="zákl. přenesená",J326,0)</f>
        <v>0</v>
      </c>
      <c r="BH326" s="217">
        <f>IF(N326="sníž. přenesená",J326,0)</f>
        <v>0</v>
      </c>
      <c r="BI326" s="217">
        <f>IF(N326="nulová",J326,0)</f>
        <v>0</v>
      </c>
      <c r="BJ326" s="25" t="s">
        <v>42</v>
      </c>
      <c r="BK326" s="217">
        <f>ROUND(I326*H326,2)</f>
        <v>0</v>
      </c>
      <c r="BL326" s="25" t="s">
        <v>111</v>
      </c>
      <c r="BM326" s="25" t="s">
        <v>5017</v>
      </c>
    </row>
    <row r="327" spans="2:65" s="1" customFormat="1" ht="27">
      <c r="B327" s="43"/>
      <c r="C327" s="65"/>
      <c r="D327" s="218" t="s">
        <v>209</v>
      </c>
      <c r="E327" s="65"/>
      <c r="F327" s="219" t="s">
        <v>857</v>
      </c>
      <c r="G327" s="65"/>
      <c r="H327" s="65"/>
      <c r="I327" s="175"/>
      <c r="J327" s="65"/>
      <c r="K327" s="65"/>
      <c r="L327" s="63"/>
      <c r="M327" s="220"/>
      <c r="N327" s="44"/>
      <c r="O327" s="44"/>
      <c r="P327" s="44"/>
      <c r="Q327" s="44"/>
      <c r="R327" s="44"/>
      <c r="S327" s="44"/>
      <c r="T327" s="80"/>
      <c r="AT327" s="25" t="s">
        <v>209</v>
      </c>
      <c r="AU327" s="25" t="s">
        <v>87</v>
      </c>
    </row>
    <row r="328" spans="2:65" s="1" customFormat="1" ht="25.5" customHeight="1">
      <c r="B328" s="43"/>
      <c r="C328" s="206" t="s">
        <v>528</v>
      </c>
      <c r="D328" s="206" t="s">
        <v>203</v>
      </c>
      <c r="E328" s="207" t="s">
        <v>4719</v>
      </c>
      <c r="F328" s="208" t="s">
        <v>4720</v>
      </c>
      <c r="G328" s="209" t="s">
        <v>137</v>
      </c>
      <c r="H328" s="210">
        <v>34.557000000000002</v>
      </c>
      <c r="I328" s="211"/>
      <c r="J328" s="212">
        <f>ROUND(I328*H328,2)</f>
        <v>0</v>
      </c>
      <c r="K328" s="208" t="s">
        <v>207</v>
      </c>
      <c r="L328" s="63"/>
      <c r="M328" s="213" t="s">
        <v>34</v>
      </c>
      <c r="N328" s="214" t="s">
        <v>51</v>
      </c>
      <c r="O328" s="44"/>
      <c r="P328" s="215">
        <f>O328*H328</f>
        <v>0</v>
      </c>
      <c r="Q328" s="215">
        <v>4.7800000000000004E-3</v>
      </c>
      <c r="R328" s="215">
        <f>Q328*H328</f>
        <v>0.16518246000000003</v>
      </c>
      <c r="S328" s="215">
        <v>0</v>
      </c>
      <c r="T328" s="216">
        <f>S328*H328</f>
        <v>0</v>
      </c>
      <c r="AR328" s="25" t="s">
        <v>111</v>
      </c>
      <c r="AT328" s="25" t="s">
        <v>203</v>
      </c>
      <c r="AU328" s="25" t="s">
        <v>87</v>
      </c>
      <c r="AY328" s="25" t="s">
        <v>201</v>
      </c>
      <c r="BE328" s="217">
        <f>IF(N328="základní",J328,0)</f>
        <v>0</v>
      </c>
      <c r="BF328" s="217">
        <f>IF(N328="snížená",J328,0)</f>
        <v>0</v>
      </c>
      <c r="BG328" s="217">
        <f>IF(N328="zákl. přenesená",J328,0)</f>
        <v>0</v>
      </c>
      <c r="BH328" s="217">
        <f>IF(N328="sníž. přenesená",J328,0)</f>
        <v>0</v>
      </c>
      <c r="BI328" s="217">
        <f>IF(N328="nulová",J328,0)</f>
        <v>0</v>
      </c>
      <c r="BJ328" s="25" t="s">
        <v>42</v>
      </c>
      <c r="BK328" s="217">
        <f>ROUND(I328*H328,2)</f>
        <v>0</v>
      </c>
      <c r="BL328" s="25" t="s">
        <v>111</v>
      </c>
      <c r="BM328" s="25" t="s">
        <v>5018</v>
      </c>
    </row>
    <row r="329" spans="2:65" s="11" customFormat="1" ht="29.85" customHeight="1">
      <c r="B329" s="190"/>
      <c r="C329" s="191"/>
      <c r="D329" s="192" t="s">
        <v>79</v>
      </c>
      <c r="E329" s="204" t="s">
        <v>249</v>
      </c>
      <c r="F329" s="204" t="s">
        <v>1223</v>
      </c>
      <c r="G329" s="191"/>
      <c r="H329" s="191"/>
      <c r="I329" s="194"/>
      <c r="J329" s="205">
        <f>BK329</f>
        <v>0</v>
      </c>
      <c r="K329" s="191"/>
      <c r="L329" s="196"/>
      <c r="M329" s="197"/>
      <c r="N329" s="198"/>
      <c r="O329" s="198"/>
      <c r="P329" s="199">
        <f>SUM(P330:P433)</f>
        <v>0</v>
      </c>
      <c r="Q329" s="198"/>
      <c r="R329" s="199">
        <f>SUM(R330:R433)</f>
        <v>3.4616897000000004</v>
      </c>
      <c r="S329" s="198"/>
      <c r="T329" s="200">
        <f>SUM(T330:T433)</f>
        <v>0.73245549999999993</v>
      </c>
      <c r="AR329" s="201" t="s">
        <v>42</v>
      </c>
      <c r="AT329" s="202" t="s">
        <v>79</v>
      </c>
      <c r="AU329" s="202" t="s">
        <v>42</v>
      </c>
      <c r="AY329" s="201" t="s">
        <v>201</v>
      </c>
      <c r="BK329" s="203">
        <f>SUM(BK330:BK433)</f>
        <v>0</v>
      </c>
    </row>
    <row r="330" spans="2:65" s="1" customFormat="1" ht="38.25" customHeight="1">
      <c r="B330" s="43"/>
      <c r="C330" s="206" t="s">
        <v>533</v>
      </c>
      <c r="D330" s="206" t="s">
        <v>203</v>
      </c>
      <c r="E330" s="207" t="s">
        <v>5019</v>
      </c>
      <c r="F330" s="208" t="s">
        <v>5020</v>
      </c>
      <c r="G330" s="209" t="s">
        <v>540</v>
      </c>
      <c r="H330" s="210">
        <v>7</v>
      </c>
      <c r="I330" s="211"/>
      <c r="J330" s="212">
        <f>ROUND(I330*H330,2)</f>
        <v>0</v>
      </c>
      <c r="K330" s="208" t="s">
        <v>207</v>
      </c>
      <c r="L330" s="63"/>
      <c r="M330" s="213" t="s">
        <v>34</v>
      </c>
      <c r="N330" s="214" t="s">
        <v>51</v>
      </c>
      <c r="O330" s="44"/>
      <c r="P330" s="215">
        <f>O330*H330</f>
        <v>0</v>
      </c>
      <c r="Q330" s="215">
        <v>0.20219000000000001</v>
      </c>
      <c r="R330" s="215">
        <f>Q330*H330</f>
        <v>1.41533</v>
      </c>
      <c r="S330" s="215">
        <v>0</v>
      </c>
      <c r="T330" s="216">
        <f>S330*H330</f>
        <v>0</v>
      </c>
      <c r="AR330" s="25" t="s">
        <v>111</v>
      </c>
      <c r="AT330" s="25" t="s">
        <v>203</v>
      </c>
      <c r="AU330" s="25" t="s">
        <v>87</v>
      </c>
      <c r="AY330" s="25" t="s">
        <v>201</v>
      </c>
      <c r="BE330" s="217">
        <f>IF(N330="základní",J330,0)</f>
        <v>0</v>
      </c>
      <c r="BF330" s="217">
        <f>IF(N330="snížená",J330,0)</f>
        <v>0</v>
      </c>
      <c r="BG330" s="217">
        <f>IF(N330="zákl. přenesená",J330,0)</f>
        <v>0</v>
      </c>
      <c r="BH330" s="217">
        <f>IF(N330="sníž. přenesená",J330,0)</f>
        <v>0</v>
      </c>
      <c r="BI330" s="217">
        <f>IF(N330="nulová",J330,0)</f>
        <v>0</v>
      </c>
      <c r="BJ330" s="25" t="s">
        <v>42</v>
      </c>
      <c r="BK330" s="217">
        <f>ROUND(I330*H330,2)</f>
        <v>0</v>
      </c>
      <c r="BL330" s="25" t="s">
        <v>111</v>
      </c>
      <c r="BM330" s="25" t="s">
        <v>5021</v>
      </c>
    </row>
    <row r="331" spans="2:65" s="1" customFormat="1" ht="94.5">
      <c r="B331" s="43"/>
      <c r="C331" s="65"/>
      <c r="D331" s="218" t="s">
        <v>209</v>
      </c>
      <c r="E331" s="65"/>
      <c r="F331" s="219" t="s">
        <v>5022</v>
      </c>
      <c r="G331" s="65"/>
      <c r="H331" s="65"/>
      <c r="I331" s="175"/>
      <c r="J331" s="65"/>
      <c r="K331" s="65"/>
      <c r="L331" s="63"/>
      <c r="M331" s="220"/>
      <c r="N331" s="44"/>
      <c r="O331" s="44"/>
      <c r="P331" s="44"/>
      <c r="Q331" s="44"/>
      <c r="R331" s="44"/>
      <c r="S331" s="44"/>
      <c r="T331" s="80"/>
      <c r="AT331" s="25" t="s">
        <v>209</v>
      </c>
      <c r="AU331" s="25" t="s">
        <v>87</v>
      </c>
    </row>
    <row r="332" spans="2:65" s="12" customFormat="1">
      <c r="B332" s="221"/>
      <c r="C332" s="222"/>
      <c r="D332" s="218" t="s">
        <v>211</v>
      </c>
      <c r="E332" s="223" t="s">
        <v>34</v>
      </c>
      <c r="F332" s="224" t="s">
        <v>4470</v>
      </c>
      <c r="G332" s="222"/>
      <c r="H332" s="223" t="s">
        <v>34</v>
      </c>
      <c r="I332" s="225"/>
      <c r="J332" s="222"/>
      <c r="K332" s="222"/>
      <c r="L332" s="226"/>
      <c r="M332" s="227"/>
      <c r="N332" s="228"/>
      <c r="O332" s="228"/>
      <c r="P332" s="228"/>
      <c r="Q332" s="228"/>
      <c r="R332" s="228"/>
      <c r="S332" s="228"/>
      <c r="T332" s="229"/>
      <c r="AT332" s="230" t="s">
        <v>211</v>
      </c>
      <c r="AU332" s="230" t="s">
        <v>87</v>
      </c>
      <c r="AV332" s="12" t="s">
        <v>42</v>
      </c>
      <c r="AW332" s="12" t="s">
        <v>40</v>
      </c>
      <c r="AX332" s="12" t="s">
        <v>80</v>
      </c>
      <c r="AY332" s="230" t="s">
        <v>201</v>
      </c>
    </row>
    <row r="333" spans="2:65" s="13" customFormat="1" ht="27">
      <c r="B333" s="231"/>
      <c r="C333" s="232"/>
      <c r="D333" s="218" t="s">
        <v>211</v>
      </c>
      <c r="E333" s="233" t="s">
        <v>34</v>
      </c>
      <c r="F333" s="234" t="s">
        <v>5023</v>
      </c>
      <c r="G333" s="232"/>
      <c r="H333" s="235">
        <v>7</v>
      </c>
      <c r="I333" s="236"/>
      <c r="J333" s="232"/>
      <c r="K333" s="232"/>
      <c r="L333" s="237"/>
      <c r="M333" s="238"/>
      <c r="N333" s="239"/>
      <c r="O333" s="239"/>
      <c r="P333" s="239"/>
      <c r="Q333" s="239"/>
      <c r="R333" s="239"/>
      <c r="S333" s="239"/>
      <c r="T333" s="240"/>
      <c r="AT333" s="241" t="s">
        <v>211</v>
      </c>
      <c r="AU333" s="241" t="s">
        <v>87</v>
      </c>
      <c r="AV333" s="13" t="s">
        <v>87</v>
      </c>
      <c r="AW333" s="13" t="s">
        <v>40</v>
      </c>
      <c r="AX333" s="13" t="s">
        <v>80</v>
      </c>
      <c r="AY333" s="241" t="s">
        <v>201</v>
      </c>
    </row>
    <row r="334" spans="2:65" s="14" customFormat="1">
      <c r="B334" s="242"/>
      <c r="C334" s="243"/>
      <c r="D334" s="218" t="s">
        <v>211</v>
      </c>
      <c r="E334" s="244" t="s">
        <v>34</v>
      </c>
      <c r="F334" s="245" t="s">
        <v>215</v>
      </c>
      <c r="G334" s="243"/>
      <c r="H334" s="246">
        <v>7</v>
      </c>
      <c r="I334" s="247"/>
      <c r="J334" s="243"/>
      <c r="K334" s="243"/>
      <c r="L334" s="248"/>
      <c r="M334" s="249"/>
      <c r="N334" s="250"/>
      <c r="O334" s="250"/>
      <c r="P334" s="250"/>
      <c r="Q334" s="250"/>
      <c r="R334" s="250"/>
      <c r="S334" s="250"/>
      <c r="T334" s="251"/>
      <c r="AT334" s="252" t="s">
        <v>211</v>
      </c>
      <c r="AU334" s="252" t="s">
        <v>87</v>
      </c>
      <c r="AV334" s="14" t="s">
        <v>111</v>
      </c>
      <c r="AW334" s="14" t="s">
        <v>40</v>
      </c>
      <c r="AX334" s="14" t="s">
        <v>42</v>
      </c>
      <c r="AY334" s="252" t="s">
        <v>201</v>
      </c>
    </row>
    <row r="335" spans="2:65" s="1" customFormat="1" ht="38.25" customHeight="1">
      <c r="B335" s="43"/>
      <c r="C335" s="206" t="s">
        <v>537</v>
      </c>
      <c r="D335" s="206" t="s">
        <v>203</v>
      </c>
      <c r="E335" s="207" t="s">
        <v>5024</v>
      </c>
      <c r="F335" s="208" t="s">
        <v>5025</v>
      </c>
      <c r="G335" s="209" t="s">
        <v>540</v>
      </c>
      <c r="H335" s="210">
        <v>7</v>
      </c>
      <c r="I335" s="211"/>
      <c r="J335" s="212">
        <f>ROUND(I335*H335,2)</f>
        <v>0</v>
      </c>
      <c r="K335" s="208" t="s">
        <v>207</v>
      </c>
      <c r="L335" s="63"/>
      <c r="M335" s="213" t="s">
        <v>34</v>
      </c>
      <c r="N335" s="214" t="s">
        <v>51</v>
      </c>
      <c r="O335" s="44"/>
      <c r="P335" s="215">
        <f>O335*H335</f>
        <v>0</v>
      </c>
      <c r="Q335" s="215">
        <v>0.15540000000000001</v>
      </c>
      <c r="R335" s="215">
        <f>Q335*H335</f>
        <v>1.0878000000000001</v>
      </c>
      <c r="S335" s="215">
        <v>0</v>
      </c>
      <c r="T335" s="216">
        <f>S335*H335</f>
        <v>0</v>
      </c>
      <c r="AR335" s="25" t="s">
        <v>111</v>
      </c>
      <c r="AT335" s="25" t="s">
        <v>203</v>
      </c>
      <c r="AU335" s="25" t="s">
        <v>87</v>
      </c>
      <c r="AY335" s="25" t="s">
        <v>201</v>
      </c>
      <c r="BE335" s="217">
        <f>IF(N335="základní",J335,0)</f>
        <v>0</v>
      </c>
      <c r="BF335" s="217">
        <f>IF(N335="snížená",J335,0)</f>
        <v>0</v>
      </c>
      <c r="BG335" s="217">
        <f>IF(N335="zákl. přenesená",J335,0)</f>
        <v>0</v>
      </c>
      <c r="BH335" s="217">
        <f>IF(N335="sníž. přenesená",J335,0)</f>
        <v>0</v>
      </c>
      <c r="BI335" s="217">
        <f>IF(N335="nulová",J335,0)</f>
        <v>0</v>
      </c>
      <c r="BJ335" s="25" t="s">
        <v>42</v>
      </c>
      <c r="BK335" s="217">
        <f>ROUND(I335*H335,2)</f>
        <v>0</v>
      </c>
      <c r="BL335" s="25" t="s">
        <v>111</v>
      </c>
      <c r="BM335" s="25" t="s">
        <v>5026</v>
      </c>
    </row>
    <row r="336" spans="2:65" s="1" customFormat="1" ht="94.5">
      <c r="B336" s="43"/>
      <c r="C336" s="65"/>
      <c r="D336" s="218" t="s">
        <v>209</v>
      </c>
      <c r="E336" s="65"/>
      <c r="F336" s="219" t="s">
        <v>5022</v>
      </c>
      <c r="G336" s="65"/>
      <c r="H336" s="65"/>
      <c r="I336" s="175"/>
      <c r="J336" s="65"/>
      <c r="K336" s="65"/>
      <c r="L336" s="63"/>
      <c r="M336" s="220"/>
      <c r="N336" s="44"/>
      <c r="O336" s="44"/>
      <c r="P336" s="44"/>
      <c r="Q336" s="44"/>
      <c r="R336" s="44"/>
      <c r="S336" s="44"/>
      <c r="T336" s="80"/>
      <c r="AT336" s="25" t="s">
        <v>209</v>
      </c>
      <c r="AU336" s="25" t="s">
        <v>87</v>
      </c>
    </row>
    <row r="337" spans="2:65" s="12" customFormat="1">
      <c r="B337" s="221"/>
      <c r="C337" s="222"/>
      <c r="D337" s="218" t="s">
        <v>211</v>
      </c>
      <c r="E337" s="223" t="s">
        <v>34</v>
      </c>
      <c r="F337" s="224" t="s">
        <v>4470</v>
      </c>
      <c r="G337" s="222"/>
      <c r="H337" s="223" t="s">
        <v>34</v>
      </c>
      <c r="I337" s="225"/>
      <c r="J337" s="222"/>
      <c r="K337" s="222"/>
      <c r="L337" s="226"/>
      <c r="M337" s="227"/>
      <c r="N337" s="228"/>
      <c r="O337" s="228"/>
      <c r="P337" s="228"/>
      <c r="Q337" s="228"/>
      <c r="R337" s="228"/>
      <c r="S337" s="228"/>
      <c r="T337" s="229"/>
      <c r="AT337" s="230" t="s">
        <v>211</v>
      </c>
      <c r="AU337" s="230" t="s">
        <v>87</v>
      </c>
      <c r="AV337" s="12" t="s">
        <v>42</v>
      </c>
      <c r="AW337" s="12" t="s">
        <v>40</v>
      </c>
      <c r="AX337" s="12" t="s">
        <v>80</v>
      </c>
      <c r="AY337" s="230" t="s">
        <v>201</v>
      </c>
    </row>
    <row r="338" spans="2:65" s="13" customFormat="1">
      <c r="B338" s="231"/>
      <c r="C338" s="232"/>
      <c r="D338" s="218" t="s">
        <v>211</v>
      </c>
      <c r="E338" s="233" t="s">
        <v>34</v>
      </c>
      <c r="F338" s="234" t="s">
        <v>5027</v>
      </c>
      <c r="G338" s="232"/>
      <c r="H338" s="235">
        <v>7</v>
      </c>
      <c r="I338" s="236"/>
      <c r="J338" s="232"/>
      <c r="K338" s="232"/>
      <c r="L338" s="237"/>
      <c r="M338" s="238"/>
      <c r="N338" s="239"/>
      <c r="O338" s="239"/>
      <c r="P338" s="239"/>
      <c r="Q338" s="239"/>
      <c r="R338" s="239"/>
      <c r="S338" s="239"/>
      <c r="T338" s="240"/>
      <c r="AT338" s="241" t="s">
        <v>211</v>
      </c>
      <c r="AU338" s="241" t="s">
        <v>87</v>
      </c>
      <c r="AV338" s="13" t="s">
        <v>87</v>
      </c>
      <c r="AW338" s="13" t="s">
        <v>40</v>
      </c>
      <c r="AX338" s="13" t="s">
        <v>80</v>
      </c>
      <c r="AY338" s="241" t="s">
        <v>201</v>
      </c>
    </row>
    <row r="339" spans="2:65" s="14" customFormat="1">
      <c r="B339" s="242"/>
      <c r="C339" s="243"/>
      <c r="D339" s="218" t="s">
        <v>211</v>
      </c>
      <c r="E339" s="244" t="s">
        <v>34</v>
      </c>
      <c r="F339" s="245" t="s">
        <v>215</v>
      </c>
      <c r="G339" s="243"/>
      <c r="H339" s="246">
        <v>7</v>
      </c>
      <c r="I339" s="247"/>
      <c r="J339" s="243"/>
      <c r="K339" s="243"/>
      <c r="L339" s="248"/>
      <c r="M339" s="249"/>
      <c r="N339" s="250"/>
      <c r="O339" s="250"/>
      <c r="P339" s="250"/>
      <c r="Q339" s="250"/>
      <c r="R339" s="250"/>
      <c r="S339" s="250"/>
      <c r="T339" s="251"/>
      <c r="AT339" s="252" t="s">
        <v>211</v>
      </c>
      <c r="AU339" s="252" t="s">
        <v>87</v>
      </c>
      <c r="AV339" s="14" t="s">
        <v>111</v>
      </c>
      <c r="AW339" s="14" t="s">
        <v>40</v>
      </c>
      <c r="AX339" s="14" t="s">
        <v>42</v>
      </c>
      <c r="AY339" s="252" t="s">
        <v>201</v>
      </c>
    </row>
    <row r="340" spans="2:65" s="1" customFormat="1" ht="38.25" customHeight="1">
      <c r="B340" s="43"/>
      <c r="C340" s="206" t="s">
        <v>543</v>
      </c>
      <c r="D340" s="206" t="s">
        <v>203</v>
      </c>
      <c r="E340" s="207" t="s">
        <v>4769</v>
      </c>
      <c r="F340" s="208" t="s">
        <v>4770</v>
      </c>
      <c r="G340" s="209" t="s">
        <v>540</v>
      </c>
      <c r="H340" s="210">
        <v>6.4</v>
      </c>
      <c r="I340" s="211"/>
      <c r="J340" s="212">
        <f>ROUND(I340*H340,2)</f>
        <v>0</v>
      </c>
      <c r="K340" s="208" t="s">
        <v>207</v>
      </c>
      <c r="L340" s="63"/>
      <c r="M340" s="213" t="s">
        <v>34</v>
      </c>
      <c r="N340" s="214" t="s">
        <v>51</v>
      </c>
      <c r="O340" s="44"/>
      <c r="P340" s="215">
        <f>O340*H340</f>
        <v>0</v>
      </c>
      <c r="Q340" s="215">
        <v>0.10095</v>
      </c>
      <c r="R340" s="215">
        <f>Q340*H340</f>
        <v>0.64607999999999999</v>
      </c>
      <c r="S340" s="215">
        <v>0</v>
      </c>
      <c r="T340" s="216">
        <f>S340*H340</f>
        <v>0</v>
      </c>
      <c r="AR340" s="25" t="s">
        <v>111</v>
      </c>
      <c r="AT340" s="25" t="s">
        <v>203</v>
      </c>
      <c r="AU340" s="25" t="s">
        <v>87</v>
      </c>
      <c r="AY340" s="25" t="s">
        <v>201</v>
      </c>
      <c r="BE340" s="217">
        <f>IF(N340="základní",J340,0)</f>
        <v>0</v>
      </c>
      <c r="BF340" s="217">
        <f>IF(N340="snížená",J340,0)</f>
        <v>0</v>
      </c>
      <c r="BG340" s="217">
        <f>IF(N340="zákl. přenesená",J340,0)</f>
        <v>0</v>
      </c>
      <c r="BH340" s="217">
        <f>IF(N340="sníž. přenesená",J340,0)</f>
        <v>0</v>
      </c>
      <c r="BI340" s="217">
        <f>IF(N340="nulová",J340,0)</f>
        <v>0</v>
      </c>
      <c r="BJ340" s="25" t="s">
        <v>42</v>
      </c>
      <c r="BK340" s="217">
        <f>ROUND(I340*H340,2)</f>
        <v>0</v>
      </c>
      <c r="BL340" s="25" t="s">
        <v>111</v>
      </c>
      <c r="BM340" s="25" t="s">
        <v>5028</v>
      </c>
    </row>
    <row r="341" spans="2:65" s="1" customFormat="1" ht="67.5">
      <c r="B341" s="43"/>
      <c r="C341" s="65"/>
      <c r="D341" s="218" t="s">
        <v>209</v>
      </c>
      <c r="E341" s="65"/>
      <c r="F341" s="219" t="s">
        <v>4772</v>
      </c>
      <c r="G341" s="65"/>
      <c r="H341" s="65"/>
      <c r="I341" s="175"/>
      <c r="J341" s="65"/>
      <c r="K341" s="65"/>
      <c r="L341" s="63"/>
      <c r="M341" s="220"/>
      <c r="N341" s="44"/>
      <c r="O341" s="44"/>
      <c r="P341" s="44"/>
      <c r="Q341" s="44"/>
      <c r="R341" s="44"/>
      <c r="S341" s="44"/>
      <c r="T341" s="80"/>
      <c r="AT341" s="25" t="s">
        <v>209</v>
      </c>
      <c r="AU341" s="25" t="s">
        <v>87</v>
      </c>
    </row>
    <row r="342" spans="2:65" s="12" customFormat="1">
      <c r="B342" s="221"/>
      <c r="C342" s="222"/>
      <c r="D342" s="218" t="s">
        <v>211</v>
      </c>
      <c r="E342" s="223" t="s">
        <v>34</v>
      </c>
      <c r="F342" s="224" t="s">
        <v>4470</v>
      </c>
      <c r="G342" s="222"/>
      <c r="H342" s="223" t="s">
        <v>34</v>
      </c>
      <c r="I342" s="225"/>
      <c r="J342" s="222"/>
      <c r="K342" s="222"/>
      <c r="L342" s="226"/>
      <c r="M342" s="227"/>
      <c r="N342" s="228"/>
      <c r="O342" s="228"/>
      <c r="P342" s="228"/>
      <c r="Q342" s="228"/>
      <c r="R342" s="228"/>
      <c r="S342" s="228"/>
      <c r="T342" s="229"/>
      <c r="AT342" s="230" t="s">
        <v>211</v>
      </c>
      <c r="AU342" s="230" t="s">
        <v>87</v>
      </c>
      <c r="AV342" s="12" t="s">
        <v>42</v>
      </c>
      <c r="AW342" s="12" t="s">
        <v>40</v>
      </c>
      <c r="AX342" s="12" t="s">
        <v>80</v>
      </c>
      <c r="AY342" s="230" t="s">
        <v>201</v>
      </c>
    </row>
    <row r="343" spans="2:65" s="13" customFormat="1">
      <c r="B343" s="231"/>
      <c r="C343" s="232"/>
      <c r="D343" s="218" t="s">
        <v>211</v>
      </c>
      <c r="E343" s="233" t="s">
        <v>34</v>
      </c>
      <c r="F343" s="234" t="s">
        <v>5029</v>
      </c>
      <c r="G343" s="232"/>
      <c r="H343" s="235">
        <v>6.4</v>
      </c>
      <c r="I343" s="236"/>
      <c r="J343" s="232"/>
      <c r="K343" s="232"/>
      <c r="L343" s="237"/>
      <c r="M343" s="238"/>
      <c r="N343" s="239"/>
      <c r="O343" s="239"/>
      <c r="P343" s="239"/>
      <c r="Q343" s="239"/>
      <c r="R343" s="239"/>
      <c r="S343" s="239"/>
      <c r="T343" s="240"/>
      <c r="AT343" s="241" t="s">
        <v>211</v>
      </c>
      <c r="AU343" s="241" t="s">
        <v>87</v>
      </c>
      <c r="AV343" s="13" t="s">
        <v>87</v>
      </c>
      <c r="AW343" s="13" t="s">
        <v>40</v>
      </c>
      <c r="AX343" s="13" t="s">
        <v>80</v>
      </c>
      <c r="AY343" s="241" t="s">
        <v>201</v>
      </c>
    </row>
    <row r="344" spans="2:65" s="15" customFormat="1">
      <c r="B344" s="253"/>
      <c r="C344" s="254"/>
      <c r="D344" s="218" t="s">
        <v>211</v>
      </c>
      <c r="E344" s="255" t="s">
        <v>34</v>
      </c>
      <c r="F344" s="256" t="s">
        <v>4996</v>
      </c>
      <c r="G344" s="254"/>
      <c r="H344" s="257">
        <v>6.4</v>
      </c>
      <c r="I344" s="258"/>
      <c r="J344" s="254"/>
      <c r="K344" s="254"/>
      <c r="L344" s="259"/>
      <c r="M344" s="260"/>
      <c r="N344" s="261"/>
      <c r="O344" s="261"/>
      <c r="P344" s="261"/>
      <c r="Q344" s="261"/>
      <c r="R344" s="261"/>
      <c r="S344" s="261"/>
      <c r="T344" s="262"/>
      <c r="AT344" s="263" t="s">
        <v>211</v>
      </c>
      <c r="AU344" s="263" t="s">
        <v>87</v>
      </c>
      <c r="AV344" s="15" t="s">
        <v>108</v>
      </c>
      <c r="AW344" s="15" t="s">
        <v>40</v>
      </c>
      <c r="AX344" s="15" t="s">
        <v>80</v>
      </c>
      <c r="AY344" s="263" t="s">
        <v>201</v>
      </c>
    </row>
    <row r="345" spans="2:65" s="14" customFormat="1">
      <c r="B345" s="242"/>
      <c r="C345" s="243"/>
      <c r="D345" s="218" t="s">
        <v>211</v>
      </c>
      <c r="E345" s="244" t="s">
        <v>34</v>
      </c>
      <c r="F345" s="245" t="s">
        <v>215</v>
      </c>
      <c r="G345" s="243"/>
      <c r="H345" s="246">
        <v>6.4</v>
      </c>
      <c r="I345" s="247"/>
      <c r="J345" s="243"/>
      <c r="K345" s="243"/>
      <c r="L345" s="248"/>
      <c r="M345" s="249"/>
      <c r="N345" s="250"/>
      <c r="O345" s="250"/>
      <c r="P345" s="250"/>
      <c r="Q345" s="250"/>
      <c r="R345" s="250"/>
      <c r="S345" s="250"/>
      <c r="T345" s="251"/>
      <c r="AT345" s="252" t="s">
        <v>211</v>
      </c>
      <c r="AU345" s="252" t="s">
        <v>87</v>
      </c>
      <c r="AV345" s="14" t="s">
        <v>111</v>
      </c>
      <c r="AW345" s="14" t="s">
        <v>40</v>
      </c>
      <c r="AX345" s="14" t="s">
        <v>42</v>
      </c>
      <c r="AY345" s="252" t="s">
        <v>201</v>
      </c>
    </row>
    <row r="346" spans="2:65" s="1" customFormat="1" ht="16.5" customHeight="1">
      <c r="B346" s="43"/>
      <c r="C346" s="264" t="s">
        <v>548</v>
      </c>
      <c r="D346" s="264" t="s">
        <v>306</v>
      </c>
      <c r="E346" s="265" t="s">
        <v>4774</v>
      </c>
      <c r="F346" s="266" t="s">
        <v>4775</v>
      </c>
      <c r="G346" s="267" t="s">
        <v>540</v>
      </c>
      <c r="H346" s="268">
        <v>6.06</v>
      </c>
      <c r="I346" s="269"/>
      <c r="J346" s="270">
        <f>ROUND(I346*H346,2)</f>
        <v>0</v>
      </c>
      <c r="K346" s="266" t="s">
        <v>207</v>
      </c>
      <c r="L346" s="271"/>
      <c r="M346" s="272" t="s">
        <v>34</v>
      </c>
      <c r="N346" s="273" t="s">
        <v>51</v>
      </c>
      <c r="O346" s="44"/>
      <c r="P346" s="215">
        <f>O346*H346</f>
        <v>0</v>
      </c>
      <c r="Q346" s="215">
        <v>2.8000000000000001E-2</v>
      </c>
      <c r="R346" s="215">
        <f>Q346*H346</f>
        <v>0.16968</v>
      </c>
      <c r="S346" s="215">
        <v>0</v>
      </c>
      <c r="T346" s="216">
        <f>S346*H346</f>
        <v>0</v>
      </c>
      <c r="AR346" s="25" t="s">
        <v>244</v>
      </c>
      <c r="AT346" s="25" t="s">
        <v>306</v>
      </c>
      <c r="AU346" s="25" t="s">
        <v>87</v>
      </c>
      <c r="AY346" s="25" t="s">
        <v>201</v>
      </c>
      <c r="BE346" s="217">
        <f>IF(N346="základní",J346,0)</f>
        <v>0</v>
      </c>
      <c r="BF346" s="217">
        <f>IF(N346="snížená",J346,0)</f>
        <v>0</v>
      </c>
      <c r="BG346" s="217">
        <f>IF(N346="zákl. přenesená",J346,0)</f>
        <v>0</v>
      </c>
      <c r="BH346" s="217">
        <f>IF(N346="sníž. přenesená",J346,0)</f>
        <v>0</v>
      </c>
      <c r="BI346" s="217">
        <f>IF(N346="nulová",J346,0)</f>
        <v>0</v>
      </c>
      <c r="BJ346" s="25" t="s">
        <v>42</v>
      </c>
      <c r="BK346" s="217">
        <f>ROUND(I346*H346,2)</f>
        <v>0</v>
      </c>
      <c r="BL346" s="25" t="s">
        <v>111</v>
      </c>
      <c r="BM346" s="25" t="s">
        <v>5030</v>
      </c>
    </row>
    <row r="347" spans="2:65" s="13" customFormat="1">
      <c r="B347" s="231"/>
      <c r="C347" s="232"/>
      <c r="D347" s="218" t="s">
        <v>211</v>
      </c>
      <c r="E347" s="232"/>
      <c r="F347" s="234" t="s">
        <v>5031</v>
      </c>
      <c r="G347" s="232"/>
      <c r="H347" s="235">
        <v>6.06</v>
      </c>
      <c r="I347" s="236"/>
      <c r="J347" s="232"/>
      <c r="K347" s="232"/>
      <c r="L347" s="237"/>
      <c r="M347" s="238"/>
      <c r="N347" s="239"/>
      <c r="O347" s="239"/>
      <c r="P347" s="239"/>
      <c r="Q347" s="239"/>
      <c r="R347" s="239"/>
      <c r="S347" s="239"/>
      <c r="T347" s="240"/>
      <c r="AT347" s="241" t="s">
        <v>211</v>
      </c>
      <c r="AU347" s="241" t="s">
        <v>87</v>
      </c>
      <c r="AV347" s="13" t="s">
        <v>87</v>
      </c>
      <c r="AW347" s="13" t="s">
        <v>6</v>
      </c>
      <c r="AX347" s="13" t="s">
        <v>42</v>
      </c>
      <c r="AY347" s="241" t="s">
        <v>201</v>
      </c>
    </row>
    <row r="348" spans="2:65" s="1" customFormat="1" ht="16.5" customHeight="1">
      <c r="B348" s="43"/>
      <c r="C348" s="264" t="s">
        <v>556</v>
      </c>
      <c r="D348" s="264" t="s">
        <v>306</v>
      </c>
      <c r="E348" s="265" t="s">
        <v>5032</v>
      </c>
      <c r="F348" s="266" t="s">
        <v>5033</v>
      </c>
      <c r="G348" s="267" t="s">
        <v>540</v>
      </c>
      <c r="H348" s="268">
        <v>0.505</v>
      </c>
      <c r="I348" s="269"/>
      <c r="J348" s="270">
        <f>ROUND(I348*H348,2)</f>
        <v>0</v>
      </c>
      <c r="K348" s="266" t="s">
        <v>207</v>
      </c>
      <c r="L348" s="271"/>
      <c r="M348" s="272" t="s">
        <v>34</v>
      </c>
      <c r="N348" s="273" t="s">
        <v>51</v>
      </c>
      <c r="O348" s="44"/>
      <c r="P348" s="215">
        <f>O348*H348</f>
        <v>0</v>
      </c>
      <c r="Q348" s="215">
        <v>2.8000000000000001E-2</v>
      </c>
      <c r="R348" s="215">
        <f>Q348*H348</f>
        <v>1.414E-2</v>
      </c>
      <c r="S348" s="215">
        <v>0</v>
      </c>
      <c r="T348" s="216">
        <f>S348*H348</f>
        <v>0</v>
      </c>
      <c r="AR348" s="25" t="s">
        <v>244</v>
      </c>
      <c r="AT348" s="25" t="s">
        <v>306</v>
      </c>
      <c r="AU348" s="25" t="s">
        <v>87</v>
      </c>
      <c r="AY348" s="25" t="s">
        <v>201</v>
      </c>
      <c r="BE348" s="217">
        <f>IF(N348="základní",J348,0)</f>
        <v>0</v>
      </c>
      <c r="BF348" s="217">
        <f>IF(N348="snížená",J348,0)</f>
        <v>0</v>
      </c>
      <c r="BG348" s="217">
        <f>IF(N348="zákl. přenesená",J348,0)</f>
        <v>0</v>
      </c>
      <c r="BH348" s="217">
        <f>IF(N348="sníž. přenesená",J348,0)</f>
        <v>0</v>
      </c>
      <c r="BI348" s="217">
        <f>IF(N348="nulová",J348,0)</f>
        <v>0</v>
      </c>
      <c r="BJ348" s="25" t="s">
        <v>42</v>
      </c>
      <c r="BK348" s="217">
        <f>ROUND(I348*H348,2)</f>
        <v>0</v>
      </c>
      <c r="BL348" s="25" t="s">
        <v>111</v>
      </c>
      <c r="BM348" s="25" t="s">
        <v>5034</v>
      </c>
    </row>
    <row r="349" spans="2:65" s="13" customFormat="1">
      <c r="B349" s="231"/>
      <c r="C349" s="232"/>
      <c r="D349" s="218" t="s">
        <v>211</v>
      </c>
      <c r="E349" s="232"/>
      <c r="F349" s="234" t="s">
        <v>5035</v>
      </c>
      <c r="G349" s="232"/>
      <c r="H349" s="235">
        <v>0.505</v>
      </c>
      <c r="I349" s="236"/>
      <c r="J349" s="232"/>
      <c r="K349" s="232"/>
      <c r="L349" s="237"/>
      <c r="M349" s="238"/>
      <c r="N349" s="239"/>
      <c r="O349" s="239"/>
      <c r="P349" s="239"/>
      <c r="Q349" s="239"/>
      <c r="R349" s="239"/>
      <c r="S349" s="239"/>
      <c r="T349" s="240"/>
      <c r="AT349" s="241" t="s">
        <v>211</v>
      </c>
      <c r="AU349" s="241" t="s">
        <v>87</v>
      </c>
      <c r="AV349" s="13" t="s">
        <v>87</v>
      </c>
      <c r="AW349" s="13" t="s">
        <v>6</v>
      </c>
      <c r="AX349" s="13" t="s">
        <v>42</v>
      </c>
      <c r="AY349" s="241" t="s">
        <v>201</v>
      </c>
    </row>
    <row r="350" spans="2:65" s="1" customFormat="1" ht="25.5" customHeight="1">
      <c r="B350" s="43"/>
      <c r="C350" s="206" t="s">
        <v>563</v>
      </c>
      <c r="D350" s="206" t="s">
        <v>203</v>
      </c>
      <c r="E350" s="207" t="s">
        <v>5036</v>
      </c>
      <c r="F350" s="208" t="s">
        <v>5037</v>
      </c>
      <c r="G350" s="209" t="s">
        <v>540</v>
      </c>
      <c r="H350" s="210">
        <v>14</v>
      </c>
      <c r="I350" s="211"/>
      <c r="J350" s="212">
        <f>ROUND(I350*H350,2)</f>
        <v>0</v>
      </c>
      <c r="K350" s="208" t="s">
        <v>207</v>
      </c>
      <c r="L350" s="63"/>
      <c r="M350" s="213" t="s">
        <v>34</v>
      </c>
      <c r="N350" s="214" t="s">
        <v>51</v>
      </c>
      <c r="O350" s="44"/>
      <c r="P350" s="215">
        <f>O350*H350</f>
        <v>0</v>
      </c>
      <c r="Q350" s="215">
        <v>0</v>
      </c>
      <c r="R350" s="215">
        <f>Q350*H350</f>
        <v>0</v>
      </c>
      <c r="S350" s="215">
        <v>0</v>
      </c>
      <c r="T350" s="216">
        <f>S350*H350</f>
        <v>0</v>
      </c>
      <c r="AR350" s="25" t="s">
        <v>111</v>
      </c>
      <c r="AT350" s="25" t="s">
        <v>203</v>
      </c>
      <c r="AU350" s="25" t="s">
        <v>87</v>
      </c>
      <c r="AY350" s="25" t="s">
        <v>201</v>
      </c>
      <c r="BE350" s="217">
        <f>IF(N350="základní",J350,0)</f>
        <v>0</v>
      </c>
      <c r="BF350" s="217">
        <f>IF(N350="snížená",J350,0)</f>
        <v>0</v>
      </c>
      <c r="BG350" s="217">
        <f>IF(N350="zákl. přenesená",J350,0)</f>
        <v>0</v>
      </c>
      <c r="BH350" s="217">
        <f>IF(N350="sníž. přenesená",J350,0)</f>
        <v>0</v>
      </c>
      <c r="BI350" s="217">
        <f>IF(N350="nulová",J350,0)</f>
        <v>0</v>
      </c>
      <c r="BJ350" s="25" t="s">
        <v>42</v>
      </c>
      <c r="BK350" s="217">
        <f>ROUND(I350*H350,2)</f>
        <v>0</v>
      </c>
      <c r="BL350" s="25" t="s">
        <v>111</v>
      </c>
      <c r="BM350" s="25" t="s">
        <v>5038</v>
      </c>
    </row>
    <row r="351" spans="2:65" s="1" customFormat="1" ht="67.5">
      <c r="B351" s="43"/>
      <c r="C351" s="65"/>
      <c r="D351" s="218" t="s">
        <v>209</v>
      </c>
      <c r="E351" s="65"/>
      <c r="F351" s="219" t="s">
        <v>5039</v>
      </c>
      <c r="G351" s="65"/>
      <c r="H351" s="65"/>
      <c r="I351" s="175"/>
      <c r="J351" s="65"/>
      <c r="K351" s="65"/>
      <c r="L351" s="63"/>
      <c r="M351" s="220"/>
      <c r="N351" s="44"/>
      <c r="O351" s="44"/>
      <c r="P351" s="44"/>
      <c r="Q351" s="44"/>
      <c r="R351" s="44"/>
      <c r="S351" s="44"/>
      <c r="T351" s="80"/>
      <c r="AT351" s="25" t="s">
        <v>209</v>
      </c>
      <c r="AU351" s="25" t="s">
        <v>87</v>
      </c>
    </row>
    <row r="352" spans="2:65" s="12" customFormat="1">
      <c r="B352" s="221"/>
      <c r="C352" s="222"/>
      <c r="D352" s="218" t="s">
        <v>211</v>
      </c>
      <c r="E352" s="223" t="s">
        <v>34</v>
      </c>
      <c r="F352" s="224" t="s">
        <v>4470</v>
      </c>
      <c r="G352" s="222"/>
      <c r="H352" s="223" t="s">
        <v>34</v>
      </c>
      <c r="I352" s="225"/>
      <c r="J352" s="222"/>
      <c r="K352" s="222"/>
      <c r="L352" s="226"/>
      <c r="M352" s="227"/>
      <c r="N352" s="228"/>
      <c r="O352" s="228"/>
      <c r="P352" s="228"/>
      <c r="Q352" s="228"/>
      <c r="R352" s="228"/>
      <c r="S352" s="228"/>
      <c r="T352" s="229"/>
      <c r="AT352" s="230" t="s">
        <v>211</v>
      </c>
      <c r="AU352" s="230" t="s">
        <v>87</v>
      </c>
      <c r="AV352" s="12" t="s">
        <v>42</v>
      </c>
      <c r="AW352" s="12" t="s">
        <v>40</v>
      </c>
      <c r="AX352" s="12" t="s">
        <v>80</v>
      </c>
      <c r="AY352" s="230" t="s">
        <v>201</v>
      </c>
    </row>
    <row r="353" spans="2:65" s="13" customFormat="1">
      <c r="B353" s="231"/>
      <c r="C353" s="232"/>
      <c r="D353" s="218" t="s">
        <v>211</v>
      </c>
      <c r="E353" s="233" t="s">
        <v>34</v>
      </c>
      <c r="F353" s="234" t="s">
        <v>4823</v>
      </c>
      <c r="G353" s="232"/>
      <c r="H353" s="235">
        <v>7</v>
      </c>
      <c r="I353" s="236"/>
      <c r="J353" s="232"/>
      <c r="K353" s="232"/>
      <c r="L353" s="237"/>
      <c r="M353" s="238"/>
      <c r="N353" s="239"/>
      <c r="O353" s="239"/>
      <c r="P353" s="239"/>
      <c r="Q353" s="239"/>
      <c r="R353" s="239"/>
      <c r="S353" s="239"/>
      <c r="T353" s="240"/>
      <c r="AT353" s="241" t="s">
        <v>211</v>
      </c>
      <c r="AU353" s="241" t="s">
        <v>87</v>
      </c>
      <c r="AV353" s="13" t="s">
        <v>87</v>
      </c>
      <c r="AW353" s="13" t="s">
        <v>40</v>
      </c>
      <c r="AX353" s="13" t="s">
        <v>80</v>
      </c>
      <c r="AY353" s="241" t="s">
        <v>201</v>
      </c>
    </row>
    <row r="354" spans="2:65" s="13" customFormat="1" ht="27">
      <c r="B354" s="231"/>
      <c r="C354" s="232"/>
      <c r="D354" s="218" t="s">
        <v>211</v>
      </c>
      <c r="E354" s="233" t="s">
        <v>34</v>
      </c>
      <c r="F354" s="234" t="s">
        <v>4824</v>
      </c>
      <c r="G354" s="232"/>
      <c r="H354" s="235">
        <v>7</v>
      </c>
      <c r="I354" s="236"/>
      <c r="J354" s="232"/>
      <c r="K354" s="232"/>
      <c r="L354" s="237"/>
      <c r="M354" s="238"/>
      <c r="N354" s="239"/>
      <c r="O354" s="239"/>
      <c r="P354" s="239"/>
      <c r="Q354" s="239"/>
      <c r="R354" s="239"/>
      <c r="S354" s="239"/>
      <c r="T354" s="240"/>
      <c r="AT354" s="241" t="s">
        <v>211</v>
      </c>
      <c r="AU354" s="241" t="s">
        <v>87</v>
      </c>
      <c r="AV354" s="13" t="s">
        <v>87</v>
      </c>
      <c r="AW354" s="13" t="s">
        <v>40</v>
      </c>
      <c r="AX354" s="13" t="s">
        <v>80</v>
      </c>
      <c r="AY354" s="241" t="s">
        <v>201</v>
      </c>
    </row>
    <row r="355" spans="2:65" s="14" customFormat="1">
      <c r="B355" s="242"/>
      <c r="C355" s="243"/>
      <c r="D355" s="218" t="s">
        <v>211</v>
      </c>
      <c r="E355" s="244" t="s">
        <v>34</v>
      </c>
      <c r="F355" s="245" t="s">
        <v>215</v>
      </c>
      <c r="G355" s="243"/>
      <c r="H355" s="246">
        <v>14</v>
      </c>
      <c r="I355" s="247"/>
      <c r="J355" s="243"/>
      <c r="K355" s="243"/>
      <c r="L355" s="248"/>
      <c r="M355" s="249"/>
      <c r="N355" s="250"/>
      <c r="O355" s="250"/>
      <c r="P355" s="250"/>
      <c r="Q355" s="250"/>
      <c r="R355" s="250"/>
      <c r="S355" s="250"/>
      <c r="T355" s="251"/>
      <c r="AT355" s="252" t="s">
        <v>211</v>
      </c>
      <c r="AU355" s="252" t="s">
        <v>87</v>
      </c>
      <c r="AV355" s="14" t="s">
        <v>111</v>
      </c>
      <c r="AW355" s="14" t="s">
        <v>40</v>
      </c>
      <c r="AX355" s="14" t="s">
        <v>42</v>
      </c>
      <c r="AY355" s="252" t="s">
        <v>201</v>
      </c>
    </row>
    <row r="356" spans="2:65" s="1" customFormat="1" ht="51" customHeight="1">
      <c r="B356" s="43"/>
      <c r="C356" s="206" t="s">
        <v>567</v>
      </c>
      <c r="D356" s="206" t="s">
        <v>203</v>
      </c>
      <c r="E356" s="207" t="s">
        <v>5040</v>
      </c>
      <c r="F356" s="208" t="s">
        <v>5041</v>
      </c>
      <c r="G356" s="209" t="s">
        <v>540</v>
      </c>
      <c r="H356" s="210">
        <v>14</v>
      </c>
      <c r="I356" s="211"/>
      <c r="J356" s="212">
        <f>ROUND(I356*H356,2)</f>
        <v>0</v>
      </c>
      <c r="K356" s="208" t="s">
        <v>207</v>
      </c>
      <c r="L356" s="63"/>
      <c r="M356" s="213" t="s">
        <v>34</v>
      </c>
      <c r="N356" s="214" t="s">
        <v>51</v>
      </c>
      <c r="O356" s="44"/>
      <c r="P356" s="215">
        <f>O356*H356</f>
        <v>0</v>
      </c>
      <c r="Q356" s="215">
        <v>6.0999999999999997E-4</v>
      </c>
      <c r="R356" s="215">
        <f>Q356*H356</f>
        <v>8.539999999999999E-3</v>
      </c>
      <c r="S356" s="215">
        <v>0</v>
      </c>
      <c r="T356" s="216">
        <f>S356*H356</f>
        <v>0</v>
      </c>
      <c r="AR356" s="25" t="s">
        <v>111</v>
      </c>
      <c r="AT356" s="25" t="s">
        <v>203</v>
      </c>
      <c r="AU356" s="25" t="s">
        <v>87</v>
      </c>
      <c r="AY356" s="25" t="s">
        <v>201</v>
      </c>
      <c r="BE356" s="217">
        <f>IF(N356="základní",J356,0)</f>
        <v>0</v>
      </c>
      <c r="BF356" s="217">
        <f>IF(N356="snížená",J356,0)</f>
        <v>0</v>
      </c>
      <c r="BG356" s="217">
        <f>IF(N356="zákl. přenesená",J356,0)</f>
        <v>0</v>
      </c>
      <c r="BH356" s="217">
        <f>IF(N356="sníž. přenesená",J356,0)</f>
        <v>0</v>
      </c>
      <c r="BI356" s="217">
        <f>IF(N356="nulová",J356,0)</f>
        <v>0</v>
      </c>
      <c r="BJ356" s="25" t="s">
        <v>42</v>
      </c>
      <c r="BK356" s="217">
        <f>ROUND(I356*H356,2)</f>
        <v>0</v>
      </c>
      <c r="BL356" s="25" t="s">
        <v>111</v>
      </c>
      <c r="BM356" s="25" t="s">
        <v>5042</v>
      </c>
    </row>
    <row r="357" spans="2:65" s="1" customFormat="1" ht="40.5">
      <c r="B357" s="43"/>
      <c r="C357" s="65"/>
      <c r="D357" s="218" t="s">
        <v>209</v>
      </c>
      <c r="E357" s="65"/>
      <c r="F357" s="219" t="s">
        <v>5043</v>
      </c>
      <c r="G357" s="65"/>
      <c r="H357" s="65"/>
      <c r="I357" s="175"/>
      <c r="J357" s="65"/>
      <c r="K357" s="65"/>
      <c r="L357" s="63"/>
      <c r="M357" s="220"/>
      <c r="N357" s="44"/>
      <c r="O357" s="44"/>
      <c r="P357" s="44"/>
      <c r="Q357" s="44"/>
      <c r="R357" s="44"/>
      <c r="S357" s="44"/>
      <c r="T357" s="80"/>
      <c r="AT357" s="25" t="s">
        <v>209</v>
      </c>
      <c r="AU357" s="25" t="s">
        <v>87</v>
      </c>
    </row>
    <row r="358" spans="2:65" s="1" customFormat="1" ht="25.5" customHeight="1">
      <c r="B358" s="43"/>
      <c r="C358" s="206" t="s">
        <v>583</v>
      </c>
      <c r="D358" s="206" t="s">
        <v>203</v>
      </c>
      <c r="E358" s="207" t="s">
        <v>1395</v>
      </c>
      <c r="F358" s="208" t="s">
        <v>1396</v>
      </c>
      <c r="G358" s="209" t="s">
        <v>370</v>
      </c>
      <c r="H358" s="210">
        <v>72</v>
      </c>
      <c r="I358" s="211"/>
      <c r="J358" s="212">
        <f>ROUND(I358*H358,2)</f>
        <v>0</v>
      </c>
      <c r="K358" s="208" t="s">
        <v>207</v>
      </c>
      <c r="L358" s="63"/>
      <c r="M358" s="213" t="s">
        <v>34</v>
      </c>
      <c r="N358" s="214" t="s">
        <v>51</v>
      </c>
      <c r="O358" s="44"/>
      <c r="P358" s="215">
        <f>O358*H358</f>
        <v>0</v>
      </c>
      <c r="Q358" s="215">
        <v>1.0000000000000001E-5</v>
      </c>
      <c r="R358" s="215">
        <f>Q358*H358</f>
        <v>7.2000000000000005E-4</v>
      </c>
      <c r="S358" s="215">
        <v>0</v>
      </c>
      <c r="T358" s="216">
        <f>S358*H358</f>
        <v>0</v>
      </c>
      <c r="AR358" s="25" t="s">
        <v>111</v>
      </c>
      <c r="AT358" s="25" t="s">
        <v>203</v>
      </c>
      <c r="AU358" s="25" t="s">
        <v>87</v>
      </c>
      <c r="AY358" s="25" t="s">
        <v>201</v>
      </c>
      <c r="BE358" s="217">
        <f>IF(N358="základní",J358,0)</f>
        <v>0</v>
      </c>
      <c r="BF358" s="217">
        <f>IF(N358="snížená",J358,0)</f>
        <v>0</v>
      </c>
      <c r="BG358" s="217">
        <f>IF(N358="zákl. přenesená",J358,0)</f>
        <v>0</v>
      </c>
      <c r="BH358" s="217">
        <f>IF(N358="sníž. přenesená",J358,0)</f>
        <v>0</v>
      </c>
      <c r="BI358" s="217">
        <f>IF(N358="nulová",J358,0)</f>
        <v>0</v>
      </c>
      <c r="BJ358" s="25" t="s">
        <v>42</v>
      </c>
      <c r="BK358" s="217">
        <f>ROUND(I358*H358,2)</f>
        <v>0</v>
      </c>
      <c r="BL358" s="25" t="s">
        <v>111</v>
      </c>
      <c r="BM358" s="25" t="s">
        <v>5044</v>
      </c>
    </row>
    <row r="359" spans="2:65" s="1" customFormat="1" ht="94.5">
      <c r="B359" s="43"/>
      <c r="C359" s="65"/>
      <c r="D359" s="218" t="s">
        <v>209</v>
      </c>
      <c r="E359" s="65"/>
      <c r="F359" s="219" t="s">
        <v>1398</v>
      </c>
      <c r="G359" s="65"/>
      <c r="H359" s="65"/>
      <c r="I359" s="175"/>
      <c r="J359" s="65"/>
      <c r="K359" s="65"/>
      <c r="L359" s="63"/>
      <c r="M359" s="220"/>
      <c r="N359" s="44"/>
      <c r="O359" s="44"/>
      <c r="P359" s="44"/>
      <c r="Q359" s="44"/>
      <c r="R359" s="44"/>
      <c r="S359" s="44"/>
      <c r="T359" s="80"/>
      <c r="AT359" s="25" t="s">
        <v>209</v>
      </c>
      <c r="AU359" s="25" t="s">
        <v>87</v>
      </c>
    </row>
    <row r="360" spans="2:65" s="12" customFormat="1">
      <c r="B360" s="221"/>
      <c r="C360" s="222"/>
      <c r="D360" s="218" t="s">
        <v>211</v>
      </c>
      <c r="E360" s="223" t="s">
        <v>34</v>
      </c>
      <c r="F360" s="224" t="s">
        <v>4837</v>
      </c>
      <c r="G360" s="222"/>
      <c r="H360" s="223" t="s">
        <v>34</v>
      </c>
      <c r="I360" s="225"/>
      <c r="J360" s="222"/>
      <c r="K360" s="222"/>
      <c r="L360" s="226"/>
      <c r="M360" s="227"/>
      <c r="N360" s="228"/>
      <c r="O360" s="228"/>
      <c r="P360" s="228"/>
      <c r="Q360" s="228"/>
      <c r="R360" s="228"/>
      <c r="S360" s="228"/>
      <c r="T360" s="229"/>
      <c r="AT360" s="230" t="s">
        <v>211</v>
      </c>
      <c r="AU360" s="230" t="s">
        <v>87</v>
      </c>
      <c r="AV360" s="12" t="s">
        <v>42</v>
      </c>
      <c r="AW360" s="12" t="s">
        <v>40</v>
      </c>
      <c r="AX360" s="12" t="s">
        <v>80</v>
      </c>
      <c r="AY360" s="230" t="s">
        <v>201</v>
      </c>
    </row>
    <row r="361" spans="2:65" s="13" customFormat="1">
      <c r="B361" s="231"/>
      <c r="C361" s="232"/>
      <c r="D361" s="218" t="s">
        <v>211</v>
      </c>
      <c r="E361" s="233" t="s">
        <v>34</v>
      </c>
      <c r="F361" s="234" t="s">
        <v>5045</v>
      </c>
      <c r="G361" s="232"/>
      <c r="H361" s="235">
        <v>40</v>
      </c>
      <c r="I361" s="236"/>
      <c r="J361" s="232"/>
      <c r="K361" s="232"/>
      <c r="L361" s="237"/>
      <c r="M361" s="238"/>
      <c r="N361" s="239"/>
      <c r="O361" s="239"/>
      <c r="P361" s="239"/>
      <c r="Q361" s="239"/>
      <c r="R361" s="239"/>
      <c r="S361" s="239"/>
      <c r="T361" s="240"/>
      <c r="AT361" s="241" t="s">
        <v>211</v>
      </c>
      <c r="AU361" s="241" t="s">
        <v>87</v>
      </c>
      <c r="AV361" s="13" t="s">
        <v>87</v>
      </c>
      <c r="AW361" s="13" t="s">
        <v>40</v>
      </c>
      <c r="AX361" s="13" t="s">
        <v>80</v>
      </c>
      <c r="AY361" s="241" t="s">
        <v>201</v>
      </c>
    </row>
    <row r="362" spans="2:65" s="13" customFormat="1">
      <c r="B362" s="231"/>
      <c r="C362" s="232"/>
      <c r="D362" s="218" t="s">
        <v>211</v>
      </c>
      <c r="E362" s="233" t="s">
        <v>34</v>
      </c>
      <c r="F362" s="234" t="s">
        <v>5046</v>
      </c>
      <c r="G362" s="232"/>
      <c r="H362" s="235">
        <v>8</v>
      </c>
      <c r="I362" s="236"/>
      <c r="J362" s="232"/>
      <c r="K362" s="232"/>
      <c r="L362" s="237"/>
      <c r="M362" s="238"/>
      <c r="N362" s="239"/>
      <c r="O362" s="239"/>
      <c r="P362" s="239"/>
      <c r="Q362" s="239"/>
      <c r="R362" s="239"/>
      <c r="S362" s="239"/>
      <c r="T362" s="240"/>
      <c r="AT362" s="241" t="s">
        <v>211</v>
      </c>
      <c r="AU362" s="241" t="s">
        <v>87</v>
      </c>
      <c r="AV362" s="13" t="s">
        <v>87</v>
      </c>
      <c r="AW362" s="13" t="s">
        <v>40</v>
      </c>
      <c r="AX362" s="13" t="s">
        <v>80</v>
      </c>
      <c r="AY362" s="241" t="s">
        <v>201</v>
      </c>
    </row>
    <row r="363" spans="2:65" s="13" customFormat="1">
      <c r="B363" s="231"/>
      <c r="C363" s="232"/>
      <c r="D363" s="218" t="s">
        <v>211</v>
      </c>
      <c r="E363" s="233" t="s">
        <v>34</v>
      </c>
      <c r="F363" s="234" t="s">
        <v>5047</v>
      </c>
      <c r="G363" s="232"/>
      <c r="H363" s="235">
        <v>24</v>
      </c>
      <c r="I363" s="236"/>
      <c r="J363" s="232"/>
      <c r="K363" s="232"/>
      <c r="L363" s="237"/>
      <c r="M363" s="238"/>
      <c r="N363" s="239"/>
      <c r="O363" s="239"/>
      <c r="P363" s="239"/>
      <c r="Q363" s="239"/>
      <c r="R363" s="239"/>
      <c r="S363" s="239"/>
      <c r="T363" s="240"/>
      <c r="AT363" s="241" t="s">
        <v>211</v>
      </c>
      <c r="AU363" s="241" t="s">
        <v>87</v>
      </c>
      <c r="AV363" s="13" t="s">
        <v>87</v>
      </c>
      <c r="AW363" s="13" t="s">
        <v>40</v>
      </c>
      <c r="AX363" s="13" t="s">
        <v>80</v>
      </c>
      <c r="AY363" s="241" t="s">
        <v>201</v>
      </c>
    </row>
    <row r="364" spans="2:65" s="14" customFormat="1">
      <c r="B364" s="242"/>
      <c r="C364" s="243"/>
      <c r="D364" s="218" t="s">
        <v>211</v>
      </c>
      <c r="E364" s="244" t="s">
        <v>34</v>
      </c>
      <c r="F364" s="245" t="s">
        <v>215</v>
      </c>
      <c r="G364" s="243"/>
      <c r="H364" s="246">
        <v>72</v>
      </c>
      <c r="I364" s="247"/>
      <c r="J364" s="243"/>
      <c r="K364" s="243"/>
      <c r="L364" s="248"/>
      <c r="M364" s="249"/>
      <c r="N364" s="250"/>
      <c r="O364" s="250"/>
      <c r="P364" s="250"/>
      <c r="Q364" s="250"/>
      <c r="R364" s="250"/>
      <c r="S364" s="250"/>
      <c r="T364" s="251"/>
      <c r="AT364" s="252" t="s">
        <v>211</v>
      </c>
      <c r="AU364" s="252" t="s">
        <v>87</v>
      </c>
      <c r="AV364" s="14" t="s">
        <v>111</v>
      </c>
      <c r="AW364" s="14" t="s">
        <v>40</v>
      </c>
      <c r="AX364" s="14" t="s">
        <v>42</v>
      </c>
      <c r="AY364" s="252" t="s">
        <v>201</v>
      </c>
    </row>
    <row r="365" spans="2:65" s="1" customFormat="1" ht="25.5" customHeight="1">
      <c r="B365" s="43"/>
      <c r="C365" s="206" t="s">
        <v>589</v>
      </c>
      <c r="D365" s="206" t="s">
        <v>203</v>
      </c>
      <c r="E365" s="207" t="s">
        <v>5048</v>
      </c>
      <c r="F365" s="208" t="s">
        <v>5049</v>
      </c>
      <c r="G365" s="209" t="s">
        <v>370</v>
      </c>
      <c r="H365" s="210">
        <v>72</v>
      </c>
      <c r="I365" s="211"/>
      <c r="J365" s="212">
        <f>ROUND(I365*H365,2)</f>
        <v>0</v>
      </c>
      <c r="K365" s="208" t="s">
        <v>207</v>
      </c>
      <c r="L365" s="63"/>
      <c r="M365" s="213" t="s">
        <v>34</v>
      </c>
      <c r="N365" s="214" t="s">
        <v>51</v>
      </c>
      <c r="O365" s="44"/>
      <c r="P365" s="215">
        <f>O365*H365</f>
        <v>0</v>
      </c>
      <c r="Q365" s="215">
        <v>1.4999999999999999E-4</v>
      </c>
      <c r="R365" s="215">
        <f>Q365*H365</f>
        <v>1.0799999999999999E-2</v>
      </c>
      <c r="S365" s="215">
        <v>0</v>
      </c>
      <c r="T365" s="216">
        <f>S365*H365</f>
        <v>0</v>
      </c>
      <c r="AR365" s="25" t="s">
        <v>111</v>
      </c>
      <c r="AT365" s="25" t="s">
        <v>203</v>
      </c>
      <c r="AU365" s="25" t="s">
        <v>87</v>
      </c>
      <c r="AY365" s="25" t="s">
        <v>201</v>
      </c>
      <c r="BE365" s="217">
        <f>IF(N365="základní",J365,0)</f>
        <v>0</v>
      </c>
      <c r="BF365" s="217">
        <f>IF(N365="snížená",J365,0)</f>
        <v>0</v>
      </c>
      <c r="BG365" s="217">
        <f>IF(N365="zákl. přenesená",J365,0)</f>
        <v>0</v>
      </c>
      <c r="BH365" s="217">
        <f>IF(N365="sníž. přenesená",J365,0)</f>
        <v>0</v>
      </c>
      <c r="BI365" s="217">
        <f>IF(N365="nulová",J365,0)</f>
        <v>0</v>
      </c>
      <c r="BJ365" s="25" t="s">
        <v>42</v>
      </c>
      <c r="BK365" s="217">
        <f>ROUND(I365*H365,2)</f>
        <v>0</v>
      </c>
      <c r="BL365" s="25" t="s">
        <v>111</v>
      </c>
      <c r="BM365" s="25" t="s">
        <v>5050</v>
      </c>
    </row>
    <row r="366" spans="2:65" s="1" customFormat="1" ht="94.5">
      <c r="B366" s="43"/>
      <c r="C366" s="65"/>
      <c r="D366" s="218" t="s">
        <v>209</v>
      </c>
      <c r="E366" s="65"/>
      <c r="F366" s="219" t="s">
        <v>1398</v>
      </c>
      <c r="G366" s="65"/>
      <c r="H366" s="65"/>
      <c r="I366" s="175"/>
      <c r="J366" s="65"/>
      <c r="K366" s="65"/>
      <c r="L366" s="63"/>
      <c r="M366" s="220"/>
      <c r="N366" s="44"/>
      <c r="O366" s="44"/>
      <c r="P366" s="44"/>
      <c r="Q366" s="44"/>
      <c r="R366" s="44"/>
      <c r="S366" s="44"/>
      <c r="T366" s="80"/>
      <c r="AT366" s="25" t="s">
        <v>209</v>
      </c>
      <c r="AU366" s="25" t="s">
        <v>87</v>
      </c>
    </row>
    <row r="367" spans="2:65" s="12" customFormat="1">
      <c r="B367" s="221"/>
      <c r="C367" s="222"/>
      <c r="D367" s="218" t="s">
        <v>211</v>
      </c>
      <c r="E367" s="223" t="s">
        <v>34</v>
      </c>
      <c r="F367" s="224" t="s">
        <v>4837</v>
      </c>
      <c r="G367" s="222"/>
      <c r="H367" s="223" t="s">
        <v>34</v>
      </c>
      <c r="I367" s="225"/>
      <c r="J367" s="222"/>
      <c r="K367" s="222"/>
      <c r="L367" s="226"/>
      <c r="M367" s="227"/>
      <c r="N367" s="228"/>
      <c r="O367" s="228"/>
      <c r="P367" s="228"/>
      <c r="Q367" s="228"/>
      <c r="R367" s="228"/>
      <c r="S367" s="228"/>
      <c r="T367" s="229"/>
      <c r="AT367" s="230" t="s">
        <v>211</v>
      </c>
      <c r="AU367" s="230" t="s">
        <v>87</v>
      </c>
      <c r="AV367" s="12" t="s">
        <v>42</v>
      </c>
      <c r="AW367" s="12" t="s">
        <v>40</v>
      </c>
      <c r="AX367" s="12" t="s">
        <v>80</v>
      </c>
      <c r="AY367" s="230" t="s">
        <v>201</v>
      </c>
    </row>
    <row r="368" spans="2:65" s="13" customFormat="1">
      <c r="B368" s="231"/>
      <c r="C368" s="232"/>
      <c r="D368" s="218" t="s">
        <v>211</v>
      </c>
      <c r="E368" s="233" t="s">
        <v>34</v>
      </c>
      <c r="F368" s="234" t="s">
        <v>5045</v>
      </c>
      <c r="G368" s="232"/>
      <c r="H368" s="235">
        <v>40</v>
      </c>
      <c r="I368" s="236"/>
      <c r="J368" s="232"/>
      <c r="K368" s="232"/>
      <c r="L368" s="237"/>
      <c r="M368" s="238"/>
      <c r="N368" s="239"/>
      <c r="O368" s="239"/>
      <c r="P368" s="239"/>
      <c r="Q368" s="239"/>
      <c r="R368" s="239"/>
      <c r="S368" s="239"/>
      <c r="T368" s="240"/>
      <c r="AT368" s="241" t="s">
        <v>211</v>
      </c>
      <c r="AU368" s="241" t="s">
        <v>87</v>
      </c>
      <c r="AV368" s="13" t="s">
        <v>87</v>
      </c>
      <c r="AW368" s="13" t="s">
        <v>40</v>
      </c>
      <c r="AX368" s="13" t="s">
        <v>80</v>
      </c>
      <c r="AY368" s="241" t="s">
        <v>201</v>
      </c>
    </row>
    <row r="369" spans="2:65" s="13" customFormat="1">
      <c r="B369" s="231"/>
      <c r="C369" s="232"/>
      <c r="D369" s="218" t="s">
        <v>211</v>
      </c>
      <c r="E369" s="233" t="s">
        <v>34</v>
      </c>
      <c r="F369" s="234" t="s">
        <v>5046</v>
      </c>
      <c r="G369" s="232"/>
      <c r="H369" s="235">
        <v>8</v>
      </c>
      <c r="I369" s="236"/>
      <c r="J369" s="232"/>
      <c r="K369" s="232"/>
      <c r="L369" s="237"/>
      <c r="M369" s="238"/>
      <c r="N369" s="239"/>
      <c r="O369" s="239"/>
      <c r="P369" s="239"/>
      <c r="Q369" s="239"/>
      <c r="R369" s="239"/>
      <c r="S369" s="239"/>
      <c r="T369" s="240"/>
      <c r="AT369" s="241" t="s">
        <v>211</v>
      </c>
      <c r="AU369" s="241" t="s">
        <v>87</v>
      </c>
      <c r="AV369" s="13" t="s">
        <v>87</v>
      </c>
      <c r="AW369" s="13" t="s">
        <v>40</v>
      </c>
      <c r="AX369" s="13" t="s">
        <v>80</v>
      </c>
      <c r="AY369" s="241" t="s">
        <v>201</v>
      </c>
    </row>
    <row r="370" spans="2:65" s="13" customFormat="1">
      <c r="B370" s="231"/>
      <c r="C370" s="232"/>
      <c r="D370" s="218" t="s">
        <v>211</v>
      </c>
      <c r="E370" s="233" t="s">
        <v>34</v>
      </c>
      <c r="F370" s="234" t="s">
        <v>5047</v>
      </c>
      <c r="G370" s="232"/>
      <c r="H370" s="235">
        <v>24</v>
      </c>
      <c r="I370" s="236"/>
      <c r="J370" s="232"/>
      <c r="K370" s="232"/>
      <c r="L370" s="237"/>
      <c r="M370" s="238"/>
      <c r="N370" s="239"/>
      <c r="O370" s="239"/>
      <c r="P370" s="239"/>
      <c r="Q370" s="239"/>
      <c r="R370" s="239"/>
      <c r="S370" s="239"/>
      <c r="T370" s="240"/>
      <c r="AT370" s="241" t="s">
        <v>211</v>
      </c>
      <c r="AU370" s="241" t="s">
        <v>87</v>
      </c>
      <c r="AV370" s="13" t="s">
        <v>87</v>
      </c>
      <c r="AW370" s="13" t="s">
        <v>40</v>
      </c>
      <c r="AX370" s="13" t="s">
        <v>80</v>
      </c>
      <c r="AY370" s="241" t="s">
        <v>201</v>
      </c>
    </row>
    <row r="371" spans="2:65" s="14" customFormat="1">
      <c r="B371" s="242"/>
      <c r="C371" s="243"/>
      <c r="D371" s="218" t="s">
        <v>211</v>
      </c>
      <c r="E371" s="244" t="s">
        <v>34</v>
      </c>
      <c r="F371" s="245" t="s">
        <v>215</v>
      </c>
      <c r="G371" s="243"/>
      <c r="H371" s="246">
        <v>72</v>
      </c>
      <c r="I371" s="247"/>
      <c r="J371" s="243"/>
      <c r="K371" s="243"/>
      <c r="L371" s="248"/>
      <c r="M371" s="249"/>
      <c r="N371" s="250"/>
      <c r="O371" s="250"/>
      <c r="P371" s="250"/>
      <c r="Q371" s="250"/>
      <c r="R371" s="250"/>
      <c r="S371" s="250"/>
      <c r="T371" s="251"/>
      <c r="AT371" s="252" t="s">
        <v>211</v>
      </c>
      <c r="AU371" s="252" t="s">
        <v>87</v>
      </c>
      <c r="AV371" s="14" t="s">
        <v>111</v>
      </c>
      <c r="AW371" s="14" t="s">
        <v>40</v>
      </c>
      <c r="AX371" s="14" t="s">
        <v>42</v>
      </c>
      <c r="AY371" s="252" t="s">
        <v>201</v>
      </c>
    </row>
    <row r="372" spans="2:65" s="1" customFormat="1" ht="25.5" customHeight="1">
      <c r="B372" s="43"/>
      <c r="C372" s="206" t="s">
        <v>595</v>
      </c>
      <c r="D372" s="206" t="s">
        <v>203</v>
      </c>
      <c r="E372" s="207" t="s">
        <v>5051</v>
      </c>
      <c r="F372" s="208" t="s">
        <v>5052</v>
      </c>
      <c r="G372" s="209" t="s">
        <v>370</v>
      </c>
      <c r="H372" s="210">
        <v>6</v>
      </c>
      <c r="I372" s="211"/>
      <c r="J372" s="212">
        <f>ROUND(I372*H372,2)</f>
        <v>0</v>
      </c>
      <c r="K372" s="208" t="s">
        <v>207</v>
      </c>
      <c r="L372" s="63"/>
      <c r="M372" s="213" t="s">
        <v>34</v>
      </c>
      <c r="N372" s="214" t="s">
        <v>51</v>
      </c>
      <c r="O372" s="44"/>
      <c r="P372" s="215">
        <f>O372*H372</f>
        <v>0</v>
      </c>
      <c r="Q372" s="215">
        <v>0</v>
      </c>
      <c r="R372" s="215">
        <f>Q372*H372</f>
        <v>0</v>
      </c>
      <c r="S372" s="215">
        <v>6.0000000000000001E-3</v>
      </c>
      <c r="T372" s="216">
        <f>S372*H372</f>
        <v>3.6000000000000004E-2</v>
      </c>
      <c r="AR372" s="25" t="s">
        <v>111</v>
      </c>
      <c r="AT372" s="25" t="s">
        <v>203</v>
      </c>
      <c r="AU372" s="25" t="s">
        <v>87</v>
      </c>
      <c r="AY372" s="25" t="s">
        <v>201</v>
      </c>
      <c r="BE372" s="217">
        <f>IF(N372="základní",J372,0)</f>
        <v>0</v>
      </c>
      <c r="BF372" s="217">
        <f>IF(N372="snížená",J372,0)</f>
        <v>0</v>
      </c>
      <c r="BG372" s="217">
        <f>IF(N372="zákl. přenesená",J372,0)</f>
        <v>0</v>
      </c>
      <c r="BH372" s="217">
        <f>IF(N372="sníž. přenesená",J372,0)</f>
        <v>0</v>
      </c>
      <c r="BI372" s="217">
        <f>IF(N372="nulová",J372,0)</f>
        <v>0</v>
      </c>
      <c r="BJ372" s="25" t="s">
        <v>42</v>
      </c>
      <c r="BK372" s="217">
        <f>ROUND(I372*H372,2)</f>
        <v>0</v>
      </c>
      <c r="BL372" s="25" t="s">
        <v>111</v>
      </c>
      <c r="BM372" s="25" t="s">
        <v>5053</v>
      </c>
    </row>
    <row r="373" spans="2:65" s="1" customFormat="1" ht="25.5" customHeight="1">
      <c r="B373" s="43"/>
      <c r="C373" s="206" t="s">
        <v>602</v>
      </c>
      <c r="D373" s="206" t="s">
        <v>203</v>
      </c>
      <c r="E373" s="207" t="s">
        <v>5054</v>
      </c>
      <c r="F373" s="208" t="s">
        <v>5055</v>
      </c>
      <c r="G373" s="209" t="s">
        <v>540</v>
      </c>
      <c r="H373" s="210">
        <v>13.75</v>
      </c>
      <c r="I373" s="211"/>
      <c r="J373" s="212">
        <f>ROUND(I373*H373,2)</f>
        <v>0</v>
      </c>
      <c r="K373" s="208" t="s">
        <v>207</v>
      </c>
      <c r="L373" s="63"/>
      <c r="M373" s="213" t="s">
        <v>34</v>
      </c>
      <c r="N373" s="214" t="s">
        <v>51</v>
      </c>
      <c r="O373" s="44"/>
      <c r="P373" s="215">
        <f>O373*H373</f>
        <v>0</v>
      </c>
      <c r="Q373" s="215">
        <v>0</v>
      </c>
      <c r="R373" s="215">
        <f>Q373*H373</f>
        <v>0</v>
      </c>
      <c r="S373" s="215">
        <v>9.2499999999999995E-3</v>
      </c>
      <c r="T373" s="216">
        <f>S373*H373</f>
        <v>0.12718749999999998</v>
      </c>
      <c r="AR373" s="25" t="s">
        <v>111</v>
      </c>
      <c r="AT373" s="25" t="s">
        <v>203</v>
      </c>
      <c r="AU373" s="25" t="s">
        <v>87</v>
      </c>
      <c r="AY373" s="25" t="s">
        <v>201</v>
      </c>
      <c r="BE373" s="217">
        <f>IF(N373="základní",J373,0)</f>
        <v>0</v>
      </c>
      <c r="BF373" s="217">
        <f>IF(N373="snížená",J373,0)</f>
        <v>0</v>
      </c>
      <c r="BG373" s="217">
        <f>IF(N373="zákl. přenesená",J373,0)</f>
        <v>0</v>
      </c>
      <c r="BH373" s="217">
        <f>IF(N373="sníž. přenesená",J373,0)</f>
        <v>0</v>
      </c>
      <c r="BI373" s="217">
        <f>IF(N373="nulová",J373,0)</f>
        <v>0</v>
      </c>
      <c r="BJ373" s="25" t="s">
        <v>42</v>
      </c>
      <c r="BK373" s="217">
        <f>ROUND(I373*H373,2)</f>
        <v>0</v>
      </c>
      <c r="BL373" s="25" t="s">
        <v>111</v>
      </c>
      <c r="BM373" s="25" t="s">
        <v>5056</v>
      </c>
    </row>
    <row r="374" spans="2:65" s="1" customFormat="1" ht="27">
      <c r="B374" s="43"/>
      <c r="C374" s="65"/>
      <c r="D374" s="218" t="s">
        <v>209</v>
      </c>
      <c r="E374" s="65"/>
      <c r="F374" s="219" t="s">
        <v>5057</v>
      </c>
      <c r="G374" s="65"/>
      <c r="H374" s="65"/>
      <c r="I374" s="175"/>
      <c r="J374" s="65"/>
      <c r="K374" s="65"/>
      <c r="L374" s="63"/>
      <c r="M374" s="220"/>
      <c r="N374" s="44"/>
      <c r="O374" s="44"/>
      <c r="P374" s="44"/>
      <c r="Q374" s="44"/>
      <c r="R374" s="44"/>
      <c r="S374" s="44"/>
      <c r="T374" s="80"/>
      <c r="AT374" s="25" t="s">
        <v>209</v>
      </c>
      <c r="AU374" s="25" t="s">
        <v>87</v>
      </c>
    </row>
    <row r="375" spans="2:65" s="12" customFormat="1">
      <c r="B375" s="221"/>
      <c r="C375" s="222"/>
      <c r="D375" s="218" t="s">
        <v>211</v>
      </c>
      <c r="E375" s="223" t="s">
        <v>34</v>
      </c>
      <c r="F375" s="224" t="s">
        <v>4470</v>
      </c>
      <c r="G375" s="222"/>
      <c r="H375" s="223" t="s">
        <v>34</v>
      </c>
      <c r="I375" s="225"/>
      <c r="J375" s="222"/>
      <c r="K375" s="222"/>
      <c r="L375" s="226"/>
      <c r="M375" s="227"/>
      <c r="N375" s="228"/>
      <c r="O375" s="228"/>
      <c r="P375" s="228"/>
      <c r="Q375" s="228"/>
      <c r="R375" s="228"/>
      <c r="S375" s="228"/>
      <c r="T375" s="229"/>
      <c r="AT375" s="230" t="s">
        <v>211</v>
      </c>
      <c r="AU375" s="230" t="s">
        <v>87</v>
      </c>
      <c r="AV375" s="12" t="s">
        <v>42</v>
      </c>
      <c r="AW375" s="12" t="s">
        <v>40</v>
      </c>
      <c r="AX375" s="12" t="s">
        <v>80</v>
      </c>
      <c r="AY375" s="230" t="s">
        <v>201</v>
      </c>
    </row>
    <row r="376" spans="2:65" s="13" customFormat="1">
      <c r="B376" s="231"/>
      <c r="C376" s="232"/>
      <c r="D376" s="218" t="s">
        <v>211</v>
      </c>
      <c r="E376" s="233" t="s">
        <v>34</v>
      </c>
      <c r="F376" s="234" t="s">
        <v>5058</v>
      </c>
      <c r="G376" s="232"/>
      <c r="H376" s="235">
        <v>13.75</v>
      </c>
      <c r="I376" s="236"/>
      <c r="J376" s="232"/>
      <c r="K376" s="232"/>
      <c r="L376" s="237"/>
      <c r="M376" s="238"/>
      <c r="N376" s="239"/>
      <c r="O376" s="239"/>
      <c r="P376" s="239"/>
      <c r="Q376" s="239"/>
      <c r="R376" s="239"/>
      <c r="S376" s="239"/>
      <c r="T376" s="240"/>
      <c r="AT376" s="241" t="s">
        <v>211</v>
      </c>
      <c r="AU376" s="241" t="s">
        <v>87</v>
      </c>
      <c r="AV376" s="13" t="s">
        <v>87</v>
      </c>
      <c r="AW376" s="13" t="s">
        <v>40</v>
      </c>
      <c r="AX376" s="13" t="s">
        <v>80</v>
      </c>
      <c r="AY376" s="241" t="s">
        <v>201</v>
      </c>
    </row>
    <row r="377" spans="2:65" s="14" customFormat="1">
      <c r="B377" s="242"/>
      <c r="C377" s="243"/>
      <c r="D377" s="218" t="s">
        <v>211</v>
      </c>
      <c r="E377" s="244" t="s">
        <v>34</v>
      </c>
      <c r="F377" s="245" t="s">
        <v>215</v>
      </c>
      <c r="G377" s="243"/>
      <c r="H377" s="246">
        <v>13.75</v>
      </c>
      <c r="I377" s="247"/>
      <c r="J377" s="243"/>
      <c r="K377" s="243"/>
      <c r="L377" s="248"/>
      <c r="M377" s="249"/>
      <c r="N377" s="250"/>
      <c r="O377" s="250"/>
      <c r="P377" s="250"/>
      <c r="Q377" s="250"/>
      <c r="R377" s="250"/>
      <c r="S377" s="250"/>
      <c r="T377" s="251"/>
      <c r="AT377" s="252" t="s">
        <v>211</v>
      </c>
      <c r="AU377" s="252" t="s">
        <v>87</v>
      </c>
      <c r="AV377" s="14" t="s">
        <v>111</v>
      </c>
      <c r="AW377" s="14" t="s">
        <v>40</v>
      </c>
      <c r="AX377" s="14" t="s">
        <v>42</v>
      </c>
      <c r="AY377" s="252" t="s">
        <v>201</v>
      </c>
    </row>
    <row r="378" spans="2:65" s="1" customFormat="1" ht="16.5" customHeight="1">
      <c r="B378" s="43"/>
      <c r="C378" s="206" t="s">
        <v>608</v>
      </c>
      <c r="D378" s="206" t="s">
        <v>203</v>
      </c>
      <c r="E378" s="207" t="s">
        <v>5059</v>
      </c>
      <c r="F378" s="208" t="s">
        <v>5060</v>
      </c>
      <c r="G378" s="209" t="s">
        <v>370</v>
      </c>
      <c r="H378" s="210">
        <v>1</v>
      </c>
      <c r="I378" s="211"/>
      <c r="J378" s="212">
        <f>ROUND(I378*H378,2)</f>
        <v>0</v>
      </c>
      <c r="K378" s="208" t="s">
        <v>207</v>
      </c>
      <c r="L378" s="63"/>
      <c r="M378" s="213" t="s">
        <v>34</v>
      </c>
      <c r="N378" s="214" t="s">
        <v>51</v>
      </c>
      <c r="O378" s="44"/>
      <c r="P378" s="215">
        <f>O378*H378</f>
        <v>0</v>
      </c>
      <c r="Q378" s="215">
        <v>0</v>
      </c>
      <c r="R378" s="215">
        <f>Q378*H378</f>
        <v>0</v>
      </c>
      <c r="S378" s="215">
        <v>0.192</v>
      </c>
      <c r="T378" s="216">
        <f>S378*H378</f>
        <v>0.192</v>
      </c>
      <c r="AR378" s="25" t="s">
        <v>111</v>
      </c>
      <c r="AT378" s="25" t="s">
        <v>203</v>
      </c>
      <c r="AU378" s="25" t="s">
        <v>87</v>
      </c>
      <c r="AY378" s="25" t="s">
        <v>201</v>
      </c>
      <c r="BE378" s="217">
        <f>IF(N378="základní",J378,0)</f>
        <v>0</v>
      </c>
      <c r="BF378" s="217">
        <f>IF(N378="snížená",J378,0)</f>
        <v>0</v>
      </c>
      <c r="BG378" s="217">
        <f>IF(N378="zákl. přenesená",J378,0)</f>
        <v>0</v>
      </c>
      <c r="BH378" s="217">
        <f>IF(N378="sníž. přenesená",J378,0)</f>
        <v>0</v>
      </c>
      <c r="BI378" s="217">
        <f>IF(N378="nulová",J378,0)</f>
        <v>0</v>
      </c>
      <c r="BJ378" s="25" t="s">
        <v>42</v>
      </c>
      <c r="BK378" s="217">
        <f>ROUND(I378*H378,2)</f>
        <v>0</v>
      </c>
      <c r="BL378" s="25" t="s">
        <v>111</v>
      </c>
      <c r="BM378" s="25" t="s">
        <v>5061</v>
      </c>
    </row>
    <row r="379" spans="2:65" s="1" customFormat="1" ht="25.5" customHeight="1">
      <c r="B379" s="43"/>
      <c r="C379" s="206" t="s">
        <v>615</v>
      </c>
      <c r="D379" s="206" t="s">
        <v>203</v>
      </c>
      <c r="E379" s="207" t="s">
        <v>5062</v>
      </c>
      <c r="F379" s="208" t="s">
        <v>5063</v>
      </c>
      <c r="G379" s="209" t="s">
        <v>370</v>
      </c>
      <c r="H379" s="210">
        <v>1</v>
      </c>
      <c r="I379" s="211"/>
      <c r="J379" s="212">
        <f>ROUND(I379*H379,2)</f>
        <v>0</v>
      </c>
      <c r="K379" s="208" t="s">
        <v>207</v>
      </c>
      <c r="L379" s="63"/>
      <c r="M379" s="213" t="s">
        <v>34</v>
      </c>
      <c r="N379" s="214" t="s">
        <v>51</v>
      </c>
      <c r="O379" s="44"/>
      <c r="P379" s="215">
        <f>O379*H379</f>
        <v>0</v>
      </c>
      <c r="Q379" s="215">
        <v>0</v>
      </c>
      <c r="R379" s="215">
        <f>Q379*H379</f>
        <v>0</v>
      </c>
      <c r="S379" s="215">
        <v>0.28499999999999998</v>
      </c>
      <c r="T379" s="216">
        <f>S379*H379</f>
        <v>0.28499999999999998</v>
      </c>
      <c r="AR379" s="25" t="s">
        <v>111</v>
      </c>
      <c r="AT379" s="25" t="s">
        <v>203</v>
      </c>
      <c r="AU379" s="25" t="s">
        <v>87</v>
      </c>
      <c r="AY379" s="25" t="s">
        <v>201</v>
      </c>
      <c r="BE379" s="217">
        <f>IF(N379="základní",J379,0)</f>
        <v>0</v>
      </c>
      <c r="BF379" s="217">
        <f>IF(N379="snížená",J379,0)</f>
        <v>0</v>
      </c>
      <c r="BG379" s="217">
        <f>IF(N379="zákl. přenesená",J379,0)</f>
        <v>0</v>
      </c>
      <c r="BH379" s="217">
        <f>IF(N379="sníž. přenesená",J379,0)</f>
        <v>0</v>
      </c>
      <c r="BI379" s="217">
        <f>IF(N379="nulová",J379,0)</f>
        <v>0</v>
      </c>
      <c r="BJ379" s="25" t="s">
        <v>42</v>
      </c>
      <c r="BK379" s="217">
        <f>ROUND(I379*H379,2)</f>
        <v>0</v>
      </c>
      <c r="BL379" s="25" t="s">
        <v>111</v>
      </c>
      <c r="BM379" s="25" t="s">
        <v>5064</v>
      </c>
    </row>
    <row r="380" spans="2:65" s="1" customFormat="1" ht="25.5" customHeight="1">
      <c r="B380" s="43"/>
      <c r="C380" s="206" t="s">
        <v>621</v>
      </c>
      <c r="D380" s="206" t="s">
        <v>203</v>
      </c>
      <c r="E380" s="207" t="s">
        <v>5065</v>
      </c>
      <c r="F380" s="208" t="s">
        <v>5066</v>
      </c>
      <c r="G380" s="209" t="s">
        <v>540</v>
      </c>
      <c r="H380" s="210">
        <v>0.4</v>
      </c>
      <c r="I380" s="211"/>
      <c r="J380" s="212">
        <f>ROUND(I380*H380,2)</f>
        <v>0</v>
      </c>
      <c r="K380" s="208" t="s">
        <v>207</v>
      </c>
      <c r="L380" s="63"/>
      <c r="M380" s="213" t="s">
        <v>34</v>
      </c>
      <c r="N380" s="214" t="s">
        <v>51</v>
      </c>
      <c r="O380" s="44"/>
      <c r="P380" s="215">
        <f>O380*H380</f>
        <v>0</v>
      </c>
      <c r="Q380" s="215">
        <v>3.0000000000000001E-5</v>
      </c>
      <c r="R380" s="215">
        <f>Q380*H380</f>
        <v>1.2E-5</v>
      </c>
      <c r="S380" s="215">
        <v>0</v>
      </c>
      <c r="T380" s="216">
        <f>S380*H380</f>
        <v>0</v>
      </c>
      <c r="AR380" s="25" t="s">
        <v>111</v>
      </c>
      <c r="AT380" s="25" t="s">
        <v>203</v>
      </c>
      <c r="AU380" s="25" t="s">
        <v>87</v>
      </c>
      <c r="AY380" s="25" t="s">
        <v>201</v>
      </c>
      <c r="BE380" s="217">
        <f>IF(N380="základní",J380,0)</f>
        <v>0</v>
      </c>
      <c r="BF380" s="217">
        <f>IF(N380="snížená",J380,0)</f>
        <v>0</v>
      </c>
      <c r="BG380" s="217">
        <f>IF(N380="zákl. přenesená",J380,0)</f>
        <v>0</v>
      </c>
      <c r="BH380" s="217">
        <f>IF(N380="sníž. přenesená",J380,0)</f>
        <v>0</v>
      </c>
      <c r="BI380" s="217">
        <f>IF(N380="nulová",J380,0)</f>
        <v>0</v>
      </c>
      <c r="BJ380" s="25" t="s">
        <v>42</v>
      </c>
      <c r="BK380" s="217">
        <f>ROUND(I380*H380,2)</f>
        <v>0</v>
      </c>
      <c r="BL380" s="25" t="s">
        <v>111</v>
      </c>
      <c r="BM380" s="25" t="s">
        <v>5067</v>
      </c>
    </row>
    <row r="381" spans="2:65" s="1" customFormat="1" ht="54">
      <c r="B381" s="43"/>
      <c r="C381" s="65"/>
      <c r="D381" s="218" t="s">
        <v>209</v>
      </c>
      <c r="E381" s="65"/>
      <c r="F381" s="219" t="s">
        <v>5068</v>
      </c>
      <c r="G381" s="65"/>
      <c r="H381" s="65"/>
      <c r="I381" s="175"/>
      <c r="J381" s="65"/>
      <c r="K381" s="65"/>
      <c r="L381" s="63"/>
      <c r="M381" s="220"/>
      <c r="N381" s="44"/>
      <c r="O381" s="44"/>
      <c r="P381" s="44"/>
      <c r="Q381" s="44"/>
      <c r="R381" s="44"/>
      <c r="S381" s="44"/>
      <c r="T381" s="80"/>
      <c r="AT381" s="25" t="s">
        <v>209</v>
      </c>
      <c r="AU381" s="25" t="s">
        <v>87</v>
      </c>
    </row>
    <row r="382" spans="2:65" s="12" customFormat="1">
      <c r="B382" s="221"/>
      <c r="C382" s="222"/>
      <c r="D382" s="218" t="s">
        <v>211</v>
      </c>
      <c r="E382" s="223" t="s">
        <v>34</v>
      </c>
      <c r="F382" s="224" t="s">
        <v>4837</v>
      </c>
      <c r="G382" s="222"/>
      <c r="H382" s="223" t="s">
        <v>34</v>
      </c>
      <c r="I382" s="225"/>
      <c r="J382" s="222"/>
      <c r="K382" s="222"/>
      <c r="L382" s="226"/>
      <c r="M382" s="227"/>
      <c r="N382" s="228"/>
      <c r="O382" s="228"/>
      <c r="P382" s="228"/>
      <c r="Q382" s="228"/>
      <c r="R382" s="228"/>
      <c r="S382" s="228"/>
      <c r="T382" s="229"/>
      <c r="AT382" s="230" t="s">
        <v>211</v>
      </c>
      <c r="AU382" s="230" t="s">
        <v>87</v>
      </c>
      <c r="AV382" s="12" t="s">
        <v>42</v>
      </c>
      <c r="AW382" s="12" t="s">
        <v>40</v>
      </c>
      <c r="AX382" s="12" t="s">
        <v>80</v>
      </c>
      <c r="AY382" s="230" t="s">
        <v>201</v>
      </c>
    </row>
    <row r="383" spans="2:65" s="13" customFormat="1">
      <c r="B383" s="231"/>
      <c r="C383" s="232"/>
      <c r="D383" s="218" t="s">
        <v>211</v>
      </c>
      <c r="E383" s="233" t="s">
        <v>34</v>
      </c>
      <c r="F383" s="234" t="s">
        <v>5069</v>
      </c>
      <c r="G383" s="232"/>
      <c r="H383" s="235">
        <v>0.4</v>
      </c>
      <c r="I383" s="236"/>
      <c r="J383" s="232"/>
      <c r="K383" s="232"/>
      <c r="L383" s="237"/>
      <c r="M383" s="238"/>
      <c r="N383" s="239"/>
      <c r="O383" s="239"/>
      <c r="P383" s="239"/>
      <c r="Q383" s="239"/>
      <c r="R383" s="239"/>
      <c r="S383" s="239"/>
      <c r="T383" s="240"/>
      <c r="AT383" s="241" t="s">
        <v>211</v>
      </c>
      <c r="AU383" s="241" t="s">
        <v>87</v>
      </c>
      <c r="AV383" s="13" t="s">
        <v>87</v>
      </c>
      <c r="AW383" s="13" t="s">
        <v>40</v>
      </c>
      <c r="AX383" s="13" t="s">
        <v>80</v>
      </c>
      <c r="AY383" s="241" t="s">
        <v>201</v>
      </c>
    </row>
    <row r="384" spans="2:65" s="14" customFormat="1">
      <c r="B384" s="242"/>
      <c r="C384" s="243"/>
      <c r="D384" s="218" t="s">
        <v>211</v>
      </c>
      <c r="E384" s="244" t="s">
        <v>34</v>
      </c>
      <c r="F384" s="245" t="s">
        <v>215</v>
      </c>
      <c r="G384" s="243"/>
      <c r="H384" s="246">
        <v>0.4</v>
      </c>
      <c r="I384" s="247"/>
      <c r="J384" s="243"/>
      <c r="K384" s="243"/>
      <c r="L384" s="248"/>
      <c r="M384" s="249"/>
      <c r="N384" s="250"/>
      <c r="O384" s="250"/>
      <c r="P384" s="250"/>
      <c r="Q384" s="250"/>
      <c r="R384" s="250"/>
      <c r="S384" s="250"/>
      <c r="T384" s="251"/>
      <c r="AT384" s="252" t="s">
        <v>211</v>
      </c>
      <c r="AU384" s="252" t="s">
        <v>87</v>
      </c>
      <c r="AV384" s="14" t="s">
        <v>111</v>
      </c>
      <c r="AW384" s="14" t="s">
        <v>40</v>
      </c>
      <c r="AX384" s="14" t="s">
        <v>42</v>
      </c>
      <c r="AY384" s="252" t="s">
        <v>201</v>
      </c>
    </row>
    <row r="385" spans="2:65" s="1" customFormat="1" ht="51" customHeight="1">
      <c r="B385" s="43"/>
      <c r="C385" s="206" t="s">
        <v>627</v>
      </c>
      <c r="D385" s="206" t="s">
        <v>203</v>
      </c>
      <c r="E385" s="207" t="s">
        <v>5070</v>
      </c>
      <c r="F385" s="208" t="s">
        <v>5071</v>
      </c>
      <c r="G385" s="209" t="s">
        <v>540</v>
      </c>
      <c r="H385" s="210">
        <v>14</v>
      </c>
      <c r="I385" s="211"/>
      <c r="J385" s="212">
        <f>ROUND(I385*H385,2)</f>
        <v>0</v>
      </c>
      <c r="K385" s="208" t="s">
        <v>207</v>
      </c>
      <c r="L385" s="63"/>
      <c r="M385" s="213" t="s">
        <v>34</v>
      </c>
      <c r="N385" s="214" t="s">
        <v>51</v>
      </c>
      <c r="O385" s="44"/>
      <c r="P385" s="215">
        <f>O385*H385</f>
        <v>0</v>
      </c>
      <c r="Q385" s="215">
        <v>0</v>
      </c>
      <c r="R385" s="215">
        <f>Q385*H385</f>
        <v>0</v>
      </c>
      <c r="S385" s="215">
        <v>0</v>
      </c>
      <c r="T385" s="216">
        <f>S385*H385</f>
        <v>0</v>
      </c>
      <c r="AR385" s="25" t="s">
        <v>111</v>
      </c>
      <c r="AT385" s="25" t="s">
        <v>203</v>
      </c>
      <c r="AU385" s="25" t="s">
        <v>87</v>
      </c>
      <c r="AY385" s="25" t="s">
        <v>201</v>
      </c>
      <c r="BE385" s="217">
        <f>IF(N385="základní",J385,0)</f>
        <v>0</v>
      </c>
      <c r="BF385" s="217">
        <f>IF(N385="snížená",J385,0)</f>
        <v>0</v>
      </c>
      <c r="BG385" s="217">
        <f>IF(N385="zákl. přenesená",J385,0)</f>
        <v>0</v>
      </c>
      <c r="BH385" s="217">
        <f>IF(N385="sníž. přenesená",J385,0)</f>
        <v>0</v>
      </c>
      <c r="BI385" s="217">
        <f>IF(N385="nulová",J385,0)</f>
        <v>0</v>
      </c>
      <c r="BJ385" s="25" t="s">
        <v>42</v>
      </c>
      <c r="BK385" s="217">
        <f>ROUND(I385*H385,2)</f>
        <v>0</v>
      </c>
      <c r="BL385" s="25" t="s">
        <v>111</v>
      </c>
      <c r="BM385" s="25" t="s">
        <v>5072</v>
      </c>
    </row>
    <row r="386" spans="2:65" s="1" customFormat="1" ht="67.5">
      <c r="B386" s="43"/>
      <c r="C386" s="65"/>
      <c r="D386" s="218" t="s">
        <v>209</v>
      </c>
      <c r="E386" s="65"/>
      <c r="F386" s="219" t="s">
        <v>5073</v>
      </c>
      <c r="G386" s="65"/>
      <c r="H386" s="65"/>
      <c r="I386" s="175"/>
      <c r="J386" s="65"/>
      <c r="K386" s="65"/>
      <c r="L386" s="63"/>
      <c r="M386" s="220"/>
      <c r="N386" s="44"/>
      <c r="O386" s="44"/>
      <c r="P386" s="44"/>
      <c r="Q386" s="44"/>
      <c r="R386" s="44"/>
      <c r="S386" s="44"/>
      <c r="T386" s="80"/>
      <c r="AT386" s="25" t="s">
        <v>209</v>
      </c>
      <c r="AU386" s="25" t="s">
        <v>87</v>
      </c>
    </row>
    <row r="387" spans="2:65" s="1" customFormat="1" ht="38.25" customHeight="1">
      <c r="B387" s="43"/>
      <c r="C387" s="206" t="s">
        <v>635</v>
      </c>
      <c r="D387" s="206" t="s">
        <v>203</v>
      </c>
      <c r="E387" s="207" t="s">
        <v>5074</v>
      </c>
      <c r="F387" s="208" t="s">
        <v>5075</v>
      </c>
      <c r="G387" s="209" t="s">
        <v>137</v>
      </c>
      <c r="H387" s="210">
        <v>22.966999999999999</v>
      </c>
      <c r="I387" s="211"/>
      <c r="J387" s="212">
        <f>ROUND(I387*H387,2)</f>
        <v>0</v>
      </c>
      <c r="K387" s="208" t="s">
        <v>207</v>
      </c>
      <c r="L387" s="63"/>
      <c r="M387" s="213" t="s">
        <v>34</v>
      </c>
      <c r="N387" s="214" t="s">
        <v>51</v>
      </c>
      <c r="O387" s="44"/>
      <c r="P387" s="215">
        <f>O387*H387</f>
        <v>0</v>
      </c>
      <c r="Q387" s="215">
        <v>0</v>
      </c>
      <c r="R387" s="215">
        <f>Q387*H387</f>
        <v>0</v>
      </c>
      <c r="S387" s="215">
        <v>0</v>
      </c>
      <c r="T387" s="216">
        <f>S387*H387</f>
        <v>0</v>
      </c>
      <c r="AR387" s="25" t="s">
        <v>111</v>
      </c>
      <c r="AT387" s="25" t="s">
        <v>203</v>
      </c>
      <c r="AU387" s="25" t="s">
        <v>87</v>
      </c>
      <c r="AY387" s="25" t="s">
        <v>201</v>
      </c>
      <c r="BE387" s="217">
        <f>IF(N387="základní",J387,0)</f>
        <v>0</v>
      </c>
      <c r="BF387" s="217">
        <f>IF(N387="snížená",J387,0)</f>
        <v>0</v>
      </c>
      <c r="BG387" s="217">
        <f>IF(N387="zákl. přenesená",J387,0)</f>
        <v>0</v>
      </c>
      <c r="BH387" s="217">
        <f>IF(N387="sníž. přenesená",J387,0)</f>
        <v>0</v>
      </c>
      <c r="BI387" s="217">
        <f>IF(N387="nulová",J387,0)</f>
        <v>0</v>
      </c>
      <c r="BJ387" s="25" t="s">
        <v>42</v>
      </c>
      <c r="BK387" s="217">
        <f>ROUND(I387*H387,2)</f>
        <v>0</v>
      </c>
      <c r="BL387" s="25" t="s">
        <v>111</v>
      </c>
      <c r="BM387" s="25" t="s">
        <v>5076</v>
      </c>
    </row>
    <row r="388" spans="2:65" s="1" customFormat="1" ht="67.5">
      <c r="B388" s="43"/>
      <c r="C388" s="65"/>
      <c r="D388" s="218" t="s">
        <v>209</v>
      </c>
      <c r="E388" s="65"/>
      <c r="F388" s="219" t="s">
        <v>5073</v>
      </c>
      <c r="G388" s="65"/>
      <c r="H388" s="65"/>
      <c r="I388" s="175"/>
      <c r="J388" s="65"/>
      <c r="K388" s="65"/>
      <c r="L388" s="63"/>
      <c r="M388" s="220"/>
      <c r="N388" s="44"/>
      <c r="O388" s="44"/>
      <c r="P388" s="44"/>
      <c r="Q388" s="44"/>
      <c r="R388" s="44"/>
      <c r="S388" s="44"/>
      <c r="T388" s="80"/>
      <c r="AT388" s="25" t="s">
        <v>209</v>
      </c>
      <c r="AU388" s="25" t="s">
        <v>87</v>
      </c>
    </row>
    <row r="389" spans="2:65" s="1" customFormat="1" ht="16.5" customHeight="1">
      <c r="B389" s="43"/>
      <c r="C389" s="206" t="s">
        <v>642</v>
      </c>
      <c r="D389" s="206" t="s">
        <v>203</v>
      </c>
      <c r="E389" s="207" t="s">
        <v>5077</v>
      </c>
      <c r="F389" s="208" t="s">
        <v>5078</v>
      </c>
      <c r="G389" s="209" t="s">
        <v>137</v>
      </c>
      <c r="H389" s="210">
        <v>4.194</v>
      </c>
      <c r="I389" s="211"/>
      <c r="J389" s="212">
        <f>ROUND(I389*H389,2)</f>
        <v>0</v>
      </c>
      <c r="K389" s="208" t="s">
        <v>207</v>
      </c>
      <c r="L389" s="63"/>
      <c r="M389" s="213" t="s">
        <v>34</v>
      </c>
      <c r="N389" s="214" t="s">
        <v>51</v>
      </c>
      <c r="O389" s="44"/>
      <c r="P389" s="215">
        <f>O389*H389</f>
        <v>0</v>
      </c>
      <c r="Q389" s="215">
        <v>0</v>
      </c>
      <c r="R389" s="215">
        <f>Q389*H389</f>
        <v>0</v>
      </c>
      <c r="S389" s="215">
        <v>2.1999999999999999E-2</v>
      </c>
      <c r="T389" s="216">
        <f>S389*H389</f>
        <v>9.2267999999999989E-2</v>
      </c>
      <c r="AR389" s="25" t="s">
        <v>111</v>
      </c>
      <c r="AT389" s="25" t="s">
        <v>203</v>
      </c>
      <c r="AU389" s="25" t="s">
        <v>87</v>
      </c>
      <c r="AY389" s="25" t="s">
        <v>201</v>
      </c>
      <c r="BE389" s="217">
        <f>IF(N389="základní",J389,0)</f>
        <v>0</v>
      </c>
      <c r="BF389" s="217">
        <f>IF(N389="snížená",J389,0)</f>
        <v>0</v>
      </c>
      <c r="BG389" s="217">
        <f>IF(N389="zákl. přenesená",J389,0)</f>
        <v>0</v>
      </c>
      <c r="BH389" s="217">
        <f>IF(N389="sníž. přenesená",J389,0)</f>
        <v>0</v>
      </c>
      <c r="BI389" s="217">
        <f>IF(N389="nulová",J389,0)</f>
        <v>0</v>
      </c>
      <c r="BJ389" s="25" t="s">
        <v>42</v>
      </c>
      <c r="BK389" s="217">
        <f>ROUND(I389*H389,2)</f>
        <v>0</v>
      </c>
      <c r="BL389" s="25" t="s">
        <v>111</v>
      </c>
      <c r="BM389" s="25" t="s">
        <v>5079</v>
      </c>
    </row>
    <row r="390" spans="2:65" s="1" customFormat="1" ht="40.5">
      <c r="B390" s="43"/>
      <c r="C390" s="65"/>
      <c r="D390" s="218" t="s">
        <v>209</v>
      </c>
      <c r="E390" s="65"/>
      <c r="F390" s="219" t="s">
        <v>5080</v>
      </c>
      <c r="G390" s="65"/>
      <c r="H390" s="65"/>
      <c r="I390" s="175"/>
      <c r="J390" s="65"/>
      <c r="K390" s="65"/>
      <c r="L390" s="63"/>
      <c r="M390" s="220"/>
      <c r="N390" s="44"/>
      <c r="O390" s="44"/>
      <c r="P390" s="44"/>
      <c r="Q390" s="44"/>
      <c r="R390" s="44"/>
      <c r="S390" s="44"/>
      <c r="T390" s="80"/>
      <c r="AT390" s="25" t="s">
        <v>209</v>
      </c>
      <c r="AU390" s="25" t="s">
        <v>87</v>
      </c>
    </row>
    <row r="391" spans="2:65" s="12" customFormat="1">
      <c r="B391" s="221"/>
      <c r="C391" s="222"/>
      <c r="D391" s="218" t="s">
        <v>211</v>
      </c>
      <c r="E391" s="223" t="s">
        <v>34</v>
      </c>
      <c r="F391" s="224" t="s">
        <v>4858</v>
      </c>
      <c r="G391" s="222"/>
      <c r="H391" s="223" t="s">
        <v>34</v>
      </c>
      <c r="I391" s="225"/>
      <c r="J391" s="222"/>
      <c r="K391" s="222"/>
      <c r="L391" s="226"/>
      <c r="M391" s="227"/>
      <c r="N391" s="228"/>
      <c r="O391" s="228"/>
      <c r="P391" s="228"/>
      <c r="Q391" s="228"/>
      <c r="R391" s="228"/>
      <c r="S391" s="228"/>
      <c r="T391" s="229"/>
      <c r="AT391" s="230" t="s">
        <v>211</v>
      </c>
      <c r="AU391" s="230" t="s">
        <v>87</v>
      </c>
      <c r="AV391" s="12" t="s">
        <v>42</v>
      </c>
      <c r="AW391" s="12" t="s">
        <v>40</v>
      </c>
      <c r="AX391" s="12" t="s">
        <v>80</v>
      </c>
      <c r="AY391" s="230" t="s">
        <v>201</v>
      </c>
    </row>
    <row r="392" spans="2:65" s="13" customFormat="1" ht="27">
      <c r="B392" s="231"/>
      <c r="C392" s="232"/>
      <c r="D392" s="218" t="s">
        <v>211</v>
      </c>
      <c r="E392" s="233" t="s">
        <v>34</v>
      </c>
      <c r="F392" s="234" t="s">
        <v>5011</v>
      </c>
      <c r="G392" s="232"/>
      <c r="H392" s="235">
        <v>7.3070000000000004</v>
      </c>
      <c r="I392" s="236"/>
      <c r="J392" s="232"/>
      <c r="K392" s="232"/>
      <c r="L392" s="237"/>
      <c r="M392" s="238"/>
      <c r="N392" s="239"/>
      <c r="O392" s="239"/>
      <c r="P392" s="239"/>
      <c r="Q392" s="239"/>
      <c r="R392" s="239"/>
      <c r="S392" s="239"/>
      <c r="T392" s="240"/>
      <c r="AT392" s="241" t="s">
        <v>211</v>
      </c>
      <c r="AU392" s="241" t="s">
        <v>87</v>
      </c>
      <c r="AV392" s="13" t="s">
        <v>87</v>
      </c>
      <c r="AW392" s="13" t="s">
        <v>40</v>
      </c>
      <c r="AX392" s="13" t="s">
        <v>80</v>
      </c>
      <c r="AY392" s="241" t="s">
        <v>201</v>
      </c>
    </row>
    <row r="393" spans="2:65" s="13" customFormat="1">
      <c r="B393" s="231"/>
      <c r="C393" s="232"/>
      <c r="D393" s="218" t="s">
        <v>211</v>
      </c>
      <c r="E393" s="233" t="s">
        <v>34</v>
      </c>
      <c r="F393" s="234" t="s">
        <v>5081</v>
      </c>
      <c r="G393" s="232"/>
      <c r="H393" s="235">
        <v>-3.113</v>
      </c>
      <c r="I393" s="236"/>
      <c r="J393" s="232"/>
      <c r="K393" s="232"/>
      <c r="L393" s="237"/>
      <c r="M393" s="238"/>
      <c r="N393" s="239"/>
      <c r="O393" s="239"/>
      <c r="P393" s="239"/>
      <c r="Q393" s="239"/>
      <c r="R393" s="239"/>
      <c r="S393" s="239"/>
      <c r="T393" s="240"/>
      <c r="AT393" s="241" t="s">
        <v>211</v>
      </c>
      <c r="AU393" s="241" t="s">
        <v>87</v>
      </c>
      <c r="AV393" s="13" t="s">
        <v>87</v>
      </c>
      <c r="AW393" s="13" t="s">
        <v>40</v>
      </c>
      <c r="AX393" s="13" t="s">
        <v>80</v>
      </c>
      <c r="AY393" s="241" t="s">
        <v>201</v>
      </c>
    </row>
    <row r="394" spans="2:65" s="15" customFormat="1">
      <c r="B394" s="253"/>
      <c r="C394" s="254"/>
      <c r="D394" s="218" t="s">
        <v>211</v>
      </c>
      <c r="E394" s="255" t="s">
        <v>34</v>
      </c>
      <c r="F394" s="256" t="s">
        <v>5012</v>
      </c>
      <c r="G394" s="254"/>
      <c r="H394" s="257">
        <v>4.194</v>
      </c>
      <c r="I394" s="258"/>
      <c r="J394" s="254"/>
      <c r="K394" s="254"/>
      <c r="L394" s="259"/>
      <c r="M394" s="260"/>
      <c r="N394" s="261"/>
      <c r="O394" s="261"/>
      <c r="P394" s="261"/>
      <c r="Q394" s="261"/>
      <c r="R394" s="261"/>
      <c r="S394" s="261"/>
      <c r="T394" s="262"/>
      <c r="AT394" s="263" t="s">
        <v>211</v>
      </c>
      <c r="AU394" s="263" t="s">
        <v>87</v>
      </c>
      <c r="AV394" s="15" t="s">
        <v>108</v>
      </c>
      <c r="AW394" s="15" t="s">
        <v>40</v>
      </c>
      <c r="AX394" s="15" t="s">
        <v>80</v>
      </c>
      <c r="AY394" s="263" t="s">
        <v>201</v>
      </c>
    </row>
    <row r="395" spans="2:65" s="14" customFormat="1">
      <c r="B395" s="242"/>
      <c r="C395" s="243"/>
      <c r="D395" s="218" t="s">
        <v>211</v>
      </c>
      <c r="E395" s="244" t="s">
        <v>34</v>
      </c>
      <c r="F395" s="245" t="s">
        <v>215</v>
      </c>
      <c r="G395" s="243"/>
      <c r="H395" s="246">
        <v>4.194</v>
      </c>
      <c r="I395" s="247"/>
      <c r="J395" s="243"/>
      <c r="K395" s="243"/>
      <c r="L395" s="248"/>
      <c r="M395" s="249"/>
      <c r="N395" s="250"/>
      <c r="O395" s="250"/>
      <c r="P395" s="250"/>
      <c r="Q395" s="250"/>
      <c r="R395" s="250"/>
      <c r="S395" s="250"/>
      <c r="T395" s="251"/>
      <c r="AT395" s="252" t="s">
        <v>211</v>
      </c>
      <c r="AU395" s="252" t="s">
        <v>87</v>
      </c>
      <c r="AV395" s="14" t="s">
        <v>111</v>
      </c>
      <c r="AW395" s="14" t="s">
        <v>40</v>
      </c>
      <c r="AX395" s="14" t="s">
        <v>42</v>
      </c>
      <c r="AY395" s="252" t="s">
        <v>201</v>
      </c>
    </row>
    <row r="396" spans="2:65" s="1" customFormat="1" ht="25.5" customHeight="1">
      <c r="B396" s="43"/>
      <c r="C396" s="206" t="s">
        <v>649</v>
      </c>
      <c r="D396" s="206" t="s">
        <v>203</v>
      </c>
      <c r="E396" s="207" t="s">
        <v>5082</v>
      </c>
      <c r="F396" s="208" t="s">
        <v>5083</v>
      </c>
      <c r="G396" s="209" t="s">
        <v>137</v>
      </c>
      <c r="H396" s="210">
        <v>4.194</v>
      </c>
      <c r="I396" s="211"/>
      <c r="J396" s="212">
        <f>ROUND(I396*H396,2)</f>
        <v>0</v>
      </c>
      <c r="K396" s="208" t="s">
        <v>207</v>
      </c>
      <c r="L396" s="63"/>
      <c r="M396" s="213" t="s">
        <v>34</v>
      </c>
      <c r="N396" s="214" t="s">
        <v>51</v>
      </c>
      <c r="O396" s="44"/>
      <c r="P396" s="215">
        <f>O396*H396</f>
        <v>0</v>
      </c>
      <c r="Q396" s="215">
        <v>0</v>
      </c>
      <c r="R396" s="215">
        <f>Q396*H396</f>
        <v>0</v>
      </c>
      <c r="S396" s="215">
        <v>0</v>
      </c>
      <c r="T396" s="216">
        <f>S396*H396</f>
        <v>0</v>
      </c>
      <c r="AR396" s="25" t="s">
        <v>111</v>
      </c>
      <c r="AT396" s="25" t="s">
        <v>203</v>
      </c>
      <c r="AU396" s="25" t="s">
        <v>87</v>
      </c>
      <c r="AY396" s="25" t="s">
        <v>201</v>
      </c>
      <c r="BE396" s="217">
        <f>IF(N396="základní",J396,0)</f>
        <v>0</v>
      </c>
      <c r="BF396" s="217">
        <f>IF(N396="snížená",J396,0)</f>
        <v>0</v>
      </c>
      <c r="BG396" s="217">
        <f>IF(N396="zákl. přenesená",J396,0)</f>
        <v>0</v>
      </c>
      <c r="BH396" s="217">
        <f>IF(N396="sníž. přenesená",J396,0)</f>
        <v>0</v>
      </c>
      <c r="BI396" s="217">
        <f>IF(N396="nulová",J396,0)</f>
        <v>0</v>
      </c>
      <c r="BJ396" s="25" t="s">
        <v>42</v>
      </c>
      <c r="BK396" s="217">
        <f>ROUND(I396*H396,2)</f>
        <v>0</v>
      </c>
      <c r="BL396" s="25" t="s">
        <v>111</v>
      </c>
      <c r="BM396" s="25" t="s">
        <v>5084</v>
      </c>
    </row>
    <row r="397" spans="2:65" s="1" customFormat="1" ht="40.5">
      <c r="B397" s="43"/>
      <c r="C397" s="65"/>
      <c r="D397" s="218" t="s">
        <v>209</v>
      </c>
      <c r="E397" s="65"/>
      <c r="F397" s="219" t="s">
        <v>5080</v>
      </c>
      <c r="G397" s="65"/>
      <c r="H397" s="65"/>
      <c r="I397" s="175"/>
      <c r="J397" s="65"/>
      <c r="K397" s="65"/>
      <c r="L397" s="63"/>
      <c r="M397" s="220"/>
      <c r="N397" s="44"/>
      <c r="O397" s="44"/>
      <c r="P397" s="44"/>
      <c r="Q397" s="44"/>
      <c r="R397" s="44"/>
      <c r="S397" s="44"/>
      <c r="T397" s="80"/>
      <c r="AT397" s="25" t="s">
        <v>209</v>
      </c>
      <c r="AU397" s="25" t="s">
        <v>87</v>
      </c>
    </row>
    <row r="398" spans="2:65" s="1" customFormat="1" ht="16.5" customHeight="1">
      <c r="B398" s="43"/>
      <c r="C398" s="206" t="s">
        <v>653</v>
      </c>
      <c r="D398" s="206" t="s">
        <v>203</v>
      </c>
      <c r="E398" s="207" t="s">
        <v>5085</v>
      </c>
      <c r="F398" s="208" t="s">
        <v>5086</v>
      </c>
      <c r="G398" s="209" t="s">
        <v>137</v>
      </c>
      <c r="H398" s="210">
        <v>4.194</v>
      </c>
      <c r="I398" s="211"/>
      <c r="J398" s="212">
        <f>ROUND(I398*H398,2)</f>
        <v>0</v>
      </c>
      <c r="K398" s="208" t="s">
        <v>207</v>
      </c>
      <c r="L398" s="63"/>
      <c r="M398" s="213" t="s">
        <v>34</v>
      </c>
      <c r="N398" s="214" t="s">
        <v>51</v>
      </c>
      <c r="O398" s="44"/>
      <c r="P398" s="215">
        <f>O398*H398</f>
        <v>0</v>
      </c>
      <c r="Q398" s="215">
        <v>0</v>
      </c>
      <c r="R398" s="215">
        <f>Q398*H398</f>
        <v>0</v>
      </c>
      <c r="S398" s="215">
        <v>0</v>
      </c>
      <c r="T398" s="216">
        <f>S398*H398</f>
        <v>0</v>
      </c>
      <c r="AR398" s="25" t="s">
        <v>111</v>
      </c>
      <c r="AT398" s="25" t="s">
        <v>203</v>
      </c>
      <c r="AU398" s="25" t="s">
        <v>87</v>
      </c>
      <c r="AY398" s="25" t="s">
        <v>201</v>
      </c>
      <c r="BE398" s="217">
        <f>IF(N398="základní",J398,0)</f>
        <v>0</v>
      </c>
      <c r="BF398" s="217">
        <f>IF(N398="snížená",J398,0)</f>
        <v>0</v>
      </c>
      <c r="BG398" s="217">
        <f>IF(N398="zákl. přenesená",J398,0)</f>
        <v>0</v>
      </c>
      <c r="BH398" s="217">
        <f>IF(N398="sníž. přenesená",J398,0)</f>
        <v>0</v>
      </c>
      <c r="BI398" s="217">
        <f>IF(N398="nulová",J398,0)</f>
        <v>0</v>
      </c>
      <c r="BJ398" s="25" t="s">
        <v>42</v>
      </c>
      <c r="BK398" s="217">
        <f>ROUND(I398*H398,2)</f>
        <v>0</v>
      </c>
      <c r="BL398" s="25" t="s">
        <v>111</v>
      </c>
      <c r="BM398" s="25" t="s">
        <v>5087</v>
      </c>
    </row>
    <row r="399" spans="2:65" s="1" customFormat="1" ht="67.5">
      <c r="B399" s="43"/>
      <c r="C399" s="65"/>
      <c r="D399" s="218" t="s">
        <v>209</v>
      </c>
      <c r="E399" s="65"/>
      <c r="F399" s="219" t="s">
        <v>5088</v>
      </c>
      <c r="G399" s="65"/>
      <c r="H399" s="65"/>
      <c r="I399" s="175"/>
      <c r="J399" s="65"/>
      <c r="K399" s="65"/>
      <c r="L399" s="63"/>
      <c r="M399" s="220"/>
      <c r="N399" s="44"/>
      <c r="O399" s="44"/>
      <c r="P399" s="44"/>
      <c r="Q399" s="44"/>
      <c r="R399" s="44"/>
      <c r="S399" s="44"/>
      <c r="T399" s="80"/>
      <c r="AT399" s="25" t="s">
        <v>209</v>
      </c>
      <c r="AU399" s="25" t="s">
        <v>87</v>
      </c>
    </row>
    <row r="400" spans="2:65" s="1" customFormat="1" ht="25.5" customHeight="1">
      <c r="B400" s="43"/>
      <c r="C400" s="206" t="s">
        <v>658</v>
      </c>
      <c r="D400" s="206" t="s">
        <v>203</v>
      </c>
      <c r="E400" s="207" t="s">
        <v>5089</v>
      </c>
      <c r="F400" s="208" t="s">
        <v>5090</v>
      </c>
      <c r="G400" s="209" t="s">
        <v>137</v>
      </c>
      <c r="H400" s="210">
        <v>4.194</v>
      </c>
      <c r="I400" s="211"/>
      <c r="J400" s="212">
        <f>ROUND(I400*H400,2)</f>
        <v>0</v>
      </c>
      <c r="K400" s="208" t="s">
        <v>207</v>
      </c>
      <c r="L400" s="63"/>
      <c r="M400" s="213" t="s">
        <v>34</v>
      </c>
      <c r="N400" s="214" t="s">
        <v>51</v>
      </c>
      <c r="O400" s="44"/>
      <c r="P400" s="215">
        <f>O400*H400</f>
        <v>0</v>
      </c>
      <c r="Q400" s="215">
        <v>0</v>
      </c>
      <c r="R400" s="215">
        <f>Q400*H400</f>
        <v>0</v>
      </c>
      <c r="S400" s="215">
        <v>0</v>
      </c>
      <c r="T400" s="216">
        <f>S400*H400</f>
        <v>0</v>
      </c>
      <c r="AR400" s="25" t="s">
        <v>111</v>
      </c>
      <c r="AT400" s="25" t="s">
        <v>203</v>
      </c>
      <c r="AU400" s="25" t="s">
        <v>87</v>
      </c>
      <c r="AY400" s="25" t="s">
        <v>201</v>
      </c>
      <c r="BE400" s="217">
        <f>IF(N400="základní",J400,0)</f>
        <v>0</v>
      </c>
      <c r="BF400" s="217">
        <f>IF(N400="snížená",J400,0)</f>
        <v>0</v>
      </c>
      <c r="BG400" s="217">
        <f>IF(N400="zákl. přenesená",J400,0)</f>
        <v>0</v>
      </c>
      <c r="BH400" s="217">
        <f>IF(N400="sníž. přenesená",J400,0)</f>
        <v>0</v>
      </c>
      <c r="BI400" s="217">
        <f>IF(N400="nulová",J400,0)</f>
        <v>0</v>
      </c>
      <c r="BJ400" s="25" t="s">
        <v>42</v>
      </c>
      <c r="BK400" s="217">
        <f>ROUND(I400*H400,2)</f>
        <v>0</v>
      </c>
      <c r="BL400" s="25" t="s">
        <v>111</v>
      </c>
      <c r="BM400" s="25" t="s">
        <v>5091</v>
      </c>
    </row>
    <row r="401" spans="2:65" s="1" customFormat="1" ht="67.5">
      <c r="B401" s="43"/>
      <c r="C401" s="65"/>
      <c r="D401" s="218" t="s">
        <v>209</v>
      </c>
      <c r="E401" s="65"/>
      <c r="F401" s="219" t="s">
        <v>5088</v>
      </c>
      <c r="G401" s="65"/>
      <c r="H401" s="65"/>
      <c r="I401" s="175"/>
      <c r="J401" s="65"/>
      <c r="K401" s="65"/>
      <c r="L401" s="63"/>
      <c r="M401" s="220"/>
      <c r="N401" s="44"/>
      <c r="O401" s="44"/>
      <c r="P401" s="44"/>
      <c r="Q401" s="44"/>
      <c r="R401" s="44"/>
      <c r="S401" s="44"/>
      <c r="T401" s="80"/>
      <c r="AT401" s="25" t="s">
        <v>209</v>
      </c>
      <c r="AU401" s="25" t="s">
        <v>87</v>
      </c>
    </row>
    <row r="402" spans="2:65" s="1" customFormat="1" ht="16.5" customHeight="1">
      <c r="B402" s="43"/>
      <c r="C402" s="206" t="s">
        <v>664</v>
      </c>
      <c r="D402" s="206" t="s">
        <v>203</v>
      </c>
      <c r="E402" s="207" t="s">
        <v>5092</v>
      </c>
      <c r="F402" s="208" t="s">
        <v>5093</v>
      </c>
      <c r="G402" s="209" t="s">
        <v>137</v>
      </c>
      <c r="H402" s="210">
        <v>4.194</v>
      </c>
      <c r="I402" s="211"/>
      <c r="J402" s="212">
        <f>ROUND(I402*H402,2)</f>
        <v>0</v>
      </c>
      <c r="K402" s="208" t="s">
        <v>207</v>
      </c>
      <c r="L402" s="63"/>
      <c r="M402" s="213" t="s">
        <v>34</v>
      </c>
      <c r="N402" s="214" t="s">
        <v>51</v>
      </c>
      <c r="O402" s="44"/>
      <c r="P402" s="215">
        <f>O402*H402</f>
        <v>0</v>
      </c>
      <c r="Q402" s="215">
        <v>0</v>
      </c>
      <c r="R402" s="215">
        <f>Q402*H402</f>
        <v>0</v>
      </c>
      <c r="S402" s="215">
        <v>0</v>
      </c>
      <c r="T402" s="216">
        <f>S402*H402</f>
        <v>0</v>
      </c>
      <c r="AR402" s="25" t="s">
        <v>111</v>
      </c>
      <c r="AT402" s="25" t="s">
        <v>203</v>
      </c>
      <c r="AU402" s="25" t="s">
        <v>87</v>
      </c>
      <c r="AY402" s="25" t="s">
        <v>201</v>
      </c>
      <c r="BE402" s="217">
        <f>IF(N402="základní",J402,0)</f>
        <v>0</v>
      </c>
      <c r="BF402" s="217">
        <f>IF(N402="snížená",J402,0)</f>
        <v>0</v>
      </c>
      <c r="BG402" s="217">
        <f>IF(N402="zákl. přenesená",J402,0)</f>
        <v>0</v>
      </c>
      <c r="BH402" s="217">
        <f>IF(N402="sníž. přenesená",J402,0)</f>
        <v>0</v>
      </c>
      <c r="BI402" s="217">
        <f>IF(N402="nulová",J402,0)</f>
        <v>0</v>
      </c>
      <c r="BJ402" s="25" t="s">
        <v>42</v>
      </c>
      <c r="BK402" s="217">
        <f>ROUND(I402*H402,2)</f>
        <v>0</v>
      </c>
      <c r="BL402" s="25" t="s">
        <v>111</v>
      </c>
      <c r="BM402" s="25" t="s">
        <v>5094</v>
      </c>
    </row>
    <row r="403" spans="2:65" s="1" customFormat="1" ht="67.5">
      <c r="B403" s="43"/>
      <c r="C403" s="65"/>
      <c r="D403" s="218" t="s">
        <v>209</v>
      </c>
      <c r="E403" s="65"/>
      <c r="F403" s="219" t="s">
        <v>5088</v>
      </c>
      <c r="G403" s="65"/>
      <c r="H403" s="65"/>
      <c r="I403" s="175"/>
      <c r="J403" s="65"/>
      <c r="K403" s="65"/>
      <c r="L403" s="63"/>
      <c r="M403" s="220"/>
      <c r="N403" s="44"/>
      <c r="O403" s="44"/>
      <c r="P403" s="44"/>
      <c r="Q403" s="44"/>
      <c r="R403" s="44"/>
      <c r="S403" s="44"/>
      <c r="T403" s="80"/>
      <c r="AT403" s="25" t="s">
        <v>209</v>
      </c>
      <c r="AU403" s="25" t="s">
        <v>87</v>
      </c>
    </row>
    <row r="404" spans="2:65" s="1" customFormat="1" ht="25.5" customHeight="1">
      <c r="B404" s="43"/>
      <c r="C404" s="206" t="s">
        <v>672</v>
      </c>
      <c r="D404" s="206" t="s">
        <v>203</v>
      </c>
      <c r="E404" s="207" t="s">
        <v>5095</v>
      </c>
      <c r="F404" s="208" t="s">
        <v>5096</v>
      </c>
      <c r="G404" s="209" t="s">
        <v>137</v>
      </c>
      <c r="H404" s="210">
        <v>4.194</v>
      </c>
      <c r="I404" s="211"/>
      <c r="J404" s="212">
        <f>ROUND(I404*H404,2)</f>
        <v>0</v>
      </c>
      <c r="K404" s="208" t="s">
        <v>207</v>
      </c>
      <c r="L404" s="63"/>
      <c r="M404" s="213" t="s">
        <v>34</v>
      </c>
      <c r="N404" s="214" t="s">
        <v>51</v>
      </c>
      <c r="O404" s="44"/>
      <c r="P404" s="215">
        <f>O404*H404</f>
        <v>0</v>
      </c>
      <c r="Q404" s="215">
        <v>1.9429999999999999E-2</v>
      </c>
      <c r="R404" s="215">
        <f>Q404*H404</f>
        <v>8.1489419999999993E-2</v>
      </c>
      <c r="S404" s="215">
        <v>0</v>
      </c>
      <c r="T404" s="216">
        <f>S404*H404</f>
        <v>0</v>
      </c>
      <c r="AR404" s="25" t="s">
        <v>111</v>
      </c>
      <c r="AT404" s="25" t="s">
        <v>203</v>
      </c>
      <c r="AU404" s="25" t="s">
        <v>87</v>
      </c>
      <c r="AY404" s="25" t="s">
        <v>201</v>
      </c>
      <c r="BE404" s="217">
        <f>IF(N404="základní",J404,0)</f>
        <v>0</v>
      </c>
      <c r="BF404" s="217">
        <f>IF(N404="snížená",J404,0)</f>
        <v>0</v>
      </c>
      <c r="BG404" s="217">
        <f>IF(N404="zákl. přenesená",J404,0)</f>
        <v>0</v>
      </c>
      <c r="BH404" s="217">
        <f>IF(N404="sníž. přenesená",J404,0)</f>
        <v>0</v>
      </c>
      <c r="BI404" s="217">
        <f>IF(N404="nulová",J404,0)</f>
        <v>0</v>
      </c>
      <c r="BJ404" s="25" t="s">
        <v>42</v>
      </c>
      <c r="BK404" s="217">
        <f>ROUND(I404*H404,2)</f>
        <v>0</v>
      </c>
      <c r="BL404" s="25" t="s">
        <v>111</v>
      </c>
      <c r="BM404" s="25" t="s">
        <v>5097</v>
      </c>
    </row>
    <row r="405" spans="2:65" s="1" customFormat="1" ht="135">
      <c r="B405" s="43"/>
      <c r="C405" s="65"/>
      <c r="D405" s="218" t="s">
        <v>209</v>
      </c>
      <c r="E405" s="65"/>
      <c r="F405" s="219" t="s">
        <v>5098</v>
      </c>
      <c r="G405" s="65"/>
      <c r="H405" s="65"/>
      <c r="I405" s="175"/>
      <c r="J405" s="65"/>
      <c r="K405" s="65"/>
      <c r="L405" s="63"/>
      <c r="M405" s="220"/>
      <c r="N405" s="44"/>
      <c r="O405" s="44"/>
      <c r="P405" s="44"/>
      <c r="Q405" s="44"/>
      <c r="R405" s="44"/>
      <c r="S405" s="44"/>
      <c r="T405" s="80"/>
      <c r="AT405" s="25" t="s">
        <v>209</v>
      </c>
      <c r="AU405" s="25" t="s">
        <v>87</v>
      </c>
    </row>
    <row r="406" spans="2:65" s="1" customFormat="1" ht="25.5" customHeight="1">
      <c r="B406" s="43"/>
      <c r="C406" s="206" t="s">
        <v>679</v>
      </c>
      <c r="D406" s="206" t="s">
        <v>203</v>
      </c>
      <c r="E406" s="207" t="s">
        <v>5099</v>
      </c>
      <c r="F406" s="208" t="s">
        <v>5100</v>
      </c>
      <c r="G406" s="209" t="s">
        <v>137</v>
      </c>
      <c r="H406" s="210">
        <v>4.194</v>
      </c>
      <c r="I406" s="211"/>
      <c r="J406" s="212">
        <f>ROUND(I406*H406,2)</f>
        <v>0</v>
      </c>
      <c r="K406" s="208" t="s">
        <v>207</v>
      </c>
      <c r="L406" s="63"/>
      <c r="M406" s="213" t="s">
        <v>34</v>
      </c>
      <c r="N406" s="214" t="s">
        <v>51</v>
      </c>
      <c r="O406" s="44"/>
      <c r="P406" s="215">
        <f>O406*H406</f>
        <v>0</v>
      </c>
      <c r="Q406" s="215">
        <v>0</v>
      </c>
      <c r="R406" s="215">
        <f>Q406*H406</f>
        <v>0</v>
      </c>
      <c r="S406" s="215">
        <v>0</v>
      </c>
      <c r="T406" s="216">
        <f>S406*H406</f>
        <v>0</v>
      </c>
      <c r="AR406" s="25" t="s">
        <v>111</v>
      </c>
      <c r="AT406" s="25" t="s">
        <v>203</v>
      </c>
      <c r="AU406" s="25" t="s">
        <v>87</v>
      </c>
      <c r="AY406" s="25" t="s">
        <v>201</v>
      </c>
      <c r="BE406" s="217">
        <f>IF(N406="základní",J406,0)</f>
        <v>0</v>
      </c>
      <c r="BF406" s="217">
        <f>IF(N406="snížená",J406,0)</f>
        <v>0</v>
      </c>
      <c r="BG406" s="217">
        <f>IF(N406="zákl. přenesená",J406,0)</f>
        <v>0</v>
      </c>
      <c r="BH406" s="217">
        <f>IF(N406="sníž. přenesená",J406,0)</f>
        <v>0</v>
      </c>
      <c r="BI406" s="217">
        <f>IF(N406="nulová",J406,0)</f>
        <v>0</v>
      </c>
      <c r="BJ406" s="25" t="s">
        <v>42</v>
      </c>
      <c r="BK406" s="217">
        <f>ROUND(I406*H406,2)</f>
        <v>0</v>
      </c>
      <c r="BL406" s="25" t="s">
        <v>111</v>
      </c>
      <c r="BM406" s="25" t="s">
        <v>5101</v>
      </c>
    </row>
    <row r="407" spans="2:65" s="1" customFormat="1" ht="135">
      <c r="B407" s="43"/>
      <c r="C407" s="65"/>
      <c r="D407" s="218" t="s">
        <v>209</v>
      </c>
      <c r="E407" s="65"/>
      <c r="F407" s="219" t="s">
        <v>5098</v>
      </c>
      <c r="G407" s="65"/>
      <c r="H407" s="65"/>
      <c r="I407" s="175"/>
      <c r="J407" s="65"/>
      <c r="K407" s="65"/>
      <c r="L407" s="63"/>
      <c r="M407" s="220"/>
      <c r="N407" s="44"/>
      <c r="O407" s="44"/>
      <c r="P407" s="44"/>
      <c r="Q407" s="44"/>
      <c r="R407" s="44"/>
      <c r="S407" s="44"/>
      <c r="T407" s="80"/>
      <c r="AT407" s="25" t="s">
        <v>209</v>
      </c>
      <c r="AU407" s="25" t="s">
        <v>87</v>
      </c>
    </row>
    <row r="408" spans="2:65" s="1" customFormat="1" ht="25.5" customHeight="1">
      <c r="B408" s="43"/>
      <c r="C408" s="206" t="s">
        <v>683</v>
      </c>
      <c r="D408" s="206" t="s">
        <v>203</v>
      </c>
      <c r="E408" s="207" t="s">
        <v>5102</v>
      </c>
      <c r="F408" s="208" t="s">
        <v>5103</v>
      </c>
      <c r="G408" s="209" t="s">
        <v>137</v>
      </c>
      <c r="H408" s="210">
        <v>4.194</v>
      </c>
      <c r="I408" s="211"/>
      <c r="J408" s="212">
        <f>ROUND(I408*H408,2)</f>
        <v>0</v>
      </c>
      <c r="K408" s="208" t="s">
        <v>207</v>
      </c>
      <c r="L408" s="63"/>
      <c r="M408" s="213" t="s">
        <v>34</v>
      </c>
      <c r="N408" s="214" t="s">
        <v>51</v>
      </c>
      <c r="O408" s="44"/>
      <c r="P408" s="215">
        <f>O408*H408</f>
        <v>0</v>
      </c>
      <c r="Q408" s="215">
        <v>3.5599999999999998E-3</v>
      </c>
      <c r="R408" s="215">
        <f>Q408*H408</f>
        <v>1.4930639999999998E-2</v>
      </c>
      <c r="S408" s="215">
        <v>0</v>
      </c>
      <c r="T408" s="216">
        <f>S408*H408</f>
        <v>0</v>
      </c>
      <c r="AR408" s="25" t="s">
        <v>111</v>
      </c>
      <c r="AT408" s="25" t="s">
        <v>203</v>
      </c>
      <c r="AU408" s="25" t="s">
        <v>87</v>
      </c>
      <c r="AY408" s="25" t="s">
        <v>201</v>
      </c>
      <c r="BE408" s="217">
        <f>IF(N408="základní",J408,0)</f>
        <v>0</v>
      </c>
      <c r="BF408" s="217">
        <f>IF(N408="snížená",J408,0)</f>
        <v>0</v>
      </c>
      <c r="BG408" s="217">
        <f>IF(N408="zákl. přenesená",J408,0)</f>
        <v>0</v>
      </c>
      <c r="BH408" s="217">
        <f>IF(N408="sníž. přenesená",J408,0)</f>
        <v>0</v>
      </c>
      <c r="BI408" s="217">
        <f>IF(N408="nulová",J408,0)</f>
        <v>0</v>
      </c>
      <c r="BJ408" s="25" t="s">
        <v>42</v>
      </c>
      <c r="BK408" s="217">
        <f>ROUND(I408*H408,2)</f>
        <v>0</v>
      </c>
      <c r="BL408" s="25" t="s">
        <v>111</v>
      </c>
      <c r="BM408" s="25" t="s">
        <v>5104</v>
      </c>
    </row>
    <row r="409" spans="2:65" s="1" customFormat="1" ht="40.5">
      <c r="B409" s="43"/>
      <c r="C409" s="65"/>
      <c r="D409" s="218" t="s">
        <v>209</v>
      </c>
      <c r="E409" s="65"/>
      <c r="F409" s="219" t="s">
        <v>5105</v>
      </c>
      <c r="G409" s="65"/>
      <c r="H409" s="65"/>
      <c r="I409" s="175"/>
      <c r="J409" s="65"/>
      <c r="K409" s="65"/>
      <c r="L409" s="63"/>
      <c r="M409" s="220"/>
      <c r="N409" s="44"/>
      <c r="O409" s="44"/>
      <c r="P409" s="44"/>
      <c r="Q409" s="44"/>
      <c r="R409" s="44"/>
      <c r="S409" s="44"/>
      <c r="T409" s="80"/>
      <c r="AT409" s="25" t="s">
        <v>209</v>
      </c>
      <c r="AU409" s="25" t="s">
        <v>87</v>
      </c>
    </row>
    <row r="410" spans="2:65" s="1" customFormat="1" ht="25.5" customHeight="1">
      <c r="B410" s="43"/>
      <c r="C410" s="206" t="s">
        <v>689</v>
      </c>
      <c r="D410" s="206" t="s">
        <v>203</v>
      </c>
      <c r="E410" s="207" t="s">
        <v>5106</v>
      </c>
      <c r="F410" s="208" t="s">
        <v>5107</v>
      </c>
      <c r="G410" s="209" t="s">
        <v>137</v>
      </c>
      <c r="H410" s="210">
        <v>4.194</v>
      </c>
      <c r="I410" s="211"/>
      <c r="J410" s="212">
        <f>ROUND(I410*H410,2)</f>
        <v>0</v>
      </c>
      <c r="K410" s="208" t="s">
        <v>207</v>
      </c>
      <c r="L410" s="63"/>
      <c r="M410" s="213" t="s">
        <v>34</v>
      </c>
      <c r="N410" s="214" t="s">
        <v>51</v>
      </c>
      <c r="O410" s="44"/>
      <c r="P410" s="215">
        <f>O410*H410</f>
        <v>0</v>
      </c>
      <c r="Q410" s="215">
        <v>0</v>
      </c>
      <c r="R410" s="215">
        <f>Q410*H410</f>
        <v>0</v>
      </c>
      <c r="S410" s="215">
        <v>0</v>
      </c>
      <c r="T410" s="216">
        <f>S410*H410</f>
        <v>0</v>
      </c>
      <c r="AR410" s="25" t="s">
        <v>111</v>
      </c>
      <c r="AT410" s="25" t="s">
        <v>203</v>
      </c>
      <c r="AU410" s="25" t="s">
        <v>87</v>
      </c>
      <c r="AY410" s="25" t="s">
        <v>201</v>
      </c>
      <c r="BE410" s="217">
        <f>IF(N410="základní",J410,0)</f>
        <v>0</v>
      </c>
      <c r="BF410" s="217">
        <f>IF(N410="snížená",J410,0)</f>
        <v>0</v>
      </c>
      <c r="BG410" s="217">
        <f>IF(N410="zákl. přenesená",J410,0)</f>
        <v>0</v>
      </c>
      <c r="BH410" s="217">
        <f>IF(N410="sníž. přenesená",J410,0)</f>
        <v>0</v>
      </c>
      <c r="BI410" s="217">
        <f>IF(N410="nulová",J410,0)</f>
        <v>0</v>
      </c>
      <c r="BJ410" s="25" t="s">
        <v>42</v>
      </c>
      <c r="BK410" s="217">
        <f>ROUND(I410*H410,2)</f>
        <v>0</v>
      </c>
      <c r="BL410" s="25" t="s">
        <v>111</v>
      </c>
      <c r="BM410" s="25" t="s">
        <v>5108</v>
      </c>
    </row>
    <row r="411" spans="2:65" s="1" customFormat="1" ht="40.5">
      <c r="B411" s="43"/>
      <c r="C411" s="65"/>
      <c r="D411" s="218" t="s">
        <v>209</v>
      </c>
      <c r="E411" s="65"/>
      <c r="F411" s="219" t="s">
        <v>5105</v>
      </c>
      <c r="G411" s="65"/>
      <c r="H411" s="65"/>
      <c r="I411" s="175"/>
      <c r="J411" s="65"/>
      <c r="K411" s="65"/>
      <c r="L411" s="63"/>
      <c r="M411" s="220"/>
      <c r="N411" s="44"/>
      <c r="O411" s="44"/>
      <c r="P411" s="44"/>
      <c r="Q411" s="44"/>
      <c r="R411" s="44"/>
      <c r="S411" s="44"/>
      <c r="T411" s="80"/>
      <c r="AT411" s="25" t="s">
        <v>209</v>
      </c>
      <c r="AU411" s="25" t="s">
        <v>87</v>
      </c>
    </row>
    <row r="412" spans="2:65" s="1" customFormat="1" ht="25.5" customHeight="1">
      <c r="B412" s="43"/>
      <c r="C412" s="206" t="s">
        <v>693</v>
      </c>
      <c r="D412" s="206" t="s">
        <v>203</v>
      </c>
      <c r="E412" s="207" t="s">
        <v>5109</v>
      </c>
      <c r="F412" s="208" t="s">
        <v>5110</v>
      </c>
      <c r="G412" s="209" t="s">
        <v>137</v>
      </c>
      <c r="H412" s="210">
        <v>4.194</v>
      </c>
      <c r="I412" s="211"/>
      <c r="J412" s="212">
        <f>ROUND(I412*H412,2)</f>
        <v>0</v>
      </c>
      <c r="K412" s="208" t="s">
        <v>207</v>
      </c>
      <c r="L412" s="63"/>
      <c r="M412" s="213" t="s">
        <v>34</v>
      </c>
      <c r="N412" s="214" t="s">
        <v>51</v>
      </c>
      <c r="O412" s="44"/>
      <c r="P412" s="215">
        <f>O412*H412</f>
        <v>0</v>
      </c>
      <c r="Q412" s="215">
        <v>1.58E-3</v>
      </c>
      <c r="R412" s="215">
        <f>Q412*H412</f>
        <v>6.6265200000000003E-3</v>
      </c>
      <c r="S412" s="215">
        <v>0</v>
      </c>
      <c r="T412" s="216">
        <f>S412*H412</f>
        <v>0</v>
      </c>
      <c r="AR412" s="25" t="s">
        <v>111</v>
      </c>
      <c r="AT412" s="25" t="s">
        <v>203</v>
      </c>
      <c r="AU412" s="25" t="s">
        <v>87</v>
      </c>
      <c r="AY412" s="25" t="s">
        <v>201</v>
      </c>
      <c r="BE412" s="217">
        <f>IF(N412="základní",J412,0)</f>
        <v>0</v>
      </c>
      <c r="BF412" s="217">
        <f>IF(N412="snížená",J412,0)</f>
        <v>0</v>
      </c>
      <c r="BG412" s="217">
        <f>IF(N412="zákl. přenesená",J412,0)</f>
        <v>0</v>
      </c>
      <c r="BH412" s="217">
        <f>IF(N412="sníž. přenesená",J412,0)</f>
        <v>0</v>
      </c>
      <c r="BI412" s="217">
        <f>IF(N412="nulová",J412,0)</f>
        <v>0</v>
      </c>
      <c r="BJ412" s="25" t="s">
        <v>42</v>
      </c>
      <c r="BK412" s="217">
        <f>ROUND(I412*H412,2)</f>
        <v>0</v>
      </c>
      <c r="BL412" s="25" t="s">
        <v>111</v>
      </c>
      <c r="BM412" s="25" t="s">
        <v>5111</v>
      </c>
    </row>
    <row r="413" spans="2:65" s="1" customFormat="1" ht="25.5" customHeight="1">
      <c r="B413" s="43"/>
      <c r="C413" s="206" t="s">
        <v>697</v>
      </c>
      <c r="D413" s="206" t="s">
        <v>203</v>
      </c>
      <c r="E413" s="207" t="s">
        <v>5112</v>
      </c>
      <c r="F413" s="208" t="s">
        <v>5113</v>
      </c>
      <c r="G413" s="209" t="s">
        <v>137</v>
      </c>
      <c r="H413" s="210">
        <v>4.194</v>
      </c>
      <c r="I413" s="211"/>
      <c r="J413" s="212">
        <f>ROUND(I413*H413,2)</f>
        <v>0</v>
      </c>
      <c r="K413" s="208" t="s">
        <v>207</v>
      </c>
      <c r="L413" s="63"/>
      <c r="M413" s="213" t="s">
        <v>34</v>
      </c>
      <c r="N413" s="214" t="s">
        <v>51</v>
      </c>
      <c r="O413" s="44"/>
      <c r="P413" s="215">
        <f>O413*H413</f>
        <v>0</v>
      </c>
      <c r="Q413" s="215">
        <v>0</v>
      </c>
      <c r="R413" s="215">
        <f>Q413*H413</f>
        <v>0</v>
      </c>
      <c r="S413" s="215">
        <v>0</v>
      </c>
      <c r="T413" s="216">
        <f>S413*H413</f>
        <v>0</v>
      </c>
      <c r="AR413" s="25" t="s">
        <v>111</v>
      </c>
      <c r="AT413" s="25" t="s">
        <v>203</v>
      </c>
      <c r="AU413" s="25" t="s">
        <v>87</v>
      </c>
      <c r="AY413" s="25" t="s">
        <v>201</v>
      </c>
      <c r="BE413" s="217">
        <f>IF(N413="základní",J413,0)</f>
        <v>0</v>
      </c>
      <c r="BF413" s="217">
        <f>IF(N413="snížená",J413,0)</f>
        <v>0</v>
      </c>
      <c r="BG413" s="217">
        <f>IF(N413="zákl. přenesená",J413,0)</f>
        <v>0</v>
      </c>
      <c r="BH413" s="217">
        <f>IF(N413="sníž. přenesená",J413,0)</f>
        <v>0</v>
      </c>
      <c r="BI413" s="217">
        <f>IF(N413="nulová",J413,0)</f>
        <v>0</v>
      </c>
      <c r="BJ413" s="25" t="s">
        <v>42</v>
      </c>
      <c r="BK413" s="217">
        <f>ROUND(I413*H413,2)</f>
        <v>0</v>
      </c>
      <c r="BL413" s="25" t="s">
        <v>111</v>
      </c>
      <c r="BM413" s="25" t="s">
        <v>5114</v>
      </c>
    </row>
    <row r="414" spans="2:65" s="1" customFormat="1" ht="25.5" customHeight="1">
      <c r="B414" s="43"/>
      <c r="C414" s="206" t="s">
        <v>705</v>
      </c>
      <c r="D414" s="206" t="s">
        <v>203</v>
      </c>
      <c r="E414" s="207" t="s">
        <v>5115</v>
      </c>
      <c r="F414" s="208" t="s">
        <v>5116</v>
      </c>
      <c r="G414" s="209" t="s">
        <v>540</v>
      </c>
      <c r="H414" s="210">
        <v>0.6</v>
      </c>
      <c r="I414" s="211"/>
      <c r="J414" s="212">
        <f>ROUND(I414*H414,2)</f>
        <v>0</v>
      </c>
      <c r="K414" s="208" t="s">
        <v>207</v>
      </c>
      <c r="L414" s="63"/>
      <c r="M414" s="213" t="s">
        <v>34</v>
      </c>
      <c r="N414" s="214" t="s">
        <v>51</v>
      </c>
      <c r="O414" s="44"/>
      <c r="P414" s="215">
        <f>O414*H414</f>
        <v>0</v>
      </c>
      <c r="Q414" s="215">
        <v>2.4000000000000001E-4</v>
      </c>
      <c r="R414" s="215">
        <f>Q414*H414</f>
        <v>1.44E-4</v>
      </c>
      <c r="S414" s="215">
        <v>0</v>
      </c>
      <c r="T414" s="216">
        <f>S414*H414</f>
        <v>0</v>
      </c>
      <c r="AR414" s="25" t="s">
        <v>111</v>
      </c>
      <c r="AT414" s="25" t="s">
        <v>203</v>
      </c>
      <c r="AU414" s="25" t="s">
        <v>87</v>
      </c>
      <c r="AY414" s="25" t="s">
        <v>201</v>
      </c>
      <c r="BE414" s="217">
        <f>IF(N414="základní",J414,0)</f>
        <v>0</v>
      </c>
      <c r="BF414" s="217">
        <f>IF(N414="snížená",J414,0)</f>
        <v>0</v>
      </c>
      <c r="BG414" s="217">
        <f>IF(N414="zákl. přenesená",J414,0)</f>
        <v>0</v>
      </c>
      <c r="BH414" s="217">
        <f>IF(N414="sníž. přenesená",J414,0)</f>
        <v>0</v>
      </c>
      <c r="BI414" s="217">
        <f>IF(N414="nulová",J414,0)</f>
        <v>0</v>
      </c>
      <c r="BJ414" s="25" t="s">
        <v>42</v>
      </c>
      <c r="BK414" s="217">
        <f>ROUND(I414*H414,2)</f>
        <v>0</v>
      </c>
      <c r="BL414" s="25" t="s">
        <v>111</v>
      </c>
      <c r="BM414" s="25" t="s">
        <v>5117</v>
      </c>
    </row>
    <row r="415" spans="2:65" s="1" customFormat="1" ht="67.5">
      <c r="B415" s="43"/>
      <c r="C415" s="65"/>
      <c r="D415" s="218" t="s">
        <v>209</v>
      </c>
      <c r="E415" s="65"/>
      <c r="F415" s="219" t="s">
        <v>5118</v>
      </c>
      <c r="G415" s="65"/>
      <c r="H415" s="65"/>
      <c r="I415" s="175"/>
      <c r="J415" s="65"/>
      <c r="K415" s="65"/>
      <c r="L415" s="63"/>
      <c r="M415" s="220"/>
      <c r="N415" s="44"/>
      <c r="O415" s="44"/>
      <c r="P415" s="44"/>
      <c r="Q415" s="44"/>
      <c r="R415" s="44"/>
      <c r="S415" s="44"/>
      <c r="T415" s="80"/>
      <c r="AT415" s="25" t="s">
        <v>209</v>
      </c>
      <c r="AU415" s="25" t="s">
        <v>87</v>
      </c>
    </row>
    <row r="416" spans="2:65" s="12" customFormat="1">
      <c r="B416" s="221"/>
      <c r="C416" s="222"/>
      <c r="D416" s="218" t="s">
        <v>211</v>
      </c>
      <c r="E416" s="223" t="s">
        <v>34</v>
      </c>
      <c r="F416" s="224" t="s">
        <v>4858</v>
      </c>
      <c r="G416" s="222"/>
      <c r="H416" s="223" t="s">
        <v>34</v>
      </c>
      <c r="I416" s="225"/>
      <c r="J416" s="222"/>
      <c r="K416" s="222"/>
      <c r="L416" s="226"/>
      <c r="M416" s="227"/>
      <c r="N416" s="228"/>
      <c r="O416" s="228"/>
      <c r="P416" s="228"/>
      <c r="Q416" s="228"/>
      <c r="R416" s="228"/>
      <c r="S416" s="228"/>
      <c r="T416" s="229"/>
      <c r="AT416" s="230" t="s">
        <v>211</v>
      </c>
      <c r="AU416" s="230" t="s">
        <v>87</v>
      </c>
      <c r="AV416" s="12" t="s">
        <v>42</v>
      </c>
      <c r="AW416" s="12" t="s">
        <v>40</v>
      </c>
      <c r="AX416" s="12" t="s">
        <v>80</v>
      </c>
      <c r="AY416" s="230" t="s">
        <v>201</v>
      </c>
    </row>
    <row r="417" spans="2:65" s="13" customFormat="1">
      <c r="B417" s="231"/>
      <c r="C417" s="232"/>
      <c r="D417" s="218" t="s">
        <v>211</v>
      </c>
      <c r="E417" s="233" t="s">
        <v>34</v>
      </c>
      <c r="F417" s="234" t="s">
        <v>5119</v>
      </c>
      <c r="G417" s="232"/>
      <c r="H417" s="235">
        <v>0.6</v>
      </c>
      <c r="I417" s="236"/>
      <c r="J417" s="232"/>
      <c r="K417" s="232"/>
      <c r="L417" s="237"/>
      <c r="M417" s="238"/>
      <c r="N417" s="239"/>
      <c r="O417" s="239"/>
      <c r="P417" s="239"/>
      <c r="Q417" s="239"/>
      <c r="R417" s="239"/>
      <c r="S417" s="239"/>
      <c r="T417" s="240"/>
      <c r="AT417" s="241" t="s">
        <v>211</v>
      </c>
      <c r="AU417" s="241" t="s">
        <v>87</v>
      </c>
      <c r="AV417" s="13" t="s">
        <v>87</v>
      </c>
      <c r="AW417" s="13" t="s">
        <v>40</v>
      </c>
      <c r="AX417" s="13" t="s">
        <v>80</v>
      </c>
      <c r="AY417" s="241" t="s">
        <v>201</v>
      </c>
    </row>
    <row r="418" spans="2:65" s="14" customFormat="1">
      <c r="B418" s="242"/>
      <c r="C418" s="243"/>
      <c r="D418" s="218" t="s">
        <v>211</v>
      </c>
      <c r="E418" s="244" t="s">
        <v>34</v>
      </c>
      <c r="F418" s="245" t="s">
        <v>215</v>
      </c>
      <c r="G418" s="243"/>
      <c r="H418" s="246">
        <v>0.6</v>
      </c>
      <c r="I418" s="247"/>
      <c r="J418" s="243"/>
      <c r="K418" s="243"/>
      <c r="L418" s="248"/>
      <c r="M418" s="249"/>
      <c r="N418" s="250"/>
      <c r="O418" s="250"/>
      <c r="P418" s="250"/>
      <c r="Q418" s="250"/>
      <c r="R418" s="250"/>
      <c r="S418" s="250"/>
      <c r="T418" s="251"/>
      <c r="AT418" s="252" t="s">
        <v>211</v>
      </c>
      <c r="AU418" s="252" t="s">
        <v>87</v>
      </c>
      <c r="AV418" s="14" t="s">
        <v>111</v>
      </c>
      <c r="AW418" s="14" t="s">
        <v>40</v>
      </c>
      <c r="AX418" s="14" t="s">
        <v>42</v>
      </c>
      <c r="AY418" s="252" t="s">
        <v>201</v>
      </c>
    </row>
    <row r="419" spans="2:65" s="1" customFormat="1" ht="16.5" customHeight="1">
      <c r="B419" s="43"/>
      <c r="C419" s="264" t="s">
        <v>713</v>
      </c>
      <c r="D419" s="264" t="s">
        <v>306</v>
      </c>
      <c r="E419" s="265" t="s">
        <v>5120</v>
      </c>
      <c r="F419" s="266" t="s">
        <v>5121</v>
      </c>
      <c r="G419" s="267" t="s">
        <v>355</v>
      </c>
      <c r="H419" s="268">
        <v>1E-3</v>
      </c>
      <c r="I419" s="269"/>
      <c r="J419" s="270">
        <f>ROUND(I419*H419,2)</f>
        <v>0</v>
      </c>
      <c r="K419" s="266" t="s">
        <v>207</v>
      </c>
      <c r="L419" s="271"/>
      <c r="M419" s="272" t="s">
        <v>34</v>
      </c>
      <c r="N419" s="273" t="s">
        <v>51</v>
      </c>
      <c r="O419" s="44"/>
      <c r="P419" s="215">
        <f>O419*H419</f>
        <v>0</v>
      </c>
      <c r="Q419" s="215">
        <v>1</v>
      </c>
      <c r="R419" s="215">
        <f>Q419*H419</f>
        <v>1E-3</v>
      </c>
      <c r="S419" s="215">
        <v>0</v>
      </c>
      <c r="T419" s="216">
        <f>S419*H419</f>
        <v>0</v>
      </c>
      <c r="AR419" s="25" t="s">
        <v>244</v>
      </c>
      <c r="AT419" s="25" t="s">
        <v>306</v>
      </c>
      <c r="AU419" s="25" t="s">
        <v>87</v>
      </c>
      <c r="AY419" s="25" t="s">
        <v>201</v>
      </c>
      <c r="BE419" s="217">
        <f>IF(N419="základní",J419,0)</f>
        <v>0</v>
      </c>
      <c r="BF419" s="217">
        <f>IF(N419="snížená",J419,0)</f>
        <v>0</v>
      </c>
      <c r="BG419" s="217">
        <f>IF(N419="zákl. přenesená",J419,0)</f>
        <v>0</v>
      </c>
      <c r="BH419" s="217">
        <f>IF(N419="sníž. přenesená",J419,0)</f>
        <v>0</v>
      </c>
      <c r="BI419" s="217">
        <f>IF(N419="nulová",J419,0)</f>
        <v>0</v>
      </c>
      <c r="BJ419" s="25" t="s">
        <v>42</v>
      </c>
      <c r="BK419" s="217">
        <f>ROUND(I419*H419,2)</f>
        <v>0</v>
      </c>
      <c r="BL419" s="25" t="s">
        <v>111</v>
      </c>
      <c r="BM419" s="25" t="s">
        <v>5122</v>
      </c>
    </row>
    <row r="420" spans="2:65" s="13" customFormat="1">
      <c r="B420" s="231"/>
      <c r="C420" s="232"/>
      <c r="D420" s="218" t="s">
        <v>211</v>
      </c>
      <c r="E420" s="233" t="s">
        <v>34</v>
      </c>
      <c r="F420" s="234" t="s">
        <v>5123</v>
      </c>
      <c r="G420" s="232"/>
      <c r="H420" s="235">
        <v>1E-3</v>
      </c>
      <c r="I420" s="236"/>
      <c r="J420" s="232"/>
      <c r="K420" s="232"/>
      <c r="L420" s="237"/>
      <c r="M420" s="238"/>
      <c r="N420" s="239"/>
      <c r="O420" s="239"/>
      <c r="P420" s="239"/>
      <c r="Q420" s="239"/>
      <c r="R420" s="239"/>
      <c r="S420" s="239"/>
      <c r="T420" s="240"/>
      <c r="AT420" s="241" t="s">
        <v>211</v>
      </c>
      <c r="AU420" s="241" t="s">
        <v>87</v>
      </c>
      <c r="AV420" s="13" t="s">
        <v>87</v>
      </c>
      <c r="AW420" s="13" t="s">
        <v>40</v>
      </c>
      <c r="AX420" s="13" t="s">
        <v>42</v>
      </c>
      <c r="AY420" s="241" t="s">
        <v>201</v>
      </c>
    </row>
    <row r="421" spans="2:65" s="13" customFormat="1">
      <c r="B421" s="231"/>
      <c r="C421" s="232"/>
      <c r="D421" s="218" t="s">
        <v>211</v>
      </c>
      <c r="E421" s="232"/>
      <c r="F421" s="234" t="s">
        <v>5124</v>
      </c>
      <c r="G421" s="232"/>
      <c r="H421" s="235">
        <v>1E-3</v>
      </c>
      <c r="I421" s="236"/>
      <c r="J421" s="232"/>
      <c r="K421" s="232"/>
      <c r="L421" s="237"/>
      <c r="M421" s="238"/>
      <c r="N421" s="239"/>
      <c r="O421" s="239"/>
      <c r="P421" s="239"/>
      <c r="Q421" s="239"/>
      <c r="R421" s="239"/>
      <c r="S421" s="239"/>
      <c r="T421" s="240"/>
      <c r="AT421" s="241" t="s">
        <v>211</v>
      </c>
      <c r="AU421" s="241" t="s">
        <v>87</v>
      </c>
      <c r="AV421" s="13" t="s">
        <v>87</v>
      </c>
      <c r="AW421" s="13" t="s">
        <v>6</v>
      </c>
      <c r="AX421" s="13" t="s">
        <v>42</v>
      </c>
      <c r="AY421" s="241" t="s">
        <v>201</v>
      </c>
    </row>
    <row r="422" spans="2:65" s="1" customFormat="1" ht="16.5" customHeight="1">
      <c r="B422" s="43"/>
      <c r="C422" s="206" t="s">
        <v>721</v>
      </c>
      <c r="D422" s="206" t="s">
        <v>203</v>
      </c>
      <c r="E422" s="207" t="s">
        <v>5125</v>
      </c>
      <c r="F422" s="208" t="s">
        <v>5126</v>
      </c>
      <c r="G422" s="209" t="s">
        <v>206</v>
      </c>
      <c r="H422" s="210">
        <v>3.5999999999999997E-2</v>
      </c>
      <c r="I422" s="211"/>
      <c r="J422" s="212">
        <f>ROUND(I422*H422,2)</f>
        <v>0</v>
      </c>
      <c r="K422" s="208" t="s">
        <v>207</v>
      </c>
      <c r="L422" s="63"/>
      <c r="M422" s="213" t="s">
        <v>34</v>
      </c>
      <c r="N422" s="214" t="s">
        <v>51</v>
      </c>
      <c r="O422" s="44"/>
      <c r="P422" s="215">
        <f>O422*H422</f>
        <v>0</v>
      </c>
      <c r="Q422" s="215">
        <v>0</v>
      </c>
      <c r="R422" s="215">
        <f>Q422*H422</f>
        <v>0</v>
      </c>
      <c r="S422" s="215">
        <v>0</v>
      </c>
      <c r="T422" s="216">
        <f>S422*H422</f>
        <v>0</v>
      </c>
      <c r="AR422" s="25" t="s">
        <v>111</v>
      </c>
      <c r="AT422" s="25" t="s">
        <v>203</v>
      </c>
      <c r="AU422" s="25" t="s">
        <v>87</v>
      </c>
      <c r="AY422" s="25" t="s">
        <v>201</v>
      </c>
      <c r="BE422" s="217">
        <f>IF(N422="základní",J422,0)</f>
        <v>0</v>
      </c>
      <c r="BF422" s="217">
        <f>IF(N422="snížená",J422,0)</f>
        <v>0</v>
      </c>
      <c r="BG422" s="217">
        <f>IF(N422="zákl. přenesená",J422,0)</f>
        <v>0</v>
      </c>
      <c r="BH422" s="217">
        <f>IF(N422="sníž. přenesená",J422,0)</f>
        <v>0</v>
      </c>
      <c r="BI422" s="217">
        <f>IF(N422="nulová",J422,0)</f>
        <v>0</v>
      </c>
      <c r="BJ422" s="25" t="s">
        <v>42</v>
      </c>
      <c r="BK422" s="217">
        <f>ROUND(I422*H422,2)</f>
        <v>0</v>
      </c>
      <c r="BL422" s="25" t="s">
        <v>111</v>
      </c>
      <c r="BM422" s="25" t="s">
        <v>5127</v>
      </c>
    </row>
    <row r="423" spans="2:65" s="1" customFormat="1" ht="54">
      <c r="B423" s="43"/>
      <c r="C423" s="65"/>
      <c r="D423" s="218" t="s">
        <v>209</v>
      </c>
      <c r="E423" s="65"/>
      <c r="F423" s="219" t="s">
        <v>5128</v>
      </c>
      <c r="G423" s="65"/>
      <c r="H423" s="65"/>
      <c r="I423" s="175"/>
      <c r="J423" s="65"/>
      <c r="K423" s="65"/>
      <c r="L423" s="63"/>
      <c r="M423" s="220"/>
      <c r="N423" s="44"/>
      <c r="O423" s="44"/>
      <c r="P423" s="44"/>
      <c r="Q423" s="44"/>
      <c r="R423" s="44"/>
      <c r="S423" s="44"/>
      <c r="T423" s="80"/>
      <c r="AT423" s="25" t="s">
        <v>209</v>
      </c>
      <c r="AU423" s="25" t="s">
        <v>87</v>
      </c>
    </row>
    <row r="424" spans="2:65" s="12" customFormat="1">
      <c r="B424" s="221"/>
      <c r="C424" s="222"/>
      <c r="D424" s="218" t="s">
        <v>211</v>
      </c>
      <c r="E424" s="223" t="s">
        <v>34</v>
      </c>
      <c r="F424" s="224" t="s">
        <v>4858</v>
      </c>
      <c r="G424" s="222"/>
      <c r="H424" s="223" t="s">
        <v>34</v>
      </c>
      <c r="I424" s="225"/>
      <c r="J424" s="222"/>
      <c r="K424" s="222"/>
      <c r="L424" s="226"/>
      <c r="M424" s="227"/>
      <c r="N424" s="228"/>
      <c r="O424" s="228"/>
      <c r="P424" s="228"/>
      <c r="Q424" s="228"/>
      <c r="R424" s="228"/>
      <c r="S424" s="228"/>
      <c r="T424" s="229"/>
      <c r="AT424" s="230" t="s">
        <v>211</v>
      </c>
      <c r="AU424" s="230" t="s">
        <v>87</v>
      </c>
      <c r="AV424" s="12" t="s">
        <v>42</v>
      </c>
      <c r="AW424" s="12" t="s">
        <v>40</v>
      </c>
      <c r="AX424" s="12" t="s">
        <v>80</v>
      </c>
      <c r="AY424" s="230" t="s">
        <v>201</v>
      </c>
    </row>
    <row r="425" spans="2:65" s="13" customFormat="1">
      <c r="B425" s="231"/>
      <c r="C425" s="232"/>
      <c r="D425" s="218" t="s">
        <v>211</v>
      </c>
      <c r="E425" s="233" t="s">
        <v>34</v>
      </c>
      <c r="F425" s="234" t="s">
        <v>5129</v>
      </c>
      <c r="G425" s="232"/>
      <c r="H425" s="235">
        <v>3.5999999999999997E-2</v>
      </c>
      <c r="I425" s="236"/>
      <c r="J425" s="232"/>
      <c r="K425" s="232"/>
      <c r="L425" s="237"/>
      <c r="M425" s="238"/>
      <c r="N425" s="239"/>
      <c r="O425" s="239"/>
      <c r="P425" s="239"/>
      <c r="Q425" s="239"/>
      <c r="R425" s="239"/>
      <c r="S425" s="239"/>
      <c r="T425" s="240"/>
      <c r="AT425" s="241" t="s">
        <v>211</v>
      </c>
      <c r="AU425" s="241" t="s">
        <v>87</v>
      </c>
      <c r="AV425" s="13" t="s">
        <v>87</v>
      </c>
      <c r="AW425" s="13" t="s">
        <v>40</v>
      </c>
      <c r="AX425" s="13" t="s">
        <v>80</v>
      </c>
      <c r="AY425" s="241" t="s">
        <v>201</v>
      </c>
    </row>
    <row r="426" spans="2:65" s="14" customFormat="1">
      <c r="B426" s="242"/>
      <c r="C426" s="243"/>
      <c r="D426" s="218" t="s">
        <v>211</v>
      </c>
      <c r="E426" s="244" t="s">
        <v>34</v>
      </c>
      <c r="F426" s="245" t="s">
        <v>215</v>
      </c>
      <c r="G426" s="243"/>
      <c r="H426" s="246">
        <v>3.5999999999999997E-2</v>
      </c>
      <c r="I426" s="247"/>
      <c r="J426" s="243"/>
      <c r="K426" s="243"/>
      <c r="L426" s="248"/>
      <c r="M426" s="249"/>
      <c r="N426" s="250"/>
      <c r="O426" s="250"/>
      <c r="P426" s="250"/>
      <c r="Q426" s="250"/>
      <c r="R426" s="250"/>
      <c r="S426" s="250"/>
      <c r="T426" s="251"/>
      <c r="AT426" s="252" t="s">
        <v>211</v>
      </c>
      <c r="AU426" s="252" t="s">
        <v>87</v>
      </c>
      <c r="AV426" s="14" t="s">
        <v>111</v>
      </c>
      <c r="AW426" s="14" t="s">
        <v>40</v>
      </c>
      <c r="AX426" s="14" t="s">
        <v>42</v>
      </c>
      <c r="AY426" s="252" t="s">
        <v>201</v>
      </c>
    </row>
    <row r="427" spans="2:65" s="1" customFormat="1" ht="16.5" customHeight="1">
      <c r="B427" s="43"/>
      <c r="C427" s="206" t="s">
        <v>727</v>
      </c>
      <c r="D427" s="206" t="s">
        <v>203</v>
      </c>
      <c r="E427" s="207" t="s">
        <v>5130</v>
      </c>
      <c r="F427" s="208" t="s">
        <v>5131</v>
      </c>
      <c r="G427" s="209" t="s">
        <v>137</v>
      </c>
      <c r="H427" s="210">
        <v>0.36399999999999999</v>
      </c>
      <c r="I427" s="211"/>
      <c r="J427" s="212">
        <f>ROUND(I427*H427,2)</f>
        <v>0</v>
      </c>
      <c r="K427" s="208" t="s">
        <v>207</v>
      </c>
      <c r="L427" s="63"/>
      <c r="M427" s="213" t="s">
        <v>34</v>
      </c>
      <c r="N427" s="214" t="s">
        <v>51</v>
      </c>
      <c r="O427" s="44"/>
      <c r="P427" s="215">
        <f>O427*H427</f>
        <v>0</v>
      </c>
      <c r="Q427" s="215">
        <v>1.208E-2</v>
      </c>
      <c r="R427" s="215">
        <f>Q427*H427</f>
        <v>4.39712E-3</v>
      </c>
      <c r="S427" s="215">
        <v>0</v>
      </c>
      <c r="T427" s="216">
        <f>S427*H427</f>
        <v>0</v>
      </c>
      <c r="AR427" s="25" t="s">
        <v>111</v>
      </c>
      <c r="AT427" s="25" t="s">
        <v>203</v>
      </c>
      <c r="AU427" s="25" t="s">
        <v>87</v>
      </c>
      <c r="AY427" s="25" t="s">
        <v>201</v>
      </c>
      <c r="BE427" s="217">
        <f>IF(N427="základní",J427,0)</f>
        <v>0</v>
      </c>
      <c r="BF427" s="217">
        <f>IF(N427="snížená",J427,0)</f>
        <v>0</v>
      </c>
      <c r="BG427" s="217">
        <f>IF(N427="zákl. přenesená",J427,0)</f>
        <v>0</v>
      </c>
      <c r="BH427" s="217">
        <f>IF(N427="sníž. přenesená",J427,0)</f>
        <v>0</v>
      </c>
      <c r="BI427" s="217">
        <f>IF(N427="nulová",J427,0)</f>
        <v>0</v>
      </c>
      <c r="BJ427" s="25" t="s">
        <v>42</v>
      </c>
      <c r="BK427" s="217">
        <f>ROUND(I427*H427,2)</f>
        <v>0</v>
      </c>
      <c r="BL427" s="25" t="s">
        <v>111</v>
      </c>
      <c r="BM427" s="25" t="s">
        <v>5132</v>
      </c>
    </row>
    <row r="428" spans="2:65" s="1" customFormat="1" ht="27">
      <c r="B428" s="43"/>
      <c r="C428" s="65"/>
      <c r="D428" s="218" t="s">
        <v>209</v>
      </c>
      <c r="E428" s="65"/>
      <c r="F428" s="219" t="s">
        <v>5133</v>
      </c>
      <c r="G428" s="65"/>
      <c r="H428" s="65"/>
      <c r="I428" s="175"/>
      <c r="J428" s="65"/>
      <c r="K428" s="65"/>
      <c r="L428" s="63"/>
      <c r="M428" s="220"/>
      <c r="N428" s="44"/>
      <c r="O428" s="44"/>
      <c r="P428" s="44"/>
      <c r="Q428" s="44"/>
      <c r="R428" s="44"/>
      <c r="S428" s="44"/>
      <c r="T428" s="80"/>
      <c r="AT428" s="25" t="s">
        <v>209</v>
      </c>
      <c r="AU428" s="25" t="s">
        <v>87</v>
      </c>
    </row>
    <row r="429" spans="2:65" s="12" customFormat="1">
      <c r="B429" s="221"/>
      <c r="C429" s="222"/>
      <c r="D429" s="218" t="s">
        <v>211</v>
      </c>
      <c r="E429" s="223" t="s">
        <v>34</v>
      </c>
      <c r="F429" s="224" t="s">
        <v>4858</v>
      </c>
      <c r="G429" s="222"/>
      <c r="H429" s="223" t="s">
        <v>34</v>
      </c>
      <c r="I429" s="225"/>
      <c r="J429" s="222"/>
      <c r="K429" s="222"/>
      <c r="L429" s="226"/>
      <c r="M429" s="227"/>
      <c r="N429" s="228"/>
      <c r="O429" s="228"/>
      <c r="P429" s="228"/>
      <c r="Q429" s="228"/>
      <c r="R429" s="228"/>
      <c r="S429" s="228"/>
      <c r="T429" s="229"/>
      <c r="AT429" s="230" t="s">
        <v>211</v>
      </c>
      <c r="AU429" s="230" t="s">
        <v>87</v>
      </c>
      <c r="AV429" s="12" t="s">
        <v>42</v>
      </c>
      <c r="AW429" s="12" t="s">
        <v>40</v>
      </c>
      <c r="AX429" s="12" t="s">
        <v>80</v>
      </c>
      <c r="AY429" s="230" t="s">
        <v>201</v>
      </c>
    </row>
    <row r="430" spans="2:65" s="13" customFormat="1">
      <c r="B430" s="231"/>
      <c r="C430" s="232"/>
      <c r="D430" s="218" t="s">
        <v>211</v>
      </c>
      <c r="E430" s="233" t="s">
        <v>34</v>
      </c>
      <c r="F430" s="234" t="s">
        <v>5134</v>
      </c>
      <c r="G430" s="232"/>
      <c r="H430" s="235">
        <v>0.36399999999999999</v>
      </c>
      <c r="I430" s="236"/>
      <c r="J430" s="232"/>
      <c r="K430" s="232"/>
      <c r="L430" s="237"/>
      <c r="M430" s="238"/>
      <c r="N430" s="239"/>
      <c r="O430" s="239"/>
      <c r="P430" s="239"/>
      <c r="Q430" s="239"/>
      <c r="R430" s="239"/>
      <c r="S430" s="239"/>
      <c r="T430" s="240"/>
      <c r="AT430" s="241" t="s">
        <v>211</v>
      </c>
      <c r="AU430" s="241" t="s">
        <v>87</v>
      </c>
      <c r="AV430" s="13" t="s">
        <v>87</v>
      </c>
      <c r="AW430" s="13" t="s">
        <v>40</v>
      </c>
      <c r="AX430" s="13" t="s">
        <v>80</v>
      </c>
      <c r="AY430" s="241" t="s">
        <v>201</v>
      </c>
    </row>
    <row r="431" spans="2:65" s="14" customFormat="1">
      <c r="B431" s="242"/>
      <c r="C431" s="243"/>
      <c r="D431" s="218" t="s">
        <v>211</v>
      </c>
      <c r="E431" s="244" t="s">
        <v>34</v>
      </c>
      <c r="F431" s="245" t="s">
        <v>215</v>
      </c>
      <c r="G431" s="243"/>
      <c r="H431" s="246">
        <v>0.36399999999999999</v>
      </c>
      <c r="I431" s="247"/>
      <c r="J431" s="243"/>
      <c r="K431" s="243"/>
      <c r="L431" s="248"/>
      <c r="M431" s="249"/>
      <c r="N431" s="250"/>
      <c r="O431" s="250"/>
      <c r="P431" s="250"/>
      <c r="Q431" s="250"/>
      <c r="R431" s="250"/>
      <c r="S431" s="250"/>
      <c r="T431" s="251"/>
      <c r="AT431" s="252" t="s">
        <v>211</v>
      </c>
      <c r="AU431" s="252" t="s">
        <v>87</v>
      </c>
      <c r="AV431" s="14" t="s">
        <v>111</v>
      </c>
      <c r="AW431" s="14" t="s">
        <v>40</v>
      </c>
      <c r="AX431" s="14" t="s">
        <v>42</v>
      </c>
      <c r="AY431" s="252" t="s">
        <v>201</v>
      </c>
    </row>
    <row r="432" spans="2:65" s="1" customFormat="1" ht="16.5" customHeight="1">
      <c r="B432" s="43"/>
      <c r="C432" s="206" t="s">
        <v>731</v>
      </c>
      <c r="D432" s="206" t="s">
        <v>203</v>
      </c>
      <c r="E432" s="207" t="s">
        <v>5135</v>
      </c>
      <c r="F432" s="208" t="s">
        <v>5136</v>
      </c>
      <c r="G432" s="209" t="s">
        <v>137</v>
      </c>
      <c r="H432" s="210">
        <v>0.36399999999999999</v>
      </c>
      <c r="I432" s="211"/>
      <c r="J432" s="212">
        <f>ROUND(I432*H432,2)</f>
        <v>0</v>
      </c>
      <c r="K432" s="208" t="s">
        <v>207</v>
      </c>
      <c r="L432" s="63"/>
      <c r="M432" s="213" t="s">
        <v>34</v>
      </c>
      <c r="N432" s="214" t="s">
        <v>51</v>
      </c>
      <c r="O432" s="44"/>
      <c r="P432" s="215">
        <f>O432*H432</f>
        <v>0</v>
      </c>
      <c r="Q432" s="215">
        <v>0</v>
      </c>
      <c r="R432" s="215">
        <f>Q432*H432</f>
        <v>0</v>
      </c>
      <c r="S432" s="215">
        <v>0</v>
      </c>
      <c r="T432" s="216">
        <f>S432*H432</f>
        <v>0</v>
      </c>
      <c r="AR432" s="25" t="s">
        <v>111</v>
      </c>
      <c r="AT432" s="25" t="s">
        <v>203</v>
      </c>
      <c r="AU432" s="25" t="s">
        <v>87</v>
      </c>
      <c r="AY432" s="25" t="s">
        <v>201</v>
      </c>
      <c r="BE432" s="217">
        <f>IF(N432="základní",J432,0)</f>
        <v>0</v>
      </c>
      <c r="BF432" s="217">
        <f>IF(N432="snížená",J432,0)</f>
        <v>0</v>
      </c>
      <c r="BG432" s="217">
        <f>IF(N432="zákl. přenesená",J432,0)</f>
        <v>0</v>
      </c>
      <c r="BH432" s="217">
        <f>IF(N432="sníž. přenesená",J432,0)</f>
        <v>0</v>
      </c>
      <c r="BI432" s="217">
        <f>IF(N432="nulová",J432,0)</f>
        <v>0</v>
      </c>
      <c r="BJ432" s="25" t="s">
        <v>42</v>
      </c>
      <c r="BK432" s="217">
        <f>ROUND(I432*H432,2)</f>
        <v>0</v>
      </c>
      <c r="BL432" s="25" t="s">
        <v>111</v>
      </c>
      <c r="BM432" s="25" t="s">
        <v>5137</v>
      </c>
    </row>
    <row r="433" spans="2:65" s="1" customFormat="1" ht="27">
      <c r="B433" s="43"/>
      <c r="C433" s="65"/>
      <c r="D433" s="218" t="s">
        <v>209</v>
      </c>
      <c r="E433" s="65"/>
      <c r="F433" s="219" t="s">
        <v>5133</v>
      </c>
      <c r="G433" s="65"/>
      <c r="H433" s="65"/>
      <c r="I433" s="175"/>
      <c r="J433" s="65"/>
      <c r="K433" s="65"/>
      <c r="L433" s="63"/>
      <c r="M433" s="220"/>
      <c r="N433" s="44"/>
      <c r="O433" s="44"/>
      <c r="P433" s="44"/>
      <c r="Q433" s="44"/>
      <c r="R433" s="44"/>
      <c r="S433" s="44"/>
      <c r="T433" s="80"/>
      <c r="AT433" s="25" t="s">
        <v>209</v>
      </c>
      <c r="AU433" s="25" t="s">
        <v>87</v>
      </c>
    </row>
    <row r="434" spans="2:65" s="11" customFormat="1" ht="29.85" customHeight="1">
      <c r="B434" s="190"/>
      <c r="C434" s="191"/>
      <c r="D434" s="192" t="s">
        <v>79</v>
      </c>
      <c r="E434" s="204" t="s">
        <v>4786</v>
      </c>
      <c r="F434" s="204" t="s">
        <v>4787</v>
      </c>
      <c r="G434" s="191"/>
      <c r="H434" s="191"/>
      <c r="I434" s="194"/>
      <c r="J434" s="205">
        <f>BK434</f>
        <v>0</v>
      </c>
      <c r="K434" s="191"/>
      <c r="L434" s="196"/>
      <c r="M434" s="197"/>
      <c r="N434" s="198"/>
      <c r="O434" s="198"/>
      <c r="P434" s="199">
        <f>SUM(P435:P445)</f>
        <v>0</v>
      </c>
      <c r="Q434" s="198"/>
      <c r="R434" s="199">
        <f>SUM(R435:R445)</f>
        <v>0</v>
      </c>
      <c r="S434" s="198"/>
      <c r="T434" s="200">
        <f>SUM(T435:T445)</f>
        <v>0</v>
      </c>
      <c r="AR434" s="201" t="s">
        <v>42</v>
      </c>
      <c r="AT434" s="202" t="s">
        <v>79</v>
      </c>
      <c r="AU434" s="202" t="s">
        <v>42</v>
      </c>
      <c r="AY434" s="201" t="s">
        <v>201</v>
      </c>
      <c r="BK434" s="203">
        <f>SUM(BK435:BK445)</f>
        <v>0</v>
      </c>
    </row>
    <row r="435" spans="2:65" s="1" customFormat="1" ht="25.5" customHeight="1">
      <c r="B435" s="43"/>
      <c r="C435" s="206" t="s">
        <v>743</v>
      </c>
      <c r="D435" s="206" t="s">
        <v>203</v>
      </c>
      <c r="E435" s="207" t="s">
        <v>5138</v>
      </c>
      <c r="F435" s="208" t="s">
        <v>5139</v>
      </c>
      <c r="G435" s="209" t="s">
        <v>355</v>
      </c>
      <c r="H435" s="210">
        <v>0.73199999999999998</v>
      </c>
      <c r="I435" s="211"/>
      <c r="J435" s="212">
        <f>ROUND(I435*H435,2)</f>
        <v>0</v>
      </c>
      <c r="K435" s="208" t="s">
        <v>207</v>
      </c>
      <c r="L435" s="63"/>
      <c r="M435" s="213" t="s">
        <v>34</v>
      </c>
      <c r="N435" s="214" t="s">
        <v>51</v>
      </c>
      <c r="O435" s="44"/>
      <c r="P435" s="215">
        <f>O435*H435</f>
        <v>0</v>
      </c>
      <c r="Q435" s="215">
        <v>0</v>
      </c>
      <c r="R435" s="215">
        <f>Q435*H435</f>
        <v>0</v>
      </c>
      <c r="S435" s="215">
        <v>0</v>
      </c>
      <c r="T435" s="216">
        <f>S435*H435</f>
        <v>0</v>
      </c>
      <c r="AR435" s="25" t="s">
        <v>111</v>
      </c>
      <c r="AT435" s="25" t="s">
        <v>203</v>
      </c>
      <c r="AU435" s="25" t="s">
        <v>87</v>
      </c>
      <c r="AY435" s="25" t="s">
        <v>201</v>
      </c>
      <c r="BE435" s="217">
        <f>IF(N435="základní",J435,0)</f>
        <v>0</v>
      </c>
      <c r="BF435" s="217">
        <f>IF(N435="snížená",J435,0)</f>
        <v>0</v>
      </c>
      <c r="BG435" s="217">
        <f>IF(N435="zákl. přenesená",J435,0)</f>
        <v>0</v>
      </c>
      <c r="BH435" s="217">
        <f>IF(N435="sníž. přenesená",J435,0)</f>
        <v>0</v>
      </c>
      <c r="BI435" s="217">
        <f>IF(N435="nulová",J435,0)</f>
        <v>0</v>
      </c>
      <c r="BJ435" s="25" t="s">
        <v>42</v>
      </c>
      <c r="BK435" s="217">
        <f>ROUND(I435*H435,2)</f>
        <v>0</v>
      </c>
      <c r="BL435" s="25" t="s">
        <v>111</v>
      </c>
      <c r="BM435" s="25" t="s">
        <v>5140</v>
      </c>
    </row>
    <row r="436" spans="2:65" s="1" customFormat="1" ht="25.5" customHeight="1">
      <c r="B436" s="43"/>
      <c r="C436" s="206" t="s">
        <v>749</v>
      </c>
      <c r="D436" s="206" t="s">
        <v>203</v>
      </c>
      <c r="E436" s="207" t="s">
        <v>5141</v>
      </c>
      <c r="F436" s="208" t="s">
        <v>5142</v>
      </c>
      <c r="G436" s="209" t="s">
        <v>355</v>
      </c>
      <c r="H436" s="210">
        <v>0.73199999999999998</v>
      </c>
      <c r="I436" s="211"/>
      <c r="J436" s="212">
        <f>ROUND(I436*H436,2)</f>
        <v>0</v>
      </c>
      <c r="K436" s="208" t="s">
        <v>207</v>
      </c>
      <c r="L436" s="63"/>
      <c r="M436" s="213" t="s">
        <v>34</v>
      </c>
      <c r="N436" s="214" t="s">
        <v>51</v>
      </c>
      <c r="O436" s="44"/>
      <c r="P436" s="215">
        <f>O436*H436</f>
        <v>0</v>
      </c>
      <c r="Q436" s="215">
        <v>0</v>
      </c>
      <c r="R436" s="215">
        <f>Q436*H436</f>
        <v>0</v>
      </c>
      <c r="S436" s="215">
        <v>0</v>
      </c>
      <c r="T436" s="216">
        <f>S436*H436</f>
        <v>0</v>
      </c>
      <c r="AR436" s="25" t="s">
        <v>111</v>
      </c>
      <c r="AT436" s="25" t="s">
        <v>203</v>
      </c>
      <c r="AU436" s="25" t="s">
        <v>87</v>
      </c>
      <c r="AY436" s="25" t="s">
        <v>201</v>
      </c>
      <c r="BE436" s="217">
        <f>IF(N436="základní",J436,0)</f>
        <v>0</v>
      </c>
      <c r="BF436" s="217">
        <f>IF(N436="snížená",J436,0)</f>
        <v>0</v>
      </c>
      <c r="BG436" s="217">
        <f>IF(N436="zákl. přenesená",J436,0)</f>
        <v>0</v>
      </c>
      <c r="BH436" s="217">
        <f>IF(N436="sníž. přenesená",J436,0)</f>
        <v>0</v>
      </c>
      <c r="BI436" s="217">
        <f>IF(N436="nulová",J436,0)</f>
        <v>0</v>
      </c>
      <c r="BJ436" s="25" t="s">
        <v>42</v>
      </c>
      <c r="BK436" s="217">
        <f>ROUND(I436*H436,2)</f>
        <v>0</v>
      </c>
      <c r="BL436" s="25" t="s">
        <v>111</v>
      </c>
      <c r="BM436" s="25" t="s">
        <v>5143</v>
      </c>
    </row>
    <row r="437" spans="2:65" s="1" customFormat="1" ht="38.25" customHeight="1">
      <c r="B437" s="43"/>
      <c r="C437" s="206" t="s">
        <v>755</v>
      </c>
      <c r="D437" s="206" t="s">
        <v>203</v>
      </c>
      <c r="E437" s="207" t="s">
        <v>5144</v>
      </c>
      <c r="F437" s="208" t="s">
        <v>5145</v>
      </c>
      <c r="G437" s="209" t="s">
        <v>355</v>
      </c>
      <c r="H437" s="210">
        <v>11.712</v>
      </c>
      <c r="I437" s="211"/>
      <c r="J437" s="212">
        <f>ROUND(I437*H437,2)</f>
        <v>0</v>
      </c>
      <c r="K437" s="208" t="s">
        <v>207</v>
      </c>
      <c r="L437" s="63"/>
      <c r="M437" s="213" t="s">
        <v>34</v>
      </c>
      <c r="N437" s="214" t="s">
        <v>51</v>
      </c>
      <c r="O437" s="44"/>
      <c r="P437" s="215">
        <f>O437*H437</f>
        <v>0</v>
      </c>
      <c r="Q437" s="215">
        <v>0</v>
      </c>
      <c r="R437" s="215">
        <f>Q437*H437</f>
        <v>0</v>
      </c>
      <c r="S437" s="215">
        <v>0</v>
      </c>
      <c r="T437" s="216">
        <f>S437*H437</f>
        <v>0</v>
      </c>
      <c r="AR437" s="25" t="s">
        <v>111</v>
      </c>
      <c r="AT437" s="25" t="s">
        <v>203</v>
      </c>
      <c r="AU437" s="25" t="s">
        <v>87</v>
      </c>
      <c r="AY437" s="25" t="s">
        <v>201</v>
      </c>
      <c r="BE437" s="217">
        <f>IF(N437="základní",J437,0)</f>
        <v>0</v>
      </c>
      <c r="BF437" s="217">
        <f>IF(N437="snížená",J437,0)</f>
        <v>0</v>
      </c>
      <c r="BG437" s="217">
        <f>IF(N437="zákl. přenesená",J437,0)</f>
        <v>0</v>
      </c>
      <c r="BH437" s="217">
        <f>IF(N437="sníž. přenesená",J437,0)</f>
        <v>0</v>
      </c>
      <c r="BI437" s="217">
        <f>IF(N437="nulová",J437,0)</f>
        <v>0</v>
      </c>
      <c r="BJ437" s="25" t="s">
        <v>42</v>
      </c>
      <c r="BK437" s="217">
        <f>ROUND(I437*H437,2)</f>
        <v>0</v>
      </c>
      <c r="BL437" s="25" t="s">
        <v>111</v>
      </c>
      <c r="BM437" s="25" t="s">
        <v>5146</v>
      </c>
    </row>
    <row r="438" spans="2:65" s="13" customFormat="1">
      <c r="B438" s="231"/>
      <c r="C438" s="232"/>
      <c r="D438" s="218" t="s">
        <v>211</v>
      </c>
      <c r="E438" s="232"/>
      <c r="F438" s="234" t="s">
        <v>5147</v>
      </c>
      <c r="G438" s="232"/>
      <c r="H438" s="235">
        <v>11.712</v>
      </c>
      <c r="I438" s="236"/>
      <c r="J438" s="232"/>
      <c r="K438" s="232"/>
      <c r="L438" s="237"/>
      <c r="M438" s="238"/>
      <c r="N438" s="239"/>
      <c r="O438" s="239"/>
      <c r="P438" s="239"/>
      <c r="Q438" s="239"/>
      <c r="R438" s="239"/>
      <c r="S438" s="239"/>
      <c r="T438" s="240"/>
      <c r="AT438" s="241" t="s">
        <v>211</v>
      </c>
      <c r="AU438" s="241" t="s">
        <v>87</v>
      </c>
      <c r="AV438" s="13" t="s">
        <v>87</v>
      </c>
      <c r="AW438" s="13" t="s">
        <v>6</v>
      </c>
      <c r="AX438" s="13" t="s">
        <v>42</v>
      </c>
      <c r="AY438" s="241" t="s">
        <v>201</v>
      </c>
    </row>
    <row r="439" spans="2:65" s="1" customFormat="1" ht="38.25" customHeight="1">
      <c r="B439" s="43"/>
      <c r="C439" s="206" t="s">
        <v>762</v>
      </c>
      <c r="D439" s="206" t="s">
        <v>203</v>
      </c>
      <c r="E439" s="207" t="s">
        <v>5148</v>
      </c>
      <c r="F439" s="208" t="s">
        <v>5149</v>
      </c>
      <c r="G439" s="209" t="s">
        <v>355</v>
      </c>
      <c r="H439" s="210">
        <v>0.73199999999999998</v>
      </c>
      <c r="I439" s="211"/>
      <c r="J439" s="212">
        <f>ROUND(I439*H439,2)</f>
        <v>0</v>
      </c>
      <c r="K439" s="208" t="s">
        <v>207</v>
      </c>
      <c r="L439" s="63"/>
      <c r="M439" s="213" t="s">
        <v>34</v>
      </c>
      <c r="N439" s="214" t="s">
        <v>51</v>
      </c>
      <c r="O439" s="44"/>
      <c r="P439" s="215">
        <f>O439*H439</f>
        <v>0</v>
      </c>
      <c r="Q439" s="215">
        <v>0</v>
      </c>
      <c r="R439" s="215">
        <f>Q439*H439</f>
        <v>0</v>
      </c>
      <c r="S439" s="215">
        <v>0</v>
      </c>
      <c r="T439" s="216">
        <f>S439*H439</f>
        <v>0</v>
      </c>
      <c r="AR439" s="25" t="s">
        <v>111</v>
      </c>
      <c r="AT439" s="25" t="s">
        <v>203</v>
      </c>
      <c r="AU439" s="25" t="s">
        <v>87</v>
      </c>
      <c r="AY439" s="25" t="s">
        <v>201</v>
      </c>
      <c r="BE439" s="217">
        <f>IF(N439="základní",J439,0)</f>
        <v>0</v>
      </c>
      <c r="BF439" s="217">
        <f>IF(N439="snížená",J439,0)</f>
        <v>0</v>
      </c>
      <c r="BG439" s="217">
        <f>IF(N439="zákl. přenesená",J439,0)</f>
        <v>0</v>
      </c>
      <c r="BH439" s="217">
        <f>IF(N439="sníž. přenesená",J439,0)</f>
        <v>0</v>
      </c>
      <c r="BI439" s="217">
        <f>IF(N439="nulová",J439,0)</f>
        <v>0</v>
      </c>
      <c r="BJ439" s="25" t="s">
        <v>42</v>
      </c>
      <c r="BK439" s="217">
        <f>ROUND(I439*H439,2)</f>
        <v>0</v>
      </c>
      <c r="BL439" s="25" t="s">
        <v>111</v>
      </c>
      <c r="BM439" s="25" t="s">
        <v>5150</v>
      </c>
    </row>
    <row r="440" spans="2:65" s="1" customFormat="1" ht="25.5" customHeight="1">
      <c r="B440" s="43"/>
      <c r="C440" s="206" t="s">
        <v>767</v>
      </c>
      <c r="D440" s="206" t="s">
        <v>203</v>
      </c>
      <c r="E440" s="207" t="s">
        <v>5151</v>
      </c>
      <c r="F440" s="208" t="s">
        <v>5152</v>
      </c>
      <c r="G440" s="209" t="s">
        <v>355</v>
      </c>
      <c r="H440" s="210">
        <v>12.975</v>
      </c>
      <c r="I440" s="211"/>
      <c r="J440" s="212">
        <f>ROUND(I440*H440,2)</f>
        <v>0</v>
      </c>
      <c r="K440" s="208" t="s">
        <v>207</v>
      </c>
      <c r="L440" s="63"/>
      <c r="M440" s="213" t="s">
        <v>34</v>
      </c>
      <c r="N440" s="214" t="s">
        <v>51</v>
      </c>
      <c r="O440" s="44"/>
      <c r="P440" s="215">
        <f>O440*H440</f>
        <v>0</v>
      </c>
      <c r="Q440" s="215">
        <v>0</v>
      </c>
      <c r="R440" s="215">
        <f>Q440*H440</f>
        <v>0</v>
      </c>
      <c r="S440" s="215">
        <v>0</v>
      </c>
      <c r="T440" s="216">
        <f>S440*H440</f>
        <v>0</v>
      </c>
      <c r="AR440" s="25" t="s">
        <v>111</v>
      </c>
      <c r="AT440" s="25" t="s">
        <v>203</v>
      </c>
      <c r="AU440" s="25" t="s">
        <v>87</v>
      </c>
      <c r="AY440" s="25" t="s">
        <v>201</v>
      </c>
      <c r="BE440" s="217">
        <f>IF(N440="základní",J440,0)</f>
        <v>0</v>
      </c>
      <c r="BF440" s="217">
        <f>IF(N440="snížená",J440,0)</f>
        <v>0</v>
      </c>
      <c r="BG440" s="217">
        <f>IF(N440="zákl. přenesená",J440,0)</f>
        <v>0</v>
      </c>
      <c r="BH440" s="217">
        <f>IF(N440="sníž. přenesená",J440,0)</f>
        <v>0</v>
      </c>
      <c r="BI440" s="217">
        <f>IF(N440="nulová",J440,0)</f>
        <v>0</v>
      </c>
      <c r="BJ440" s="25" t="s">
        <v>42</v>
      </c>
      <c r="BK440" s="217">
        <f>ROUND(I440*H440,2)</f>
        <v>0</v>
      </c>
      <c r="BL440" s="25" t="s">
        <v>111</v>
      </c>
      <c r="BM440" s="25" t="s">
        <v>5153</v>
      </c>
    </row>
    <row r="441" spans="2:65" s="1" customFormat="1" ht="54">
      <c r="B441" s="43"/>
      <c r="C441" s="65"/>
      <c r="D441" s="218" t="s">
        <v>209</v>
      </c>
      <c r="E441" s="65"/>
      <c r="F441" s="219" t="s">
        <v>5154</v>
      </c>
      <c r="G441" s="65"/>
      <c r="H441" s="65"/>
      <c r="I441" s="175"/>
      <c r="J441" s="65"/>
      <c r="K441" s="65"/>
      <c r="L441" s="63"/>
      <c r="M441" s="220"/>
      <c r="N441" s="44"/>
      <c r="O441" s="44"/>
      <c r="P441" s="44"/>
      <c r="Q441" s="44"/>
      <c r="R441" s="44"/>
      <c r="S441" s="44"/>
      <c r="T441" s="80"/>
      <c r="AT441" s="25" t="s">
        <v>209</v>
      </c>
      <c r="AU441" s="25" t="s">
        <v>87</v>
      </c>
    </row>
    <row r="442" spans="2:65" s="13" customFormat="1">
      <c r="B442" s="231"/>
      <c r="C442" s="232"/>
      <c r="D442" s="218" t="s">
        <v>211</v>
      </c>
      <c r="E442" s="233" t="s">
        <v>34</v>
      </c>
      <c r="F442" s="234" t="s">
        <v>5155</v>
      </c>
      <c r="G442" s="232"/>
      <c r="H442" s="235">
        <v>5.9710000000000001</v>
      </c>
      <c r="I442" s="236"/>
      <c r="J442" s="232"/>
      <c r="K442" s="232"/>
      <c r="L442" s="237"/>
      <c r="M442" s="238"/>
      <c r="N442" s="239"/>
      <c r="O442" s="239"/>
      <c r="P442" s="239"/>
      <c r="Q442" s="239"/>
      <c r="R442" s="239"/>
      <c r="S442" s="239"/>
      <c r="T442" s="240"/>
      <c r="AT442" s="241" t="s">
        <v>211</v>
      </c>
      <c r="AU442" s="241" t="s">
        <v>87</v>
      </c>
      <c r="AV442" s="13" t="s">
        <v>87</v>
      </c>
      <c r="AW442" s="13" t="s">
        <v>40</v>
      </c>
      <c r="AX442" s="13" t="s">
        <v>80</v>
      </c>
      <c r="AY442" s="241" t="s">
        <v>201</v>
      </c>
    </row>
    <row r="443" spans="2:65" s="13" customFormat="1">
      <c r="B443" s="231"/>
      <c r="C443" s="232"/>
      <c r="D443" s="218" t="s">
        <v>211</v>
      </c>
      <c r="E443" s="233" t="s">
        <v>34</v>
      </c>
      <c r="F443" s="234" t="s">
        <v>5156</v>
      </c>
      <c r="G443" s="232"/>
      <c r="H443" s="235">
        <v>4.1340000000000003</v>
      </c>
      <c r="I443" s="236"/>
      <c r="J443" s="232"/>
      <c r="K443" s="232"/>
      <c r="L443" s="237"/>
      <c r="M443" s="238"/>
      <c r="N443" s="239"/>
      <c r="O443" s="239"/>
      <c r="P443" s="239"/>
      <c r="Q443" s="239"/>
      <c r="R443" s="239"/>
      <c r="S443" s="239"/>
      <c r="T443" s="240"/>
      <c r="AT443" s="241" t="s">
        <v>211</v>
      </c>
      <c r="AU443" s="241" t="s">
        <v>87</v>
      </c>
      <c r="AV443" s="13" t="s">
        <v>87</v>
      </c>
      <c r="AW443" s="13" t="s">
        <v>40</v>
      </c>
      <c r="AX443" s="13" t="s">
        <v>80</v>
      </c>
      <c r="AY443" s="241" t="s">
        <v>201</v>
      </c>
    </row>
    <row r="444" spans="2:65" s="13" customFormat="1">
      <c r="B444" s="231"/>
      <c r="C444" s="232"/>
      <c r="D444" s="218" t="s">
        <v>211</v>
      </c>
      <c r="E444" s="233" t="s">
        <v>34</v>
      </c>
      <c r="F444" s="234" t="s">
        <v>5157</v>
      </c>
      <c r="G444" s="232"/>
      <c r="H444" s="235">
        <v>2.87</v>
      </c>
      <c r="I444" s="236"/>
      <c r="J444" s="232"/>
      <c r="K444" s="232"/>
      <c r="L444" s="237"/>
      <c r="M444" s="238"/>
      <c r="N444" s="239"/>
      <c r="O444" s="239"/>
      <c r="P444" s="239"/>
      <c r="Q444" s="239"/>
      <c r="R444" s="239"/>
      <c r="S444" s="239"/>
      <c r="T444" s="240"/>
      <c r="AT444" s="241" t="s">
        <v>211</v>
      </c>
      <c r="AU444" s="241" t="s">
        <v>87</v>
      </c>
      <c r="AV444" s="13" t="s">
        <v>87</v>
      </c>
      <c r="AW444" s="13" t="s">
        <v>40</v>
      </c>
      <c r="AX444" s="13" t="s">
        <v>80</v>
      </c>
      <c r="AY444" s="241" t="s">
        <v>201</v>
      </c>
    </row>
    <row r="445" spans="2:65" s="14" customFormat="1">
      <c r="B445" s="242"/>
      <c r="C445" s="243"/>
      <c r="D445" s="218" t="s">
        <v>211</v>
      </c>
      <c r="E445" s="244" t="s">
        <v>34</v>
      </c>
      <c r="F445" s="245" t="s">
        <v>215</v>
      </c>
      <c r="G445" s="243"/>
      <c r="H445" s="246">
        <v>12.975</v>
      </c>
      <c r="I445" s="247"/>
      <c r="J445" s="243"/>
      <c r="K445" s="243"/>
      <c r="L445" s="248"/>
      <c r="M445" s="249"/>
      <c r="N445" s="250"/>
      <c r="O445" s="250"/>
      <c r="P445" s="250"/>
      <c r="Q445" s="250"/>
      <c r="R445" s="250"/>
      <c r="S445" s="250"/>
      <c r="T445" s="251"/>
      <c r="AT445" s="252" t="s">
        <v>211</v>
      </c>
      <c r="AU445" s="252" t="s">
        <v>87</v>
      </c>
      <c r="AV445" s="14" t="s">
        <v>111</v>
      </c>
      <c r="AW445" s="14" t="s">
        <v>40</v>
      </c>
      <c r="AX445" s="14" t="s">
        <v>42</v>
      </c>
      <c r="AY445" s="252" t="s">
        <v>201</v>
      </c>
    </row>
    <row r="446" spans="2:65" s="11" customFormat="1" ht="29.85" customHeight="1">
      <c r="B446" s="190"/>
      <c r="C446" s="191"/>
      <c r="D446" s="192" t="s">
        <v>79</v>
      </c>
      <c r="E446" s="204" t="s">
        <v>1426</v>
      </c>
      <c r="F446" s="204" t="s">
        <v>1427</v>
      </c>
      <c r="G446" s="191"/>
      <c r="H446" s="191"/>
      <c r="I446" s="194"/>
      <c r="J446" s="205">
        <f>BK446</f>
        <v>0</v>
      </c>
      <c r="K446" s="191"/>
      <c r="L446" s="196"/>
      <c r="M446" s="197"/>
      <c r="N446" s="198"/>
      <c r="O446" s="198"/>
      <c r="P446" s="199">
        <f>SUM(P447:P448)</f>
        <v>0</v>
      </c>
      <c r="Q446" s="198"/>
      <c r="R446" s="199">
        <f>SUM(R447:R448)</f>
        <v>0</v>
      </c>
      <c r="S446" s="198"/>
      <c r="T446" s="200">
        <f>SUM(T447:T448)</f>
        <v>0</v>
      </c>
      <c r="AR446" s="201" t="s">
        <v>42</v>
      </c>
      <c r="AT446" s="202" t="s">
        <v>79</v>
      </c>
      <c r="AU446" s="202" t="s">
        <v>42</v>
      </c>
      <c r="AY446" s="201" t="s">
        <v>201</v>
      </c>
      <c r="BK446" s="203">
        <f>SUM(BK447:BK448)</f>
        <v>0</v>
      </c>
    </row>
    <row r="447" spans="2:65" s="1" customFormat="1" ht="38.25" customHeight="1">
      <c r="B447" s="43"/>
      <c r="C447" s="206" t="s">
        <v>771</v>
      </c>
      <c r="D447" s="206" t="s">
        <v>203</v>
      </c>
      <c r="E447" s="207" t="s">
        <v>5158</v>
      </c>
      <c r="F447" s="208" t="s">
        <v>5159</v>
      </c>
      <c r="G447" s="209" t="s">
        <v>355</v>
      </c>
      <c r="H447" s="210">
        <v>21.587</v>
      </c>
      <c r="I447" s="211"/>
      <c r="J447" s="212">
        <f>ROUND(I447*H447,2)</f>
        <v>0</v>
      </c>
      <c r="K447" s="208" t="s">
        <v>207</v>
      </c>
      <c r="L447" s="63"/>
      <c r="M447" s="213" t="s">
        <v>34</v>
      </c>
      <c r="N447" s="214" t="s">
        <v>51</v>
      </c>
      <c r="O447" s="44"/>
      <c r="P447" s="215">
        <f>O447*H447</f>
        <v>0</v>
      </c>
      <c r="Q447" s="215">
        <v>0</v>
      </c>
      <c r="R447" s="215">
        <f>Q447*H447</f>
        <v>0</v>
      </c>
      <c r="S447" s="215">
        <v>0</v>
      </c>
      <c r="T447" s="216">
        <f>S447*H447</f>
        <v>0</v>
      </c>
      <c r="AR447" s="25" t="s">
        <v>111</v>
      </c>
      <c r="AT447" s="25" t="s">
        <v>203</v>
      </c>
      <c r="AU447" s="25" t="s">
        <v>87</v>
      </c>
      <c r="AY447" s="25" t="s">
        <v>201</v>
      </c>
      <c r="BE447" s="217">
        <f>IF(N447="základní",J447,0)</f>
        <v>0</v>
      </c>
      <c r="BF447" s="217">
        <f>IF(N447="snížená",J447,0)</f>
        <v>0</v>
      </c>
      <c r="BG447" s="217">
        <f>IF(N447="zákl. přenesená",J447,0)</f>
        <v>0</v>
      </c>
      <c r="BH447" s="217">
        <f>IF(N447="sníž. přenesená",J447,0)</f>
        <v>0</v>
      </c>
      <c r="BI447" s="217">
        <f>IF(N447="nulová",J447,0)</f>
        <v>0</v>
      </c>
      <c r="BJ447" s="25" t="s">
        <v>42</v>
      </c>
      <c r="BK447" s="217">
        <f>ROUND(I447*H447,2)</f>
        <v>0</v>
      </c>
      <c r="BL447" s="25" t="s">
        <v>111</v>
      </c>
      <c r="BM447" s="25" t="s">
        <v>5160</v>
      </c>
    </row>
    <row r="448" spans="2:65" s="1" customFormat="1" ht="40.5">
      <c r="B448" s="43"/>
      <c r="C448" s="65"/>
      <c r="D448" s="218" t="s">
        <v>209</v>
      </c>
      <c r="E448" s="65"/>
      <c r="F448" s="219" t="s">
        <v>5161</v>
      </c>
      <c r="G448" s="65"/>
      <c r="H448" s="65"/>
      <c r="I448" s="175"/>
      <c r="J448" s="65"/>
      <c r="K448" s="65"/>
      <c r="L448" s="63"/>
      <c r="M448" s="220"/>
      <c r="N448" s="44"/>
      <c r="O448" s="44"/>
      <c r="P448" s="44"/>
      <c r="Q448" s="44"/>
      <c r="R448" s="44"/>
      <c r="S448" s="44"/>
      <c r="T448" s="80"/>
      <c r="AT448" s="25" t="s">
        <v>209</v>
      </c>
      <c r="AU448" s="25" t="s">
        <v>87</v>
      </c>
    </row>
    <row r="449" spans="2:65" s="11" customFormat="1" ht="37.35" customHeight="1">
      <c r="B449" s="190"/>
      <c r="C449" s="191"/>
      <c r="D449" s="192" t="s">
        <v>79</v>
      </c>
      <c r="E449" s="193" t="s">
        <v>1433</v>
      </c>
      <c r="F449" s="193" t="s">
        <v>1434</v>
      </c>
      <c r="G449" s="191"/>
      <c r="H449" s="191"/>
      <c r="I449" s="194"/>
      <c r="J449" s="195">
        <f>BK449</f>
        <v>0</v>
      </c>
      <c r="K449" s="191"/>
      <c r="L449" s="196"/>
      <c r="M449" s="197"/>
      <c r="N449" s="198"/>
      <c r="O449" s="198"/>
      <c r="P449" s="199">
        <f>P450</f>
        <v>0</v>
      </c>
      <c r="Q449" s="198"/>
      <c r="R449" s="199">
        <f>R450</f>
        <v>2.4643850000000002E-2</v>
      </c>
      <c r="S449" s="198"/>
      <c r="T449" s="200">
        <f>T450</f>
        <v>0</v>
      </c>
      <c r="AR449" s="201" t="s">
        <v>87</v>
      </c>
      <c r="AT449" s="202" t="s">
        <v>79</v>
      </c>
      <c r="AU449" s="202" t="s">
        <v>80</v>
      </c>
      <c r="AY449" s="201" t="s">
        <v>201</v>
      </c>
      <c r="BK449" s="203">
        <f>BK450</f>
        <v>0</v>
      </c>
    </row>
    <row r="450" spans="2:65" s="11" customFormat="1" ht="19.899999999999999" customHeight="1">
      <c r="B450" s="190"/>
      <c r="C450" s="191"/>
      <c r="D450" s="192" t="s">
        <v>79</v>
      </c>
      <c r="E450" s="204" t="s">
        <v>2727</v>
      </c>
      <c r="F450" s="204" t="s">
        <v>2728</v>
      </c>
      <c r="G450" s="191"/>
      <c r="H450" s="191"/>
      <c r="I450" s="194"/>
      <c r="J450" s="205">
        <f>BK450</f>
        <v>0</v>
      </c>
      <c r="K450" s="191"/>
      <c r="L450" s="196"/>
      <c r="M450" s="197"/>
      <c r="N450" s="198"/>
      <c r="O450" s="198"/>
      <c r="P450" s="199">
        <f>SUM(P451:P471)</f>
        <v>0</v>
      </c>
      <c r="Q450" s="198"/>
      <c r="R450" s="199">
        <f>SUM(R451:R471)</f>
        <v>2.4643850000000002E-2</v>
      </c>
      <c r="S450" s="198"/>
      <c r="T450" s="200">
        <f>SUM(T451:T471)</f>
        <v>0</v>
      </c>
      <c r="AR450" s="201" t="s">
        <v>87</v>
      </c>
      <c r="AT450" s="202" t="s">
        <v>79</v>
      </c>
      <c r="AU450" s="202" t="s">
        <v>42</v>
      </c>
      <c r="AY450" s="201" t="s">
        <v>201</v>
      </c>
      <c r="BK450" s="203">
        <f>SUM(BK451:BK471)</f>
        <v>0</v>
      </c>
    </row>
    <row r="451" spans="2:65" s="1" customFormat="1" ht="25.5" customHeight="1">
      <c r="B451" s="43"/>
      <c r="C451" s="206" t="s">
        <v>775</v>
      </c>
      <c r="D451" s="206" t="s">
        <v>203</v>
      </c>
      <c r="E451" s="207" t="s">
        <v>5162</v>
      </c>
      <c r="F451" s="208" t="s">
        <v>5163</v>
      </c>
      <c r="G451" s="209" t="s">
        <v>137</v>
      </c>
      <c r="H451" s="210">
        <v>44.807000000000002</v>
      </c>
      <c r="I451" s="211"/>
      <c r="J451" s="212">
        <f>ROUND(I451*H451,2)</f>
        <v>0</v>
      </c>
      <c r="K451" s="208" t="s">
        <v>207</v>
      </c>
      <c r="L451" s="63"/>
      <c r="M451" s="213" t="s">
        <v>34</v>
      </c>
      <c r="N451" s="214" t="s">
        <v>51</v>
      </c>
      <c r="O451" s="44"/>
      <c r="P451" s="215">
        <f>O451*H451</f>
        <v>0</v>
      </c>
      <c r="Q451" s="215">
        <v>6.9999999999999994E-5</v>
      </c>
      <c r="R451" s="215">
        <f>Q451*H451</f>
        <v>3.13649E-3</v>
      </c>
      <c r="S451" s="215">
        <v>0</v>
      </c>
      <c r="T451" s="216">
        <f>S451*H451</f>
        <v>0</v>
      </c>
      <c r="AR451" s="25" t="s">
        <v>286</v>
      </c>
      <c r="AT451" s="25" t="s">
        <v>203</v>
      </c>
      <c r="AU451" s="25" t="s">
        <v>87</v>
      </c>
      <c r="AY451" s="25" t="s">
        <v>201</v>
      </c>
      <c r="BE451" s="217">
        <f>IF(N451="základní",J451,0)</f>
        <v>0</v>
      </c>
      <c r="BF451" s="217">
        <f>IF(N451="snížená",J451,0)</f>
        <v>0</v>
      </c>
      <c r="BG451" s="217">
        <f>IF(N451="zákl. přenesená",J451,0)</f>
        <v>0</v>
      </c>
      <c r="BH451" s="217">
        <f>IF(N451="sníž. přenesená",J451,0)</f>
        <v>0</v>
      </c>
      <c r="BI451" s="217">
        <f>IF(N451="nulová",J451,0)</f>
        <v>0</v>
      </c>
      <c r="BJ451" s="25" t="s">
        <v>42</v>
      </c>
      <c r="BK451" s="217">
        <f>ROUND(I451*H451,2)</f>
        <v>0</v>
      </c>
      <c r="BL451" s="25" t="s">
        <v>286</v>
      </c>
      <c r="BM451" s="25" t="s">
        <v>5164</v>
      </c>
    </row>
    <row r="452" spans="2:65" s="12" customFormat="1">
      <c r="B452" s="221"/>
      <c r="C452" s="222"/>
      <c r="D452" s="218" t="s">
        <v>211</v>
      </c>
      <c r="E452" s="223" t="s">
        <v>34</v>
      </c>
      <c r="F452" s="224" t="s">
        <v>4837</v>
      </c>
      <c r="G452" s="222"/>
      <c r="H452" s="223" t="s">
        <v>34</v>
      </c>
      <c r="I452" s="225"/>
      <c r="J452" s="222"/>
      <c r="K452" s="222"/>
      <c r="L452" s="226"/>
      <c r="M452" s="227"/>
      <c r="N452" s="228"/>
      <c r="O452" s="228"/>
      <c r="P452" s="228"/>
      <c r="Q452" s="228"/>
      <c r="R452" s="228"/>
      <c r="S452" s="228"/>
      <c r="T452" s="229"/>
      <c r="AT452" s="230" t="s">
        <v>211</v>
      </c>
      <c r="AU452" s="230" t="s">
        <v>87</v>
      </c>
      <c r="AV452" s="12" t="s">
        <v>42</v>
      </c>
      <c r="AW452" s="12" t="s">
        <v>40</v>
      </c>
      <c r="AX452" s="12" t="s">
        <v>80</v>
      </c>
      <c r="AY452" s="230" t="s">
        <v>201</v>
      </c>
    </row>
    <row r="453" spans="2:65" s="13" customFormat="1">
      <c r="B453" s="231"/>
      <c r="C453" s="232"/>
      <c r="D453" s="218" t="s">
        <v>211</v>
      </c>
      <c r="E453" s="233" t="s">
        <v>34</v>
      </c>
      <c r="F453" s="234" t="s">
        <v>5165</v>
      </c>
      <c r="G453" s="232"/>
      <c r="H453" s="235">
        <v>1.216</v>
      </c>
      <c r="I453" s="236"/>
      <c r="J453" s="232"/>
      <c r="K453" s="232"/>
      <c r="L453" s="237"/>
      <c r="M453" s="238"/>
      <c r="N453" s="239"/>
      <c r="O453" s="239"/>
      <c r="P453" s="239"/>
      <c r="Q453" s="239"/>
      <c r="R453" s="239"/>
      <c r="S453" s="239"/>
      <c r="T453" s="240"/>
      <c r="AT453" s="241" t="s">
        <v>211</v>
      </c>
      <c r="AU453" s="241" t="s">
        <v>87</v>
      </c>
      <c r="AV453" s="13" t="s">
        <v>87</v>
      </c>
      <c r="AW453" s="13" t="s">
        <v>40</v>
      </c>
      <c r="AX453" s="13" t="s">
        <v>80</v>
      </c>
      <c r="AY453" s="241" t="s">
        <v>201</v>
      </c>
    </row>
    <row r="454" spans="2:65" s="13" customFormat="1">
      <c r="B454" s="231"/>
      <c r="C454" s="232"/>
      <c r="D454" s="218" t="s">
        <v>211</v>
      </c>
      <c r="E454" s="233" t="s">
        <v>34</v>
      </c>
      <c r="F454" s="234" t="s">
        <v>5166</v>
      </c>
      <c r="G454" s="232"/>
      <c r="H454" s="235">
        <v>2.9929999999999999</v>
      </c>
      <c r="I454" s="236"/>
      <c r="J454" s="232"/>
      <c r="K454" s="232"/>
      <c r="L454" s="237"/>
      <c r="M454" s="238"/>
      <c r="N454" s="239"/>
      <c r="O454" s="239"/>
      <c r="P454" s="239"/>
      <c r="Q454" s="239"/>
      <c r="R454" s="239"/>
      <c r="S454" s="239"/>
      <c r="T454" s="240"/>
      <c r="AT454" s="241" t="s">
        <v>211</v>
      </c>
      <c r="AU454" s="241" t="s">
        <v>87</v>
      </c>
      <c r="AV454" s="13" t="s">
        <v>87</v>
      </c>
      <c r="AW454" s="13" t="s">
        <v>40</v>
      </c>
      <c r="AX454" s="13" t="s">
        <v>80</v>
      </c>
      <c r="AY454" s="241" t="s">
        <v>201</v>
      </c>
    </row>
    <row r="455" spans="2:65" s="13" customFormat="1">
      <c r="B455" s="231"/>
      <c r="C455" s="232"/>
      <c r="D455" s="218" t="s">
        <v>211</v>
      </c>
      <c r="E455" s="233" t="s">
        <v>34</v>
      </c>
      <c r="F455" s="234" t="s">
        <v>5167</v>
      </c>
      <c r="G455" s="232"/>
      <c r="H455" s="235">
        <v>3.8380000000000001</v>
      </c>
      <c r="I455" s="236"/>
      <c r="J455" s="232"/>
      <c r="K455" s="232"/>
      <c r="L455" s="237"/>
      <c r="M455" s="238"/>
      <c r="N455" s="239"/>
      <c r="O455" s="239"/>
      <c r="P455" s="239"/>
      <c r="Q455" s="239"/>
      <c r="R455" s="239"/>
      <c r="S455" s="239"/>
      <c r="T455" s="240"/>
      <c r="AT455" s="241" t="s">
        <v>211</v>
      </c>
      <c r="AU455" s="241" t="s">
        <v>87</v>
      </c>
      <c r="AV455" s="13" t="s">
        <v>87</v>
      </c>
      <c r="AW455" s="13" t="s">
        <v>40</v>
      </c>
      <c r="AX455" s="13" t="s">
        <v>80</v>
      </c>
      <c r="AY455" s="241" t="s">
        <v>201</v>
      </c>
    </row>
    <row r="456" spans="2:65" s="13" customFormat="1">
      <c r="B456" s="231"/>
      <c r="C456" s="232"/>
      <c r="D456" s="218" t="s">
        <v>211</v>
      </c>
      <c r="E456" s="233" t="s">
        <v>34</v>
      </c>
      <c r="F456" s="234" t="s">
        <v>5168</v>
      </c>
      <c r="G456" s="232"/>
      <c r="H456" s="235">
        <v>1.1850000000000001</v>
      </c>
      <c r="I456" s="236"/>
      <c r="J456" s="232"/>
      <c r="K456" s="232"/>
      <c r="L456" s="237"/>
      <c r="M456" s="238"/>
      <c r="N456" s="239"/>
      <c r="O456" s="239"/>
      <c r="P456" s="239"/>
      <c r="Q456" s="239"/>
      <c r="R456" s="239"/>
      <c r="S456" s="239"/>
      <c r="T456" s="240"/>
      <c r="AT456" s="241" t="s">
        <v>211</v>
      </c>
      <c r="AU456" s="241" t="s">
        <v>87</v>
      </c>
      <c r="AV456" s="13" t="s">
        <v>87</v>
      </c>
      <c r="AW456" s="13" t="s">
        <v>40</v>
      </c>
      <c r="AX456" s="13" t="s">
        <v>80</v>
      </c>
      <c r="AY456" s="241" t="s">
        <v>201</v>
      </c>
    </row>
    <row r="457" spans="2:65" s="13" customFormat="1">
      <c r="B457" s="231"/>
      <c r="C457" s="232"/>
      <c r="D457" s="218" t="s">
        <v>211</v>
      </c>
      <c r="E457" s="233" t="s">
        <v>34</v>
      </c>
      <c r="F457" s="234" t="s">
        <v>5169</v>
      </c>
      <c r="G457" s="232"/>
      <c r="H457" s="235">
        <v>2.089</v>
      </c>
      <c r="I457" s="236"/>
      <c r="J457" s="232"/>
      <c r="K457" s="232"/>
      <c r="L457" s="237"/>
      <c r="M457" s="238"/>
      <c r="N457" s="239"/>
      <c r="O457" s="239"/>
      <c r="P457" s="239"/>
      <c r="Q457" s="239"/>
      <c r="R457" s="239"/>
      <c r="S457" s="239"/>
      <c r="T457" s="240"/>
      <c r="AT457" s="241" t="s">
        <v>211</v>
      </c>
      <c r="AU457" s="241" t="s">
        <v>87</v>
      </c>
      <c r="AV457" s="13" t="s">
        <v>87</v>
      </c>
      <c r="AW457" s="13" t="s">
        <v>40</v>
      </c>
      <c r="AX457" s="13" t="s">
        <v>80</v>
      </c>
      <c r="AY457" s="241" t="s">
        <v>201</v>
      </c>
    </row>
    <row r="458" spans="2:65" s="13" customFormat="1">
      <c r="B458" s="231"/>
      <c r="C458" s="232"/>
      <c r="D458" s="218" t="s">
        <v>211</v>
      </c>
      <c r="E458" s="233" t="s">
        <v>34</v>
      </c>
      <c r="F458" s="234" t="s">
        <v>5170</v>
      </c>
      <c r="G458" s="232"/>
      <c r="H458" s="235">
        <v>1.016</v>
      </c>
      <c r="I458" s="236"/>
      <c r="J458" s="232"/>
      <c r="K458" s="232"/>
      <c r="L458" s="237"/>
      <c r="M458" s="238"/>
      <c r="N458" s="239"/>
      <c r="O458" s="239"/>
      <c r="P458" s="239"/>
      <c r="Q458" s="239"/>
      <c r="R458" s="239"/>
      <c r="S458" s="239"/>
      <c r="T458" s="240"/>
      <c r="AT458" s="241" t="s">
        <v>211</v>
      </c>
      <c r="AU458" s="241" t="s">
        <v>87</v>
      </c>
      <c r="AV458" s="13" t="s">
        <v>87</v>
      </c>
      <c r="AW458" s="13" t="s">
        <v>40</v>
      </c>
      <c r="AX458" s="13" t="s">
        <v>80</v>
      </c>
      <c r="AY458" s="241" t="s">
        <v>201</v>
      </c>
    </row>
    <row r="459" spans="2:65" s="13" customFormat="1" ht="27">
      <c r="B459" s="231"/>
      <c r="C459" s="232"/>
      <c r="D459" s="218" t="s">
        <v>211</v>
      </c>
      <c r="E459" s="233" t="s">
        <v>34</v>
      </c>
      <c r="F459" s="234" t="s">
        <v>5171</v>
      </c>
      <c r="G459" s="232"/>
      <c r="H459" s="235">
        <v>0.72299999999999998</v>
      </c>
      <c r="I459" s="236"/>
      <c r="J459" s="232"/>
      <c r="K459" s="232"/>
      <c r="L459" s="237"/>
      <c r="M459" s="238"/>
      <c r="N459" s="239"/>
      <c r="O459" s="239"/>
      <c r="P459" s="239"/>
      <c r="Q459" s="239"/>
      <c r="R459" s="239"/>
      <c r="S459" s="239"/>
      <c r="T459" s="240"/>
      <c r="AT459" s="241" t="s">
        <v>211</v>
      </c>
      <c r="AU459" s="241" t="s">
        <v>87</v>
      </c>
      <c r="AV459" s="13" t="s">
        <v>87</v>
      </c>
      <c r="AW459" s="13" t="s">
        <v>40</v>
      </c>
      <c r="AX459" s="13" t="s">
        <v>80</v>
      </c>
      <c r="AY459" s="241" t="s">
        <v>201</v>
      </c>
    </row>
    <row r="460" spans="2:65" s="13" customFormat="1" ht="27">
      <c r="B460" s="231"/>
      <c r="C460" s="232"/>
      <c r="D460" s="218" t="s">
        <v>211</v>
      </c>
      <c r="E460" s="233" t="s">
        <v>34</v>
      </c>
      <c r="F460" s="234" t="s">
        <v>5172</v>
      </c>
      <c r="G460" s="232"/>
      <c r="H460" s="235">
        <v>0.72299999999999998</v>
      </c>
      <c r="I460" s="236"/>
      <c r="J460" s="232"/>
      <c r="K460" s="232"/>
      <c r="L460" s="237"/>
      <c r="M460" s="238"/>
      <c r="N460" s="239"/>
      <c r="O460" s="239"/>
      <c r="P460" s="239"/>
      <c r="Q460" s="239"/>
      <c r="R460" s="239"/>
      <c r="S460" s="239"/>
      <c r="T460" s="240"/>
      <c r="AT460" s="241" t="s">
        <v>211</v>
      </c>
      <c r="AU460" s="241" t="s">
        <v>87</v>
      </c>
      <c r="AV460" s="13" t="s">
        <v>87</v>
      </c>
      <c r="AW460" s="13" t="s">
        <v>40</v>
      </c>
      <c r="AX460" s="13" t="s">
        <v>80</v>
      </c>
      <c r="AY460" s="241" t="s">
        <v>201</v>
      </c>
    </row>
    <row r="461" spans="2:65" s="13" customFormat="1" ht="27">
      <c r="B461" s="231"/>
      <c r="C461" s="232"/>
      <c r="D461" s="218" t="s">
        <v>211</v>
      </c>
      <c r="E461" s="233" t="s">
        <v>34</v>
      </c>
      <c r="F461" s="234" t="s">
        <v>5173</v>
      </c>
      <c r="G461" s="232"/>
      <c r="H461" s="235">
        <v>1.526</v>
      </c>
      <c r="I461" s="236"/>
      <c r="J461" s="232"/>
      <c r="K461" s="232"/>
      <c r="L461" s="237"/>
      <c r="M461" s="238"/>
      <c r="N461" s="239"/>
      <c r="O461" s="239"/>
      <c r="P461" s="239"/>
      <c r="Q461" s="239"/>
      <c r="R461" s="239"/>
      <c r="S461" s="239"/>
      <c r="T461" s="240"/>
      <c r="AT461" s="241" t="s">
        <v>211</v>
      </c>
      <c r="AU461" s="241" t="s">
        <v>87</v>
      </c>
      <c r="AV461" s="13" t="s">
        <v>87</v>
      </c>
      <c r="AW461" s="13" t="s">
        <v>40</v>
      </c>
      <c r="AX461" s="13" t="s">
        <v>80</v>
      </c>
      <c r="AY461" s="241" t="s">
        <v>201</v>
      </c>
    </row>
    <row r="462" spans="2:65" s="13" customFormat="1" ht="27">
      <c r="B462" s="231"/>
      <c r="C462" s="232"/>
      <c r="D462" s="218" t="s">
        <v>211</v>
      </c>
      <c r="E462" s="233" t="s">
        <v>34</v>
      </c>
      <c r="F462" s="234" t="s">
        <v>5174</v>
      </c>
      <c r="G462" s="232"/>
      <c r="H462" s="235">
        <v>1.526</v>
      </c>
      <c r="I462" s="236"/>
      <c r="J462" s="232"/>
      <c r="K462" s="232"/>
      <c r="L462" s="237"/>
      <c r="M462" s="238"/>
      <c r="N462" s="239"/>
      <c r="O462" s="239"/>
      <c r="P462" s="239"/>
      <c r="Q462" s="239"/>
      <c r="R462" s="239"/>
      <c r="S462" s="239"/>
      <c r="T462" s="240"/>
      <c r="AT462" s="241" t="s">
        <v>211</v>
      </c>
      <c r="AU462" s="241" t="s">
        <v>87</v>
      </c>
      <c r="AV462" s="13" t="s">
        <v>87</v>
      </c>
      <c r="AW462" s="13" t="s">
        <v>40</v>
      </c>
      <c r="AX462" s="13" t="s">
        <v>80</v>
      </c>
      <c r="AY462" s="241" t="s">
        <v>201</v>
      </c>
    </row>
    <row r="463" spans="2:65" s="13" customFormat="1">
      <c r="B463" s="231"/>
      <c r="C463" s="232"/>
      <c r="D463" s="218" t="s">
        <v>211</v>
      </c>
      <c r="E463" s="233" t="s">
        <v>34</v>
      </c>
      <c r="F463" s="234" t="s">
        <v>5175</v>
      </c>
      <c r="G463" s="232"/>
      <c r="H463" s="235">
        <v>3.24</v>
      </c>
      <c r="I463" s="236"/>
      <c r="J463" s="232"/>
      <c r="K463" s="232"/>
      <c r="L463" s="237"/>
      <c r="M463" s="238"/>
      <c r="N463" s="239"/>
      <c r="O463" s="239"/>
      <c r="P463" s="239"/>
      <c r="Q463" s="239"/>
      <c r="R463" s="239"/>
      <c r="S463" s="239"/>
      <c r="T463" s="240"/>
      <c r="AT463" s="241" t="s">
        <v>211</v>
      </c>
      <c r="AU463" s="241" t="s">
        <v>87</v>
      </c>
      <c r="AV463" s="13" t="s">
        <v>87</v>
      </c>
      <c r="AW463" s="13" t="s">
        <v>40</v>
      </c>
      <c r="AX463" s="13" t="s">
        <v>80</v>
      </c>
      <c r="AY463" s="241" t="s">
        <v>201</v>
      </c>
    </row>
    <row r="464" spans="2:65" s="13" customFormat="1">
      <c r="B464" s="231"/>
      <c r="C464" s="232"/>
      <c r="D464" s="218" t="s">
        <v>211</v>
      </c>
      <c r="E464" s="233" t="s">
        <v>34</v>
      </c>
      <c r="F464" s="234" t="s">
        <v>5176</v>
      </c>
      <c r="G464" s="232"/>
      <c r="H464" s="235">
        <v>11.178000000000001</v>
      </c>
      <c r="I464" s="236"/>
      <c r="J464" s="232"/>
      <c r="K464" s="232"/>
      <c r="L464" s="237"/>
      <c r="M464" s="238"/>
      <c r="N464" s="239"/>
      <c r="O464" s="239"/>
      <c r="P464" s="239"/>
      <c r="Q464" s="239"/>
      <c r="R464" s="239"/>
      <c r="S464" s="239"/>
      <c r="T464" s="240"/>
      <c r="AT464" s="241" t="s">
        <v>211</v>
      </c>
      <c r="AU464" s="241" t="s">
        <v>87</v>
      </c>
      <c r="AV464" s="13" t="s">
        <v>87</v>
      </c>
      <c r="AW464" s="13" t="s">
        <v>40</v>
      </c>
      <c r="AX464" s="13" t="s">
        <v>80</v>
      </c>
      <c r="AY464" s="241" t="s">
        <v>201</v>
      </c>
    </row>
    <row r="465" spans="2:65" s="13" customFormat="1">
      <c r="B465" s="231"/>
      <c r="C465" s="232"/>
      <c r="D465" s="218" t="s">
        <v>211</v>
      </c>
      <c r="E465" s="233" t="s">
        <v>34</v>
      </c>
      <c r="F465" s="234" t="s">
        <v>5177</v>
      </c>
      <c r="G465" s="232"/>
      <c r="H465" s="235">
        <v>13.554</v>
      </c>
      <c r="I465" s="236"/>
      <c r="J465" s="232"/>
      <c r="K465" s="232"/>
      <c r="L465" s="237"/>
      <c r="M465" s="238"/>
      <c r="N465" s="239"/>
      <c r="O465" s="239"/>
      <c r="P465" s="239"/>
      <c r="Q465" s="239"/>
      <c r="R465" s="239"/>
      <c r="S465" s="239"/>
      <c r="T465" s="240"/>
      <c r="AT465" s="241" t="s">
        <v>211</v>
      </c>
      <c r="AU465" s="241" t="s">
        <v>87</v>
      </c>
      <c r="AV465" s="13" t="s">
        <v>87</v>
      </c>
      <c r="AW465" s="13" t="s">
        <v>40</v>
      </c>
      <c r="AX465" s="13" t="s">
        <v>80</v>
      </c>
      <c r="AY465" s="241" t="s">
        <v>201</v>
      </c>
    </row>
    <row r="466" spans="2:65" s="14" customFormat="1">
      <c r="B466" s="242"/>
      <c r="C466" s="243"/>
      <c r="D466" s="218" t="s">
        <v>211</v>
      </c>
      <c r="E466" s="244" t="s">
        <v>34</v>
      </c>
      <c r="F466" s="245" t="s">
        <v>215</v>
      </c>
      <c r="G466" s="243"/>
      <c r="H466" s="246">
        <v>44.807000000000002</v>
      </c>
      <c r="I466" s="247"/>
      <c r="J466" s="243"/>
      <c r="K466" s="243"/>
      <c r="L466" s="248"/>
      <c r="M466" s="249"/>
      <c r="N466" s="250"/>
      <c r="O466" s="250"/>
      <c r="P466" s="250"/>
      <c r="Q466" s="250"/>
      <c r="R466" s="250"/>
      <c r="S466" s="250"/>
      <c r="T466" s="251"/>
      <c r="AT466" s="252" t="s">
        <v>211</v>
      </c>
      <c r="AU466" s="252" t="s">
        <v>87</v>
      </c>
      <c r="AV466" s="14" t="s">
        <v>111</v>
      </c>
      <c r="AW466" s="14" t="s">
        <v>40</v>
      </c>
      <c r="AX466" s="14" t="s">
        <v>42</v>
      </c>
      <c r="AY466" s="252" t="s">
        <v>201</v>
      </c>
    </row>
    <row r="467" spans="2:65" s="1" customFormat="1" ht="25.5" customHeight="1">
      <c r="B467" s="43"/>
      <c r="C467" s="206" t="s">
        <v>780</v>
      </c>
      <c r="D467" s="206" t="s">
        <v>203</v>
      </c>
      <c r="E467" s="207" t="s">
        <v>2753</v>
      </c>
      <c r="F467" s="208" t="s">
        <v>2754</v>
      </c>
      <c r="G467" s="209" t="s">
        <v>137</v>
      </c>
      <c r="H467" s="210">
        <v>44.807000000000002</v>
      </c>
      <c r="I467" s="211"/>
      <c r="J467" s="212">
        <f>ROUND(I467*H467,2)</f>
        <v>0</v>
      </c>
      <c r="K467" s="208" t="s">
        <v>207</v>
      </c>
      <c r="L467" s="63"/>
      <c r="M467" s="213" t="s">
        <v>34</v>
      </c>
      <c r="N467" s="214" t="s">
        <v>51</v>
      </c>
      <c r="O467" s="44"/>
      <c r="P467" s="215">
        <f>O467*H467</f>
        <v>0</v>
      </c>
      <c r="Q467" s="215">
        <v>6.9999999999999994E-5</v>
      </c>
      <c r="R467" s="215">
        <f>Q467*H467</f>
        <v>3.13649E-3</v>
      </c>
      <c r="S467" s="215">
        <v>0</v>
      </c>
      <c r="T467" s="216">
        <f>S467*H467</f>
        <v>0</v>
      </c>
      <c r="AR467" s="25" t="s">
        <v>286</v>
      </c>
      <c r="AT467" s="25" t="s">
        <v>203</v>
      </c>
      <c r="AU467" s="25" t="s">
        <v>87</v>
      </c>
      <c r="AY467" s="25" t="s">
        <v>201</v>
      </c>
      <c r="BE467" s="217">
        <f>IF(N467="základní",J467,0)</f>
        <v>0</v>
      </c>
      <c r="BF467" s="217">
        <f>IF(N467="snížená",J467,0)</f>
        <v>0</v>
      </c>
      <c r="BG467" s="217">
        <f>IF(N467="zákl. přenesená",J467,0)</f>
        <v>0</v>
      </c>
      <c r="BH467" s="217">
        <f>IF(N467="sníž. přenesená",J467,0)</f>
        <v>0</v>
      </c>
      <c r="BI467" s="217">
        <f>IF(N467="nulová",J467,0)</f>
        <v>0</v>
      </c>
      <c r="BJ467" s="25" t="s">
        <v>42</v>
      </c>
      <c r="BK467" s="217">
        <f>ROUND(I467*H467,2)</f>
        <v>0</v>
      </c>
      <c r="BL467" s="25" t="s">
        <v>286</v>
      </c>
      <c r="BM467" s="25" t="s">
        <v>5178</v>
      </c>
    </row>
    <row r="468" spans="2:65" s="1" customFormat="1" ht="25.5" customHeight="1">
      <c r="B468" s="43"/>
      <c r="C468" s="206" t="s">
        <v>832</v>
      </c>
      <c r="D468" s="206" t="s">
        <v>203</v>
      </c>
      <c r="E468" s="207" t="s">
        <v>2757</v>
      </c>
      <c r="F468" s="208" t="s">
        <v>2758</v>
      </c>
      <c r="G468" s="209" t="s">
        <v>137</v>
      </c>
      <c r="H468" s="210">
        <v>44.807000000000002</v>
      </c>
      <c r="I468" s="211"/>
      <c r="J468" s="212">
        <f>ROUND(I468*H468,2)</f>
        <v>0</v>
      </c>
      <c r="K468" s="208" t="s">
        <v>207</v>
      </c>
      <c r="L468" s="63"/>
      <c r="M468" s="213" t="s">
        <v>34</v>
      </c>
      <c r="N468" s="214" t="s">
        <v>51</v>
      </c>
      <c r="O468" s="44"/>
      <c r="P468" s="215">
        <f>O468*H468</f>
        <v>0</v>
      </c>
      <c r="Q468" s="215">
        <v>0</v>
      </c>
      <c r="R468" s="215">
        <f>Q468*H468</f>
        <v>0</v>
      </c>
      <c r="S468" s="215">
        <v>0</v>
      </c>
      <c r="T468" s="216">
        <f>S468*H468</f>
        <v>0</v>
      </c>
      <c r="AR468" s="25" t="s">
        <v>286</v>
      </c>
      <c r="AT468" s="25" t="s">
        <v>203</v>
      </c>
      <c r="AU468" s="25" t="s">
        <v>87</v>
      </c>
      <c r="AY468" s="25" t="s">
        <v>201</v>
      </c>
      <c r="BE468" s="217">
        <f>IF(N468="základní",J468,0)</f>
        <v>0</v>
      </c>
      <c r="BF468" s="217">
        <f>IF(N468="snížená",J468,0)</f>
        <v>0</v>
      </c>
      <c r="BG468" s="217">
        <f>IF(N468="zákl. přenesená",J468,0)</f>
        <v>0</v>
      </c>
      <c r="BH468" s="217">
        <f>IF(N468="sníž. přenesená",J468,0)</f>
        <v>0</v>
      </c>
      <c r="BI468" s="217">
        <f>IF(N468="nulová",J468,0)</f>
        <v>0</v>
      </c>
      <c r="BJ468" s="25" t="s">
        <v>42</v>
      </c>
      <c r="BK468" s="217">
        <f>ROUND(I468*H468,2)</f>
        <v>0</v>
      </c>
      <c r="BL468" s="25" t="s">
        <v>286</v>
      </c>
      <c r="BM468" s="25" t="s">
        <v>5179</v>
      </c>
    </row>
    <row r="469" spans="2:65" s="1" customFormat="1" ht="25.5" customHeight="1">
      <c r="B469" s="43"/>
      <c r="C469" s="206" t="s">
        <v>837</v>
      </c>
      <c r="D469" s="206" t="s">
        <v>203</v>
      </c>
      <c r="E469" s="207" t="s">
        <v>5180</v>
      </c>
      <c r="F469" s="208" t="s">
        <v>5181</v>
      </c>
      <c r="G469" s="209" t="s">
        <v>137</v>
      </c>
      <c r="H469" s="210">
        <v>44.807000000000002</v>
      </c>
      <c r="I469" s="211"/>
      <c r="J469" s="212">
        <f>ROUND(I469*H469,2)</f>
        <v>0</v>
      </c>
      <c r="K469" s="208" t="s">
        <v>207</v>
      </c>
      <c r="L469" s="63"/>
      <c r="M469" s="213" t="s">
        <v>34</v>
      </c>
      <c r="N469" s="214" t="s">
        <v>51</v>
      </c>
      <c r="O469" s="44"/>
      <c r="P469" s="215">
        <f>O469*H469</f>
        <v>0</v>
      </c>
      <c r="Q469" s="215">
        <v>1.7000000000000001E-4</v>
      </c>
      <c r="R469" s="215">
        <f>Q469*H469</f>
        <v>7.6171900000000011E-3</v>
      </c>
      <c r="S469" s="215">
        <v>0</v>
      </c>
      <c r="T469" s="216">
        <f>S469*H469</f>
        <v>0</v>
      </c>
      <c r="AR469" s="25" t="s">
        <v>286</v>
      </c>
      <c r="AT469" s="25" t="s">
        <v>203</v>
      </c>
      <c r="AU469" s="25" t="s">
        <v>87</v>
      </c>
      <c r="AY469" s="25" t="s">
        <v>201</v>
      </c>
      <c r="BE469" s="217">
        <f>IF(N469="základní",J469,0)</f>
        <v>0</v>
      </c>
      <c r="BF469" s="217">
        <f>IF(N469="snížená",J469,0)</f>
        <v>0</v>
      </c>
      <c r="BG469" s="217">
        <f>IF(N469="zákl. přenesená",J469,0)</f>
        <v>0</v>
      </c>
      <c r="BH469" s="217">
        <f>IF(N469="sníž. přenesená",J469,0)</f>
        <v>0</v>
      </c>
      <c r="BI469" s="217">
        <f>IF(N469="nulová",J469,0)</f>
        <v>0</v>
      </c>
      <c r="BJ469" s="25" t="s">
        <v>42</v>
      </c>
      <c r="BK469" s="217">
        <f>ROUND(I469*H469,2)</f>
        <v>0</v>
      </c>
      <c r="BL469" s="25" t="s">
        <v>286</v>
      </c>
      <c r="BM469" s="25" t="s">
        <v>5182</v>
      </c>
    </row>
    <row r="470" spans="2:65" s="1" customFormat="1" ht="16.5" customHeight="1">
      <c r="B470" s="43"/>
      <c r="C470" s="206" t="s">
        <v>842</v>
      </c>
      <c r="D470" s="206" t="s">
        <v>203</v>
      </c>
      <c r="E470" s="207" t="s">
        <v>2767</v>
      </c>
      <c r="F470" s="208" t="s">
        <v>2768</v>
      </c>
      <c r="G470" s="209" t="s">
        <v>137</v>
      </c>
      <c r="H470" s="210">
        <v>44.807000000000002</v>
      </c>
      <c r="I470" s="211"/>
      <c r="J470" s="212">
        <f>ROUND(I470*H470,2)</f>
        <v>0</v>
      </c>
      <c r="K470" s="208" t="s">
        <v>207</v>
      </c>
      <c r="L470" s="63"/>
      <c r="M470" s="213" t="s">
        <v>34</v>
      </c>
      <c r="N470" s="214" t="s">
        <v>51</v>
      </c>
      <c r="O470" s="44"/>
      <c r="P470" s="215">
        <f>O470*H470</f>
        <v>0</v>
      </c>
      <c r="Q470" s="215">
        <v>1.2E-4</v>
      </c>
      <c r="R470" s="215">
        <f>Q470*H470</f>
        <v>5.3768400000000008E-3</v>
      </c>
      <c r="S470" s="215">
        <v>0</v>
      </c>
      <c r="T470" s="216">
        <f>S470*H470</f>
        <v>0</v>
      </c>
      <c r="AR470" s="25" t="s">
        <v>286</v>
      </c>
      <c r="AT470" s="25" t="s">
        <v>203</v>
      </c>
      <c r="AU470" s="25" t="s">
        <v>87</v>
      </c>
      <c r="AY470" s="25" t="s">
        <v>201</v>
      </c>
      <c r="BE470" s="217">
        <f>IF(N470="základní",J470,0)</f>
        <v>0</v>
      </c>
      <c r="BF470" s="217">
        <f>IF(N470="snížená",J470,0)</f>
        <v>0</v>
      </c>
      <c r="BG470" s="217">
        <f>IF(N470="zákl. přenesená",J470,0)</f>
        <v>0</v>
      </c>
      <c r="BH470" s="217">
        <f>IF(N470="sníž. přenesená",J470,0)</f>
        <v>0</v>
      </c>
      <c r="BI470" s="217">
        <f>IF(N470="nulová",J470,0)</f>
        <v>0</v>
      </c>
      <c r="BJ470" s="25" t="s">
        <v>42</v>
      </c>
      <c r="BK470" s="217">
        <f>ROUND(I470*H470,2)</f>
        <v>0</v>
      </c>
      <c r="BL470" s="25" t="s">
        <v>286</v>
      </c>
      <c r="BM470" s="25" t="s">
        <v>5183</v>
      </c>
    </row>
    <row r="471" spans="2:65" s="1" customFormat="1" ht="25.5" customHeight="1">
      <c r="B471" s="43"/>
      <c r="C471" s="206" t="s">
        <v>848</v>
      </c>
      <c r="D471" s="206" t="s">
        <v>203</v>
      </c>
      <c r="E471" s="207" t="s">
        <v>2771</v>
      </c>
      <c r="F471" s="208" t="s">
        <v>2772</v>
      </c>
      <c r="G471" s="209" t="s">
        <v>137</v>
      </c>
      <c r="H471" s="210">
        <v>44.807000000000002</v>
      </c>
      <c r="I471" s="211"/>
      <c r="J471" s="212">
        <f>ROUND(I471*H471,2)</f>
        <v>0</v>
      </c>
      <c r="K471" s="208" t="s">
        <v>207</v>
      </c>
      <c r="L471" s="63"/>
      <c r="M471" s="213" t="s">
        <v>34</v>
      </c>
      <c r="N471" s="277" t="s">
        <v>51</v>
      </c>
      <c r="O471" s="278"/>
      <c r="P471" s="279">
        <f>O471*H471</f>
        <v>0</v>
      </c>
      <c r="Q471" s="279">
        <v>1.2E-4</v>
      </c>
      <c r="R471" s="279">
        <f>Q471*H471</f>
        <v>5.3768400000000008E-3</v>
      </c>
      <c r="S471" s="279">
        <v>0</v>
      </c>
      <c r="T471" s="280">
        <f>S471*H471</f>
        <v>0</v>
      </c>
      <c r="AR471" s="25" t="s">
        <v>286</v>
      </c>
      <c r="AT471" s="25" t="s">
        <v>203</v>
      </c>
      <c r="AU471" s="25" t="s">
        <v>87</v>
      </c>
      <c r="AY471" s="25" t="s">
        <v>201</v>
      </c>
      <c r="BE471" s="217">
        <f>IF(N471="základní",J471,0)</f>
        <v>0</v>
      </c>
      <c r="BF471" s="217">
        <f>IF(N471="snížená",J471,0)</f>
        <v>0</v>
      </c>
      <c r="BG471" s="217">
        <f>IF(N471="zákl. přenesená",J471,0)</f>
        <v>0</v>
      </c>
      <c r="BH471" s="217">
        <f>IF(N471="sníž. přenesená",J471,0)</f>
        <v>0</v>
      </c>
      <c r="BI471" s="217">
        <f>IF(N471="nulová",J471,0)</f>
        <v>0</v>
      </c>
      <c r="BJ471" s="25" t="s">
        <v>42</v>
      </c>
      <c r="BK471" s="217">
        <f>ROUND(I471*H471,2)</f>
        <v>0</v>
      </c>
      <c r="BL471" s="25" t="s">
        <v>286</v>
      </c>
      <c r="BM471" s="25" t="s">
        <v>5184</v>
      </c>
    </row>
    <row r="472" spans="2:65" s="1" customFormat="1" ht="6.95" customHeight="1">
      <c r="B472" s="58"/>
      <c r="C472" s="59"/>
      <c r="D472" s="59"/>
      <c r="E472" s="59"/>
      <c r="F472" s="59"/>
      <c r="G472" s="59"/>
      <c r="H472" s="59"/>
      <c r="I472" s="151"/>
      <c r="J472" s="59"/>
      <c r="K472" s="59"/>
      <c r="L472" s="63"/>
    </row>
  </sheetData>
  <sheetProtection password="CC35" sheet="1" objects="1" scenarios="1" formatColumns="0" formatRows="0" autoFilter="0"/>
  <autoFilter ref="C86:K471"/>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116</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ht="15">
      <c r="B8" s="29"/>
      <c r="C8" s="30"/>
      <c r="D8" s="38" t="s">
        <v>149</v>
      </c>
      <c r="E8" s="30"/>
      <c r="F8" s="30"/>
      <c r="G8" s="30"/>
      <c r="H8" s="30"/>
      <c r="I8" s="129"/>
      <c r="J8" s="30"/>
      <c r="K8" s="32"/>
    </row>
    <row r="9" spans="1:70" s="1" customFormat="1" ht="16.5" customHeight="1">
      <c r="B9" s="43"/>
      <c r="C9" s="44"/>
      <c r="D9" s="44"/>
      <c r="E9" s="405" t="s">
        <v>5185</v>
      </c>
      <c r="F9" s="406"/>
      <c r="G9" s="406"/>
      <c r="H9" s="406"/>
      <c r="I9" s="130"/>
      <c r="J9" s="44"/>
      <c r="K9" s="47"/>
    </row>
    <row r="10" spans="1:70" s="1" customFormat="1" ht="15">
      <c r="B10" s="43"/>
      <c r="C10" s="44"/>
      <c r="D10" s="38" t="s">
        <v>151</v>
      </c>
      <c r="E10" s="44"/>
      <c r="F10" s="44"/>
      <c r="G10" s="44"/>
      <c r="H10" s="44"/>
      <c r="I10" s="130"/>
      <c r="J10" s="44"/>
      <c r="K10" s="47"/>
    </row>
    <row r="11" spans="1:70" s="1" customFormat="1" ht="36.950000000000003" customHeight="1">
      <c r="B11" s="43"/>
      <c r="C11" s="44"/>
      <c r="D11" s="44"/>
      <c r="E11" s="407" t="s">
        <v>5186</v>
      </c>
      <c r="F11" s="406"/>
      <c r="G11" s="406"/>
      <c r="H11" s="406"/>
      <c r="I11" s="130"/>
      <c r="J11" s="44"/>
      <c r="K11" s="47"/>
    </row>
    <row r="12" spans="1:70" s="1" customFormat="1">
      <c r="B12" s="43"/>
      <c r="C12" s="44"/>
      <c r="D12" s="44"/>
      <c r="E12" s="44"/>
      <c r="F12" s="44"/>
      <c r="G12" s="44"/>
      <c r="H12" s="44"/>
      <c r="I12" s="130"/>
      <c r="J12" s="44"/>
      <c r="K12" s="47"/>
    </row>
    <row r="13" spans="1:70" s="1" customFormat="1" ht="14.45" customHeight="1">
      <c r="B13" s="43"/>
      <c r="C13" s="44"/>
      <c r="D13" s="38" t="s">
        <v>20</v>
      </c>
      <c r="E13" s="44"/>
      <c r="F13" s="36" t="s">
        <v>21</v>
      </c>
      <c r="G13" s="44"/>
      <c r="H13" s="44"/>
      <c r="I13" s="131" t="s">
        <v>22</v>
      </c>
      <c r="J13" s="36" t="s">
        <v>34</v>
      </c>
      <c r="K13" s="47"/>
    </row>
    <row r="14" spans="1:70" s="1" customFormat="1" ht="14.45" customHeight="1">
      <c r="B14" s="43"/>
      <c r="C14" s="44"/>
      <c r="D14" s="38" t="s">
        <v>24</v>
      </c>
      <c r="E14" s="44"/>
      <c r="F14" s="36" t="s">
        <v>25</v>
      </c>
      <c r="G14" s="44"/>
      <c r="H14" s="44"/>
      <c r="I14" s="131" t="s">
        <v>26</v>
      </c>
      <c r="J14" s="132" t="str">
        <f>'Rekapitulace stavby'!AN8</f>
        <v>5. 6. 2018</v>
      </c>
      <c r="K14" s="47"/>
    </row>
    <row r="15" spans="1:70" s="1" customFormat="1" ht="10.9" customHeight="1">
      <c r="B15" s="43"/>
      <c r="C15" s="44"/>
      <c r="D15" s="44"/>
      <c r="E15" s="44"/>
      <c r="F15" s="44"/>
      <c r="G15" s="44"/>
      <c r="H15" s="44"/>
      <c r="I15" s="130"/>
      <c r="J15" s="44"/>
      <c r="K15" s="47"/>
    </row>
    <row r="16" spans="1:70" s="1" customFormat="1" ht="14.45" customHeight="1">
      <c r="B16" s="43"/>
      <c r="C16" s="44"/>
      <c r="D16" s="38" t="s">
        <v>32</v>
      </c>
      <c r="E16" s="44"/>
      <c r="F16" s="44"/>
      <c r="G16" s="44"/>
      <c r="H16" s="44"/>
      <c r="I16" s="131" t="s">
        <v>33</v>
      </c>
      <c r="J16" s="36" t="s">
        <v>34</v>
      </c>
      <c r="K16" s="47"/>
    </row>
    <row r="17" spans="2:11" s="1" customFormat="1" ht="18" customHeight="1">
      <c r="B17" s="43"/>
      <c r="C17" s="44"/>
      <c r="D17" s="44"/>
      <c r="E17" s="36" t="s">
        <v>35</v>
      </c>
      <c r="F17" s="44"/>
      <c r="G17" s="44"/>
      <c r="H17" s="44"/>
      <c r="I17" s="131" t="s">
        <v>36</v>
      </c>
      <c r="J17" s="36" t="s">
        <v>34</v>
      </c>
      <c r="K17" s="47"/>
    </row>
    <row r="18" spans="2:11" s="1" customFormat="1" ht="6.95" customHeight="1">
      <c r="B18" s="43"/>
      <c r="C18" s="44"/>
      <c r="D18" s="44"/>
      <c r="E18" s="44"/>
      <c r="F18" s="44"/>
      <c r="G18" s="44"/>
      <c r="H18" s="44"/>
      <c r="I18" s="130"/>
      <c r="J18" s="44"/>
      <c r="K18" s="47"/>
    </row>
    <row r="19" spans="2:11" s="1" customFormat="1" ht="14.45" customHeight="1">
      <c r="B19" s="43"/>
      <c r="C19" s="44"/>
      <c r="D19" s="38" t="s">
        <v>37</v>
      </c>
      <c r="E19" s="44"/>
      <c r="F19" s="44"/>
      <c r="G19" s="44"/>
      <c r="H19" s="44"/>
      <c r="I19" s="131" t="s">
        <v>33</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1" t="s">
        <v>36</v>
      </c>
      <c r="J20" s="36" t="str">
        <f>IF('Rekapitulace stavby'!AN14="Vyplň údaj","",IF('Rekapitulace stavby'!AN14="","",'Rekapitulace stavby'!AN14))</f>
        <v/>
      </c>
      <c r="K20" s="47"/>
    </row>
    <row r="21" spans="2:11" s="1" customFormat="1" ht="6.95" customHeight="1">
      <c r="B21" s="43"/>
      <c r="C21" s="44"/>
      <c r="D21" s="44"/>
      <c r="E21" s="44"/>
      <c r="F21" s="44"/>
      <c r="G21" s="44"/>
      <c r="H21" s="44"/>
      <c r="I21" s="130"/>
      <c r="J21" s="44"/>
      <c r="K21" s="47"/>
    </row>
    <row r="22" spans="2:11" s="1" customFormat="1" ht="14.45" customHeight="1">
      <c r="B22" s="43"/>
      <c r="C22" s="44"/>
      <c r="D22" s="38" t="s">
        <v>39</v>
      </c>
      <c r="E22" s="44"/>
      <c r="F22" s="44"/>
      <c r="G22" s="44"/>
      <c r="H22" s="44"/>
      <c r="I22" s="131" t="s">
        <v>33</v>
      </c>
      <c r="J22" s="36" t="s">
        <v>34</v>
      </c>
      <c r="K22" s="47"/>
    </row>
    <row r="23" spans="2:11" s="1" customFormat="1" ht="18" customHeight="1">
      <c r="B23" s="43"/>
      <c r="C23" s="44"/>
      <c r="D23" s="44"/>
      <c r="E23" s="36" t="s">
        <v>41</v>
      </c>
      <c r="F23" s="44"/>
      <c r="G23" s="44"/>
      <c r="H23" s="44"/>
      <c r="I23" s="131" t="s">
        <v>36</v>
      </c>
      <c r="J23" s="36" t="s">
        <v>34</v>
      </c>
      <c r="K23" s="47"/>
    </row>
    <row r="24" spans="2:11" s="1" customFormat="1" ht="6.95" customHeight="1">
      <c r="B24" s="43"/>
      <c r="C24" s="44"/>
      <c r="D24" s="44"/>
      <c r="E24" s="44"/>
      <c r="F24" s="44"/>
      <c r="G24" s="44"/>
      <c r="H24" s="44"/>
      <c r="I24" s="130"/>
      <c r="J24" s="44"/>
      <c r="K24" s="47"/>
    </row>
    <row r="25" spans="2:11" s="1" customFormat="1" ht="14.45" customHeight="1">
      <c r="B25" s="43"/>
      <c r="C25" s="44"/>
      <c r="D25" s="38" t="s">
        <v>43</v>
      </c>
      <c r="E25" s="44"/>
      <c r="F25" s="44"/>
      <c r="G25" s="44"/>
      <c r="H25" s="44"/>
      <c r="I25" s="130"/>
      <c r="J25" s="44"/>
      <c r="K25" s="47"/>
    </row>
    <row r="26" spans="2:11" s="7" customFormat="1" ht="71.25" customHeight="1">
      <c r="B26" s="133"/>
      <c r="C26" s="134"/>
      <c r="D26" s="134"/>
      <c r="E26" s="399" t="s">
        <v>45</v>
      </c>
      <c r="F26" s="399"/>
      <c r="G26" s="399"/>
      <c r="H26" s="399"/>
      <c r="I26" s="135"/>
      <c r="J26" s="134"/>
      <c r="K26" s="136"/>
    </row>
    <row r="27" spans="2:11" s="1" customFormat="1" ht="6.95" customHeight="1">
      <c r="B27" s="43"/>
      <c r="C27" s="44"/>
      <c r="D27" s="44"/>
      <c r="E27" s="44"/>
      <c r="F27" s="44"/>
      <c r="G27" s="44"/>
      <c r="H27" s="44"/>
      <c r="I27" s="130"/>
      <c r="J27" s="44"/>
      <c r="K27" s="47"/>
    </row>
    <row r="28" spans="2:11" s="1" customFormat="1" ht="6.95" customHeight="1">
      <c r="B28" s="43"/>
      <c r="C28" s="44"/>
      <c r="D28" s="87"/>
      <c r="E28" s="87"/>
      <c r="F28" s="87"/>
      <c r="G28" s="87"/>
      <c r="H28" s="87"/>
      <c r="I28" s="137"/>
      <c r="J28" s="87"/>
      <c r="K28" s="138"/>
    </row>
    <row r="29" spans="2:11" s="1" customFormat="1" ht="25.35" customHeight="1">
      <c r="B29" s="43"/>
      <c r="C29" s="44"/>
      <c r="D29" s="139" t="s">
        <v>46</v>
      </c>
      <c r="E29" s="44"/>
      <c r="F29" s="44"/>
      <c r="G29" s="44"/>
      <c r="H29" s="44"/>
      <c r="I29" s="130"/>
      <c r="J29" s="140">
        <f>ROUND(J93,0)</f>
        <v>0</v>
      </c>
      <c r="K29" s="47"/>
    </row>
    <row r="30" spans="2:11" s="1" customFormat="1" ht="6.95" customHeight="1">
      <c r="B30" s="43"/>
      <c r="C30" s="44"/>
      <c r="D30" s="87"/>
      <c r="E30" s="87"/>
      <c r="F30" s="87"/>
      <c r="G30" s="87"/>
      <c r="H30" s="87"/>
      <c r="I30" s="137"/>
      <c r="J30" s="87"/>
      <c r="K30" s="138"/>
    </row>
    <row r="31" spans="2:11" s="1" customFormat="1" ht="14.45" customHeight="1">
      <c r="B31" s="43"/>
      <c r="C31" s="44"/>
      <c r="D31" s="44"/>
      <c r="E31" s="44"/>
      <c r="F31" s="48" t="s">
        <v>48</v>
      </c>
      <c r="G31" s="44"/>
      <c r="H31" s="44"/>
      <c r="I31" s="141" t="s">
        <v>47</v>
      </c>
      <c r="J31" s="48" t="s">
        <v>49</v>
      </c>
      <c r="K31" s="47"/>
    </row>
    <row r="32" spans="2:11" s="1" customFormat="1" ht="14.45" customHeight="1">
      <c r="B32" s="43"/>
      <c r="C32" s="44"/>
      <c r="D32" s="51" t="s">
        <v>50</v>
      </c>
      <c r="E32" s="51" t="s">
        <v>51</v>
      </c>
      <c r="F32" s="142">
        <f>ROUND(SUM(BE93:BE549), 0)</f>
        <v>0</v>
      </c>
      <c r="G32" s="44"/>
      <c r="H32" s="44"/>
      <c r="I32" s="143">
        <v>0.21</v>
      </c>
      <c r="J32" s="142">
        <f>ROUND(ROUND((SUM(BE93:BE549)), 0)*I32, 1)</f>
        <v>0</v>
      </c>
      <c r="K32" s="47"/>
    </row>
    <row r="33" spans="2:11" s="1" customFormat="1" ht="14.45" customHeight="1">
      <c r="B33" s="43"/>
      <c r="C33" s="44"/>
      <c r="D33" s="44"/>
      <c r="E33" s="51" t="s">
        <v>52</v>
      </c>
      <c r="F33" s="142">
        <f>ROUND(SUM(BF93:BF549), 0)</f>
        <v>0</v>
      </c>
      <c r="G33" s="44"/>
      <c r="H33" s="44"/>
      <c r="I33" s="143">
        <v>0.15</v>
      </c>
      <c r="J33" s="142">
        <f>ROUND(ROUND((SUM(BF93:BF549)), 0)*I33, 1)</f>
        <v>0</v>
      </c>
      <c r="K33" s="47"/>
    </row>
    <row r="34" spans="2:11" s="1" customFormat="1" ht="14.45" hidden="1" customHeight="1">
      <c r="B34" s="43"/>
      <c r="C34" s="44"/>
      <c r="D34" s="44"/>
      <c r="E34" s="51" t="s">
        <v>53</v>
      </c>
      <c r="F34" s="142">
        <f>ROUND(SUM(BG93:BG549), 0)</f>
        <v>0</v>
      </c>
      <c r="G34" s="44"/>
      <c r="H34" s="44"/>
      <c r="I34" s="143">
        <v>0.21</v>
      </c>
      <c r="J34" s="142">
        <v>0</v>
      </c>
      <c r="K34" s="47"/>
    </row>
    <row r="35" spans="2:11" s="1" customFormat="1" ht="14.45" hidden="1" customHeight="1">
      <c r="B35" s="43"/>
      <c r="C35" s="44"/>
      <c r="D35" s="44"/>
      <c r="E35" s="51" t="s">
        <v>54</v>
      </c>
      <c r="F35" s="142">
        <f>ROUND(SUM(BH93:BH549), 0)</f>
        <v>0</v>
      </c>
      <c r="G35" s="44"/>
      <c r="H35" s="44"/>
      <c r="I35" s="143">
        <v>0.15</v>
      </c>
      <c r="J35" s="142">
        <v>0</v>
      </c>
      <c r="K35" s="47"/>
    </row>
    <row r="36" spans="2:11" s="1" customFormat="1" ht="14.45" hidden="1" customHeight="1">
      <c r="B36" s="43"/>
      <c r="C36" s="44"/>
      <c r="D36" s="44"/>
      <c r="E36" s="51" t="s">
        <v>55</v>
      </c>
      <c r="F36" s="142">
        <f>ROUND(SUM(BI93:BI549), 0)</f>
        <v>0</v>
      </c>
      <c r="G36" s="44"/>
      <c r="H36" s="44"/>
      <c r="I36" s="143">
        <v>0</v>
      </c>
      <c r="J36" s="142">
        <v>0</v>
      </c>
      <c r="K36" s="47"/>
    </row>
    <row r="37" spans="2:11" s="1" customFormat="1" ht="6.95" customHeight="1">
      <c r="B37" s="43"/>
      <c r="C37" s="44"/>
      <c r="D37" s="44"/>
      <c r="E37" s="44"/>
      <c r="F37" s="44"/>
      <c r="G37" s="44"/>
      <c r="H37" s="44"/>
      <c r="I37" s="130"/>
      <c r="J37" s="44"/>
      <c r="K37" s="47"/>
    </row>
    <row r="38" spans="2:11" s="1" customFormat="1" ht="25.35" customHeight="1">
      <c r="B38" s="43"/>
      <c r="C38" s="144"/>
      <c r="D38" s="145" t="s">
        <v>56</v>
      </c>
      <c r="E38" s="81"/>
      <c r="F38" s="81"/>
      <c r="G38" s="146" t="s">
        <v>57</v>
      </c>
      <c r="H38" s="147" t="s">
        <v>58</v>
      </c>
      <c r="I38" s="148"/>
      <c r="J38" s="149">
        <f>SUM(J29:J36)</f>
        <v>0</v>
      </c>
      <c r="K38" s="150"/>
    </row>
    <row r="39" spans="2:11" s="1" customFormat="1" ht="14.45" customHeight="1">
      <c r="B39" s="58"/>
      <c r="C39" s="59"/>
      <c r="D39" s="59"/>
      <c r="E39" s="59"/>
      <c r="F39" s="59"/>
      <c r="G39" s="59"/>
      <c r="H39" s="59"/>
      <c r="I39" s="151"/>
      <c r="J39" s="59"/>
      <c r="K39" s="60"/>
    </row>
    <row r="43" spans="2:11" s="1" customFormat="1" ht="6.95" customHeight="1">
      <c r="B43" s="152"/>
      <c r="C43" s="153"/>
      <c r="D43" s="153"/>
      <c r="E43" s="153"/>
      <c r="F43" s="153"/>
      <c r="G43" s="153"/>
      <c r="H43" s="153"/>
      <c r="I43" s="154"/>
      <c r="J43" s="153"/>
      <c r="K43" s="155"/>
    </row>
    <row r="44" spans="2:11" s="1" customFormat="1" ht="36.950000000000003" customHeight="1">
      <c r="B44" s="43"/>
      <c r="C44" s="31" t="s">
        <v>153</v>
      </c>
      <c r="D44" s="44"/>
      <c r="E44" s="44"/>
      <c r="F44" s="44"/>
      <c r="G44" s="44"/>
      <c r="H44" s="44"/>
      <c r="I44" s="130"/>
      <c r="J44" s="44"/>
      <c r="K44" s="47"/>
    </row>
    <row r="45" spans="2:11" s="1" customFormat="1" ht="6.95" customHeight="1">
      <c r="B45" s="43"/>
      <c r="C45" s="44"/>
      <c r="D45" s="44"/>
      <c r="E45" s="44"/>
      <c r="F45" s="44"/>
      <c r="G45" s="44"/>
      <c r="H45" s="44"/>
      <c r="I45" s="130"/>
      <c r="J45" s="44"/>
      <c r="K45" s="47"/>
    </row>
    <row r="46" spans="2:11" s="1" customFormat="1" ht="14.45" customHeight="1">
      <c r="B46" s="43"/>
      <c r="C46" s="38" t="s">
        <v>18</v>
      </c>
      <c r="D46" s="44"/>
      <c r="E46" s="44"/>
      <c r="F46" s="44"/>
      <c r="G46" s="44"/>
      <c r="H46" s="44"/>
      <c r="I46" s="130"/>
      <c r="J46" s="44"/>
      <c r="K46" s="47"/>
    </row>
    <row r="47" spans="2:11" s="1" customFormat="1" ht="16.5" customHeight="1">
      <c r="B47" s="43"/>
      <c r="C47" s="44"/>
      <c r="D47" s="44"/>
      <c r="E47" s="405" t="str">
        <f>E7</f>
        <v>Školní jídelna a kuchyně, Velké Březno</v>
      </c>
      <c r="F47" s="411"/>
      <c r="G47" s="411"/>
      <c r="H47" s="411"/>
      <c r="I47" s="130"/>
      <c r="J47" s="44"/>
      <c r="K47" s="47"/>
    </row>
    <row r="48" spans="2:11" ht="15">
      <c r="B48" s="29"/>
      <c r="C48" s="38" t="s">
        <v>149</v>
      </c>
      <c r="D48" s="30"/>
      <c r="E48" s="30"/>
      <c r="F48" s="30"/>
      <c r="G48" s="30"/>
      <c r="H48" s="30"/>
      <c r="I48" s="129"/>
      <c r="J48" s="30"/>
      <c r="K48" s="32"/>
    </row>
    <row r="49" spans="2:47" s="1" customFormat="1" ht="16.5" customHeight="1">
      <c r="B49" s="43"/>
      <c r="C49" s="44"/>
      <c r="D49" s="44"/>
      <c r="E49" s="405" t="s">
        <v>5185</v>
      </c>
      <c r="F49" s="406"/>
      <c r="G49" s="406"/>
      <c r="H49" s="406"/>
      <c r="I49" s="130"/>
      <c r="J49" s="44"/>
      <c r="K49" s="47"/>
    </row>
    <row r="50" spans="2:47" s="1" customFormat="1" ht="14.45" customHeight="1">
      <c r="B50" s="43"/>
      <c r="C50" s="38" t="s">
        <v>151</v>
      </c>
      <c r="D50" s="44"/>
      <c r="E50" s="44"/>
      <c r="F50" s="44"/>
      <c r="G50" s="44"/>
      <c r="H50" s="44"/>
      <c r="I50" s="130"/>
      <c r="J50" s="44"/>
      <c r="K50" s="47"/>
    </row>
    <row r="51" spans="2:47" s="1" customFormat="1" ht="17.25" customHeight="1">
      <c r="B51" s="43"/>
      <c r="C51" s="44"/>
      <c r="D51" s="44"/>
      <c r="E51" s="407" t="str">
        <f>E11</f>
        <v>4.1 - IO 03.1 - Splašková kanalizace</v>
      </c>
      <c r="F51" s="406"/>
      <c r="G51" s="406"/>
      <c r="H51" s="406"/>
      <c r="I51" s="130"/>
      <c r="J51" s="44"/>
      <c r="K51" s="47"/>
    </row>
    <row r="52" spans="2:47" s="1" customFormat="1" ht="6.95" customHeight="1">
      <c r="B52" s="43"/>
      <c r="C52" s="44"/>
      <c r="D52" s="44"/>
      <c r="E52" s="44"/>
      <c r="F52" s="44"/>
      <c r="G52" s="44"/>
      <c r="H52" s="44"/>
      <c r="I52" s="130"/>
      <c r="J52" s="44"/>
      <c r="K52" s="47"/>
    </row>
    <row r="53" spans="2:47" s="1" customFormat="1" ht="18" customHeight="1">
      <c r="B53" s="43"/>
      <c r="C53" s="38" t="s">
        <v>24</v>
      </c>
      <c r="D53" s="44"/>
      <c r="E53" s="44"/>
      <c r="F53" s="36" t="str">
        <f>F14</f>
        <v>Velké Březno</v>
      </c>
      <c r="G53" s="44"/>
      <c r="H53" s="44"/>
      <c r="I53" s="131" t="s">
        <v>26</v>
      </c>
      <c r="J53" s="132" t="str">
        <f>IF(J14="","",J14)</f>
        <v>5. 6. 2018</v>
      </c>
      <c r="K53" s="47"/>
    </row>
    <row r="54" spans="2:47" s="1" customFormat="1" ht="6.95" customHeight="1">
      <c r="B54" s="43"/>
      <c r="C54" s="44"/>
      <c r="D54" s="44"/>
      <c r="E54" s="44"/>
      <c r="F54" s="44"/>
      <c r="G54" s="44"/>
      <c r="H54" s="44"/>
      <c r="I54" s="130"/>
      <c r="J54" s="44"/>
      <c r="K54" s="47"/>
    </row>
    <row r="55" spans="2:47" s="1" customFormat="1" ht="15">
      <c r="B55" s="43"/>
      <c r="C55" s="38" t="s">
        <v>32</v>
      </c>
      <c r="D55" s="44"/>
      <c r="E55" s="44"/>
      <c r="F55" s="36" t="str">
        <f>E17</f>
        <v>Obec Velké Březno</v>
      </c>
      <c r="G55" s="44"/>
      <c r="H55" s="44"/>
      <c r="I55" s="131" t="s">
        <v>39</v>
      </c>
      <c r="J55" s="399" t="str">
        <f>E23</f>
        <v>Ateliér AVN s.r.o.</v>
      </c>
      <c r="K55" s="47"/>
    </row>
    <row r="56" spans="2:47" s="1" customFormat="1" ht="14.45" customHeight="1">
      <c r="B56" s="43"/>
      <c r="C56" s="38" t="s">
        <v>37</v>
      </c>
      <c r="D56" s="44"/>
      <c r="E56" s="44"/>
      <c r="F56" s="36" t="str">
        <f>IF(E20="","",E20)</f>
        <v/>
      </c>
      <c r="G56" s="44"/>
      <c r="H56" s="44"/>
      <c r="I56" s="130"/>
      <c r="J56" s="408"/>
      <c r="K56" s="47"/>
    </row>
    <row r="57" spans="2:47" s="1" customFormat="1" ht="10.35" customHeight="1">
      <c r="B57" s="43"/>
      <c r="C57" s="44"/>
      <c r="D57" s="44"/>
      <c r="E57" s="44"/>
      <c r="F57" s="44"/>
      <c r="G57" s="44"/>
      <c r="H57" s="44"/>
      <c r="I57" s="130"/>
      <c r="J57" s="44"/>
      <c r="K57" s="47"/>
    </row>
    <row r="58" spans="2:47" s="1" customFormat="1" ht="29.25" customHeight="1">
      <c r="B58" s="43"/>
      <c r="C58" s="156" t="s">
        <v>154</v>
      </c>
      <c r="D58" s="144"/>
      <c r="E58" s="144"/>
      <c r="F58" s="144"/>
      <c r="G58" s="144"/>
      <c r="H58" s="144"/>
      <c r="I58" s="157"/>
      <c r="J58" s="158" t="s">
        <v>155</v>
      </c>
      <c r="K58" s="159"/>
    </row>
    <row r="59" spans="2:47" s="1" customFormat="1" ht="10.35" customHeight="1">
      <c r="B59" s="43"/>
      <c r="C59" s="44"/>
      <c r="D59" s="44"/>
      <c r="E59" s="44"/>
      <c r="F59" s="44"/>
      <c r="G59" s="44"/>
      <c r="H59" s="44"/>
      <c r="I59" s="130"/>
      <c r="J59" s="44"/>
      <c r="K59" s="47"/>
    </row>
    <row r="60" spans="2:47" s="1" customFormat="1" ht="29.25" customHeight="1">
      <c r="B60" s="43"/>
      <c r="C60" s="160" t="s">
        <v>156</v>
      </c>
      <c r="D60" s="44"/>
      <c r="E60" s="44"/>
      <c r="F60" s="44"/>
      <c r="G60" s="44"/>
      <c r="H60" s="44"/>
      <c r="I60" s="130"/>
      <c r="J60" s="140">
        <f>J93</f>
        <v>0</v>
      </c>
      <c r="K60" s="47"/>
      <c r="AU60" s="25" t="s">
        <v>157</v>
      </c>
    </row>
    <row r="61" spans="2:47" s="8" customFormat="1" ht="24.95" customHeight="1">
      <c r="B61" s="161"/>
      <c r="C61" s="162"/>
      <c r="D61" s="163" t="s">
        <v>158</v>
      </c>
      <c r="E61" s="164"/>
      <c r="F61" s="164"/>
      <c r="G61" s="164"/>
      <c r="H61" s="164"/>
      <c r="I61" s="165"/>
      <c r="J61" s="166">
        <f>J94</f>
        <v>0</v>
      </c>
      <c r="K61" s="167"/>
    </row>
    <row r="62" spans="2:47" s="9" customFormat="1" ht="19.899999999999999" customHeight="1">
      <c r="B62" s="168"/>
      <c r="C62" s="169"/>
      <c r="D62" s="170" t="s">
        <v>159</v>
      </c>
      <c r="E62" s="171"/>
      <c r="F62" s="171"/>
      <c r="G62" s="171"/>
      <c r="H62" s="171"/>
      <c r="I62" s="172"/>
      <c r="J62" s="173">
        <f>J95</f>
        <v>0</v>
      </c>
      <c r="K62" s="174"/>
    </row>
    <row r="63" spans="2:47" s="9" customFormat="1" ht="19.899999999999999" customHeight="1">
      <c r="B63" s="168"/>
      <c r="C63" s="169"/>
      <c r="D63" s="170" t="s">
        <v>160</v>
      </c>
      <c r="E63" s="171"/>
      <c r="F63" s="171"/>
      <c r="G63" s="171"/>
      <c r="H63" s="171"/>
      <c r="I63" s="172"/>
      <c r="J63" s="173">
        <f>J269</f>
        <v>0</v>
      </c>
      <c r="K63" s="174"/>
    </row>
    <row r="64" spans="2:47" s="9" customFormat="1" ht="19.899999999999999" customHeight="1">
      <c r="B64" s="168"/>
      <c r="C64" s="169"/>
      <c r="D64" s="170" t="s">
        <v>161</v>
      </c>
      <c r="E64" s="171"/>
      <c r="F64" s="171"/>
      <c r="G64" s="171"/>
      <c r="H64" s="171"/>
      <c r="I64" s="172"/>
      <c r="J64" s="173">
        <f>J277</f>
        <v>0</v>
      </c>
      <c r="K64" s="174"/>
    </row>
    <row r="65" spans="2:12" s="9" customFormat="1" ht="19.899999999999999" customHeight="1">
      <c r="B65" s="168"/>
      <c r="C65" s="169"/>
      <c r="D65" s="170" t="s">
        <v>162</v>
      </c>
      <c r="E65" s="171"/>
      <c r="F65" s="171"/>
      <c r="G65" s="171"/>
      <c r="H65" s="171"/>
      <c r="I65" s="172"/>
      <c r="J65" s="173">
        <f>J291</f>
        <v>0</v>
      </c>
      <c r="K65" s="174"/>
    </row>
    <row r="66" spans="2:12" s="9" customFormat="1" ht="19.899999999999999" customHeight="1">
      <c r="B66" s="168"/>
      <c r="C66" s="169"/>
      <c r="D66" s="170" t="s">
        <v>4463</v>
      </c>
      <c r="E66" s="171"/>
      <c r="F66" s="171"/>
      <c r="G66" s="171"/>
      <c r="H66" s="171"/>
      <c r="I66" s="172"/>
      <c r="J66" s="173">
        <f>J319</f>
        <v>0</v>
      </c>
      <c r="K66" s="174"/>
    </row>
    <row r="67" spans="2:12" s="9" customFormat="1" ht="19.899999999999999" customHeight="1">
      <c r="B67" s="168"/>
      <c r="C67" s="169"/>
      <c r="D67" s="170" t="s">
        <v>4464</v>
      </c>
      <c r="E67" s="171"/>
      <c r="F67" s="171"/>
      <c r="G67" s="171"/>
      <c r="H67" s="171"/>
      <c r="I67" s="172"/>
      <c r="J67" s="173">
        <f>J343</f>
        <v>0</v>
      </c>
      <c r="K67" s="174"/>
    </row>
    <row r="68" spans="2:12" s="9" customFormat="1" ht="19.899999999999999" customHeight="1">
      <c r="B68" s="168"/>
      <c r="C68" s="169"/>
      <c r="D68" s="170" t="s">
        <v>164</v>
      </c>
      <c r="E68" s="171"/>
      <c r="F68" s="171"/>
      <c r="G68" s="171"/>
      <c r="H68" s="171"/>
      <c r="I68" s="172"/>
      <c r="J68" s="173">
        <f>J456</f>
        <v>0</v>
      </c>
      <c r="K68" s="174"/>
    </row>
    <row r="69" spans="2:12" s="9" customFormat="1" ht="19.899999999999999" customHeight="1">
      <c r="B69" s="168"/>
      <c r="C69" s="169"/>
      <c r="D69" s="170" t="s">
        <v>4465</v>
      </c>
      <c r="E69" s="171"/>
      <c r="F69" s="171"/>
      <c r="G69" s="171"/>
      <c r="H69" s="171"/>
      <c r="I69" s="172"/>
      <c r="J69" s="173">
        <f>J506</f>
        <v>0</v>
      </c>
      <c r="K69" s="174"/>
    </row>
    <row r="70" spans="2:12" s="9" customFormat="1" ht="19.899999999999999" customHeight="1">
      <c r="B70" s="168"/>
      <c r="C70" s="169"/>
      <c r="D70" s="170" t="s">
        <v>165</v>
      </c>
      <c r="E70" s="171"/>
      <c r="F70" s="171"/>
      <c r="G70" s="171"/>
      <c r="H70" s="171"/>
      <c r="I70" s="172"/>
      <c r="J70" s="173">
        <f>J539</f>
        <v>0</v>
      </c>
      <c r="K70" s="174"/>
    </row>
    <row r="71" spans="2:12" s="8" customFormat="1" ht="24.95" customHeight="1">
      <c r="B71" s="161"/>
      <c r="C71" s="162"/>
      <c r="D71" s="163" t="s">
        <v>5187</v>
      </c>
      <c r="E71" s="164"/>
      <c r="F71" s="164"/>
      <c r="G71" s="164"/>
      <c r="H71" s="164"/>
      <c r="I71" s="165"/>
      <c r="J71" s="166">
        <f>J544</f>
        <v>0</v>
      </c>
      <c r="K71" s="167"/>
    </row>
    <row r="72" spans="2:12" s="1" customFormat="1" ht="21.75" customHeight="1">
      <c r="B72" s="43"/>
      <c r="C72" s="44"/>
      <c r="D72" s="44"/>
      <c r="E72" s="44"/>
      <c r="F72" s="44"/>
      <c r="G72" s="44"/>
      <c r="H72" s="44"/>
      <c r="I72" s="130"/>
      <c r="J72" s="44"/>
      <c r="K72" s="47"/>
    </row>
    <row r="73" spans="2:12" s="1" customFormat="1" ht="6.95" customHeight="1">
      <c r="B73" s="58"/>
      <c r="C73" s="59"/>
      <c r="D73" s="59"/>
      <c r="E73" s="59"/>
      <c r="F73" s="59"/>
      <c r="G73" s="59"/>
      <c r="H73" s="59"/>
      <c r="I73" s="151"/>
      <c r="J73" s="59"/>
      <c r="K73" s="60"/>
    </row>
    <row r="77" spans="2:12" s="1" customFormat="1" ht="6.95" customHeight="1">
      <c r="B77" s="61"/>
      <c r="C77" s="62"/>
      <c r="D77" s="62"/>
      <c r="E77" s="62"/>
      <c r="F77" s="62"/>
      <c r="G77" s="62"/>
      <c r="H77" s="62"/>
      <c r="I77" s="154"/>
      <c r="J77" s="62"/>
      <c r="K77" s="62"/>
      <c r="L77" s="63"/>
    </row>
    <row r="78" spans="2:12" s="1" customFormat="1" ht="36.950000000000003" customHeight="1">
      <c r="B78" s="43"/>
      <c r="C78" s="64" t="s">
        <v>185</v>
      </c>
      <c r="D78" s="65"/>
      <c r="E78" s="65"/>
      <c r="F78" s="65"/>
      <c r="G78" s="65"/>
      <c r="H78" s="65"/>
      <c r="I78" s="175"/>
      <c r="J78" s="65"/>
      <c r="K78" s="65"/>
      <c r="L78" s="63"/>
    </row>
    <row r="79" spans="2:12" s="1" customFormat="1" ht="6.95" customHeight="1">
      <c r="B79" s="43"/>
      <c r="C79" s="65"/>
      <c r="D79" s="65"/>
      <c r="E79" s="65"/>
      <c r="F79" s="65"/>
      <c r="G79" s="65"/>
      <c r="H79" s="65"/>
      <c r="I79" s="175"/>
      <c r="J79" s="65"/>
      <c r="K79" s="65"/>
      <c r="L79" s="63"/>
    </row>
    <row r="80" spans="2:12" s="1" customFormat="1" ht="14.45" customHeight="1">
      <c r="B80" s="43"/>
      <c r="C80" s="67" t="s">
        <v>18</v>
      </c>
      <c r="D80" s="65"/>
      <c r="E80" s="65"/>
      <c r="F80" s="65"/>
      <c r="G80" s="65"/>
      <c r="H80" s="65"/>
      <c r="I80" s="175"/>
      <c r="J80" s="65"/>
      <c r="K80" s="65"/>
      <c r="L80" s="63"/>
    </row>
    <row r="81" spans="2:65" s="1" customFormat="1" ht="16.5" customHeight="1">
      <c r="B81" s="43"/>
      <c r="C81" s="65"/>
      <c r="D81" s="65"/>
      <c r="E81" s="409" t="str">
        <f>E7</f>
        <v>Školní jídelna a kuchyně, Velké Březno</v>
      </c>
      <c r="F81" s="410"/>
      <c r="G81" s="410"/>
      <c r="H81" s="410"/>
      <c r="I81" s="175"/>
      <c r="J81" s="65"/>
      <c r="K81" s="65"/>
      <c r="L81" s="63"/>
    </row>
    <row r="82" spans="2:65" ht="15">
      <c r="B82" s="29"/>
      <c r="C82" s="67" t="s">
        <v>149</v>
      </c>
      <c r="D82" s="176"/>
      <c r="E82" s="176"/>
      <c r="F82" s="176"/>
      <c r="G82" s="176"/>
      <c r="H82" s="176"/>
      <c r="J82" s="176"/>
      <c r="K82" s="176"/>
      <c r="L82" s="177"/>
    </row>
    <row r="83" spans="2:65" s="1" customFormat="1" ht="16.5" customHeight="1">
      <c r="B83" s="43"/>
      <c r="C83" s="65"/>
      <c r="D83" s="65"/>
      <c r="E83" s="409" t="s">
        <v>5185</v>
      </c>
      <c r="F83" s="403"/>
      <c r="G83" s="403"/>
      <c r="H83" s="403"/>
      <c r="I83" s="175"/>
      <c r="J83" s="65"/>
      <c r="K83" s="65"/>
      <c r="L83" s="63"/>
    </row>
    <row r="84" spans="2:65" s="1" customFormat="1" ht="14.45" customHeight="1">
      <c r="B84" s="43"/>
      <c r="C84" s="67" t="s">
        <v>151</v>
      </c>
      <c r="D84" s="65"/>
      <c r="E84" s="65"/>
      <c r="F84" s="65"/>
      <c r="G84" s="65"/>
      <c r="H84" s="65"/>
      <c r="I84" s="175"/>
      <c r="J84" s="65"/>
      <c r="K84" s="65"/>
      <c r="L84" s="63"/>
    </row>
    <row r="85" spans="2:65" s="1" customFormat="1" ht="17.25" customHeight="1">
      <c r="B85" s="43"/>
      <c r="C85" s="65"/>
      <c r="D85" s="65"/>
      <c r="E85" s="371" t="str">
        <f>E11</f>
        <v>4.1 - IO 03.1 - Splašková kanalizace</v>
      </c>
      <c r="F85" s="403"/>
      <c r="G85" s="403"/>
      <c r="H85" s="403"/>
      <c r="I85" s="175"/>
      <c r="J85" s="65"/>
      <c r="K85" s="65"/>
      <c r="L85" s="63"/>
    </row>
    <row r="86" spans="2:65" s="1" customFormat="1" ht="6.95" customHeight="1">
      <c r="B86" s="43"/>
      <c r="C86" s="65"/>
      <c r="D86" s="65"/>
      <c r="E86" s="65"/>
      <c r="F86" s="65"/>
      <c r="G86" s="65"/>
      <c r="H86" s="65"/>
      <c r="I86" s="175"/>
      <c r="J86" s="65"/>
      <c r="K86" s="65"/>
      <c r="L86" s="63"/>
    </row>
    <row r="87" spans="2:65" s="1" customFormat="1" ht="18" customHeight="1">
      <c r="B87" s="43"/>
      <c r="C87" s="67" t="s">
        <v>24</v>
      </c>
      <c r="D87" s="65"/>
      <c r="E87" s="65"/>
      <c r="F87" s="178" t="str">
        <f>F14</f>
        <v>Velké Březno</v>
      </c>
      <c r="G87" s="65"/>
      <c r="H87" s="65"/>
      <c r="I87" s="179" t="s">
        <v>26</v>
      </c>
      <c r="J87" s="75" t="str">
        <f>IF(J14="","",J14)</f>
        <v>5. 6. 2018</v>
      </c>
      <c r="K87" s="65"/>
      <c r="L87" s="63"/>
    </row>
    <row r="88" spans="2:65" s="1" customFormat="1" ht="6.95" customHeight="1">
      <c r="B88" s="43"/>
      <c r="C88" s="65"/>
      <c r="D88" s="65"/>
      <c r="E88" s="65"/>
      <c r="F88" s="65"/>
      <c r="G88" s="65"/>
      <c r="H88" s="65"/>
      <c r="I88" s="175"/>
      <c r="J88" s="65"/>
      <c r="K88" s="65"/>
      <c r="L88" s="63"/>
    </row>
    <row r="89" spans="2:65" s="1" customFormat="1" ht="15">
      <c r="B89" s="43"/>
      <c r="C89" s="67" t="s">
        <v>32</v>
      </c>
      <c r="D89" s="65"/>
      <c r="E89" s="65"/>
      <c r="F89" s="178" t="str">
        <f>E17</f>
        <v>Obec Velké Březno</v>
      </c>
      <c r="G89" s="65"/>
      <c r="H89" s="65"/>
      <c r="I89" s="179" t="s">
        <v>39</v>
      </c>
      <c r="J89" s="178" t="str">
        <f>E23</f>
        <v>Ateliér AVN s.r.o.</v>
      </c>
      <c r="K89" s="65"/>
      <c r="L89" s="63"/>
    </row>
    <row r="90" spans="2:65" s="1" customFormat="1" ht="14.45" customHeight="1">
      <c r="B90" s="43"/>
      <c r="C90" s="67" t="s">
        <v>37</v>
      </c>
      <c r="D90" s="65"/>
      <c r="E90" s="65"/>
      <c r="F90" s="178" t="str">
        <f>IF(E20="","",E20)</f>
        <v/>
      </c>
      <c r="G90" s="65"/>
      <c r="H90" s="65"/>
      <c r="I90" s="175"/>
      <c r="J90" s="65"/>
      <c r="K90" s="65"/>
      <c r="L90" s="63"/>
    </row>
    <row r="91" spans="2:65" s="1" customFormat="1" ht="10.35" customHeight="1">
      <c r="B91" s="43"/>
      <c r="C91" s="65"/>
      <c r="D91" s="65"/>
      <c r="E91" s="65"/>
      <c r="F91" s="65"/>
      <c r="G91" s="65"/>
      <c r="H91" s="65"/>
      <c r="I91" s="175"/>
      <c r="J91" s="65"/>
      <c r="K91" s="65"/>
      <c r="L91" s="63"/>
    </row>
    <row r="92" spans="2:65" s="10" customFormat="1" ht="29.25" customHeight="1">
      <c r="B92" s="180"/>
      <c r="C92" s="181" t="s">
        <v>186</v>
      </c>
      <c r="D92" s="182" t="s">
        <v>65</v>
      </c>
      <c r="E92" s="182" t="s">
        <v>61</v>
      </c>
      <c r="F92" s="182" t="s">
        <v>187</v>
      </c>
      <c r="G92" s="182" t="s">
        <v>188</v>
      </c>
      <c r="H92" s="182" t="s">
        <v>189</v>
      </c>
      <c r="I92" s="183" t="s">
        <v>190</v>
      </c>
      <c r="J92" s="182" t="s">
        <v>155</v>
      </c>
      <c r="K92" s="184" t="s">
        <v>191</v>
      </c>
      <c r="L92" s="185"/>
      <c r="M92" s="83" t="s">
        <v>192</v>
      </c>
      <c r="N92" s="84" t="s">
        <v>50</v>
      </c>
      <c r="O92" s="84" t="s">
        <v>193</v>
      </c>
      <c r="P92" s="84" t="s">
        <v>194</v>
      </c>
      <c r="Q92" s="84" t="s">
        <v>195</v>
      </c>
      <c r="R92" s="84" t="s">
        <v>196</v>
      </c>
      <c r="S92" s="84" t="s">
        <v>197</v>
      </c>
      <c r="T92" s="85" t="s">
        <v>198</v>
      </c>
    </row>
    <row r="93" spans="2:65" s="1" customFormat="1" ht="29.25" customHeight="1">
      <c r="B93" s="43"/>
      <c r="C93" s="89" t="s">
        <v>156</v>
      </c>
      <c r="D93" s="65"/>
      <c r="E93" s="65"/>
      <c r="F93" s="65"/>
      <c r="G93" s="65"/>
      <c r="H93" s="65"/>
      <c r="I93" s="175"/>
      <c r="J93" s="186">
        <f>BK93</f>
        <v>0</v>
      </c>
      <c r="K93" s="65"/>
      <c r="L93" s="63"/>
      <c r="M93" s="86"/>
      <c r="N93" s="87"/>
      <c r="O93" s="87"/>
      <c r="P93" s="187">
        <f>P94+P544</f>
        <v>0</v>
      </c>
      <c r="Q93" s="87"/>
      <c r="R93" s="187">
        <f>R94+R544</f>
        <v>14.738300600000002</v>
      </c>
      <c r="S93" s="87"/>
      <c r="T93" s="188">
        <f>T94+T544</f>
        <v>3.58</v>
      </c>
      <c r="AT93" s="25" t="s">
        <v>79</v>
      </c>
      <c r="AU93" s="25" t="s">
        <v>157</v>
      </c>
      <c r="BK93" s="189">
        <f>BK94+BK544</f>
        <v>0</v>
      </c>
    </row>
    <row r="94" spans="2:65" s="11" customFormat="1" ht="37.35" customHeight="1">
      <c r="B94" s="190"/>
      <c r="C94" s="191"/>
      <c r="D94" s="192" t="s">
        <v>79</v>
      </c>
      <c r="E94" s="193" t="s">
        <v>199</v>
      </c>
      <c r="F94" s="193" t="s">
        <v>200</v>
      </c>
      <c r="G94" s="191"/>
      <c r="H94" s="191"/>
      <c r="I94" s="194"/>
      <c r="J94" s="195">
        <f>BK94</f>
        <v>0</v>
      </c>
      <c r="K94" s="191"/>
      <c r="L94" s="196"/>
      <c r="M94" s="197"/>
      <c r="N94" s="198"/>
      <c r="O94" s="198"/>
      <c r="P94" s="199">
        <f>P95+P269+P277+P291+P319+P343+P456+P506+P539</f>
        <v>0</v>
      </c>
      <c r="Q94" s="198"/>
      <c r="R94" s="199">
        <f>R95+R269+R277+R291+R319+R343+R456+R506+R539</f>
        <v>14.738300600000002</v>
      </c>
      <c r="S94" s="198"/>
      <c r="T94" s="200">
        <f>T95+T269+T277+T291+T319+T343+T456+T506+T539</f>
        <v>3.58</v>
      </c>
      <c r="AR94" s="201" t="s">
        <v>42</v>
      </c>
      <c r="AT94" s="202" t="s">
        <v>79</v>
      </c>
      <c r="AU94" s="202" t="s">
        <v>80</v>
      </c>
      <c r="AY94" s="201" t="s">
        <v>201</v>
      </c>
      <c r="BK94" s="203">
        <f>BK95+BK269+BK277+BK291+BK319+BK343+BK456+BK506+BK539</f>
        <v>0</v>
      </c>
    </row>
    <row r="95" spans="2:65" s="11" customFormat="1" ht="19.899999999999999" customHeight="1">
      <c r="B95" s="190"/>
      <c r="C95" s="191"/>
      <c r="D95" s="192" t="s">
        <v>79</v>
      </c>
      <c r="E95" s="204" t="s">
        <v>42</v>
      </c>
      <c r="F95" s="204" t="s">
        <v>202</v>
      </c>
      <c r="G95" s="191"/>
      <c r="H95" s="191"/>
      <c r="I95" s="194"/>
      <c r="J95" s="205">
        <f>BK95</f>
        <v>0</v>
      </c>
      <c r="K95" s="191"/>
      <c r="L95" s="196"/>
      <c r="M95" s="197"/>
      <c r="N95" s="198"/>
      <c r="O95" s="198"/>
      <c r="P95" s="199">
        <f>SUM(P96:P268)</f>
        <v>0</v>
      </c>
      <c r="Q95" s="198"/>
      <c r="R95" s="199">
        <f>SUM(R96:R268)</f>
        <v>0.16780075999999999</v>
      </c>
      <c r="S95" s="198"/>
      <c r="T95" s="200">
        <f>SUM(T96:T268)</f>
        <v>3.58</v>
      </c>
      <c r="AR95" s="201" t="s">
        <v>42</v>
      </c>
      <c r="AT95" s="202" t="s">
        <v>79</v>
      </c>
      <c r="AU95" s="202" t="s">
        <v>42</v>
      </c>
      <c r="AY95" s="201" t="s">
        <v>201</v>
      </c>
      <c r="BK95" s="203">
        <f>SUM(BK96:BK268)</f>
        <v>0</v>
      </c>
    </row>
    <row r="96" spans="2:65" s="1" customFormat="1" ht="51" customHeight="1">
      <c r="B96" s="43"/>
      <c r="C96" s="206" t="s">
        <v>42</v>
      </c>
      <c r="D96" s="206" t="s">
        <v>203</v>
      </c>
      <c r="E96" s="207" t="s">
        <v>4810</v>
      </c>
      <c r="F96" s="208" t="s">
        <v>4811</v>
      </c>
      <c r="G96" s="209" t="s">
        <v>137</v>
      </c>
      <c r="H96" s="210">
        <v>4</v>
      </c>
      <c r="I96" s="211"/>
      <c r="J96" s="212">
        <f>ROUND(I96*H96,2)</f>
        <v>0</v>
      </c>
      <c r="K96" s="208" t="s">
        <v>207</v>
      </c>
      <c r="L96" s="63"/>
      <c r="M96" s="213" t="s">
        <v>34</v>
      </c>
      <c r="N96" s="214" t="s">
        <v>51</v>
      </c>
      <c r="O96" s="44"/>
      <c r="P96" s="215">
        <f>O96*H96</f>
        <v>0</v>
      </c>
      <c r="Q96" s="215">
        <v>0</v>
      </c>
      <c r="R96" s="215">
        <f>Q96*H96</f>
        <v>0</v>
      </c>
      <c r="S96" s="215">
        <v>0.26</v>
      </c>
      <c r="T96" s="216">
        <f>S96*H96</f>
        <v>1.04</v>
      </c>
      <c r="AR96" s="25" t="s">
        <v>111</v>
      </c>
      <c r="AT96" s="25" t="s">
        <v>203</v>
      </c>
      <c r="AU96" s="25" t="s">
        <v>87</v>
      </c>
      <c r="AY96" s="25" t="s">
        <v>201</v>
      </c>
      <c r="BE96" s="217">
        <f>IF(N96="základní",J96,0)</f>
        <v>0</v>
      </c>
      <c r="BF96" s="217">
        <f>IF(N96="snížená",J96,0)</f>
        <v>0</v>
      </c>
      <c r="BG96" s="217">
        <f>IF(N96="zákl. přenesená",J96,0)</f>
        <v>0</v>
      </c>
      <c r="BH96" s="217">
        <f>IF(N96="sníž. přenesená",J96,0)</f>
        <v>0</v>
      </c>
      <c r="BI96" s="217">
        <f>IF(N96="nulová",J96,0)</f>
        <v>0</v>
      </c>
      <c r="BJ96" s="25" t="s">
        <v>42</v>
      </c>
      <c r="BK96" s="217">
        <f>ROUND(I96*H96,2)</f>
        <v>0</v>
      </c>
      <c r="BL96" s="25" t="s">
        <v>111</v>
      </c>
      <c r="BM96" s="25" t="s">
        <v>5188</v>
      </c>
    </row>
    <row r="97" spans="2:65" s="1" customFormat="1" ht="148.5">
      <c r="B97" s="43"/>
      <c r="C97" s="65"/>
      <c r="D97" s="218" t="s">
        <v>209</v>
      </c>
      <c r="E97" s="65"/>
      <c r="F97" s="219" t="s">
        <v>4813</v>
      </c>
      <c r="G97" s="65"/>
      <c r="H97" s="65"/>
      <c r="I97" s="175"/>
      <c r="J97" s="65"/>
      <c r="K97" s="65"/>
      <c r="L97" s="63"/>
      <c r="M97" s="220"/>
      <c r="N97" s="44"/>
      <c r="O97" s="44"/>
      <c r="P97" s="44"/>
      <c r="Q97" s="44"/>
      <c r="R97" s="44"/>
      <c r="S97" s="44"/>
      <c r="T97" s="80"/>
      <c r="AT97" s="25" t="s">
        <v>209</v>
      </c>
      <c r="AU97" s="25" t="s">
        <v>87</v>
      </c>
    </row>
    <row r="98" spans="2:65" s="12" customFormat="1">
      <c r="B98" s="221"/>
      <c r="C98" s="222"/>
      <c r="D98" s="218" t="s">
        <v>211</v>
      </c>
      <c r="E98" s="223" t="s">
        <v>34</v>
      </c>
      <c r="F98" s="224" t="s">
        <v>5189</v>
      </c>
      <c r="G98" s="222"/>
      <c r="H98" s="223" t="s">
        <v>34</v>
      </c>
      <c r="I98" s="225"/>
      <c r="J98" s="222"/>
      <c r="K98" s="222"/>
      <c r="L98" s="226"/>
      <c r="M98" s="227"/>
      <c r="N98" s="228"/>
      <c r="O98" s="228"/>
      <c r="P98" s="228"/>
      <c r="Q98" s="228"/>
      <c r="R98" s="228"/>
      <c r="S98" s="228"/>
      <c r="T98" s="229"/>
      <c r="AT98" s="230" t="s">
        <v>211</v>
      </c>
      <c r="AU98" s="230" t="s">
        <v>87</v>
      </c>
      <c r="AV98" s="12" t="s">
        <v>42</v>
      </c>
      <c r="AW98" s="12" t="s">
        <v>40</v>
      </c>
      <c r="AX98" s="12" t="s">
        <v>80</v>
      </c>
      <c r="AY98" s="230" t="s">
        <v>201</v>
      </c>
    </row>
    <row r="99" spans="2:65" s="13" customFormat="1">
      <c r="B99" s="231"/>
      <c r="C99" s="232"/>
      <c r="D99" s="218" t="s">
        <v>211</v>
      </c>
      <c r="E99" s="233" t="s">
        <v>34</v>
      </c>
      <c r="F99" s="234" t="s">
        <v>5190</v>
      </c>
      <c r="G99" s="232"/>
      <c r="H99" s="235">
        <v>4</v>
      </c>
      <c r="I99" s="236"/>
      <c r="J99" s="232"/>
      <c r="K99" s="232"/>
      <c r="L99" s="237"/>
      <c r="M99" s="238"/>
      <c r="N99" s="239"/>
      <c r="O99" s="239"/>
      <c r="P99" s="239"/>
      <c r="Q99" s="239"/>
      <c r="R99" s="239"/>
      <c r="S99" s="239"/>
      <c r="T99" s="240"/>
      <c r="AT99" s="241" t="s">
        <v>211</v>
      </c>
      <c r="AU99" s="241" t="s">
        <v>87</v>
      </c>
      <c r="AV99" s="13" t="s">
        <v>87</v>
      </c>
      <c r="AW99" s="13" t="s">
        <v>40</v>
      </c>
      <c r="AX99" s="13" t="s">
        <v>80</v>
      </c>
      <c r="AY99" s="241" t="s">
        <v>201</v>
      </c>
    </row>
    <row r="100" spans="2:65" s="14" customFormat="1">
      <c r="B100" s="242"/>
      <c r="C100" s="243"/>
      <c r="D100" s="218" t="s">
        <v>211</v>
      </c>
      <c r="E100" s="244" t="s">
        <v>34</v>
      </c>
      <c r="F100" s="245" t="s">
        <v>215</v>
      </c>
      <c r="G100" s="243"/>
      <c r="H100" s="246">
        <v>4</v>
      </c>
      <c r="I100" s="247"/>
      <c r="J100" s="243"/>
      <c r="K100" s="243"/>
      <c r="L100" s="248"/>
      <c r="M100" s="249"/>
      <c r="N100" s="250"/>
      <c r="O100" s="250"/>
      <c r="P100" s="250"/>
      <c r="Q100" s="250"/>
      <c r="R100" s="250"/>
      <c r="S100" s="250"/>
      <c r="T100" s="251"/>
      <c r="AT100" s="252" t="s">
        <v>211</v>
      </c>
      <c r="AU100" s="252" t="s">
        <v>87</v>
      </c>
      <c r="AV100" s="14" t="s">
        <v>111</v>
      </c>
      <c r="AW100" s="14" t="s">
        <v>40</v>
      </c>
      <c r="AX100" s="14" t="s">
        <v>42</v>
      </c>
      <c r="AY100" s="252" t="s">
        <v>201</v>
      </c>
    </row>
    <row r="101" spans="2:65" s="1" customFormat="1" ht="51" customHeight="1">
      <c r="B101" s="43"/>
      <c r="C101" s="206" t="s">
        <v>87</v>
      </c>
      <c r="D101" s="206" t="s">
        <v>203</v>
      </c>
      <c r="E101" s="207" t="s">
        <v>5191</v>
      </c>
      <c r="F101" s="208" t="s">
        <v>5192</v>
      </c>
      <c r="G101" s="209" t="s">
        <v>137</v>
      </c>
      <c r="H101" s="210">
        <v>3.65</v>
      </c>
      <c r="I101" s="211"/>
      <c r="J101" s="212">
        <f>ROUND(I101*H101,2)</f>
        <v>0</v>
      </c>
      <c r="K101" s="208" t="s">
        <v>207</v>
      </c>
      <c r="L101" s="63"/>
      <c r="M101" s="213" t="s">
        <v>34</v>
      </c>
      <c r="N101" s="214" t="s">
        <v>51</v>
      </c>
      <c r="O101" s="44"/>
      <c r="P101" s="215">
        <f>O101*H101</f>
        <v>0</v>
      </c>
      <c r="Q101" s="215">
        <v>0</v>
      </c>
      <c r="R101" s="215">
        <f>Q101*H101</f>
        <v>0</v>
      </c>
      <c r="S101" s="215">
        <v>0.3</v>
      </c>
      <c r="T101" s="216">
        <f>S101*H101</f>
        <v>1.095</v>
      </c>
      <c r="AR101" s="25" t="s">
        <v>111</v>
      </c>
      <c r="AT101" s="25" t="s">
        <v>203</v>
      </c>
      <c r="AU101" s="25" t="s">
        <v>87</v>
      </c>
      <c r="AY101" s="25" t="s">
        <v>201</v>
      </c>
      <c r="BE101" s="217">
        <f>IF(N101="základní",J101,0)</f>
        <v>0</v>
      </c>
      <c r="BF101" s="217">
        <f>IF(N101="snížená",J101,0)</f>
        <v>0</v>
      </c>
      <c r="BG101" s="217">
        <f>IF(N101="zákl. přenesená",J101,0)</f>
        <v>0</v>
      </c>
      <c r="BH101" s="217">
        <f>IF(N101="sníž. přenesená",J101,0)</f>
        <v>0</v>
      </c>
      <c r="BI101" s="217">
        <f>IF(N101="nulová",J101,0)</f>
        <v>0</v>
      </c>
      <c r="BJ101" s="25" t="s">
        <v>42</v>
      </c>
      <c r="BK101" s="217">
        <f>ROUND(I101*H101,2)</f>
        <v>0</v>
      </c>
      <c r="BL101" s="25" t="s">
        <v>111</v>
      </c>
      <c r="BM101" s="25" t="s">
        <v>5193</v>
      </c>
    </row>
    <row r="102" spans="2:65" s="1" customFormat="1" ht="229.5">
      <c r="B102" s="43"/>
      <c r="C102" s="65"/>
      <c r="D102" s="218" t="s">
        <v>209</v>
      </c>
      <c r="E102" s="65"/>
      <c r="F102" s="219" t="s">
        <v>5194</v>
      </c>
      <c r="G102" s="65"/>
      <c r="H102" s="65"/>
      <c r="I102" s="175"/>
      <c r="J102" s="65"/>
      <c r="K102" s="65"/>
      <c r="L102" s="63"/>
      <c r="M102" s="220"/>
      <c r="N102" s="44"/>
      <c r="O102" s="44"/>
      <c r="P102" s="44"/>
      <c r="Q102" s="44"/>
      <c r="R102" s="44"/>
      <c r="S102" s="44"/>
      <c r="T102" s="80"/>
      <c r="AT102" s="25" t="s">
        <v>209</v>
      </c>
      <c r="AU102" s="25" t="s">
        <v>87</v>
      </c>
    </row>
    <row r="103" spans="2:65" s="12" customFormat="1">
      <c r="B103" s="221"/>
      <c r="C103" s="222"/>
      <c r="D103" s="218" t="s">
        <v>211</v>
      </c>
      <c r="E103" s="223" t="s">
        <v>34</v>
      </c>
      <c r="F103" s="224" t="s">
        <v>5189</v>
      </c>
      <c r="G103" s="222"/>
      <c r="H103" s="223" t="s">
        <v>34</v>
      </c>
      <c r="I103" s="225"/>
      <c r="J103" s="222"/>
      <c r="K103" s="222"/>
      <c r="L103" s="226"/>
      <c r="M103" s="227"/>
      <c r="N103" s="228"/>
      <c r="O103" s="228"/>
      <c r="P103" s="228"/>
      <c r="Q103" s="228"/>
      <c r="R103" s="228"/>
      <c r="S103" s="228"/>
      <c r="T103" s="229"/>
      <c r="AT103" s="230" t="s">
        <v>211</v>
      </c>
      <c r="AU103" s="230" t="s">
        <v>87</v>
      </c>
      <c r="AV103" s="12" t="s">
        <v>42</v>
      </c>
      <c r="AW103" s="12" t="s">
        <v>40</v>
      </c>
      <c r="AX103" s="12" t="s">
        <v>80</v>
      </c>
      <c r="AY103" s="230" t="s">
        <v>201</v>
      </c>
    </row>
    <row r="104" spans="2:65" s="13" customFormat="1">
      <c r="B104" s="231"/>
      <c r="C104" s="232"/>
      <c r="D104" s="218" t="s">
        <v>211</v>
      </c>
      <c r="E104" s="233" t="s">
        <v>34</v>
      </c>
      <c r="F104" s="234" t="s">
        <v>5195</v>
      </c>
      <c r="G104" s="232"/>
      <c r="H104" s="235">
        <v>2.25</v>
      </c>
      <c r="I104" s="236"/>
      <c r="J104" s="232"/>
      <c r="K104" s="232"/>
      <c r="L104" s="237"/>
      <c r="M104" s="238"/>
      <c r="N104" s="239"/>
      <c r="O104" s="239"/>
      <c r="P104" s="239"/>
      <c r="Q104" s="239"/>
      <c r="R104" s="239"/>
      <c r="S104" s="239"/>
      <c r="T104" s="240"/>
      <c r="AT104" s="241" t="s">
        <v>211</v>
      </c>
      <c r="AU104" s="241" t="s">
        <v>87</v>
      </c>
      <c r="AV104" s="13" t="s">
        <v>87</v>
      </c>
      <c r="AW104" s="13" t="s">
        <v>40</v>
      </c>
      <c r="AX104" s="13" t="s">
        <v>80</v>
      </c>
      <c r="AY104" s="241" t="s">
        <v>201</v>
      </c>
    </row>
    <row r="105" spans="2:65" s="13" customFormat="1">
      <c r="B105" s="231"/>
      <c r="C105" s="232"/>
      <c r="D105" s="218" t="s">
        <v>211</v>
      </c>
      <c r="E105" s="233" t="s">
        <v>34</v>
      </c>
      <c r="F105" s="234" t="s">
        <v>5196</v>
      </c>
      <c r="G105" s="232"/>
      <c r="H105" s="235">
        <v>1.4</v>
      </c>
      <c r="I105" s="236"/>
      <c r="J105" s="232"/>
      <c r="K105" s="232"/>
      <c r="L105" s="237"/>
      <c r="M105" s="238"/>
      <c r="N105" s="239"/>
      <c r="O105" s="239"/>
      <c r="P105" s="239"/>
      <c r="Q105" s="239"/>
      <c r="R105" s="239"/>
      <c r="S105" s="239"/>
      <c r="T105" s="240"/>
      <c r="AT105" s="241" t="s">
        <v>211</v>
      </c>
      <c r="AU105" s="241" t="s">
        <v>87</v>
      </c>
      <c r="AV105" s="13" t="s">
        <v>87</v>
      </c>
      <c r="AW105" s="13" t="s">
        <v>40</v>
      </c>
      <c r="AX105" s="13" t="s">
        <v>80</v>
      </c>
      <c r="AY105" s="241" t="s">
        <v>201</v>
      </c>
    </row>
    <row r="106" spans="2:65" s="14" customFormat="1">
      <c r="B106" s="242"/>
      <c r="C106" s="243"/>
      <c r="D106" s="218" t="s">
        <v>211</v>
      </c>
      <c r="E106" s="244" t="s">
        <v>34</v>
      </c>
      <c r="F106" s="245" t="s">
        <v>215</v>
      </c>
      <c r="G106" s="243"/>
      <c r="H106" s="246">
        <v>3.65</v>
      </c>
      <c r="I106" s="247"/>
      <c r="J106" s="243"/>
      <c r="K106" s="243"/>
      <c r="L106" s="248"/>
      <c r="M106" s="249"/>
      <c r="N106" s="250"/>
      <c r="O106" s="250"/>
      <c r="P106" s="250"/>
      <c r="Q106" s="250"/>
      <c r="R106" s="250"/>
      <c r="S106" s="250"/>
      <c r="T106" s="251"/>
      <c r="AT106" s="252" t="s">
        <v>211</v>
      </c>
      <c r="AU106" s="252" t="s">
        <v>87</v>
      </c>
      <c r="AV106" s="14" t="s">
        <v>111</v>
      </c>
      <c r="AW106" s="14" t="s">
        <v>40</v>
      </c>
      <c r="AX106" s="14" t="s">
        <v>42</v>
      </c>
      <c r="AY106" s="252" t="s">
        <v>201</v>
      </c>
    </row>
    <row r="107" spans="2:65" s="1" customFormat="1" ht="51" customHeight="1">
      <c r="B107" s="43"/>
      <c r="C107" s="206" t="s">
        <v>108</v>
      </c>
      <c r="D107" s="206" t="s">
        <v>203</v>
      </c>
      <c r="E107" s="207" t="s">
        <v>5197</v>
      </c>
      <c r="F107" s="208" t="s">
        <v>5198</v>
      </c>
      <c r="G107" s="209" t="s">
        <v>137</v>
      </c>
      <c r="H107" s="210">
        <v>2.25</v>
      </c>
      <c r="I107" s="211"/>
      <c r="J107" s="212">
        <f>ROUND(I107*H107,2)</f>
        <v>0</v>
      </c>
      <c r="K107" s="208" t="s">
        <v>207</v>
      </c>
      <c r="L107" s="63"/>
      <c r="M107" s="213" t="s">
        <v>34</v>
      </c>
      <c r="N107" s="214" t="s">
        <v>51</v>
      </c>
      <c r="O107" s="44"/>
      <c r="P107" s="215">
        <f>O107*H107</f>
        <v>0</v>
      </c>
      <c r="Q107" s="215">
        <v>0</v>
      </c>
      <c r="R107" s="215">
        <f>Q107*H107</f>
        <v>0</v>
      </c>
      <c r="S107" s="215">
        <v>0.24</v>
      </c>
      <c r="T107" s="216">
        <f>S107*H107</f>
        <v>0.54</v>
      </c>
      <c r="AR107" s="25" t="s">
        <v>111</v>
      </c>
      <c r="AT107" s="25" t="s">
        <v>203</v>
      </c>
      <c r="AU107" s="25" t="s">
        <v>87</v>
      </c>
      <c r="AY107" s="25" t="s">
        <v>201</v>
      </c>
      <c r="BE107" s="217">
        <f>IF(N107="základní",J107,0)</f>
        <v>0</v>
      </c>
      <c r="BF107" s="217">
        <f>IF(N107="snížená",J107,0)</f>
        <v>0</v>
      </c>
      <c r="BG107" s="217">
        <f>IF(N107="zákl. přenesená",J107,0)</f>
        <v>0</v>
      </c>
      <c r="BH107" s="217">
        <f>IF(N107="sníž. přenesená",J107,0)</f>
        <v>0</v>
      </c>
      <c r="BI107" s="217">
        <f>IF(N107="nulová",J107,0)</f>
        <v>0</v>
      </c>
      <c r="BJ107" s="25" t="s">
        <v>42</v>
      </c>
      <c r="BK107" s="217">
        <f>ROUND(I107*H107,2)</f>
        <v>0</v>
      </c>
      <c r="BL107" s="25" t="s">
        <v>111</v>
      </c>
      <c r="BM107" s="25" t="s">
        <v>5199</v>
      </c>
    </row>
    <row r="108" spans="2:65" s="1" customFormat="1" ht="229.5">
      <c r="B108" s="43"/>
      <c r="C108" s="65"/>
      <c r="D108" s="218" t="s">
        <v>209</v>
      </c>
      <c r="E108" s="65"/>
      <c r="F108" s="219" t="s">
        <v>5194</v>
      </c>
      <c r="G108" s="65"/>
      <c r="H108" s="65"/>
      <c r="I108" s="175"/>
      <c r="J108" s="65"/>
      <c r="K108" s="65"/>
      <c r="L108" s="63"/>
      <c r="M108" s="220"/>
      <c r="N108" s="44"/>
      <c r="O108" s="44"/>
      <c r="P108" s="44"/>
      <c r="Q108" s="44"/>
      <c r="R108" s="44"/>
      <c r="S108" s="44"/>
      <c r="T108" s="80"/>
      <c r="AT108" s="25" t="s">
        <v>209</v>
      </c>
      <c r="AU108" s="25" t="s">
        <v>87</v>
      </c>
    </row>
    <row r="109" spans="2:65" s="12" customFormat="1">
      <c r="B109" s="221"/>
      <c r="C109" s="222"/>
      <c r="D109" s="218" t="s">
        <v>211</v>
      </c>
      <c r="E109" s="223" t="s">
        <v>34</v>
      </c>
      <c r="F109" s="224" t="s">
        <v>5189</v>
      </c>
      <c r="G109" s="222"/>
      <c r="H109" s="223" t="s">
        <v>34</v>
      </c>
      <c r="I109" s="225"/>
      <c r="J109" s="222"/>
      <c r="K109" s="222"/>
      <c r="L109" s="226"/>
      <c r="M109" s="227"/>
      <c r="N109" s="228"/>
      <c r="O109" s="228"/>
      <c r="P109" s="228"/>
      <c r="Q109" s="228"/>
      <c r="R109" s="228"/>
      <c r="S109" s="228"/>
      <c r="T109" s="229"/>
      <c r="AT109" s="230" t="s">
        <v>211</v>
      </c>
      <c r="AU109" s="230" t="s">
        <v>87</v>
      </c>
      <c r="AV109" s="12" t="s">
        <v>42</v>
      </c>
      <c r="AW109" s="12" t="s">
        <v>40</v>
      </c>
      <c r="AX109" s="12" t="s">
        <v>80</v>
      </c>
      <c r="AY109" s="230" t="s">
        <v>201</v>
      </c>
    </row>
    <row r="110" spans="2:65" s="13" customFormat="1">
      <c r="B110" s="231"/>
      <c r="C110" s="232"/>
      <c r="D110" s="218" t="s">
        <v>211</v>
      </c>
      <c r="E110" s="233" t="s">
        <v>34</v>
      </c>
      <c r="F110" s="234" t="s">
        <v>5200</v>
      </c>
      <c r="G110" s="232"/>
      <c r="H110" s="235">
        <v>2.25</v>
      </c>
      <c r="I110" s="236"/>
      <c r="J110" s="232"/>
      <c r="K110" s="232"/>
      <c r="L110" s="237"/>
      <c r="M110" s="238"/>
      <c r="N110" s="239"/>
      <c r="O110" s="239"/>
      <c r="P110" s="239"/>
      <c r="Q110" s="239"/>
      <c r="R110" s="239"/>
      <c r="S110" s="239"/>
      <c r="T110" s="240"/>
      <c r="AT110" s="241" t="s">
        <v>211</v>
      </c>
      <c r="AU110" s="241" t="s">
        <v>87</v>
      </c>
      <c r="AV110" s="13" t="s">
        <v>87</v>
      </c>
      <c r="AW110" s="13" t="s">
        <v>40</v>
      </c>
      <c r="AX110" s="13" t="s">
        <v>80</v>
      </c>
      <c r="AY110" s="241" t="s">
        <v>201</v>
      </c>
    </row>
    <row r="111" spans="2:65" s="14" customFormat="1">
      <c r="B111" s="242"/>
      <c r="C111" s="243"/>
      <c r="D111" s="218" t="s">
        <v>211</v>
      </c>
      <c r="E111" s="244" t="s">
        <v>34</v>
      </c>
      <c r="F111" s="245" t="s">
        <v>215</v>
      </c>
      <c r="G111" s="243"/>
      <c r="H111" s="246">
        <v>2.25</v>
      </c>
      <c r="I111" s="247"/>
      <c r="J111" s="243"/>
      <c r="K111" s="243"/>
      <c r="L111" s="248"/>
      <c r="M111" s="249"/>
      <c r="N111" s="250"/>
      <c r="O111" s="250"/>
      <c r="P111" s="250"/>
      <c r="Q111" s="250"/>
      <c r="R111" s="250"/>
      <c r="S111" s="250"/>
      <c r="T111" s="251"/>
      <c r="AT111" s="252" t="s">
        <v>211</v>
      </c>
      <c r="AU111" s="252" t="s">
        <v>87</v>
      </c>
      <c r="AV111" s="14" t="s">
        <v>111</v>
      </c>
      <c r="AW111" s="14" t="s">
        <v>40</v>
      </c>
      <c r="AX111" s="14" t="s">
        <v>42</v>
      </c>
      <c r="AY111" s="252" t="s">
        <v>201</v>
      </c>
    </row>
    <row r="112" spans="2:65" s="1" customFormat="1" ht="51" customHeight="1">
      <c r="B112" s="43"/>
      <c r="C112" s="206" t="s">
        <v>111</v>
      </c>
      <c r="D112" s="206" t="s">
        <v>203</v>
      </c>
      <c r="E112" s="207" t="s">
        <v>5201</v>
      </c>
      <c r="F112" s="208" t="s">
        <v>5202</v>
      </c>
      <c r="G112" s="209" t="s">
        <v>137</v>
      </c>
      <c r="H112" s="210">
        <v>2.25</v>
      </c>
      <c r="I112" s="211"/>
      <c r="J112" s="212">
        <f>ROUND(I112*H112,2)</f>
        <v>0</v>
      </c>
      <c r="K112" s="208" t="s">
        <v>207</v>
      </c>
      <c r="L112" s="63"/>
      <c r="M112" s="213" t="s">
        <v>34</v>
      </c>
      <c r="N112" s="214" t="s">
        <v>51</v>
      </c>
      <c r="O112" s="44"/>
      <c r="P112" s="215">
        <f>O112*H112</f>
        <v>0</v>
      </c>
      <c r="Q112" s="215">
        <v>0</v>
      </c>
      <c r="R112" s="215">
        <f>Q112*H112</f>
        <v>0</v>
      </c>
      <c r="S112" s="215">
        <v>0.22</v>
      </c>
      <c r="T112" s="216">
        <f>S112*H112</f>
        <v>0.495</v>
      </c>
      <c r="AR112" s="25" t="s">
        <v>111</v>
      </c>
      <c r="AT112" s="25" t="s">
        <v>203</v>
      </c>
      <c r="AU112" s="25" t="s">
        <v>87</v>
      </c>
      <c r="AY112" s="25" t="s">
        <v>201</v>
      </c>
      <c r="BE112" s="217">
        <f>IF(N112="základní",J112,0)</f>
        <v>0</v>
      </c>
      <c r="BF112" s="217">
        <f>IF(N112="snížená",J112,0)</f>
        <v>0</v>
      </c>
      <c r="BG112" s="217">
        <f>IF(N112="zákl. přenesená",J112,0)</f>
        <v>0</v>
      </c>
      <c r="BH112" s="217">
        <f>IF(N112="sníž. přenesená",J112,0)</f>
        <v>0</v>
      </c>
      <c r="BI112" s="217">
        <f>IF(N112="nulová",J112,0)</f>
        <v>0</v>
      </c>
      <c r="BJ112" s="25" t="s">
        <v>42</v>
      </c>
      <c r="BK112" s="217">
        <f>ROUND(I112*H112,2)</f>
        <v>0</v>
      </c>
      <c r="BL112" s="25" t="s">
        <v>111</v>
      </c>
      <c r="BM112" s="25" t="s">
        <v>5203</v>
      </c>
    </row>
    <row r="113" spans="2:65" s="1" customFormat="1" ht="229.5">
      <c r="B113" s="43"/>
      <c r="C113" s="65"/>
      <c r="D113" s="218" t="s">
        <v>209</v>
      </c>
      <c r="E113" s="65"/>
      <c r="F113" s="219" t="s">
        <v>5194</v>
      </c>
      <c r="G113" s="65"/>
      <c r="H113" s="65"/>
      <c r="I113" s="175"/>
      <c r="J113" s="65"/>
      <c r="K113" s="65"/>
      <c r="L113" s="63"/>
      <c r="M113" s="220"/>
      <c r="N113" s="44"/>
      <c r="O113" s="44"/>
      <c r="P113" s="44"/>
      <c r="Q113" s="44"/>
      <c r="R113" s="44"/>
      <c r="S113" s="44"/>
      <c r="T113" s="80"/>
      <c r="AT113" s="25" t="s">
        <v>209</v>
      </c>
      <c r="AU113" s="25" t="s">
        <v>87</v>
      </c>
    </row>
    <row r="114" spans="2:65" s="12" customFormat="1">
      <c r="B114" s="221"/>
      <c r="C114" s="222"/>
      <c r="D114" s="218" t="s">
        <v>211</v>
      </c>
      <c r="E114" s="223" t="s">
        <v>34</v>
      </c>
      <c r="F114" s="224" t="s">
        <v>5189</v>
      </c>
      <c r="G114" s="222"/>
      <c r="H114" s="223" t="s">
        <v>34</v>
      </c>
      <c r="I114" s="225"/>
      <c r="J114" s="222"/>
      <c r="K114" s="222"/>
      <c r="L114" s="226"/>
      <c r="M114" s="227"/>
      <c r="N114" s="228"/>
      <c r="O114" s="228"/>
      <c r="P114" s="228"/>
      <c r="Q114" s="228"/>
      <c r="R114" s="228"/>
      <c r="S114" s="228"/>
      <c r="T114" s="229"/>
      <c r="AT114" s="230" t="s">
        <v>211</v>
      </c>
      <c r="AU114" s="230" t="s">
        <v>87</v>
      </c>
      <c r="AV114" s="12" t="s">
        <v>42</v>
      </c>
      <c r="AW114" s="12" t="s">
        <v>40</v>
      </c>
      <c r="AX114" s="12" t="s">
        <v>80</v>
      </c>
      <c r="AY114" s="230" t="s">
        <v>201</v>
      </c>
    </row>
    <row r="115" spans="2:65" s="13" customFormat="1">
      <c r="B115" s="231"/>
      <c r="C115" s="232"/>
      <c r="D115" s="218" t="s">
        <v>211</v>
      </c>
      <c r="E115" s="233" t="s">
        <v>34</v>
      </c>
      <c r="F115" s="234" t="s">
        <v>5204</v>
      </c>
      <c r="G115" s="232"/>
      <c r="H115" s="235">
        <v>2.25</v>
      </c>
      <c r="I115" s="236"/>
      <c r="J115" s="232"/>
      <c r="K115" s="232"/>
      <c r="L115" s="237"/>
      <c r="M115" s="238"/>
      <c r="N115" s="239"/>
      <c r="O115" s="239"/>
      <c r="P115" s="239"/>
      <c r="Q115" s="239"/>
      <c r="R115" s="239"/>
      <c r="S115" s="239"/>
      <c r="T115" s="240"/>
      <c r="AT115" s="241" t="s">
        <v>211</v>
      </c>
      <c r="AU115" s="241" t="s">
        <v>87</v>
      </c>
      <c r="AV115" s="13" t="s">
        <v>87</v>
      </c>
      <c r="AW115" s="13" t="s">
        <v>40</v>
      </c>
      <c r="AX115" s="13" t="s">
        <v>80</v>
      </c>
      <c r="AY115" s="241" t="s">
        <v>201</v>
      </c>
    </row>
    <row r="116" spans="2:65" s="14" customFormat="1">
      <c r="B116" s="242"/>
      <c r="C116" s="243"/>
      <c r="D116" s="218" t="s">
        <v>211</v>
      </c>
      <c r="E116" s="244" t="s">
        <v>34</v>
      </c>
      <c r="F116" s="245" t="s">
        <v>215</v>
      </c>
      <c r="G116" s="243"/>
      <c r="H116" s="246">
        <v>2.25</v>
      </c>
      <c r="I116" s="247"/>
      <c r="J116" s="243"/>
      <c r="K116" s="243"/>
      <c r="L116" s="248"/>
      <c r="M116" s="249"/>
      <c r="N116" s="250"/>
      <c r="O116" s="250"/>
      <c r="P116" s="250"/>
      <c r="Q116" s="250"/>
      <c r="R116" s="250"/>
      <c r="S116" s="250"/>
      <c r="T116" s="251"/>
      <c r="AT116" s="252" t="s">
        <v>211</v>
      </c>
      <c r="AU116" s="252" t="s">
        <v>87</v>
      </c>
      <c r="AV116" s="14" t="s">
        <v>111</v>
      </c>
      <c r="AW116" s="14" t="s">
        <v>40</v>
      </c>
      <c r="AX116" s="14" t="s">
        <v>42</v>
      </c>
      <c r="AY116" s="252" t="s">
        <v>201</v>
      </c>
    </row>
    <row r="117" spans="2:65" s="1" customFormat="1" ht="38.25" customHeight="1">
      <c r="B117" s="43"/>
      <c r="C117" s="206" t="s">
        <v>123</v>
      </c>
      <c r="D117" s="206" t="s">
        <v>203</v>
      </c>
      <c r="E117" s="207" t="s">
        <v>4819</v>
      </c>
      <c r="F117" s="208" t="s">
        <v>4820</v>
      </c>
      <c r="G117" s="209" t="s">
        <v>540</v>
      </c>
      <c r="H117" s="210">
        <v>2</v>
      </c>
      <c r="I117" s="211"/>
      <c r="J117" s="212">
        <f>ROUND(I117*H117,2)</f>
        <v>0</v>
      </c>
      <c r="K117" s="208" t="s">
        <v>207</v>
      </c>
      <c r="L117" s="63"/>
      <c r="M117" s="213" t="s">
        <v>34</v>
      </c>
      <c r="N117" s="214" t="s">
        <v>51</v>
      </c>
      <c r="O117" s="44"/>
      <c r="P117" s="215">
        <f>O117*H117</f>
        <v>0</v>
      </c>
      <c r="Q117" s="215">
        <v>0</v>
      </c>
      <c r="R117" s="215">
        <f>Q117*H117</f>
        <v>0</v>
      </c>
      <c r="S117" s="215">
        <v>0.20499999999999999</v>
      </c>
      <c r="T117" s="216">
        <f>S117*H117</f>
        <v>0.41</v>
      </c>
      <c r="AR117" s="25" t="s">
        <v>111</v>
      </c>
      <c r="AT117" s="25" t="s">
        <v>203</v>
      </c>
      <c r="AU117" s="25" t="s">
        <v>87</v>
      </c>
      <c r="AY117" s="25" t="s">
        <v>201</v>
      </c>
      <c r="BE117" s="217">
        <f>IF(N117="základní",J117,0)</f>
        <v>0</v>
      </c>
      <c r="BF117" s="217">
        <f>IF(N117="snížená",J117,0)</f>
        <v>0</v>
      </c>
      <c r="BG117" s="217">
        <f>IF(N117="zákl. přenesená",J117,0)</f>
        <v>0</v>
      </c>
      <c r="BH117" s="217">
        <f>IF(N117="sníž. přenesená",J117,0)</f>
        <v>0</v>
      </c>
      <c r="BI117" s="217">
        <f>IF(N117="nulová",J117,0)</f>
        <v>0</v>
      </c>
      <c r="BJ117" s="25" t="s">
        <v>42</v>
      </c>
      <c r="BK117" s="217">
        <f>ROUND(I117*H117,2)</f>
        <v>0</v>
      </c>
      <c r="BL117" s="25" t="s">
        <v>111</v>
      </c>
      <c r="BM117" s="25" t="s">
        <v>5205</v>
      </c>
    </row>
    <row r="118" spans="2:65" s="1" customFormat="1" ht="148.5">
      <c r="B118" s="43"/>
      <c r="C118" s="65"/>
      <c r="D118" s="218" t="s">
        <v>209</v>
      </c>
      <c r="E118" s="65"/>
      <c r="F118" s="219" t="s">
        <v>4822</v>
      </c>
      <c r="G118" s="65"/>
      <c r="H118" s="65"/>
      <c r="I118" s="175"/>
      <c r="J118" s="65"/>
      <c r="K118" s="65"/>
      <c r="L118" s="63"/>
      <c r="M118" s="220"/>
      <c r="N118" s="44"/>
      <c r="O118" s="44"/>
      <c r="P118" s="44"/>
      <c r="Q118" s="44"/>
      <c r="R118" s="44"/>
      <c r="S118" s="44"/>
      <c r="T118" s="80"/>
      <c r="AT118" s="25" t="s">
        <v>209</v>
      </c>
      <c r="AU118" s="25" t="s">
        <v>87</v>
      </c>
    </row>
    <row r="119" spans="2:65" s="12" customFormat="1">
      <c r="B119" s="221"/>
      <c r="C119" s="222"/>
      <c r="D119" s="218" t="s">
        <v>211</v>
      </c>
      <c r="E119" s="223" t="s">
        <v>34</v>
      </c>
      <c r="F119" s="224" t="s">
        <v>5189</v>
      </c>
      <c r="G119" s="222"/>
      <c r="H119" s="223" t="s">
        <v>34</v>
      </c>
      <c r="I119" s="225"/>
      <c r="J119" s="222"/>
      <c r="K119" s="222"/>
      <c r="L119" s="226"/>
      <c r="M119" s="227"/>
      <c r="N119" s="228"/>
      <c r="O119" s="228"/>
      <c r="P119" s="228"/>
      <c r="Q119" s="228"/>
      <c r="R119" s="228"/>
      <c r="S119" s="228"/>
      <c r="T119" s="229"/>
      <c r="AT119" s="230" t="s">
        <v>211</v>
      </c>
      <c r="AU119" s="230" t="s">
        <v>87</v>
      </c>
      <c r="AV119" s="12" t="s">
        <v>42</v>
      </c>
      <c r="AW119" s="12" t="s">
        <v>40</v>
      </c>
      <c r="AX119" s="12" t="s">
        <v>80</v>
      </c>
      <c r="AY119" s="230" t="s">
        <v>201</v>
      </c>
    </row>
    <row r="120" spans="2:65" s="13" customFormat="1">
      <c r="B120" s="231"/>
      <c r="C120" s="232"/>
      <c r="D120" s="218" t="s">
        <v>211</v>
      </c>
      <c r="E120" s="233" t="s">
        <v>34</v>
      </c>
      <c r="F120" s="234" t="s">
        <v>5206</v>
      </c>
      <c r="G120" s="232"/>
      <c r="H120" s="235">
        <v>2</v>
      </c>
      <c r="I120" s="236"/>
      <c r="J120" s="232"/>
      <c r="K120" s="232"/>
      <c r="L120" s="237"/>
      <c r="M120" s="238"/>
      <c r="N120" s="239"/>
      <c r="O120" s="239"/>
      <c r="P120" s="239"/>
      <c r="Q120" s="239"/>
      <c r="R120" s="239"/>
      <c r="S120" s="239"/>
      <c r="T120" s="240"/>
      <c r="AT120" s="241" t="s">
        <v>211</v>
      </c>
      <c r="AU120" s="241" t="s">
        <v>87</v>
      </c>
      <c r="AV120" s="13" t="s">
        <v>87</v>
      </c>
      <c r="AW120" s="13" t="s">
        <v>40</v>
      </c>
      <c r="AX120" s="13" t="s">
        <v>80</v>
      </c>
      <c r="AY120" s="241" t="s">
        <v>201</v>
      </c>
    </row>
    <row r="121" spans="2:65" s="14" customFormat="1">
      <c r="B121" s="242"/>
      <c r="C121" s="243"/>
      <c r="D121" s="218" t="s">
        <v>211</v>
      </c>
      <c r="E121" s="244" t="s">
        <v>34</v>
      </c>
      <c r="F121" s="245" t="s">
        <v>215</v>
      </c>
      <c r="G121" s="243"/>
      <c r="H121" s="246">
        <v>2</v>
      </c>
      <c r="I121" s="247"/>
      <c r="J121" s="243"/>
      <c r="K121" s="243"/>
      <c r="L121" s="248"/>
      <c r="M121" s="249"/>
      <c r="N121" s="250"/>
      <c r="O121" s="250"/>
      <c r="P121" s="250"/>
      <c r="Q121" s="250"/>
      <c r="R121" s="250"/>
      <c r="S121" s="250"/>
      <c r="T121" s="251"/>
      <c r="AT121" s="252" t="s">
        <v>211</v>
      </c>
      <c r="AU121" s="252" t="s">
        <v>87</v>
      </c>
      <c r="AV121" s="14" t="s">
        <v>111</v>
      </c>
      <c r="AW121" s="14" t="s">
        <v>40</v>
      </c>
      <c r="AX121" s="14" t="s">
        <v>42</v>
      </c>
      <c r="AY121" s="252" t="s">
        <v>201</v>
      </c>
    </row>
    <row r="122" spans="2:65" s="1" customFormat="1" ht="63.75" customHeight="1">
      <c r="B122" s="43"/>
      <c r="C122" s="206" t="s">
        <v>233</v>
      </c>
      <c r="D122" s="206" t="s">
        <v>203</v>
      </c>
      <c r="E122" s="207" t="s">
        <v>5207</v>
      </c>
      <c r="F122" s="208" t="s">
        <v>5208</v>
      </c>
      <c r="G122" s="209" t="s">
        <v>540</v>
      </c>
      <c r="H122" s="210">
        <v>0.8</v>
      </c>
      <c r="I122" s="211"/>
      <c r="J122" s="212">
        <f>ROUND(I122*H122,2)</f>
        <v>0</v>
      </c>
      <c r="K122" s="208" t="s">
        <v>207</v>
      </c>
      <c r="L122" s="63"/>
      <c r="M122" s="213" t="s">
        <v>34</v>
      </c>
      <c r="N122" s="214" t="s">
        <v>51</v>
      </c>
      <c r="O122" s="44"/>
      <c r="P122" s="215">
        <f>O122*H122</f>
        <v>0</v>
      </c>
      <c r="Q122" s="215">
        <v>8.6800000000000002E-3</v>
      </c>
      <c r="R122" s="215">
        <f>Q122*H122</f>
        <v>6.9440000000000005E-3</v>
      </c>
      <c r="S122" s="215">
        <v>0</v>
      </c>
      <c r="T122" s="216">
        <f>S122*H122</f>
        <v>0</v>
      </c>
      <c r="AR122" s="25" t="s">
        <v>111</v>
      </c>
      <c r="AT122" s="25" t="s">
        <v>203</v>
      </c>
      <c r="AU122" s="25" t="s">
        <v>87</v>
      </c>
      <c r="AY122" s="25" t="s">
        <v>201</v>
      </c>
      <c r="BE122" s="217">
        <f>IF(N122="základní",J122,0)</f>
        <v>0</v>
      </c>
      <c r="BF122" s="217">
        <f>IF(N122="snížená",J122,0)</f>
        <v>0</v>
      </c>
      <c r="BG122" s="217">
        <f>IF(N122="zákl. přenesená",J122,0)</f>
        <v>0</v>
      </c>
      <c r="BH122" s="217">
        <f>IF(N122="sníž. přenesená",J122,0)</f>
        <v>0</v>
      </c>
      <c r="BI122" s="217">
        <f>IF(N122="nulová",J122,0)</f>
        <v>0</v>
      </c>
      <c r="BJ122" s="25" t="s">
        <v>42</v>
      </c>
      <c r="BK122" s="217">
        <f>ROUND(I122*H122,2)</f>
        <v>0</v>
      </c>
      <c r="BL122" s="25" t="s">
        <v>111</v>
      </c>
      <c r="BM122" s="25" t="s">
        <v>5209</v>
      </c>
    </row>
    <row r="123" spans="2:65" s="1" customFormat="1" ht="81">
      <c r="B123" s="43"/>
      <c r="C123" s="65"/>
      <c r="D123" s="218" t="s">
        <v>209</v>
      </c>
      <c r="E123" s="65"/>
      <c r="F123" s="219" t="s">
        <v>5210</v>
      </c>
      <c r="G123" s="65"/>
      <c r="H123" s="65"/>
      <c r="I123" s="175"/>
      <c r="J123" s="65"/>
      <c r="K123" s="65"/>
      <c r="L123" s="63"/>
      <c r="M123" s="220"/>
      <c r="N123" s="44"/>
      <c r="O123" s="44"/>
      <c r="P123" s="44"/>
      <c r="Q123" s="44"/>
      <c r="R123" s="44"/>
      <c r="S123" s="44"/>
      <c r="T123" s="80"/>
      <c r="AT123" s="25" t="s">
        <v>209</v>
      </c>
      <c r="AU123" s="25" t="s">
        <v>87</v>
      </c>
    </row>
    <row r="124" spans="2:65" s="12" customFormat="1">
      <c r="B124" s="221"/>
      <c r="C124" s="222"/>
      <c r="D124" s="218" t="s">
        <v>211</v>
      </c>
      <c r="E124" s="223" t="s">
        <v>34</v>
      </c>
      <c r="F124" s="224" t="s">
        <v>5189</v>
      </c>
      <c r="G124" s="222"/>
      <c r="H124" s="223" t="s">
        <v>34</v>
      </c>
      <c r="I124" s="225"/>
      <c r="J124" s="222"/>
      <c r="K124" s="222"/>
      <c r="L124" s="226"/>
      <c r="M124" s="227"/>
      <c r="N124" s="228"/>
      <c r="O124" s="228"/>
      <c r="P124" s="228"/>
      <c r="Q124" s="228"/>
      <c r="R124" s="228"/>
      <c r="S124" s="228"/>
      <c r="T124" s="229"/>
      <c r="AT124" s="230" t="s">
        <v>211</v>
      </c>
      <c r="AU124" s="230" t="s">
        <v>87</v>
      </c>
      <c r="AV124" s="12" t="s">
        <v>42</v>
      </c>
      <c r="AW124" s="12" t="s">
        <v>40</v>
      </c>
      <c r="AX124" s="12" t="s">
        <v>80</v>
      </c>
      <c r="AY124" s="230" t="s">
        <v>201</v>
      </c>
    </row>
    <row r="125" spans="2:65" s="13" customFormat="1">
      <c r="B125" s="231"/>
      <c r="C125" s="232"/>
      <c r="D125" s="218" t="s">
        <v>211</v>
      </c>
      <c r="E125" s="233" t="s">
        <v>34</v>
      </c>
      <c r="F125" s="234" t="s">
        <v>5211</v>
      </c>
      <c r="G125" s="232"/>
      <c r="H125" s="235">
        <v>0.8</v>
      </c>
      <c r="I125" s="236"/>
      <c r="J125" s="232"/>
      <c r="K125" s="232"/>
      <c r="L125" s="237"/>
      <c r="M125" s="238"/>
      <c r="N125" s="239"/>
      <c r="O125" s="239"/>
      <c r="P125" s="239"/>
      <c r="Q125" s="239"/>
      <c r="R125" s="239"/>
      <c r="S125" s="239"/>
      <c r="T125" s="240"/>
      <c r="AT125" s="241" t="s">
        <v>211</v>
      </c>
      <c r="AU125" s="241" t="s">
        <v>87</v>
      </c>
      <c r="AV125" s="13" t="s">
        <v>87</v>
      </c>
      <c r="AW125" s="13" t="s">
        <v>40</v>
      </c>
      <c r="AX125" s="13" t="s">
        <v>80</v>
      </c>
      <c r="AY125" s="241" t="s">
        <v>201</v>
      </c>
    </row>
    <row r="126" spans="2:65" s="14" customFormat="1">
      <c r="B126" s="242"/>
      <c r="C126" s="243"/>
      <c r="D126" s="218" t="s">
        <v>211</v>
      </c>
      <c r="E126" s="244" t="s">
        <v>34</v>
      </c>
      <c r="F126" s="245" t="s">
        <v>215</v>
      </c>
      <c r="G126" s="243"/>
      <c r="H126" s="246">
        <v>0.8</v>
      </c>
      <c r="I126" s="247"/>
      <c r="J126" s="243"/>
      <c r="K126" s="243"/>
      <c r="L126" s="248"/>
      <c r="M126" s="249"/>
      <c r="N126" s="250"/>
      <c r="O126" s="250"/>
      <c r="P126" s="250"/>
      <c r="Q126" s="250"/>
      <c r="R126" s="250"/>
      <c r="S126" s="250"/>
      <c r="T126" s="251"/>
      <c r="AT126" s="252" t="s">
        <v>211</v>
      </c>
      <c r="AU126" s="252" t="s">
        <v>87</v>
      </c>
      <c r="AV126" s="14" t="s">
        <v>111</v>
      </c>
      <c r="AW126" s="14" t="s">
        <v>40</v>
      </c>
      <c r="AX126" s="14" t="s">
        <v>42</v>
      </c>
      <c r="AY126" s="252" t="s">
        <v>201</v>
      </c>
    </row>
    <row r="127" spans="2:65" s="1" customFormat="1" ht="63.75" customHeight="1">
      <c r="B127" s="43"/>
      <c r="C127" s="206" t="s">
        <v>238</v>
      </c>
      <c r="D127" s="206" t="s">
        <v>203</v>
      </c>
      <c r="E127" s="207" t="s">
        <v>5212</v>
      </c>
      <c r="F127" s="208" t="s">
        <v>5213</v>
      </c>
      <c r="G127" s="209" t="s">
        <v>540</v>
      </c>
      <c r="H127" s="210">
        <v>0.8</v>
      </c>
      <c r="I127" s="211"/>
      <c r="J127" s="212">
        <f>ROUND(I127*H127,2)</f>
        <v>0</v>
      </c>
      <c r="K127" s="208" t="s">
        <v>207</v>
      </c>
      <c r="L127" s="63"/>
      <c r="M127" s="213" t="s">
        <v>34</v>
      </c>
      <c r="N127" s="214" t="s">
        <v>51</v>
      </c>
      <c r="O127" s="44"/>
      <c r="P127" s="215">
        <f>O127*H127</f>
        <v>0</v>
      </c>
      <c r="Q127" s="215">
        <v>1.068E-2</v>
      </c>
      <c r="R127" s="215">
        <f>Q127*H127</f>
        <v>8.5440000000000012E-3</v>
      </c>
      <c r="S127" s="215">
        <v>0</v>
      </c>
      <c r="T127" s="216">
        <f>S127*H127</f>
        <v>0</v>
      </c>
      <c r="AR127" s="25" t="s">
        <v>111</v>
      </c>
      <c r="AT127" s="25" t="s">
        <v>203</v>
      </c>
      <c r="AU127" s="25" t="s">
        <v>87</v>
      </c>
      <c r="AY127" s="25" t="s">
        <v>201</v>
      </c>
      <c r="BE127" s="217">
        <f>IF(N127="základní",J127,0)</f>
        <v>0</v>
      </c>
      <c r="BF127" s="217">
        <f>IF(N127="snížená",J127,0)</f>
        <v>0</v>
      </c>
      <c r="BG127" s="217">
        <f>IF(N127="zákl. přenesená",J127,0)</f>
        <v>0</v>
      </c>
      <c r="BH127" s="217">
        <f>IF(N127="sníž. přenesená",J127,0)</f>
        <v>0</v>
      </c>
      <c r="BI127" s="217">
        <f>IF(N127="nulová",J127,0)</f>
        <v>0</v>
      </c>
      <c r="BJ127" s="25" t="s">
        <v>42</v>
      </c>
      <c r="BK127" s="217">
        <f>ROUND(I127*H127,2)</f>
        <v>0</v>
      </c>
      <c r="BL127" s="25" t="s">
        <v>111</v>
      </c>
      <c r="BM127" s="25" t="s">
        <v>5214</v>
      </c>
    </row>
    <row r="128" spans="2:65" s="1" customFormat="1" ht="81">
      <c r="B128" s="43"/>
      <c r="C128" s="65"/>
      <c r="D128" s="218" t="s">
        <v>209</v>
      </c>
      <c r="E128" s="65"/>
      <c r="F128" s="219" t="s">
        <v>5210</v>
      </c>
      <c r="G128" s="65"/>
      <c r="H128" s="65"/>
      <c r="I128" s="175"/>
      <c r="J128" s="65"/>
      <c r="K128" s="65"/>
      <c r="L128" s="63"/>
      <c r="M128" s="220"/>
      <c r="N128" s="44"/>
      <c r="O128" s="44"/>
      <c r="P128" s="44"/>
      <c r="Q128" s="44"/>
      <c r="R128" s="44"/>
      <c r="S128" s="44"/>
      <c r="T128" s="80"/>
      <c r="AT128" s="25" t="s">
        <v>209</v>
      </c>
      <c r="AU128" s="25" t="s">
        <v>87</v>
      </c>
    </row>
    <row r="129" spans="2:65" s="12" customFormat="1">
      <c r="B129" s="221"/>
      <c r="C129" s="222"/>
      <c r="D129" s="218" t="s">
        <v>211</v>
      </c>
      <c r="E129" s="223" t="s">
        <v>34</v>
      </c>
      <c r="F129" s="224" t="s">
        <v>5189</v>
      </c>
      <c r="G129" s="222"/>
      <c r="H129" s="223" t="s">
        <v>34</v>
      </c>
      <c r="I129" s="225"/>
      <c r="J129" s="222"/>
      <c r="K129" s="222"/>
      <c r="L129" s="226"/>
      <c r="M129" s="227"/>
      <c r="N129" s="228"/>
      <c r="O129" s="228"/>
      <c r="P129" s="228"/>
      <c r="Q129" s="228"/>
      <c r="R129" s="228"/>
      <c r="S129" s="228"/>
      <c r="T129" s="229"/>
      <c r="AT129" s="230" t="s">
        <v>211</v>
      </c>
      <c r="AU129" s="230" t="s">
        <v>87</v>
      </c>
      <c r="AV129" s="12" t="s">
        <v>42</v>
      </c>
      <c r="AW129" s="12" t="s">
        <v>40</v>
      </c>
      <c r="AX129" s="12" t="s">
        <v>80</v>
      </c>
      <c r="AY129" s="230" t="s">
        <v>201</v>
      </c>
    </row>
    <row r="130" spans="2:65" s="13" customFormat="1">
      <c r="B130" s="231"/>
      <c r="C130" s="232"/>
      <c r="D130" s="218" t="s">
        <v>211</v>
      </c>
      <c r="E130" s="233" t="s">
        <v>34</v>
      </c>
      <c r="F130" s="234" t="s">
        <v>5215</v>
      </c>
      <c r="G130" s="232"/>
      <c r="H130" s="235">
        <v>0.8</v>
      </c>
      <c r="I130" s="236"/>
      <c r="J130" s="232"/>
      <c r="K130" s="232"/>
      <c r="L130" s="237"/>
      <c r="M130" s="238"/>
      <c r="N130" s="239"/>
      <c r="O130" s="239"/>
      <c r="P130" s="239"/>
      <c r="Q130" s="239"/>
      <c r="R130" s="239"/>
      <c r="S130" s="239"/>
      <c r="T130" s="240"/>
      <c r="AT130" s="241" t="s">
        <v>211</v>
      </c>
      <c r="AU130" s="241" t="s">
        <v>87</v>
      </c>
      <c r="AV130" s="13" t="s">
        <v>87</v>
      </c>
      <c r="AW130" s="13" t="s">
        <v>40</v>
      </c>
      <c r="AX130" s="13" t="s">
        <v>80</v>
      </c>
      <c r="AY130" s="241" t="s">
        <v>201</v>
      </c>
    </row>
    <row r="131" spans="2:65" s="14" customFormat="1">
      <c r="B131" s="242"/>
      <c r="C131" s="243"/>
      <c r="D131" s="218" t="s">
        <v>211</v>
      </c>
      <c r="E131" s="244" t="s">
        <v>34</v>
      </c>
      <c r="F131" s="245" t="s">
        <v>215</v>
      </c>
      <c r="G131" s="243"/>
      <c r="H131" s="246">
        <v>0.8</v>
      </c>
      <c r="I131" s="247"/>
      <c r="J131" s="243"/>
      <c r="K131" s="243"/>
      <c r="L131" s="248"/>
      <c r="M131" s="249"/>
      <c r="N131" s="250"/>
      <c r="O131" s="250"/>
      <c r="P131" s="250"/>
      <c r="Q131" s="250"/>
      <c r="R131" s="250"/>
      <c r="S131" s="250"/>
      <c r="T131" s="251"/>
      <c r="AT131" s="252" t="s">
        <v>211</v>
      </c>
      <c r="AU131" s="252" t="s">
        <v>87</v>
      </c>
      <c r="AV131" s="14" t="s">
        <v>111</v>
      </c>
      <c r="AW131" s="14" t="s">
        <v>40</v>
      </c>
      <c r="AX131" s="14" t="s">
        <v>42</v>
      </c>
      <c r="AY131" s="252" t="s">
        <v>201</v>
      </c>
    </row>
    <row r="132" spans="2:65" s="1" customFormat="1" ht="63.75" customHeight="1">
      <c r="B132" s="43"/>
      <c r="C132" s="206" t="s">
        <v>244</v>
      </c>
      <c r="D132" s="206" t="s">
        <v>203</v>
      </c>
      <c r="E132" s="207" t="s">
        <v>5216</v>
      </c>
      <c r="F132" s="208" t="s">
        <v>5217</v>
      </c>
      <c r="G132" s="209" t="s">
        <v>540</v>
      </c>
      <c r="H132" s="210">
        <v>1.6</v>
      </c>
      <c r="I132" s="211"/>
      <c r="J132" s="212">
        <f>ROUND(I132*H132,2)</f>
        <v>0</v>
      </c>
      <c r="K132" s="208" t="s">
        <v>207</v>
      </c>
      <c r="L132" s="63"/>
      <c r="M132" s="213" t="s">
        <v>34</v>
      </c>
      <c r="N132" s="214" t="s">
        <v>51</v>
      </c>
      <c r="O132" s="44"/>
      <c r="P132" s="215">
        <f>O132*H132</f>
        <v>0</v>
      </c>
      <c r="Q132" s="215">
        <v>3.6900000000000002E-2</v>
      </c>
      <c r="R132" s="215">
        <f>Q132*H132</f>
        <v>5.9040000000000009E-2</v>
      </c>
      <c r="S132" s="215">
        <v>0</v>
      </c>
      <c r="T132" s="216">
        <f>S132*H132</f>
        <v>0</v>
      </c>
      <c r="AR132" s="25" t="s">
        <v>111</v>
      </c>
      <c r="AT132" s="25" t="s">
        <v>203</v>
      </c>
      <c r="AU132" s="25" t="s">
        <v>87</v>
      </c>
      <c r="AY132" s="25" t="s">
        <v>201</v>
      </c>
      <c r="BE132" s="217">
        <f>IF(N132="základní",J132,0)</f>
        <v>0</v>
      </c>
      <c r="BF132" s="217">
        <f>IF(N132="snížená",J132,0)</f>
        <v>0</v>
      </c>
      <c r="BG132" s="217">
        <f>IF(N132="zákl. přenesená",J132,0)</f>
        <v>0</v>
      </c>
      <c r="BH132" s="217">
        <f>IF(N132="sníž. přenesená",J132,0)</f>
        <v>0</v>
      </c>
      <c r="BI132" s="217">
        <f>IF(N132="nulová",J132,0)</f>
        <v>0</v>
      </c>
      <c r="BJ132" s="25" t="s">
        <v>42</v>
      </c>
      <c r="BK132" s="217">
        <f>ROUND(I132*H132,2)</f>
        <v>0</v>
      </c>
      <c r="BL132" s="25" t="s">
        <v>111</v>
      </c>
      <c r="BM132" s="25" t="s">
        <v>5218</v>
      </c>
    </row>
    <row r="133" spans="2:65" s="1" customFormat="1" ht="81">
      <c r="B133" s="43"/>
      <c r="C133" s="65"/>
      <c r="D133" s="218" t="s">
        <v>209</v>
      </c>
      <c r="E133" s="65"/>
      <c r="F133" s="219" t="s">
        <v>5210</v>
      </c>
      <c r="G133" s="65"/>
      <c r="H133" s="65"/>
      <c r="I133" s="175"/>
      <c r="J133" s="65"/>
      <c r="K133" s="65"/>
      <c r="L133" s="63"/>
      <c r="M133" s="220"/>
      <c r="N133" s="44"/>
      <c r="O133" s="44"/>
      <c r="P133" s="44"/>
      <c r="Q133" s="44"/>
      <c r="R133" s="44"/>
      <c r="S133" s="44"/>
      <c r="T133" s="80"/>
      <c r="AT133" s="25" t="s">
        <v>209</v>
      </c>
      <c r="AU133" s="25" t="s">
        <v>87</v>
      </c>
    </row>
    <row r="134" spans="2:65" s="12" customFormat="1">
      <c r="B134" s="221"/>
      <c r="C134" s="222"/>
      <c r="D134" s="218" t="s">
        <v>211</v>
      </c>
      <c r="E134" s="223" t="s">
        <v>34</v>
      </c>
      <c r="F134" s="224" t="s">
        <v>5189</v>
      </c>
      <c r="G134" s="222"/>
      <c r="H134" s="223" t="s">
        <v>34</v>
      </c>
      <c r="I134" s="225"/>
      <c r="J134" s="222"/>
      <c r="K134" s="222"/>
      <c r="L134" s="226"/>
      <c r="M134" s="227"/>
      <c r="N134" s="228"/>
      <c r="O134" s="228"/>
      <c r="P134" s="228"/>
      <c r="Q134" s="228"/>
      <c r="R134" s="228"/>
      <c r="S134" s="228"/>
      <c r="T134" s="229"/>
      <c r="AT134" s="230" t="s">
        <v>211</v>
      </c>
      <c r="AU134" s="230" t="s">
        <v>87</v>
      </c>
      <c r="AV134" s="12" t="s">
        <v>42</v>
      </c>
      <c r="AW134" s="12" t="s">
        <v>40</v>
      </c>
      <c r="AX134" s="12" t="s">
        <v>80</v>
      </c>
      <c r="AY134" s="230" t="s">
        <v>201</v>
      </c>
    </row>
    <row r="135" spans="2:65" s="13" customFormat="1">
      <c r="B135" s="231"/>
      <c r="C135" s="232"/>
      <c r="D135" s="218" t="s">
        <v>211</v>
      </c>
      <c r="E135" s="233" t="s">
        <v>34</v>
      </c>
      <c r="F135" s="234" t="s">
        <v>5219</v>
      </c>
      <c r="G135" s="232"/>
      <c r="H135" s="235">
        <v>0.8</v>
      </c>
      <c r="I135" s="236"/>
      <c r="J135" s="232"/>
      <c r="K135" s="232"/>
      <c r="L135" s="237"/>
      <c r="M135" s="238"/>
      <c r="N135" s="239"/>
      <c r="O135" s="239"/>
      <c r="P135" s="239"/>
      <c r="Q135" s="239"/>
      <c r="R135" s="239"/>
      <c r="S135" s="239"/>
      <c r="T135" s="240"/>
      <c r="AT135" s="241" t="s">
        <v>211</v>
      </c>
      <c r="AU135" s="241" t="s">
        <v>87</v>
      </c>
      <c r="AV135" s="13" t="s">
        <v>87</v>
      </c>
      <c r="AW135" s="13" t="s">
        <v>40</v>
      </c>
      <c r="AX135" s="13" t="s">
        <v>80</v>
      </c>
      <c r="AY135" s="241" t="s">
        <v>201</v>
      </c>
    </row>
    <row r="136" spans="2:65" s="13" customFormat="1">
      <c r="B136" s="231"/>
      <c r="C136" s="232"/>
      <c r="D136" s="218" t="s">
        <v>211</v>
      </c>
      <c r="E136" s="233" t="s">
        <v>34</v>
      </c>
      <c r="F136" s="234" t="s">
        <v>5220</v>
      </c>
      <c r="G136" s="232"/>
      <c r="H136" s="235">
        <v>0.8</v>
      </c>
      <c r="I136" s="236"/>
      <c r="J136" s="232"/>
      <c r="K136" s="232"/>
      <c r="L136" s="237"/>
      <c r="M136" s="238"/>
      <c r="N136" s="239"/>
      <c r="O136" s="239"/>
      <c r="P136" s="239"/>
      <c r="Q136" s="239"/>
      <c r="R136" s="239"/>
      <c r="S136" s="239"/>
      <c r="T136" s="240"/>
      <c r="AT136" s="241" t="s">
        <v>211</v>
      </c>
      <c r="AU136" s="241" t="s">
        <v>87</v>
      </c>
      <c r="AV136" s="13" t="s">
        <v>87</v>
      </c>
      <c r="AW136" s="13" t="s">
        <v>40</v>
      </c>
      <c r="AX136" s="13" t="s">
        <v>80</v>
      </c>
      <c r="AY136" s="241" t="s">
        <v>201</v>
      </c>
    </row>
    <row r="137" spans="2:65" s="14" customFormat="1">
      <c r="B137" s="242"/>
      <c r="C137" s="243"/>
      <c r="D137" s="218" t="s">
        <v>211</v>
      </c>
      <c r="E137" s="244" t="s">
        <v>34</v>
      </c>
      <c r="F137" s="245" t="s">
        <v>215</v>
      </c>
      <c r="G137" s="243"/>
      <c r="H137" s="246">
        <v>1.6</v>
      </c>
      <c r="I137" s="247"/>
      <c r="J137" s="243"/>
      <c r="K137" s="243"/>
      <c r="L137" s="248"/>
      <c r="M137" s="249"/>
      <c r="N137" s="250"/>
      <c r="O137" s="250"/>
      <c r="P137" s="250"/>
      <c r="Q137" s="250"/>
      <c r="R137" s="250"/>
      <c r="S137" s="250"/>
      <c r="T137" s="251"/>
      <c r="AT137" s="252" t="s">
        <v>211</v>
      </c>
      <c r="AU137" s="252" t="s">
        <v>87</v>
      </c>
      <c r="AV137" s="14" t="s">
        <v>111</v>
      </c>
      <c r="AW137" s="14" t="s">
        <v>40</v>
      </c>
      <c r="AX137" s="14" t="s">
        <v>42</v>
      </c>
      <c r="AY137" s="252" t="s">
        <v>201</v>
      </c>
    </row>
    <row r="138" spans="2:65" s="1" customFormat="1" ht="25.5" customHeight="1">
      <c r="B138" s="43"/>
      <c r="C138" s="206" t="s">
        <v>249</v>
      </c>
      <c r="D138" s="206" t="s">
        <v>203</v>
      </c>
      <c r="E138" s="207" t="s">
        <v>5221</v>
      </c>
      <c r="F138" s="208" t="s">
        <v>5222</v>
      </c>
      <c r="G138" s="209" t="s">
        <v>206</v>
      </c>
      <c r="H138" s="210">
        <v>5.1360000000000001</v>
      </c>
      <c r="I138" s="211"/>
      <c r="J138" s="212">
        <f>ROUND(I138*H138,2)</f>
        <v>0</v>
      </c>
      <c r="K138" s="208" t="s">
        <v>207</v>
      </c>
      <c r="L138" s="63"/>
      <c r="M138" s="213" t="s">
        <v>34</v>
      </c>
      <c r="N138" s="214" t="s">
        <v>51</v>
      </c>
      <c r="O138" s="44"/>
      <c r="P138" s="215">
        <f>O138*H138</f>
        <v>0</v>
      </c>
      <c r="Q138" s="215">
        <v>0</v>
      </c>
      <c r="R138" s="215">
        <f>Q138*H138</f>
        <v>0</v>
      </c>
      <c r="S138" s="215">
        <v>0</v>
      </c>
      <c r="T138" s="216">
        <f>S138*H138</f>
        <v>0</v>
      </c>
      <c r="AR138" s="25" t="s">
        <v>111</v>
      </c>
      <c r="AT138" s="25" t="s">
        <v>203</v>
      </c>
      <c r="AU138" s="25" t="s">
        <v>87</v>
      </c>
      <c r="AY138" s="25" t="s">
        <v>201</v>
      </c>
      <c r="BE138" s="217">
        <f>IF(N138="základní",J138,0)</f>
        <v>0</v>
      </c>
      <c r="BF138" s="217">
        <f>IF(N138="snížená",J138,0)</f>
        <v>0</v>
      </c>
      <c r="BG138" s="217">
        <f>IF(N138="zákl. přenesená",J138,0)</f>
        <v>0</v>
      </c>
      <c r="BH138" s="217">
        <f>IF(N138="sníž. přenesená",J138,0)</f>
        <v>0</v>
      </c>
      <c r="BI138" s="217">
        <f>IF(N138="nulová",J138,0)</f>
        <v>0</v>
      </c>
      <c r="BJ138" s="25" t="s">
        <v>42</v>
      </c>
      <c r="BK138" s="217">
        <f>ROUND(I138*H138,2)</f>
        <v>0</v>
      </c>
      <c r="BL138" s="25" t="s">
        <v>111</v>
      </c>
      <c r="BM138" s="25" t="s">
        <v>5223</v>
      </c>
    </row>
    <row r="139" spans="2:65" s="1" customFormat="1" ht="364.5">
      <c r="B139" s="43"/>
      <c r="C139" s="65"/>
      <c r="D139" s="218" t="s">
        <v>209</v>
      </c>
      <c r="E139" s="65"/>
      <c r="F139" s="219" t="s">
        <v>5224</v>
      </c>
      <c r="G139" s="65"/>
      <c r="H139" s="65"/>
      <c r="I139" s="175"/>
      <c r="J139" s="65"/>
      <c r="K139" s="65"/>
      <c r="L139" s="63"/>
      <c r="M139" s="220"/>
      <c r="N139" s="44"/>
      <c r="O139" s="44"/>
      <c r="P139" s="44"/>
      <c r="Q139" s="44"/>
      <c r="R139" s="44"/>
      <c r="S139" s="44"/>
      <c r="T139" s="80"/>
      <c r="AT139" s="25" t="s">
        <v>209</v>
      </c>
      <c r="AU139" s="25" t="s">
        <v>87</v>
      </c>
    </row>
    <row r="140" spans="2:65" s="12" customFormat="1">
      <c r="B140" s="221"/>
      <c r="C140" s="222"/>
      <c r="D140" s="218" t="s">
        <v>211</v>
      </c>
      <c r="E140" s="223" t="s">
        <v>34</v>
      </c>
      <c r="F140" s="224" t="s">
        <v>5189</v>
      </c>
      <c r="G140" s="222"/>
      <c r="H140" s="223" t="s">
        <v>34</v>
      </c>
      <c r="I140" s="225"/>
      <c r="J140" s="222"/>
      <c r="K140" s="222"/>
      <c r="L140" s="226"/>
      <c r="M140" s="227"/>
      <c r="N140" s="228"/>
      <c r="O140" s="228"/>
      <c r="P140" s="228"/>
      <c r="Q140" s="228"/>
      <c r="R140" s="228"/>
      <c r="S140" s="228"/>
      <c r="T140" s="229"/>
      <c r="AT140" s="230" t="s">
        <v>211</v>
      </c>
      <c r="AU140" s="230" t="s">
        <v>87</v>
      </c>
      <c r="AV140" s="12" t="s">
        <v>42</v>
      </c>
      <c r="AW140" s="12" t="s">
        <v>40</v>
      </c>
      <c r="AX140" s="12" t="s">
        <v>80</v>
      </c>
      <c r="AY140" s="230" t="s">
        <v>201</v>
      </c>
    </row>
    <row r="141" spans="2:65" s="13" customFormat="1">
      <c r="B141" s="231"/>
      <c r="C141" s="232"/>
      <c r="D141" s="218" t="s">
        <v>211</v>
      </c>
      <c r="E141" s="233" t="s">
        <v>34</v>
      </c>
      <c r="F141" s="234" t="s">
        <v>5225</v>
      </c>
      <c r="G141" s="232"/>
      <c r="H141" s="235">
        <v>1.296</v>
      </c>
      <c r="I141" s="236"/>
      <c r="J141" s="232"/>
      <c r="K141" s="232"/>
      <c r="L141" s="237"/>
      <c r="M141" s="238"/>
      <c r="N141" s="239"/>
      <c r="O141" s="239"/>
      <c r="P141" s="239"/>
      <c r="Q141" s="239"/>
      <c r="R141" s="239"/>
      <c r="S141" s="239"/>
      <c r="T141" s="240"/>
      <c r="AT141" s="241" t="s">
        <v>211</v>
      </c>
      <c r="AU141" s="241" t="s">
        <v>87</v>
      </c>
      <c r="AV141" s="13" t="s">
        <v>87</v>
      </c>
      <c r="AW141" s="13" t="s">
        <v>40</v>
      </c>
      <c r="AX141" s="13" t="s">
        <v>80</v>
      </c>
      <c r="AY141" s="241" t="s">
        <v>201</v>
      </c>
    </row>
    <row r="142" spans="2:65" s="13" customFormat="1">
      <c r="B142" s="231"/>
      <c r="C142" s="232"/>
      <c r="D142" s="218" t="s">
        <v>211</v>
      </c>
      <c r="E142" s="233" t="s">
        <v>34</v>
      </c>
      <c r="F142" s="234" t="s">
        <v>5226</v>
      </c>
      <c r="G142" s="232"/>
      <c r="H142" s="235">
        <v>1.44</v>
      </c>
      <c r="I142" s="236"/>
      <c r="J142" s="232"/>
      <c r="K142" s="232"/>
      <c r="L142" s="237"/>
      <c r="M142" s="238"/>
      <c r="N142" s="239"/>
      <c r="O142" s="239"/>
      <c r="P142" s="239"/>
      <c r="Q142" s="239"/>
      <c r="R142" s="239"/>
      <c r="S142" s="239"/>
      <c r="T142" s="240"/>
      <c r="AT142" s="241" t="s">
        <v>211</v>
      </c>
      <c r="AU142" s="241" t="s">
        <v>87</v>
      </c>
      <c r="AV142" s="13" t="s">
        <v>87</v>
      </c>
      <c r="AW142" s="13" t="s">
        <v>40</v>
      </c>
      <c r="AX142" s="13" t="s">
        <v>80</v>
      </c>
      <c r="AY142" s="241" t="s">
        <v>201</v>
      </c>
    </row>
    <row r="143" spans="2:65" s="13" customFormat="1">
      <c r="B143" s="231"/>
      <c r="C143" s="232"/>
      <c r="D143" s="218" t="s">
        <v>211</v>
      </c>
      <c r="E143" s="233" t="s">
        <v>34</v>
      </c>
      <c r="F143" s="234" t="s">
        <v>5227</v>
      </c>
      <c r="G143" s="232"/>
      <c r="H143" s="235">
        <v>1.2</v>
      </c>
      <c r="I143" s="236"/>
      <c r="J143" s="232"/>
      <c r="K143" s="232"/>
      <c r="L143" s="237"/>
      <c r="M143" s="238"/>
      <c r="N143" s="239"/>
      <c r="O143" s="239"/>
      <c r="P143" s="239"/>
      <c r="Q143" s="239"/>
      <c r="R143" s="239"/>
      <c r="S143" s="239"/>
      <c r="T143" s="240"/>
      <c r="AT143" s="241" t="s">
        <v>211</v>
      </c>
      <c r="AU143" s="241" t="s">
        <v>87</v>
      </c>
      <c r="AV143" s="13" t="s">
        <v>87</v>
      </c>
      <c r="AW143" s="13" t="s">
        <v>40</v>
      </c>
      <c r="AX143" s="13" t="s">
        <v>80</v>
      </c>
      <c r="AY143" s="241" t="s">
        <v>201</v>
      </c>
    </row>
    <row r="144" spans="2:65" s="13" customFormat="1">
      <c r="B144" s="231"/>
      <c r="C144" s="232"/>
      <c r="D144" s="218" t="s">
        <v>211</v>
      </c>
      <c r="E144" s="233" t="s">
        <v>34</v>
      </c>
      <c r="F144" s="234" t="s">
        <v>5228</v>
      </c>
      <c r="G144" s="232"/>
      <c r="H144" s="235">
        <v>1.2</v>
      </c>
      <c r="I144" s="236"/>
      <c r="J144" s="232"/>
      <c r="K144" s="232"/>
      <c r="L144" s="237"/>
      <c r="M144" s="238"/>
      <c r="N144" s="239"/>
      <c r="O144" s="239"/>
      <c r="P144" s="239"/>
      <c r="Q144" s="239"/>
      <c r="R144" s="239"/>
      <c r="S144" s="239"/>
      <c r="T144" s="240"/>
      <c r="AT144" s="241" t="s">
        <v>211</v>
      </c>
      <c r="AU144" s="241" t="s">
        <v>87</v>
      </c>
      <c r="AV144" s="13" t="s">
        <v>87</v>
      </c>
      <c r="AW144" s="13" t="s">
        <v>40</v>
      </c>
      <c r="AX144" s="13" t="s">
        <v>80</v>
      </c>
      <c r="AY144" s="241" t="s">
        <v>201</v>
      </c>
    </row>
    <row r="145" spans="2:65" s="14" customFormat="1">
      <c r="B145" s="242"/>
      <c r="C145" s="243"/>
      <c r="D145" s="218" t="s">
        <v>211</v>
      </c>
      <c r="E145" s="244" t="s">
        <v>34</v>
      </c>
      <c r="F145" s="245" t="s">
        <v>215</v>
      </c>
      <c r="G145" s="243"/>
      <c r="H145" s="246">
        <v>5.1360000000000001</v>
      </c>
      <c r="I145" s="247"/>
      <c r="J145" s="243"/>
      <c r="K145" s="243"/>
      <c r="L145" s="248"/>
      <c r="M145" s="249"/>
      <c r="N145" s="250"/>
      <c r="O145" s="250"/>
      <c r="P145" s="250"/>
      <c r="Q145" s="250"/>
      <c r="R145" s="250"/>
      <c r="S145" s="250"/>
      <c r="T145" s="251"/>
      <c r="AT145" s="252" t="s">
        <v>211</v>
      </c>
      <c r="AU145" s="252" t="s">
        <v>87</v>
      </c>
      <c r="AV145" s="14" t="s">
        <v>111</v>
      </c>
      <c r="AW145" s="14" t="s">
        <v>40</v>
      </c>
      <c r="AX145" s="14" t="s">
        <v>42</v>
      </c>
      <c r="AY145" s="252" t="s">
        <v>201</v>
      </c>
    </row>
    <row r="146" spans="2:65" s="1" customFormat="1" ht="38.25" customHeight="1">
      <c r="B146" s="43"/>
      <c r="C146" s="206" t="s">
        <v>253</v>
      </c>
      <c r="D146" s="206" t="s">
        <v>203</v>
      </c>
      <c r="E146" s="207" t="s">
        <v>239</v>
      </c>
      <c r="F146" s="208" t="s">
        <v>240</v>
      </c>
      <c r="G146" s="209" t="s">
        <v>206</v>
      </c>
      <c r="H146" s="210">
        <v>14.009</v>
      </c>
      <c r="I146" s="211"/>
      <c r="J146" s="212">
        <f>ROUND(I146*H146,2)</f>
        <v>0</v>
      </c>
      <c r="K146" s="208" t="s">
        <v>207</v>
      </c>
      <c r="L146" s="63"/>
      <c r="M146" s="213" t="s">
        <v>34</v>
      </c>
      <c r="N146" s="214" t="s">
        <v>51</v>
      </c>
      <c r="O146" s="44"/>
      <c r="P146" s="215">
        <f>O146*H146</f>
        <v>0</v>
      </c>
      <c r="Q146" s="215">
        <v>0</v>
      </c>
      <c r="R146" s="215">
        <f>Q146*H146</f>
        <v>0</v>
      </c>
      <c r="S146" s="215">
        <v>0</v>
      </c>
      <c r="T146" s="216">
        <f>S146*H146</f>
        <v>0</v>
      </c>
      <c r="AR146" s="25" t="s">
        <v>111</v>
      </c>
      <c r="AT146" s="25" t="s">
        <v>203</v>
      </c>
      <c r="AU146" s="25" t="s">
        <v>87</v>
      </c>
      <c r="AY146" s="25" t="s">
        <v>201</v>
      </c>
      <c r="BE146" s="217">
        <f>IF(N146="základní",J146,0)</f>
        <v>0</v>
      </c>
      <c r="BF146" s="217">
        <f>IF(N146="snížená",J146,0)</f>
        <v>0</v>
      </c>
      <c r="BG146" s="217">
        <f>IF(N146="zákl. přenesená",J146,0)</f>
        <v>0</v>
      </c>
      <c r="BH146" s="217">
        <f>IF(N146="sníž. přenesená",J146,0)</f>
        <v>0</v>
      </c>
      <c r="BI146" s="217">
        <f>IF(N146="nulová",J146,0)</f>
        <v>0</v>
      </c>
      <c r="BJ146" s="25" t="s">
        <v>42</v>
      </c>
      <c r="BK146" s="217">
        <f>ROUND(I146*H146,2)</f>
        <v>0</v>
      </c>
      <c r="BL146" s="25" t="s">
        <v>111</v>
      </c>
      <c r="BM146" s="25" t="s">
        <v>5229</v>
      </c>
    </row>
    <row r="147" spans="2:65" s="1" customFormat="1" ht="202.5">
      <c r="B147" s="43"/>
      <c r="C147" s="65"/>
      <c r="D147" s="218" t="s">
        <v>209</v>
      </c>
      <c r="E147" s="65"/>
      <c r="F147" s="219" t="s">
        <v>242</v>
      </c>
      <c r="G147" s="65"/>
      <c r="H147" s="65"/>
      <c r="I147" s="175"/>
      <c r="J147" s="65"/>
      <c r="K147" s="65"/>
      <c r="L147" s="63"/>
      <c r="M147" s="220"/>
      <c r="N147" s="44"/>
      <c r="O147" s="44"/>
      <c r="P147" s="44"/>
      <c r="Q147" s="44"/>
      <c r="R147" s="44"/>
      <c r="S147" s="44"/>
      <c r="T147" s="80"/>
      <c r="AT147" s="25" t="s">
        <v>209</v>
      </c>
      <c r="AU147" s="25" t="s">
        <v>87</v>
      </c>
    </row>
    <row r="148" spans="2:65" s="12" customFormat="1">
      <c r="B148" s="221"/>
      <c r="C148" s="222"/>
      <c r="D148" s="218" t="s">
        <v>211</v>
      </c>
      <c r="E148" s="223" t="s">
        <v>34</v>
      </c>
      <c r="F148" s="224" t="s">
        <v>3315</v>
      </c>
      <c r="G148" s="222"/>
      <c r="H148" s="223" t="s">
        <v>34</v>
      </c>
      <c r="I148" s="225"/>
      <c r="J148" s="222"/>
      <c r="K148" s="222"/>
      <c r="L148" s="226"/>
      <c r="M148" s="227"/>
      <c r="N148" s="228"/>
      <c r="O148" s="228"/>
      <c r="P148" s="228"/>
      <c r="Q148" s="228"/>
      <c r="R148" s="228"/>
      <c r="S148" s="228"/>
      <c r="T148" s="229"/>
      <c r="AT148" s="230" t="s">
        <v>211</v>
      </c>
      <c r="AU148" s="230" t="s">
        <v>87</v>
      </c>
      <c r="AV148" s="12" t="s">
        <v>42</v>
      </c>
      <c r="AW148" s="12" t="s">
        <v>40</v>
      </c>
      <c r="AX148" s="12" t="s">
        <v>80</v>
      </c>
      <c r="AY148" s="230" t="s">
        <v>201</v>
      </c>
    </row>
    <row r="149" spans="2:65" s="12" customFormat="1">
      <c r="B149" s="221"/>
      <c r="C149" s="222"/>
      <c r="D149" s="218" t="s">
        <v>211</v>
      </c>
      <c r="E149" s="223" t="s">
        <v>34</v>
      </c>
      <c r="F149" s="224" t="s">
        <v>5189</v>
      </c>
      <c r="G149" s="222"/>
      <c r="H149" s="223" t="s">
        <v>34</v>
      </c>
      <c r="I149" s="225"/>
      <c r="J149" s="222"/>
      <c r="K149" s="222"/>
      <c r="L149" s="226"/>
      <c r="M149" s="227"/>
      <c r="N149" s="228"/>
      <c r="O149" s="228"/>
      <c r="P149" s="228"/>
      <c r="Q149" s="228"/>
      <c r="R149" s="228"/>
      <c r="S149" s="228"/>
      <c r="T149" s="229"/>
      <c r="AT149" s="230" t="s">
        <v>211</v>
      </c>
      <c r="AU149" s="230" t="s">
        <v>87</v>
      </c>
      <c r="AV149" s="12" t="s">
        <v>42</v>
      </c>
      <c r="AW149" s="12" t="s">
        <v>40</v>
      </c>
      <c r="AX149" s="12" t="s">
        <v>80</v>
      </c>
      <c r="AY149" s="230" t="s">
        <v>201</v>
      </c>
    </row>
    <row r="150" spans="2:65" s="12" customFormat="1">
      <c r="B150" s="221"/>
      <c r="C150" s="222"/>
      <c r="D150" s="218" t="s">
        <v>211</v>
      </c>
      <c r="E150" s="223" t="s">
        <v>34</v>
      </c>
      <c r="F150" s="224" t="s">
        <v>5230</v>
      </c>
      <c r="G150" s="222"/>
      <c r="H150" s="223" t="s">
        <v>34</v>
      </c>
      <c r="I150" s="225"/>
      <c r="J150" s="222"/>
      <c r="K150" s="222"/>
      <c r="L150" s="226"/>
      <c r="M150" s="227"/>
      <c r="N150" s="228"/>
      <c r="O150" s="228"/>
      <c r="P150" s="228"/>
      <c r="Q150" s="228"/>
      <c r="R150" s="228"/>
      <c r="S150" s="228"/>
      <c r="T150" s="229"/>
      <c r="AT150" s="230" t="s">
        <v>211</v>
      </c>
      <c r="AU150" s="230" t="s">
        <v>87</v>
      </c>
      <c r="AV150" s="12" t="s">
        <v>42</v>
      </c>
      <c r="AW150" s="12" t="s">
        <v>40</v>
      </c>
      <c r="AX150" s="12" t="s">
        <v>80</v>
      </c>
      <c r="AY150" s="230" t="s">
        <v>201</v>
      </c>
    </row>
    <row r="151" spans="2:65" s="13" customFormat="1" ht="27">
      <c r="B151" s="231"/>
      <c r="C151" s="232"/>
      <c r="D151" s="218" t="s">
        <v>211</v>
      </c>
      <c r="E151" s="233" t="s">
        <v>34</v>
      </c>
      <c r="F151" s="234" t="s">
        <v>5231</v>
      </c>
      <c r="G151" s="232"/>
      <c r="H151" s="235">
        <v>14.177</v>
      </c>
      <c r="I151" s="236"/>
      <c r="J151" s="232"/>
      <c r="K151" s="232"/>
      <c r="L151" s="237"/>
      <c r="M151" s="238"/>
      <c r="N151" s="239"/>
      <c r="O151" s="239"/>
      <c r="P151" s="239"/>
      <c r="Q151" s="239"/>
      <c r="R151" s="239"/>
      <c r="S151" s="239"/>
      <c r="T151" s="240"/>
      <c r="AT151" s="241" t="s">
        <v>211</v>
      </c>
      <c r="AU151" s="241" t="s">
        <v>87</v>
      </c>
      <c r="AV151" s="13" t="s">
        <v>87</v>
      </c>
      <c r="AW151" s="13" t="s">
        <v>40</v>
      </c>
      <c r="AX151" s="13" t="s">
        <v>80</v>
      </c>
      <c r="AY151" s="241" t="s">
        <v>201</v>
      </c>
    </row>
    <row r="152" spans="2:65" s="13" customFormat="1">
      <c r="B152" s="231"/>
      <c r="C152" s="232"/>
      <c r="D152" s="218" t="s">
        <v>211</v>
      </c>
      <c r="E152" s="233" t="s">
        <v>34</v>
      </c>
      <c r="F152" s="234" t="s">
        <v>5232</v>
      </c>
      <c r="G152" s="232"/>
      <c r="H152" s="235">
        <v>-0.16800000000000001</v>
      </c>
      <c r="I152" s="236"/>
      <c r="J152" s="232"/>
      <c r="K152" s="232"/>
      <c r="L152" s="237"/>
      <c r="M152" s="238"/>
      <c r="N152" s="239"/>
      <c r="O152" s="239"/>
      <c r="P152" s="239"/>
      <c r="Q152" s="239"/>
      <c r="R152" s="239"/>
      <c r="S152" s="239"/>
      <c r="T152" s="240"/>
      <c r="AT152" s="241" t="s">
        <v>211</v>
      </c>
      <c r="AU152" s="241" t="s">
        <v>87</v>
      </c>
      <c r="AV152" s="13" t="s">
        <v>87</v>
      </c>
      <c r="AW152" s="13" t="s">
        <v>40</v>
      </c>
      <c r="AX152" s="13" t="s">
        <v>80</v>
      </c>
      <c r="AY152" s="241" t="s">
        <v>201</v>
      </c>
    </row>
    <row r="153" spans="2:65" s="14" customFormat="1">
      <c r="B153" s="242"/>
      <c r="C153" s="243"/>
      <c r="D153" s="218" t="s">
        <v>211</v>
      </c>
      <c r="E153" s="244" t="s">
        <v>34</v>
      </c>
      <c r="F153" s="245" t="s">
        <v>215</v>
      </c>
      <c r="G153" s="243"/>
      <c r="H153" s="246">
        <v>14.009</v>
      </c>
      <c r="I153" s="247"/>
      <c r="J153" s="243"/>
      <c r="K153" s="243"/>
      <c r="L153" s="248"/>
      <c r="M153" s="249"/>
      <c r="N153" s="250"/>
      <c r="O153" s="250"/>
      <c r="P153" s="250"/>
      <c r="Q153" s="250"/>
      <c r="R153" s="250"/>
      <c r="S153" s="250"/>
      <c r="T153" s="251"/>
      <c r="AT153" s="252" t="s">
        <v>211</v>
      </c>
      <c r="AU153" s="252" t="s">
        <v>87</v>
      </c>
      <c r="AV153" s="14" t="s">
        <v>111</v>
      </c>
      <c r="AW153" s="14" t="s">
        <v>40</v>
      </c>
      <c r="AX153" s="14" t="s">
        <v>42</v>
      </c>
      <c r="AY153" s="252" t="s">
        <v>201</v>
      </c>
    </row>
    <row r="154" spans="2:65" s="1" customFormat="1" ht="38.25" customHeight="1">
      <c r="B154" s="43"/>
      <c r="C154" s="206" t="s">
        <v>257</v>
      </c>
      <c r="D154" s="206" t="s">
        <v>203</v>
      </c>
      <c r="E154" s="207" t="s">
        <v>245</v>
      </c>
      <c r="F154" s="208" t="s">
        <v>246</v>
      </c>
      <c r="G154" s="209" t="s">
        <v>206</v>
      </c>
      <c r="H154" s="210">
        <v>4.2030000000000003</v>
      </c>
      <c r="I154" s="211"/>
      <c r="J154" s="212">
        <f>ROUND(I154*H154,2)</f>
        <v>0</v>
      </c>
      <c r="K154" s="208" t="s">
        <v>207</v>
      </c>
      <c r="L154" s="63"/>
      <c r="M154" s="213" t="s">
        <v>34</v>
      </c>
      <c r="N154" s="214" t="s">
        <v>51</v>
      </c>
      <c r="O154" s="44"/>
      <c r="P154" s="215">
        <f>O154*H154</f>
        <v>0</v>
      </c>
      <c r="Q154" s="215">
        <v>0</v>
      </c>
      <c r="R154" s="215">
        <f>Q154*H154</f>
        <v>0</v>
      </c>
      <c r="S154" s="215">
        <v>0</v>
      </c>
      <c r="T154" s="216">
        <f>S154*H154</f>
        <v>0</v>
      </c>
      <c r="AR154" s="25" t="s">
        <v>111</v>
      </c>
      <c r="AT154" s="25" t="s">
        <v>203</v>
      </c>
      <c r="AU154" s="25" t="s">
        <v>87</v>
      </c>
      <c r="AY154" s="25" t="s">
        <v>201</v>
      </c>
      <c r="BE154" s="217">
        <f>IF(N154="základní",J154,0)</f>
        <v>0</v>
      </c>
      <c r="BF154" s="217">
        <f>IF(N154="snížená",J154,0)</f>
        <v>0</v>
      </c>
      <c r="BG154" s="217">
        <f>IF(N154="zákl. přenesená",J154,0)</f>
        <v>0</v>
      </c>
      <c r="BH154" s="217">
        <f>IF(N154="sníž. přenesená",J154,0)</f>
        <v>0</v>
      </c>
      <c r="BI154" s="217">
        <f>IF(N154="nulová",J154,0)</f>
        <v>0</v>
      </c>
      <c r="BJ154" s="25" t="s">
        <v>42</v>
      </c>
      <c r="BK154" s="217">
        <f>ROUND(I154*H154,2)</f>
        <v>0</v>
      </c>
      <c r="BL154" s="25" t="s">
        <v>111</v>
      </c>
      <c r="BM154" s="25" t="s">
        <v>5233</v>
      </c>
    </row>
    <row r="155" spans="2:65" s="1" customFormat="1" ht="202.5">
      <c r="B155" s="43"/>
      <c r="C155" s="65"/>
      <c r="D155" s="218" t="s">
        <v>209</v>
      </c>
      <c r="E155" s="65"/>
      <c r="F155" s="219" t="s">
        <v>242</v>
      </c>
      <c r="G155" s="65"/>
      <c r="H155" s="65"/>
      <c r="I155" s="175"/>
      <c r="J155" s="65"/>
      <c r="K155" s="65"/>
      <c r="L155" s="63"/>
      <c r="M155" s="220"/>
      <c r="N155" s="44"/>
      <c r="O155" s="44"/>
      <c r="P155" s="44"/>
      <c r="Q155" s="44"/>
      <c r="R155" s="44"/>
      <c r="S155" s="44"/>
      <c r="T155" s="80"/>
      <c r="AT155" s="25" t="s">
        <v>209</v>
      </c>
      <c r="AU155" s="25" t="s">
        <v>87</v>
      </c>
    </row>
    <row r="156" spans="2:65" s="13" customFormat="1">
      <c r="B156" s="231"/>
      <c r="C156" s="232"/>
      <c r="D156" s="218" t="s">
        <v>211</v>
      </c>
      <c r="E156" s="232"/>
      <c r="F156" s="234" t="s">
        <v>5234</v>
      </c>
      <c r="G156" s="232"/>
      <c r="H156" s="235">
        <v>4.2030000000000003</v>
      </c>
      <c r="I156" s="236"/>
      <c r="J156" s="232"/>
      <c r="K156" s="232"/>
      <c r="L156" s="237"/>
      <c r="M156" s="238"/>
      <c r="N156" s="239"/>
      <c r="O156" s="239"/>
      <c r="P156" s="239"/>
      <c r="Q156" s="239"/>
      <c r="R156" s="239"/>
      <c r="S156" s="239"/>
      <c r="T156" s="240"/>
      <c r="AT156" s="241" t="s">
        <v>211</v>
      </c>
      <c r="AU156" s="241" t="s">
        <v>87</v>
      </c>
      <c r="AV156" s="13" t="s">
        <v>87</v>
      </c>
      <c r="AW156" s="13" t="s">
        <v>6</v>
      </c>
      <c r="AX156" s="13" t="s">
        <v>42</v>
      </c>
      <c r="AY156" s="241" t="s">
        <v>201</v>
      </c>
    </row>
    <row r="157" spans="2:65" s="1" customFormat="1" ht="38.25" customHeight="1">
      <c r="B157" s="43"/>
      <c r="C157" s="206" t="s">
        <v>261</v>
      </c>
      <c r="D157" s="206" t="s">
        <v>203</v>
      </c>
      <c r="E157" s="207" t="s">
        <v>258</v>
      </c>
      <c r="F157" s="208" t="s">
        <v>259</v>
      </c>
      <c r="G157" s="209" t="s">
        <v>206</v>
      </c>
      <c r="H157" s="210">
        <v>14.009</v>
      </c>
      <c r="I157" s="211"/>
      <c r="J157" s="212">
        <f>ROUND(I157*H157,2)</f>
        <v>0</v>
      </c>
      <c r="K157" s="208" t="s">
        <v>207</v>
      </c>
      <c r="L157" s="63"/>
      <c r="M157" s="213" t="s">
        <v>34</v>
      </c>
      <c r="N157" s="214" t="s">
        <v>51</v>
      </c>
      <c r="O157" s="44"/>
      <c r="P157" s="215">
        <f>O157*H157</f>
        <v>0</v>
      </c>
      <c r="Q157" s="215">
        <v>0</v>
      </c>
      <c r="R157" s="215">
        <f>Q157*H157</f>
        <v>0</v>
      </c>
      <c r="S157" s="215">
        <v>0</v>
      </c>
      <c r="T157" s="216">
        <f>S157*H157</f>
        <v>0</v>
      </c>
      <c r="AR157" s="25" t="s">
        <v>111</v>
      </c>
      <c r="AT157" s="25" t="s">
        <v>203</v>
      </c>
      <c r="AU157" s="25" t="s">
        <v>87</v>
      </c>
      <c r="AY157" s="25" t="s">
        <v>201</v>
      </c>
      <c r="BE157" s="217">
        <f>IF(N157="základní",J157,0)</f>
        <v>0</v>
      </c>
      <c r="BF157" s="217">
        <f>IF(N157="snížená",J157,0)</f>
        <v>0</v>
      </c>
      <c r="BG157" s="217">
        <f>IF(N157="zákl. přenesená",J157,0)</f>
        <v>0</v>
      </c>
      <c r="BH157" s="217">
        <f>IF(N157="sníž. přenesená",J157,0)</f>
        <v>0</v>
      </c>
      <c r="BI157" s="217">
        <f>IF(N157="nulová",J157,0)</f>
        <v>0</v>
      </c>
      <c r="BJ157" s="25" t="s">
        <v>42</v>
      </c>
      <c r="BK157" s="217">
        <f>ROUND(I157*H157,2)</f>
        <v>0</v>
      </c>
      <c r="BL157" s="25" t="s">
        <v>111</v>
      </c>
      <c r="BM157" s="25" t="s">
        <v>5235</v>
      </c>
    </row>
    <row r="158" spans="2:65" s="1" customFormat="1" ht="202.5">
      <c r="B158" s="43"/>
      <c r="C158" s="65"/>
      <c r="D158" s="218" t="s">
        <v>209</v>
      </c>
      <c r="E158" s="65"/>
      <c r="F158" s="219" t="s">
        <v>242</v>
      </c>
      <c r="G158" s="65"/>
      <c r="H158" s="65"/>
      <c r="I158" s="175"/>
      <c r="J158" s="65"/>
      <c r="K158" s="65"/>
      <c r="L158" s="63"/>
      <c r="M158" s="220"/>
      <c r="N158" s="44"/>
      <c r="O158" s="44"/>
      <c r="P158" s="44"/>
      <c r="Q158" s="44"/>
      <c r="R158" s="44"/>
      <c r="S158" s="44"/>
      <c r="T158" s="80"/>
      <c r="AT158" s="25" t="s">
        <v>209</v>
      </c>
      <c r="AU158" s="25" t="s">
        <v>87</v>
      </c>
    </row>
    <row r="159" spans="2:65" s="12" customFormat="1">
      <c r="B159" s="221"/>
      <c r="C159" s="222"/>
      <c r="D159" s="218" t="s">
        <v>211</v>
      </c>
      <c r="E159" s="223" t="s">
        <v>34</v>
      </c>
      <c r="F159" s="224" t="s">
        <v>3315</v>
      </c>
      <c r="G159" s="222"/>
      <c r="H159" s="223" t="s">
        <v>34</v>
      </c>
      <c r="I159" s="225"/>
      <c r="J159" s="222"/>
      <c r="K159" s="222"/>
      <c r="L159" s="226"/>
      <c r="M159" s="227"/>
      <c r="N159" s="228"/>
      <c r="O159" s="228"/>
      <c r="P159" s="228"/>
      <c r="Q159" s="228"/>
      <c r="R159" s="228"/>
      <c r="S159" s="228"/>
      <c r="T159" s="229"/>
      <c r="AT159" s="230" t="s">
        <v>211</v>
      </c>
      <c r="AU159" s="230" t="s">
        <v>87</v>
      </c>
      <c r="AV159" s="12" t="s">
        <v>42</v>
      </c>
      <c r="AW159" s="12" t="s">
        <v>40</v>
      </c>
      <c r="AX159" s="12" t="s">
        <v>80</v>
      </c>
      <c r="AY159" s="230" t="s">
        <v>201</v>
      </c>
    </row>
    <row r="160" spans="2:65" s="12" customFormat="1">
      <c r="B160" s="221"/>
      <c r="C160" s="222"/>
      <c r="D160" s="218" t="s">
        <v>211</v>
      </c>
      <c r="E160" s="223" t="s">
        <v>34</v>
      </c>
      <c r="F160" s="224" t="s">
        <v>5189</v>
      </c>
      <c r="G160" s="222"/>
      <c r="H160" s="223" t="s">
        <v>34</v>
      </c>
      <c r="I160" s="225"/>
      <c r="J160" s="222"/>
      <c r="K160" s="222"/>
      <c r="L160" s="226"/>
      <c r="M160" s="227"/>
      <c r="N160" s="228"/>
      <c r="O160" s="228"/>
      <c r="P160" s="228"/>
      <c r="Q160" s="228"/>
      <c r="R160" s="228"/>
      <c r="S160" s="228"/>
      <c r="T160" s="229"/>
      <c r="AT160" s="230" t="s">
        <v>211</v>
      </c>
      <c r="AU160" s="230" t="s">
        <v>87</v>
      </c>
      <c r="AV160" s="12" t="s">
        <v>42</v>
      </c>
      <c r="AW160" s="12" t="s">
        <v>40</v>
      </c>
      <c r="AX160" s="12" t="s">
        <v>80</v>
      </c>
      <c r="AY160" s="230" t="s">
        <v>201</v>
      </c>
    </row>
    <row r="161" spans="2:65" s="12" customFormat="1">
      <c r="B161" s="221"/>
      <c r="C161" s="222"/>
      <c r="D161" s="218" t="s">
        <v>211</v>
      </c>
      <c r="E161" s="223" t="s">
        <v>34</v>
      </c>
      <c r="F161" s="224" t="s">
        <v>5230</v>
      </c>
      <c r="G161" s="222"/>
      <c r="H161" s="223" t="s">
        <v>34</v>
      </c>
      <c r="I161" s="225"/>
      <c r="J161" s="222"/>
      <c r="K161" s="222"/>
      <c r="L161" s="226"/>
      <c r="M161" s="227"/>
      <c r="N161" s="228"/>
      <c r="O161" s="228"/>
      <c r="P161" s="228"/>
      <c r="Q161" s="228"/>
      <c r="R161" s="228"/>
      <c r="S161" s="228"/>
      <c r="T161" s="229"/>
      <c r="AT161" s="230" t="s">
        <v>211</v>
      </c>
      <c r="AU161" s="230" t="s">
        <v>87</v>
      </c>
      <c r="AV161" s="12" t="s">
        <v>42</v>
      </c>
      <c r="AW161" s="12" t="s">
        <v>40</v>
      </c>
      <c r="AX161" s="12" t="s">
        <v>80</v>
      </c>
      <c r="AY161" s="230" t="s">
        <v>201</v>
      </c>
    </row>
    <row r="162" spans="2:65" s="13" customFormat="1" ht="27">
      <c r="B162" s="231"/>
      <c r="C162" s="232"/>
      <c r="D162" s="218" t="s">
        <v>211</v>
      </c>
      <c r="E162" s="233" t="s">
        <v>34</v>
      </c>
      <c r="F162" s="234" t="s">
        <v>5231</v>
      </c>
      <c r="G162" s="232"/>
      <c r="H162" s="235">
        <v>14.177</v>
      </c>
      <c r="I162" s="236"/>
      <c r="J162" s="232"/>
      <c r="K162" s="232"/>
      <c r="L162" s="237"/>
      <c r="M162" s="238"/>
      <c r="N162" s="239"/>
      <c r="O162" s="239"/>
      <c r="P162" s="239"/>
      <c r="Q162" s="239"/>
      <c r="R162" s="239"/>
      <c r="S162" s="239"/>
      <c r="T162" s="240"/>
      <c r="AT162" s="241" t="s">
        <v>211</v>
      </c>
      <c r="AU162" s="241" t="s">
        <v>87</v>
      </c>
      <c r="AV162" s="13" t="s">
        <v>87</v>
      </c>
      <c r="AW162" s="13" t="s">
        <v>40</v>
      </c>
      <c r="AX162" s="13" t="s">
        <v>80</v>
      </c>
      <c r="AY162" s="241" t="s">
        <v>201</v>
      </c>
    </row>
    <row r="163" spans="2:65" s="13" customFormat="1">
      <c r="B163" s="231"/>
      <c r="C163" s="232"/>
      <c r="D163" s="218" t="s">
        <v>211</v>
      </c>
      <c r="E163" s="233" t="s">
        <v>34</v>
      </c>
      <c r="F163" s="234" t="s">
        <v>5232</v>
      </c>
      <c r="G163" s="232"/>
      <c r="H163" s="235">
        <v>-0.16800000000000001</v>
      </c>
      <c r="I163" s="236"/>
      <c r="J163" s="232"/>
      <c r="K163" s="232"/>
      <c r="L163" s="237"/>
      <c r="M163" s="238"/>
      <c r="N163" s="239"/>
      <c r="O163" s="239"/>
      <c r="P163" s="239"/>
      <c r="Q163" s="239"/>
      <c r="R163" s="239"/>
      <c r="S163" s="239"/>
      <c r="T163" s="240"/>
      <c r="AT163" s="241" t="s">
        <v>211</v>
      </c>
      <c r="AU163" s="241" t="s">
        <v>87</v>
      </c>
      <c r="AV163" s="13" t="s">
        <v>87</v>
      </c>
      <c r="AW163" s="13" t="s">
        <v>40</v>
      </c>
      <c r="AX163" s="13" t="s">
        <v>80</v>
      </c>
      <c r="AY163" s="241" t="s">
        <v>201</v>
      </c>
    </row>
    <row r="164" spans="2:65" s="14" customFormat="1">
      <c r="B164" s="242"/>
      <c r="C164" s="243"/>
      <c r="D164" s="218" t="s">
        <v>211</v>
      </c>
      <c r="E164" s="244" t="s">
        <v>34</v>
      </c>
      <c r="F164" s="245" t="s">
        <v>215</v>
      </c>
      <c r="G164" s="243"/>
      <c r="H164" s="246">
        <v>14.009</v>
      </c>
      <c r="I164" s="247"/>
      <c r="J164" s="243"/>
      <c r="K164" s="243"/>
      <c r="L164" s="248"/>
      <c r="M164" s="249"/>
      <c r="N164" s="250"/>
      <c r="O164" s="250"/>
      <c r="P164" s="250"/>
      <c r="Q164" s="250"/>
      <c r="R164" s="250"/>
      <c r="S164" s="250"/>
      <c r="T164" s="251"/>
      <c r="AT164" s="252" t="s">
        <v>211</v>
      </c>
      <c r="AU164" s="252" t="s">
        <v>87</v>
      </c>
      <c r="AV164" s="14" t="s">
        <v>111</v>
      </c>
      <c r="AW164" s="14" t="s">
        <v>40</v>
      </c>
      <c r="AX164" s="14" t="s">
        <v>42</v>
      </c>
      <c r="AY164" s="252" t="s">
        <v>201</v>
      </c>
    </row>
    <row r="165" spans="2:65" s="1" customFormat="1" ht="38.25" customHeight="1">
      <c r="B165" s="43"/>
      <c r="C165" s="206" t="s">
        <v>265</v>
      </c>
      <c r="D165" s="206" t="s">
        <v>203</v>
      </c>
      <c r="E165" s="207" t="s">
        <v>262</v>
      </c>
      <c r="F165" s="208" t="s">
        <v>263</v>
      </c>
      <c r="G165" s="209" t="s">
        <v>206</v>
      </c>
      <c r="H165" s="210">
        <v>4.2030000000000003</v>
      </c>
      <c r="I165" s="211"/>
      <c r="J165" s="212">
        <f>ROUND(I165*H165,2)</f>
        <v>0</v>
      </c>
      <c r="K165" s="208" t="s">
        <v>207</v>
      </c>
      <c r="L165" s="63"/>
      <c r="M165" s="213" t="s">
        <v>34</v>
      </c>
      <c r="N165" s="214" t="s">
        <v>51</v>
      </c>
      <c r="O165" s="44"/>
      <c r="P165" s="215">
        <f>O165*H165</f>
        <v>0</v>
      </c>
      <c r="Q165" s="215">
        <v>0</v>
      </c>
      <c r="R165" s="215">
        <f>Q165*H165</f>
        <v>0</v>
      </c>
      <c r="S165" s="215">
        <v>0</v>
      </c>
      <c r="T165" s="216">
        <f>S165*H165</f>
        <v>0</v>
      </c>
      <c r="AR165" s="25" t="s">
        <v>111</v>
      </c>
      <c r="AT165" s="25" t="s">
        <v>203</v>
      </c>
      <c r="AU165" s="25" t="s">
        <v>87</v>
      </c>
      <c r="AY165" s="25" t="s">
        <v>201</v>
      </c>
      <c r="BE165" s="217">
        <f>IF(N165="základní",J165,0)</f>
        <v>0</v>
      </c>
      <c r="BF165" s="217">
        <f>IF(N165="snížená",J165,0)</f>
        <v>0</v>
      </c>
      <c r="BG165" s="217">
        <f>IF(N165="zákl. přenesená",J165,0)</f>
        <v>0</v>
      </c>
      <c r="BH165" s="217">
        <f>IF(N165="sníž. přenesená",J165,0)</f>
        <v>0</v>
      </c>
      <c r="BI165" s="217">
        <f>IF(N165="nulová",J165,0)</f>
        <v>0</v>
      </c>
      <c r="BJ165" s="25" t="s">
        <v>42</v>
      </c>
      <c r="BK165" s="217">
        <f>ROUND(I165*H165,2)</f>
        <v>0</v>
      </c>
      <c r="BL165" s="25" t="s">
        <v>111</v>
      </c>
      <c r="BM165" s="25" t="s">
        <v>5236</v>
      </c>
    </row>
    <row r="166" spans="2:65" s="1" customFormat="1" ht="202.5">
      <c r="B166" s="43"/>
      <c r="C166" s="65"/>
      <c r="D166" s="218" t="s">
        <v>209</v>
      </c>
      <c r="E166" s="65"/>
      <c r="F166" s="219" t="s">
        <v>242</v>
      </c>
      <c r="G166" s="65"/>
      <c r="H166" s="65"/>
      <c r="I166" s="175"/>
      <c r="J166" s="65"/>
      <c r="K166" s="65"/>
      <c r="L166" s="63"/>
      <c r="M166" s="220"/>
      <c r="N166" s="44"/>
      <c r="O166" s="44"/>
      <c r="P166" s="44"/>
      <c r="Q166" s="44"/>
      <c r="R166" s="44"/>
      <c r="S166" s="44"/>
      <c r="T166" s="80"/>
      <c r="AT166" s="25" t="s">
        <v>209</v>
      </c>
      <c r="AU166" s="25" t="s">
        <v>87</v>
      </c>
    </row>
    <row r="167" spans="2:65" s="13" customFormat="1">
      <c r="B167" s="231"/>
      <c r="C167" s="232"/>
      <c r="D167" s="218" t="s">
        <v>211</v>
      </c>
      <c r="E167" s="232"/>
      <c r="F167" s="234" t="s">
        <v>5234</v>
      </c>
      <c r="G167" s="232"/>
      <c r="H167" s="235">
        <v>4.2030000000000003</v>
      </c>
      <c r="I167" s="236"/>
      <c r="J167" s="232"/>
      <c r="K167" s="232"/>
      <c r="L167" s="237"/>
      <c r="M167" s="238"/>
      <c r="N167" s="239"/>
      <c r="O167" s="239"/>
      <c r="P167" s="239"/>
      <c r="Q167" s="239"/>
      <c r="R167" s="239"/>
      <c r="S167" s="239"/>
      <c r="T167" s="240"/>
      <c r="AT167" s="241" t="s">
        <v>211</v>
      </c>
      <c r="AU167" s="241" t="s">
        <v>87</v>
      </c>
      <c r="AV167" s="13" t="s">
        <v>87</v>
      </c>
      <c r="AW167" s="13" t="s">
        <v>6</v>
      </c>
      <c r="AX167" s="13" t="s">
        <v>42</v>
      </c>
      <c r="AY167" s="241" t="s">
        <v>201</v>
      </c>
    </row>
    <row r="168" spans="2:65" s="1" customFormat="1" ht="25.5" customHeight="1">
      <c r="B168" s="43"/>
      <c r="C168" s="206" t="s">
        <v>272</v>
      </c>
      <c r="D168" s="206" t="s">
        <v>203</v>
      </c>
      <c r="E168" s="207" t="s">
        <v>5237</v>
      </c>
      <c r="F168" s="208" t="s">
        <v>5238</v>
      </c>
      <c r="G168" s="209" t="s">
        <v>206</v>
      </c>
      <c r="H168" s="210">
        <v>6.9139999999999997</v>
      </c>
      <c r="I168" s="211"/>
      <c r="J168" s="212">
        <f>ROUND(I168*H168,2)</f>
        <v>0</v>
      </c>
      <c r="K168" s="208" t="s">
        <v>207</v>
      </c>
      <c r="L168" s="63"/>
      <c r="M168" s="213" t="s">
        <v>34</v>
      </c>
      <c r="N168" s="214" t="s">
        <v>51</v>
      </c>
      <c r="O168" s="44"/>
      <c r="P168" s="215">
        <f>O168*H168</f>
        <v>0</v>
      </c>
      <c r="Q168" s="215">
        <v>0</v>
      </c>
      <c r="R168" s="215">
        <f>Q168*H168</f>
        <v>0</v>
      </c>
      <c r="S168" s="215">
        <v>0</v>
      </c>
      <c r="T168" s="216">
        <f>S168*H168</f>
        <v>0</v>
      </c>
      <c r="AR168" s="25" t="s">
        <v>111</v>
      </c>
      <c r="AT168" s="25" t="s">
        <v>203</v>
      </c>
      <c r="AU168" s="25" t="s">
        <v>87</v>
      </c>
      <c r="AY168" s="25" t="s">
        <v>201</v>
      </c>
      <c r="BE168" s="217">
        <f>IF(N168="základní",J168,0)</f>
        <v>0</v>
      </c>
      <c r="BF168" s="217">
        <f>IF(N168="snížená",J168,0)</f>
        <v>0</v>
      </c>
      <c r="BG168" s="217">
        <f>IF(N168="zákl. přenesená",J168,0)</f>
        <v>0</v>
      </c>
      <c r="BH168" s="217">
        <f>IF(N168="sníž. přenesená",J168,0)</f>
        <v>0</v>
      </c>
      <c r="BI168" s="217">
        <f>IF(N168="nulová",J168,0)</f>
        <v>0</v>
      </c>
      <c r="BJ168" s="25" t="s">
        <v>42</v>
      </c>
      <c r="BK168" s="217">
        <f>ROUND(I168*H168,2)</f>
        <v>0</v>
      </c>
      <c r="BL168" s="25" t="s">
        <v>111</v>
      </c>
      <c r="BM168" s="25" t="s">
        <v>5239</v>
      </c>
    </row>
    <row r="169" spans="2:65" s="1" customFormat="1" ht="189">
      <c r="B169" s="43"/>
      <c r="C169" s="65"/>
      <c r="D169" s="218" t="s">
        <v>209</v>
      </c>
      <c r="E169" s="65"/>
      <c r="F169" s="219" t="s">
        <v>5240</v>
      </c>
      <c r="G169" s="65"/>
      <c r="H169" s="65"/>
      <c r="I169" s="175"/>
      <c r="J169" s="65"/>
      <c r="K169" s="65"/>
      <c r="L169" s="63"/>
      <c r="M169" s="220"/>
      <c r="N169" s="44"/>
      <c r="O169" s="44"/>
      <c r="P169" s="44"/>
      <c r="Q169" s="44"/>
      <c r="R169" s="44"/>
      <c r="S169" s="44"/>
      <c r="T169" s="80"/>
      <c r="AT169" s="25" t="s">
        <v>209</v>
      </c>
      <c r="AU169" s="25" t="s">
        <v>87</v>
      </c>
    </row>
    <row r="170" spans="2:65" s="12" customFormat="1">
      <c r="B170" s="221"/>
      <c r="C170" s="222"/>
      <c r="D170" s="218" t="s">
        <v>211</v>
      </c>
      <c r="E170" s="223" t="s">
        <v>34</v>
      </c>
      <c r="F170" s="224" t="s">
        <v>3315</v>
      </c>
      <c r="G170" s="222"/>
      <c r="H170" s="223" t="s">
        <v>34</v>
      </c>
      <c r="I170" s="225"/>
      <c r="J170" s="222"/>
      <c r="K170" s="222"/>
      <c r="L170" s="226"/>
      <c r="M170" s="227"/>
      <c r="N170" s="228"/>
      <c r="O170" s="228"/>
      <c r="P170" s="228"/>
      <c r="Q170" s="228"/>
      <c r="R170" s="228"/>
      <c r="S170" s="228"/>
      <c r="T170" s="229"/>
      <c r="AT170" s="230" t="s">
        <v>211</v>
      </c>
      <c r="AU170" s="230" t="s">
        <v>87</v>
      </c>
      <c r="AV170" s="12" t="s">
        <v>42</v>
      </c>
      <c r="AW170" s="12" t="s">
        <v>40</v>
      </c>
      <c r="AX170" s="12" t="s">
        <v>80</v>
      </c>
      <c r="AY170" s="230" t="s">
        <v>201</v>
      </c>
    </row>
    <row r="171" spans="2:65" s="12" customFormat="1">
      <c r="B171" s="221"/>
      <c r="C171" s="222"/>
      <c r="D171" s="218" t="s">
        <v>211</v>
      </c>
      <c r="E171" s="223" t="s">
        <v>34</v>
      </c>
      <c r="F171" s="224" t="s">
        <v>5189</v>
      </c>
      <c r="G171" s="222"/>
      <c r="H171" s="223" t="s">
        <v>34</v>
      </c>
      <c r="I171" s="225"/>
      <c r="J171" s="222"/>
      <c r="K171" s="222"/>
      <c r="L171" s="226"/>
      <c r="M171" s="227"/>
      <c r="N171" s="228"/>
      <c r="O171" s="228"/>
      <c r="P171" s="228"/>
      <c r="Q171" s="228"/>
      <c r="R171" s="228"/>
      <c r="S171" s="228"/>
      <c r="T171" s="229"/>
      <c r="AT171" s="230" t="s">
        <v>211</v>
      </c>
      <c r="AU171" s="230" t="s">
        <v>87</v>
      </c>
      <c r="AV171" s="12" t="s">
        <v>42</v>
      </c>
      <c r="AW171" s="12" t="s">
        <v>40</v>
      </c>
      <c r="AX171" s="12" t="s">
        <v>80</v>
      </c>
      <c r="AY171" s="230" t="s">
        <v>201</v>
      </c>
    </row>
    <row r="172" spans="2:65" s="12" customFormat="1">
      <c r="B172" s="221"/>
      <c r="C172" s="222"/>
      <c r="D172" s="218" t="s">
        <v>211</v>
      </c>
      <c r="E172" s="223" t="s">
        <v>34</v>
      </c>
      <c r="F172" s="224" t="s">
        <v>5230</v>
      </c>
      <c r="G172" s="222"/>
      <c r="H172" s="223" t="s">
        <v>34</v>
      </c>
      <c r="I172" s="225"/>
      <c r="J172" s="222"/>
      <c r="K172" s="222"/>
      <c r="L172" s="226"/>
      <c r="M172" s="227"/>
      <c r="N172" s="228"/>
      <c r="O172" s="228"/>
      <c r="P172" s="228"/>
      <c r="Q172" s="228"/>
      <c r="R172" s="228"/>
      <c r="S172" s="228"/>
      <c r="T172" s="229"/>
      <c r="AT172" s="230" t="s">
        <v>211</v>
      </c>
      <c r="AU172" s="230" t="s">
        <v>87</v>
      </c>
      <c r="AV172" s="12" t="s">
        <v>42</v>
      </c>
      <c r="AW172" s="12" t="s">
        <v>40</v>
      </c>
      <c r="AX172" s="12" t="s">
        <v>80</v>
      </c>
      <c r="AY172" s="230" t="s">
        <v>201</v>
      </c>
    </row>
    <row r="173" spans="2:65" s="13" customFormat="1">
      <c r="B173" s="231"/>
      <c r="C173" s="232"/>
      <c r="D173" s="218" t="s">
        <v>211</v>
      </c>
      <c r="E173" s="233" t="s">
        <v>34</v>
      </c>
      <c r="F173" s="234" t="s">
        <v>5241</v>
      </c>
      <c r="G173" s="232"/>
      <c r="H173" s="235">
        <v>5.5750000000000002</v>
      </c>
      <c r="I173" s="236"/>
      <c r="J173" s="232"/>
      <c r="K173" s="232"/>
      <c r="L173" s="237"/>
      <c r="M173" s="238"/>
      <c r="N173" s="239"/>
      <c r="O173" s="239"/>
      <c r="P173" s="239"/>
      <c r="Q173" s="239"/>
      <c r="R173" s="239"/>
      <c r="S173" s="239"/>
      <c r="T173" s="240"/>
      <c r="AT173" s="241" t="s">
        <v>211</v>
      </c>
      <c r="AU173" s="241" t="s">
        <v>87</v>
      </c>
      <c r="AV173" s="13" t="s">
        <v>87</v>
      </c>
      <c r="AW173" s="13" t="s">
        <v>40</v>
      </c>
      <c r="AX173" s="13" t="s">
        <v>80</v>
      </c>
      <c r="AY173" s="241" t="s">
        <v>201</v>
      </c>
    </row>
    <row r="174" spans="2:65" s="13" customFormat="1">
      <c r="B174" s="231"/>
      <c r="C174" s="232"/>
      <c r="D174" s="218" t="s">
        <v>211</v>
      </c>
      <c r="E174" s="233" t="s">
        <v>34</v>
      </c>
      <c r="F174" s="234" t="s">
        <v>5242</v>
      </c>
      <c r="G174" s="232"/>
      <c r="H174" s="235">
        <v>1.744</v>
      </c>
      <c r="I174" s="236"/>
      <c r="J174" s="232"/>
      <c r="K174" s="232"/>
      <c r="L174" s="237"/>
      <c r="M174" s="238"/>
      <c r="N174" s="239"/>
      <c r="O174" s="239"/>
      <c r="P174" s="239"/>
      <c r="Q174" s="239"/>
      <c r="R174" s="239"/>
      <c r="S174" s="239"/>
      <c r="T174" s="240"/>
      <c r="AT174" s="241" t="s">
        <v>211</v>
      </c>
      <c r="AU174" s="241" t="s">
        <v>87</v>
      </c>
      <c r="AV174" s="13" t="s">
        <v>87</v>
      </c>
      <c r="AW174" s="13" t="s">
        <v>40</v>
      </c>
      <c r="AX174" s="13" t="s">
        <v>80</v>
      </c>
      <c r="AY174" s="241" t="s">
        <v>201</v>
      </c>
    </row>
    <row r="175" spans="2:65" s="13" customFormat="1">
      <c r="B175" s="231"/>
      <c r="C175" s="232"/>
      <c r="D175" s="218" t="s">
        <v>211</v>
      </c>
      <c r="E175" s="233" t="s">
        <v>34</v>
      </c>
      <c r="F175" s="234" t="s">
        <v>5243</v>
      </c>
      <c r="G175" s="232"/>
      <c r="H175" s="235">
        <v>-0.40500000000000003</v>
      </c>
      <c r="I175" s="236"/>
      <c r="J175" s="232"/>
      <c r="K175" s="232"/>
      <c r="L175" s="237"/>
      <c r="M175" s="238"/>
      <c r="N175" s="239"/>
      <c r="O175" s="239"/>
      <c r="P175" s="239"/>
      <c r="Q175" s="239"/>
      <c r="R175" s="239"/>
      <c r="S175" s="239"/>
      <c r="T175" s="240"/>
      <c r="AT175" s="241" t="s">
        <v>211</v>
      </c>
      <c r="AU175" s="241" t="s">
        <v>87</v>
      </c>
      <c r="AV175" s="13" t="s">
        <v>87</v>
      </c>
      <c r="AW175" s="13" t="s">
        <v>40</v>
      </c>
      <c r="AX175" s="13" t="s">
        <v>80</v>
      </c>
      <c r="AY175" s="241" t="s">
        <v>201</v>
      </c>
    </row>
    <row r="176" spans="2:65" s="14" customFormat="1">
      <c r="B176" s="242"/>
      <c r="C176" s="243"/>
      <c r="D176" s="218" t="s">
        <v>211</v>
      </c>
      <c r="E176" s="244" t="s">
        <v>34</v>
      </c>
      <c r="F176" s="245" t="s">
        <v>215</v>
      </c>
      <c r="G176" s="243"/>
      <c r="H176" s="246">
        <v>6.9139999999999997</v>
      </c>
      <c r="I176" s="247"/>
      <c r="J176" s="243"/>
      <c r="K176" s="243"/>
      <c r="L176" s="248"/>
      <c r="M176" s="249"/>
      <c r="N176" s="250"/>
      <c r="O176" s="250"/>
      <c r="P176" s="250"/>
      <c r="Q176" s="250"/>
      <c r="R176" s="250"/>
      <c r="S176" s="250"/>
      <c r="T176" s="251"/>
      <c r="AT176" s="252" t="s">
        <v>211</v>
      </c>
      <c r="AU176" s="252" t="s">
        <v>87</v>
      </c>
      <c r="AV176" s="14" t="s">
        <v>111</v>
      </c>
      <c r="AW176" s="14" t="s">
        <v>40</v>
      </c>
      <c r="AX176" s="14" t="s">
        <v>42</v>
      </c>
      <c r="AY176" s="252" t="s">
        <v>201</v>
      </c>
    </row>
    <row r="177" spans="2:65" s="1" customFormat="1" ht="38.25" customHeight="1">
      <c r="B177" s="43"/>
      <c r="C177" s="206" t="s">
        <v>10</v>
      </c>
      <c r="D177" s="206" t="s">
        <v>203</v>
      </c>
      <c r="E177" s="207" t="s">
        <v>5244</v>
      </c>
      <c r="F177" s="208" t="s">
        <v>5245</v>
      </c>
      <c r="G177" s="209" t="s">
        <v>206</v>
      </c>
      <c r="H177" s="210">
        <v>2.0739999999999998</v>
      </c>
      <c r="I177" s="211"/>
      <c r="J177" s="212">
        <f>ROUND(I177*H177,2)</f>
        <v>0</v>
      </c>
      <c r="K177" s="208" t="s">
        <v>207</v>
      </c>
      <c r="L177" s="63"/>
      <c r="M177" s="213" t="s">
        <v>34</v>
      </c>
      <c r="N177" s="214" t="s">
        <v>51</v>
      </c>
      <c r="O177" s="44"/>
      <c r="P177" s="215">
        <f>O177*H177</f>
        <v>0</v>
      </c>
      <c r="Q177" s="215">
        <v>0</v>
      </c>
      <c r="R177" s="215">
        <f>Q177*H177</f>
        <v>0</v>
      </c>
      <c r="S177" s="215">
        <v>0</v>
      </c>
      <c r="T177" s="216">
        <f>S177*H177</f>
        <v>0</v>
      </c>
      <c r="AR177" s="25" t="s">
        <v>111</v>
      </c>
      <c r="AT177" s="25" t="s">
        <v>203</v>
      </c>
      <c r="AU177" s="25" t="s">
        <v>87</v>
      </c>
      <c r="AY177" s="25" t="s">
        <v>201</v>
      </c>
      <c r="BE177" s="217">
        <f>IF(N177="základní",J177,0)</f>
        <v>0</v>
      </c>
      <c r="BF177" s="217">
        <f>IF(N177="snížená",J177,0)</f>
        <v>0</v>
      </c>
      <c r="BG177" s="217">
        <f>IF(N177="zákl. přenesená",J177,0)</f>
        <v>0</v>
      </c>
      <c r="BH177" s="217">
        <f>IF(N177="sníž. přenesená",J177,0)</f>
        <v>0</v>
      </c>
      <c r="BI177" s="217">
        <f>IF(N177="nulová",J177,0)</f>
        <v>0</v>
      </c>
      <c r="BJ177" s="25" t="s">
        <v>42</v>
      </c>
      <c r="BK177" s="217">
        <f>ROUND(I177*H177,2)</f>
        <v>0</v>
      </c>
      <c r="BL177" s="25" t="s">
        <v>111</v>
      </c>
      <c r="BM177" s="25" t="s">
        <v>5246</v>
      </c>
    </row>
    <row r="178" spans="2:65" s="1" customFormat="1" ht="189">
      <c r="B178" s="43"/>
      <c r="C178" s="65"/>
      <c r="D178" s="218" t="s">
        <v>209</v>
      </c>
      <c r="E178" s="65"/>
      <c r="F178" s="219" t="s">
        <v>5240</v>
      </c>
      <c r="G178" s="65"/>
      <c r="H178" s="65"/>
      <c r="I178" s="175"/>
      <c r="J178" s="65"/>
      <c r="K178" s="65"/>
      <c r="L178" s="63"/>
      <c r="M178" s="220"/>
      <c r="N178" s="44"/>
      <c r="O178" s="44"/>
      <c r="P178" s="44"/>
      <c r="Q178" s="44"/>
      <c r="R178" s="44"/>
      <c r="S178" s="44"/>
      <c r="T178" s="80"/>
      <c r="AT178" s="25" t="s">
        <v>209</v>
      </c>
      <c r="AU178" s="25" t="s">
        <v>87</v>
      </c>
    </row>
    <row r="179" spans="2:65" s="13" customFormat="1">
      <c r="B179" s="231"/>
      <c r="C179" s="232"/>
      <c r="D179" s="218" t="s">
        <v>211</v>
      </c>
      <c r="E179" s="232"/>
      <c r="F179" s="234" t="s">
        <v>5247</v>
      </c>
      <c r="G179" s="232"/>
      <c r="H179" s="235">
        <v>2.0739999999999998</v>
      </c>
      <c r="I179" s="236"/>
      <c r="J179" s="232"/>
      <c r="K179" s="232"/>
      <c r="L179" s="237"/>
      <c r="M179" s="238"/>
      <c r="N179" s="239"/>
      <c r="O179" s="239"/>
      <c r="P179" s="239"/>
      <c r="Q179" s="239"/>
      <c r="R179" s="239"/>
      <c r="S179" s="239"/>
      <c r="T179" s="240"/>
      <c r="AT179" s="241" t="s">
        <v>211</v>
      </c>
      <c r="AU179" s="241" t="s">
        <v>87</v>
      </c>
      <c r="AV179" s="13" t="s">
        <v>87</v>
      </c>
      <c r="AW179" s="13" t="s">
        <v>6</v>
      </c>
      <c r="AX179" s="13" t="s">
        <v>42</v>
      </c>
      <c r="AY179" s="241" t="s">
        <v>201</v>
      </c>
    </row>
    <row r="180" spans="2:65" s="1" customFormat="1" ht="25.5" customHeight="1">
      <c r="B180" s="43"/>
      <c r="C180" s="206" t="s">
        <v>286</v>
      </c>
      <c r="D180" s="206" t="s">
        <v>203</v>
      </c>
      <c r="E180" s="207" t="s">
        <v>5248</v>
      </c>
      <c r="F180" s="208" t="s">
        <v>5249</v>
      </c>
      <c r="G180" s="209" t="s">
        <v>206</v>
      </c>
      <c r="H180" s="210">
        <v>6.9139999999999997</v>
      </c>
      <c r="I180" s="211"/>
      <c r="J180" s="212">
        <f>ROUND(I180*H180,2)</f>
        <v>0</v>
      </c>
      <c r="K180" s="208" t="s">
        <v>207</v>
      </c>
      <c r="L180" s="63"/>
      <c r="M180" s="213" t="s">
        <v>34</v>
      </c>
      <c r="N180" s="214" t="s">
        <v>51</v>
      </c>
      <c r="O180" s="44"/>
      <c r="P180" s="215">
        <f>O180*H180</f>
        <v>0</v>
      </c>
      <c r="Q180" s="215">
        <v>0</v>
      </c>
      <c r="R180" s="215">
        <f>Q180*H180</f>
        <v>0</v>
      </c>
      <c r="S180" s="215">
        <v>0</v>
      </c>
      <c r="T180" s="216">
        <f>S180*H180</f>
        <v>0</v>
      </c>
      <c r="AR180" s="25" t="s">
        <v>111</v>
      </c>
      <c r="AT180" s="25" t="s">
        <v>203</v>
      </c>
      <c r="AU180" s="25" t="s">
        <v>87</v>
      </c>
      <c r="AY180" s="25" t="s">
        <v>201</v>
      </c>
      <c r="BE180" s="217">
        <f>IF(N180="základní",J180,0)</f>
        <v>0</v>
      </c>
      <c r="BF180" s="217">
        <f>IF(N180="snížená",J180,0)</f>
        <v>0</v>
      </c>
      <c r="BG180" s="217">
        <f>IF(N180="zákl. přenesená",J180,0)</f>
        <v>0</v>
      </c>
      <c r="BH180" s="217">
        <f>IF(N180="sníž. přenesená",J180,0)</f>
        <v>0</v>
      </c>
      <c r="BI180" s="217">
        <f>IF(N180="nulová",J180,0)</f>
        <v>0</v>
      </c>
      <c r="BJ180" s="25" t="s">
        <v>42</v>
      </c>
      <c r="BK180" s="217">
        <f>ROUND(I180*H180,2)</f>
        <v>0</v>
      </c>
      <c r="BL180" s="25" t="s">
        <v>111</v>
      </c>
      <c r="BM180" s="25" t="s">
        <v>5250</v>
      </c>
    </row>
    <row r="181" spans="2:65" s="1" customFormat="1" ht="189">
      <c r="B181" s="43"/>
      <c r="C181" s="65"/>
      <c r="D181" s="218" t="s">
        <v>209</v>
      </c>
      <c r="E181" s="65"/>
      <c r="F181" s="219" t="s">
        <v>5240</v>
      </c>
      <c r="G181" s="65"/>
      <c r="H181" s="65"/>
      <c r="I181" s="175"/>
      <c r="J181" s="65"/>
      <c r="K181" s="65"/>
      <c r="L181" s="63"/>
      <c r="M181" s="220"/>
      <c r="N181" s="44"/>
      <c r="O181" s="44"/>
      <c r="P181" s="44"/>
      <c r="Q181" s="44"/>
      <c r="R181" s="44"/>
      <c r="S181" s="44"/>
      <c r="T181" s="80"/>
      <c r="AT181" s="25" t="s">
        <v>209</v>
      </c>
      <c r="AU181" s="25" t="s">
        <v>87</v>
      </c>
    </row>
    <row r="182" spans="2:65" s="12" customFormat="1">
      <c r="B182" s="221"/>
      <c r="C182" s="222"/>
      <c r="D182" s="218" t="s">
        <v>211</v>
      </c>
      <c r="E182" s="223" t="s">
        <v>34</v>
      </c>
      <c r="F182" s="224" t="s">
        <v>3315</v>
      </c>
      <c r="G182" s="222"/>
      <c r="H182" s="223" t="s">
        <v>34</v>
      </c>
      <c r="I182" s="225"/>
      <c r="J182" s="222"/>
      <c r="K182" s="222"/>
      <c r="L182" s="226"/>
      <c r="M182" s="227"/>
      <c r="N182" s="228"/>
      <c r="O182" s="228"/>
      <c r="P182" s="228"/>
      <c r="Q182" s="228"/>
      <c r="R182" s="228"/>
      <c r="S182" s="228"/>
      <c r="T182" s="229"/>
      <c r="AT182" s="230" t="s">
        <v>211</v>
      </c>
      <c r="AU182" s="230" t="s">
        <v>87</v>
      </c>
      <c r="AV182" s="12" t="s">
        <v>42</v>
      </c>
      <c r="AW182" s="12" t="s">
        <v>40</v>
      </c>
      <c r="AX182" s="12" t="s">
        <v>80</v>
      </c>
      <c r="AY182" s="230" t="s">
        <v>201</v>
      </c>
    </row>
    <row r="183" spans="2:65" s="12" customFormat="1">
      <c r="B183" s="221"/>
      <c r="C183" s="222"/>
      <c r="D183" s="218" t="s">
        <v>211</v>
      </c>
      <c r="E183" s="223" t="s">
        <v>34</v>
      </c>
      <c r="F183" s="224" t="s">
        <v>5189</v>
      </c>
      <c r="G183" s="222"/>
      <c r="H183" s="223" t="s">
        <v>34</v>
      </c>
      <c r="I183" s="225"/>
      <c r="J183" s="222"/>
      <c r="K183" s="222"/>
      <c r="L183" s="226"/>
      <c r="M183" s="227"/>
      <c r="N183" s="228"/>
      <c r="O183" s="228"/>
      <c r="P183" s="228"/>
      <c r="Q183" s="228"/>
      <c r="R183" s="228"/>
      <c r="S183" s="228"/>
      <c r="T183" s="229"/>
      <c r="AT183" s="230" t="s">
        <v>211</v>
      </c>
      <c r="AU183" s="230" t="s">
        <v>87</v>
      </c>
      <c r="AV183" s="12" t="s">
        <v>42</v>
      </c>
      <c r="AW183" s="12" t="s">
        <v>40</v>
      </c>
      <c r="AX183" s="12" t="s">
        <v>80</v>
      </c>
      <c r="AY183" s="230" t="s">
        <v>201</v>
      </c>
    </row>
    <row r="184" spans="2:65" s="12" customFormat="1">
      <c r="B184" s="221"/>
      <c r="C184" s="222"/>
      <c r="D184" s="218" t="s">
        <v>211</v>
      </c>
      <c r="E184" s="223" t="s">
        <v>34</v>
      </c>
      <c r="F184" s="224" t="s">
        <v>5230</v>
      </c>
      <c r="G184" s="222"/>
      <c r="H184" s="223" t="s">
        <v>34</v>
      </c>
      <c r="I184" s="225"/>
      <c r="J184" s="222"/>
      <c r="K184" s="222"/>
      <c r="L184" s="226"/>
      <c r="M184" s="227"/>
      <c r="N184" s="228"/>
      <c r="O184" s="228"/>
      <c r="P184" s="228"/>
      <c r="Q184" s="228"/>
      <c r="R184" s="228"/>
      <c r="S184" s="228"/>
      <c r="T184" s="229"/>
      <c r="AT184" s="230" t="s">
        <v>211</v>
      </c>
      <c r="AU184" s="230" t="s">
        <v>87</v>
      </c>
      <c r="AV184" s="12" t="s">
        <v>42</v>
      </c>
      <c r="AW184" s="12" t="s">
        <v>40</v>
      </c>
      <c r="AX184" s="12" t="s">
        <v>80</v>
      </c>
      <c r="AY184" s="230" t="s">
        <v>201</v>
      </c>
    </row>
    <row r="185" spans="2:65" s="13" customFormat="1">
      <c r="B185" s="231"/>
      <c r="C185" s="232"/>
      <c r="D185" s="218" t="s">
        <v>211</v>
      </c>
      <c r="E185" s="233" t="s">
        <v>34</v>
      </c>
      <c r="F185" s="234" t="s">
        <v>5241</v>
      </c>
      <c r="G185" s="232"/>
      <c r="H185" s="235">
        <v>5.5750000000000002</v>
      </c>
      <c r="I185" s="236"/>
      <c r="J185" s="232"/>
      <c r="K185" s="232"/>
      <c r="L185" s="237"/>
      <c r="M185" s="238"/>
      <c r="N185" s="239"/>
      <c r="O185" s="239"/>
      <c r="P185" s="239"/>
      <c r="Q185" s="239"/>
      <c r="R185" s="239"/>
      <c r="S185" s="239"/>
      <c r="T185" s="240"/>
      <c r="AT185" s="241" t="s">
        <v>211</v>
      </c>
      <c r="AU185" s="241" t="s">
        <v>87</v>
      </c>
      <c r="AV185" s="13" t="s">
        <v>87</v>
      </c>
      <c r="AW185" s="13" t="s">
        <v>40</v>
      </c>
      <c r="AX185" s="13" t="s">
        <v>80</v>
      </c>
      <c r="AY185" s="241" t="s">
        <v>201</v>
      </c>
    </row>
    <row r="186" spans="2:65" s="13" customFormat="1">
      <c r="B186" s="231"/>
      <c r="C186" s="232"/>
      <c r="D186" s="218" t="s">
        <v>211</v>
      </c>
      <c r="E186" s="233" t="s">
        <v>34</v>
      </c>
      <c r="F186" s="234" t="s">
        <v>5242</v>
      </c>
      <c r="G186" s="232"/>
      <c r="H186" s="235">
        <v>1.744</v>
      </c>
      <c r="I186" s="236"/>
      <c r="J186" s="232"/>
      <c r="K186" s="232"/>
      <c r="L186" s="237"/>
      <c r="M186" s="238"/>
      <c r="N186" s="239"/>
      <c r="O186" s="239"/>
      <c r="P186" s="239"/>
      <c r="Q186" s="239"/>
      <c r="R186" s="239"/>
      <c r="S186" s="239"/>
      <c r="T186" s="240"/>
      <c r="AT186" s="241" t="s">
        <v>211</v>
      </c>
      <c r="AU186" s="241" t="s">
        <v>87</v>
      </c>
      <c r="AV186" s="13" t="s">
        <v>87</v>
      </c>
      <c r="AW186" s="13" t="s">
        <v>40</v>
      </c>
      <c r="AX186" s="13" t="s">
        <v>80</v>
      </c>
      <c r="AY186" s="241" t="s">
        <v>201</v>
      </c>
    </row>
    <row r="187" spans="2:65" s="13" customFormat="1">
      <c r="B187" s="231"/>
      <c r="C187" s="232"/>
      <c r="D187" s="218" t="s">
        <v>211</v>
      </c>
      <c r="E187" s="233" t="s">
        <v>34</v>
      </c>
      <c r="F187" s="234" t="s">
        <v>5243</v>
      </c>
      <c r="G187" s="232"/>
      <c r="H187" s="235">
        <v>-0.40500000000000003</v>
      </c>
      <c r="I187" s="236"/>
      <c r="J187" s="232"/>
      <c r="K187" s="232"/>
      <c r="L187" s="237"/>
      <c r="M187" s="238"/>
      <c r="N187" s="239"/>
      <c r="O187" s="239"/>
      <c r="P187" s="239"/>
      <c r="Q187" s="239"/>
      <c r="R187" s="239"/>
      <c r="S187" s="239"/>
      <c r="T187" s="240"/>
      <c r="AT187" s="241" t="s">
        <v>211</v>
      </c>
      <c r="AU187" s="241" t="s">
        <v>87</v>
      </c>
      <c r="AV187" s="13" t="s">
        <v>87</v>
      </c>
      <c r="AW187" s="13" t="s">
        <v>40</v>
      </c>
      <c r="AX187" s="13" t="s">
        <v>80</v>
      </c>
      <c r="AY187" s="241" t="s">
        <v>201</v>
      </c>
    </row>
    <row r="188" spans="2:65" s="14" customFormat="1">
      <c r="B188" s="242"/>
      <c r="C188" s="243"/>
      <c r="D188" s="218" t="s">
        <v>211</v>
      </c>
      <c r="E188" s="244" t="s">
        <v>34</v>
      </c>
      <c r="F188" s="245" t="s">
        <v>215</v>
      </c>
      <c r="G188" s="243"/>
      <c r="H188" s="246">
        <v>6.9139999999999997</v>
      </c>
      <c r="I188" s="247"/>
      <c r="J188" s="243"/>
      <c r="K188" s="243"/>
      <c r="L188" s="248"/>
      <c r="M188" s="249"/>
      <c r="N188" s="250"/>
      <c r="O188" s="250"/>
      <c r="P188" s="250"/>
      <c r="Q188" s="250"/>
      <c r="R188" s="250"/>
      <c r="S188" s="250"/>
      <c r="T188" s="251"/>
      <c r="AT188" s="252" t="s">
        <v>211</v>
      </c>
      <c r="AU188" s="252" t="s">
        <v>87</v>
      </c>
      <c r="AV188" s="14" t="s">
        <v>111</v>
      </c>
      <c r="AW188" s="14" t="s">
        <v>40</v>
      </c>
      <c r="AX188" s="14" t="s">
        <v>42</v>
      </c>
      <c r="AY188" s="252" t="s">
        <v>201</v>
      </c>
    </row>
    <row r="189" spans="2:65" s="1" customFormat="1" ht="38.25" customHeight="1">
      <c r="B189" s="43"/>
      <c r="C189" s="206" t="s">
        <v>293</v>
      </c>
      <c r="D189" s="206" t="s">
        <v>203</v>
      </c>
      <c r="E189" s="207" t="s">
        <v>5251</v>
      </c>
      <c r="F189" s="208" t="s">
        <v>5252</v>
      </c>
      <c r="G189" s="209" t="s">
        <v>206</v>
      </c>
      <c r="H189" s="210">
        <v>2.0739999999999998</v>
      </c>
      <c r="I189" s="211"/>
      <c r="J189" s="212">
        <f>ROUND(I189*H189,2)</f>
        <v>0</v>
      </c>
      <c r="K189" s="208" t="s">
        <v>207</v>
      </c>
      <c r="L189" s="63"/>
      <c r="M189" s="213" t="s">
        <v>34</v>
      </c>
      <c r="N189" s="214" t="s">
        <v>51</v>
      </c>
      <c r="O189" s="44"/>
      <c r="P189" s="215">
        <f>O189*H189</f>
        <v>0</v>
      </c>
      <c r="Q189" s="215">
        <v>0</v>
      </c>
      <c r="R189" s="215">
        <f>Q189*H189</f>
        <v>0</v>
      </c>
      <c r="S189" s="215">
        <v>0</v>
      </c>
      <c r="T189" s="216">
        <f>S189*H189</f>
        <v>0</v>
      </c>
      <c r="AR189" s="25" t="s">
        <v>111</v>
      </c>
      <c r="AT189" s="25" t="s">
        <v>203</v>
      </c>
      <c r="AU189" s="25" t="s">
        <v>87</v>
      </c>
      <c r="AY189" s="25" t="s">
        <v>201</v>
      </c>
      <c r="BE189" s="217">
        <f>IF(N189="základní",J189,0)</f>
        <v>0</v>
      </c>
      <c r="BF189" s="217">
        <f>IF(N189="snížená",J189,0)</f>
        <v>0</v>
      </c>
      <c r="BG189" s="217">
        <f>IF(N189="zákl. přenesená",J189,0)</f>
        <v>0</v>
      </c>
      <c r="BH189" s="217">
        <f>IF(N189="sníž. přenesená",J189,0)</f>
        <v>0</v>
      </c>
      <c r="BI189" s="217">
        <f>IF(N189="nulová",J189,0)</f>
        <v>0</v>
      </c>
      <c r="BJ189" s="25" t="s">
        <v>42</v>
      </c>
      <c r="BK189" s="217">
        <f>ROUND(I189*H189,2)</f>
        <v>0</v>
      </c>
      <c r="BL189" s="25" t="s">
        <v>111</v>
      </c>
      <c r="BM189" s="25" t="s">
        <v>5253</v>
      </c>
    </row>
    <row r="190" spans="2:65" s="1" customFormat="1" ht="189">
      <c r="B190" s="43"/>
      <c r="C190" s="65"/>
      <c r="D190" s="218" t="s">
        <v>209</v>
      </c>
      <c r="E190" s="65"/>
      <c r="F190" s="219" t="s">
        <v>5240</v>
      </c>
      <c r="G190" s="65"/>
      <c r="H190" s="65"/>
      <c r="I190" s="175"/>
      <c r="J190" s="65"/>
      <c r="K190" s="65"/>
      <c r="L190" s="63"/>
      <c r="M190" s="220"/>
      <c r="N190" s="44"/>
      <c r="O190" s="44"/>
      <c r="P190" s="44"/>
      <c r="Q190" s="44"/>
      <c r="R190" s="44"/>
      <c r="S190" s="44"/>
      <c r="T190" s="80"/>
      <c r="AT190" s="25" t="s">
        <v>209</v>
      </c>
      <c r="AU190" s="25" t="s">
        <v>87</v>
      </c>
    </row>
    <row r="191" spans="2:65" s="13" customFormat="1">
      <c r="B191" s="231"/>
      <c r="C191" s="232"/>
      <c r="D191" s="218" t="s">
        <v>211</v>
      </c>
      <c r="E191" s="232"/>
      <c r="F191" s="234" t="s">
        <v>5247</v>
      </c>
      <c r="G191" s="232"/>
      <c r="H191" s="235">
        <v>2.0739999999999998</v>
      </c>
      <c r="I191" s="236"/>
      <c r="J191" s="232"/>
      <c r="K191" s="232"/>
      <c r="L191" s="237"/>
      <c r="M191" s="238"/>
      <c r="N191" s="239"/>
      <c r="O191" s="239"/>
      <c r="P191" s="239"/>
      <c r="Q191" s="239"/>
      <c r="R191" s="239"/>
      <c r="S191" s="239"/>
      <c r="T191" s="240"/>
      <c r="AT191" s="241" t="s">
        <v>211</v>
      </c>
      <c r="AU191" s="241" t="s">
        <v>87</v>
      </c>
      <c r="AV191" s="13" t="s">
        <v>87</v>
      </c>
      <c r="AW191" s="13" t="s">
        <v>6</v>
      </c>
      <c r="AX191" s="13" t="s">
        <v>42</v>
      </c>
      <c r="AY191" s="241" t="s">
        <v>201</v>
      </c>
    </row>
    <row r="192" spans="2:65" s="1" customFormat="1" ht="25.5" customHeight="1">
      <c r="B192" s="43"/>
      <c r="C192" s="206" t="s">
        <v>299</v>
      </c>
      <c r="D192" s="206" t="s">
        <v>203</v>
      </c>
      <c r="E192" s="207" t="s">
        <v>5254</v>
      </c>
      <c r="F192" s="208" t="s">
        <v>5255</v>
      </c>
      <c r="G192" s="209" t="s">
        <v>137</v>
      </c>
      <c r="H192" s="210">
        <v>81.010999999999996</v>
      </c>
      <c r="I192" s="211"/>
      <c r="J192" s="212">
        <f>ROUND(I192*H192,2)</f>
        <v>0</v>
      </c>
      <c r="K192" s="208" t="s">
        <v>207</v>
      </c>
      <c r="L192" s="63"/>
      <c r="M192" s="213" t="s">
        <v>34</v>
      </c>
      <c r="N192" s="214" t="s">
        <v>51</v>
      </c>
      <c r="O192" s="44"/>
      <c r="P192" s="215">
        <f>O192*H192</f>
        <v>0</v>
      </c>
      <c r="Q192" s="215">
        <v>8.4000000000000003E-4</v>
      </c>
      <c r="R192" s="215">
        <f>Q192*H192</f>
        <v>6.8049239999999997E-2</v>
      </c>
      <c r="S192" s="215">
        <v>0</v>
      </c>
      <c r="T192" s="216">
        <f>S192*H192</f>
        <v>0</v>
      </c>
      <c r="AR192" s="25" t="s">
        <v>111</v>
      </c>
      <c r="AT192" s="25" t="s">
        <v>203</v>
      </c>
      <c r="AU192" s="25" t="s">
        <v>87</v>
      </c>
      <c r="AY192" s="25" t="s">
        <v>201</v>
      </c>
      <c r="BE192" s="217">
        <f>IF(N192="základní",J192,0)</f>
        <v>0</v>
      </c>
      <c r="BF192" s="217">
        <f>IF(N192="snížená",J192,0)</f>
        <v>0</v>
      </c>
      <c r="BG192" s="217">
        <f>IF(N192="zákl. přenesená",J192,0)</f>
        <v>0</v>
      </c>
      <c r="BH192" s="217">
        <f>IF(N192="sníž. přenesená",J192,0)</f>
        <v>0</v>
      </c>
      <c r="BI192" s="217">
        <f>IF(N192="nulová",J192,0)</f>
        <v>0</v>
      </c>
      <c r="BJ192" s="25" t="s">
        <v>42</v>
      </c>
      <c r="BK192" s="217">
        <f>ROUND(I192*H192,2)</f>
        <v>0</v>
      </c>
      <c r="BL192" s="25" t="s">
        <v>111</v>
      </c>
      <c r="BM192" s="25" t="s">
        <v>5256</v>
      </c>
    </row>
    <row r="193" spans="2:65" s="1" customFormat="1" ht="148.5">
      <c r="B193" s="43"/>
      <c r="C193" s="65"/>
      <c r="D193" s="218" t="s">
        <v>209</v>
      </c>
      <c r="E193" s="65"/>
      <c r="F193" s="219" t="s">
        <v>5257</v>
      </c>
      <c r="G193" s="65"/>
      <c r="H193" s="65"/>
      <c r="I193" s="175"/>
      <c r="J193" s="65"/>
      <c r="K193" s="65"/>
      <c r="L193" s="63"/>
      <c r="M193" s="220"/>
      <c r="N193" s="44"/>
      <c r="O193" s="44"/>
      <c r="P193" s="44"/>
      <c r="Q193" s="44"/>
      <c r="R193" s="44"/>
      <c r="S193" s="44"/>
      <c r="T193" s="80"/>
      <c r="AT193" s="25" t="s">
        <v>209</v>
      </c>
      <c r="AU193" s="25" t="s">
        <v>87</v>
      </c>
    </row>
    <row r="194" spans="2:65" s="12" customFormat="1">
      <c r="B194" s="221"/>
      <c r="C194" s="222"/>
      <c r="D194" s="218" t="s">
        <v>211</v>
      </c>
      <c r="E194" s="223" t="s">
        <v>34</v>
      </c>
      <c r="F194" s="224" t="s">
        <v>5189</v>
      </c>
      <c r="G194" s="222"/>
      <c r="H194" s="223" t="s">
        <v>34</v>
      </c>
      <c r="I194" s="225"/>
      <c r="J194" s="222"/>
      <c r="K194" s="222"/>
      <c r="L194" s="226"/>
      <c r="M194" s="227"/>
      <c r="N194" s="228"/>
      <c r="O194" s="228"/>
      <c r="P194" s="228"/>
      <c r="Q194" s="228"/>
      <c r="R194" s="228"/>
      <c r="S194" s="228"/>
      <c r="T194" s="229"/>
      <c r="AT194" s="230" t="s">
        <v>211</v>
      </c>
      <c r="AU194" s="230" t="s">
        <v>87</v>
      </c>
      <c r="AV194" s="12" t="s">
        <v>42</v>
      </c>
      <c r="AW194" s="12" t="s">
        <v>40</v>
      </c>
      <c r="AX194" s="12" t="s">
        <v>80</v>
      </c>
      <c r="AY194" s="230" t="s">
        <v>201</v>
      </c>
    </row>
    <row r="195" spans="2:65" s="12" customFormat="1">
      <c r="B195" s="221"/>
      <c r="C195" s="222"/>
      <c r="D195" s="218" t="s">
        <v>211</v>
      </c>
      <c r="E195" s="223" t="s">
        <v>34</v>
      </c>
      <c r="F195" s="224" t="s">
        <v>5230</v>
      </c>
      <c r="G195" s="222"/>
      <c r="H195" s="223" t="s">
        <v>34</v>
      </c>
      <c r="I195" s="225"/>
      <c r="J195" s="222"/>
      <c r="K195" s="222"/>
      <c r="L195" s="226"/>
      <c r="M195" s="227"/>
      <c r="N195" s="228"/>
      <c r="O195" s="228"/>
      <c r="P195" s="228"/>
      <c r="Q195" s="228"/>
      <c r="R195" s="228"/>
      <c r="S195" s="228"/>
      <c r="T195" s="229"/>
      <c r="AT195" s="230" t="s">
        <v>211</v>
      </c>
      <c r="AU195" s="230" t="s">
        <v>87</v>
      </c>
      <c r="AV195" s="12" t="s">
        <v>42</v>
      </c>
      <c r="AW195" s="12" t="s">
        <v>40</v>
      </c>
      <c r="AX195" s="12" t="s">
        <v>80</v>
      </c>
      <c r="AY195" s="230" t="s">
        <v>201</v>
      </c>
    </row>
    <row r="196" spans="2:65" s="13" customFormat="1">
      <c r="B196" s="231"/>
      <c r="C196" s="232"/>
      <c r="D196" s="218" t="s">
        <v>211</v>
      </c>
      <c r="E196" s="233" t="s">
        <v>34</v>
      </c>
      <c r="F196" s="234" t="s">
        <v>5258</v>
      </c>
      <c r="G196" s="232"/>
      <c r="H196" s="235">
        <v>81.010999999999996</v>
      </c>
      <c r="I196" s="236"/>
      <c r="J196" s="232"/>
      <c r="K196" s="232"/>
      <c r="L196" s="237"/>
      <c r="M196" s="238"/>
      <c r="N196" s="239"/>
      <c r="O196" s="239"/>
      <c r="P196" s="239"/>
      <c r="Q196" s="239"/>
      <c r="R196" s="239"/>
      <c r="S196" s="239"/>
      <c r="T196" s="240"/>
      <c r="AT196" s="241" t="s">
        <v>211</v>
      </c>
      <c r="AU196" s="241" t="s">
        <v>87</v>
      </c>
      <c r="AV196" s="13" t="s">
        <v>87</v>
      </c>
      <c r="AW196" s="13" t="s">
        <v>40</v>
      </c>
      <c r="AX196" s="13" t="s">
        <v>80</v>
      </c>
      <c r="AY196" s="241" t="s">
        <v>201</v>
      </c>
    </row>
    <row r="197" spans="2:65" s="14" customFormat="1">
      <c r="B197" s="242"/>
      <c r="C197" s="243"/>
      <c r="D197" s="218" t="s">
        <v>211</v>
      </c>
      <c r="E197" s="244" t="s">
        <v>34</v>
      </c>
      <c r="F197" s="245" t="s">
        <v>215</v>
      </c>
      <c r="G197" s="243"/>
      <c r="H197" s="246">
        <v>81.010999999999996</v>
      </c>
      <c r="I197" s="247"/>
      <c r="J197" s="243"/>
      <c r="K197" s="243"/>
      <c r="L197" s="248"/>
      <c r="M197" s="249"/>
      <c r="N197" s="250"/>
      <c r="O197" s="250"/>
      <c r="P197" s="250"/>
      <c r="Q197" s="250"/>
      <c r="R197" s="250"/>
      <c r="S197" s="250"/>
      <c r="T197" s="251"/>
      <c r="AT197" s="252" t="s">
        <v>211</v>
      </c>
      <c r="AU197" s="252" t="s">
        <v>87</v>
      </c>
      <c r="AV197" s="14" t="s">
        <v>111</v>
      </c>
      <c r="AW197" s="14" t="s">
        <v>40</v>
      </c>
      <c r="AX197" s="14" t="s">
        <v>42</v>
      </c>
      <c r="AY197" s="252" t="s">
        <v>201</v>
      </c>
    </row>
    <row r="198" spans="2:65" s="1" customFormat="1" ht="38.25" customHeight="1">
      <c r="B198" s="43"/>
      <c r="C198" s="206" t="s">
        <v>305</v>
      </c>
      <c r="D198" s="206" t="s">
        <v>203</v>
      </c>
      <c r="E198" s="207" t="s">
        <v>5259</v>
      </c>
      <c r="F198" s="208" t="s">
        <v>5260</v>
      </c>
      <c r="G198" s="209" t="s">
        <v>137</v>
      </c>
      <c r="H198" s="210">
        <v>81.010999999999996</v>
      </c>
      <c r="I198" s="211"/>
      <c r="J198" s="212">
        <f>ROUND(I198*H198,2)</f>
        <v>0</v>
      </c>
      <c r="K198" s="208" t="s">
        <v>207</v>
      </c>
      <c r="L198" s="63"/>
      <c r="M198" s="213" t="s">
        <v>34</v>
      </c>
      <c r="N198" s="214" t="s">
        <v>51</v>
      </c>
      <c r="O198" s="44"/>
      <c r="P198" s="215">
        <f>O198*H198</f>
        <v>0</v>
      </c>
      <c r="Q198" s="215">
        <v>0</v>
      </c>
      <c r="R198" s="215">
        <f>Q198*H198</f>
        <v>0</v>
      </c>
      <c r="S198" s="215">
        <v>0</v>
      </c>
      <c r="T198" s="216">
        <f>S198*H198</f>
        <v>0</v>
      </c>
      <c r="AR198" s="25" t="s">
        <v>111</v>
      </c>
      <c r="AT198" s="25" t="s">
        <v>203</v>
      </c>
      <c r="AU198" s="25" t="s">
        <v>87</v>
      </c>
      <c r="AY198" s="25" t="s">
        <v>201</v>
      </c>
      <c r="BE198" s="217">
        <f>IF(N198="základní",J198,0)</f>
        <v>0</v>
      </c>
      <c r="BF198" s="217">
        <f>IF(N198="snížená",J198,0)</f>
        <v>0</v>
      </c>
      <c r="BG198" s="217">
        <f>IF(N198="zákl. přenesená",J198,0)</f>
        <v>0</v>
      </c>
      <c r="BH198" s="217">
        <f>IF(N198="sníž. přenesená",J198,0)</f>
        <v>0</v>
      </c>
      <c r="BI198" s="217">
        <f>IF(N198="nulová",J198,0)</f>
        <v>0</v>
      </c>
      <c r="BJ198" s="25" t="s">
        <v>42</v>
      </c>
      <c r="BK198" s="217">
        <f>ROUND(I198*H198,2)</f>
        <v>0</v>
      </c>
      <c r="BL198" s="25" t="s">
        <v>111</v>
      </c>
      <c r="BM198" s="25" t="s">
        <v>5261</v>
      </c>
    </row>
    <row r="199" spans="2:65" s="1" customFormat="1" ht="25.5" customHeight="1">
      <c r="B199" s="43"/>
      <c r="C199" s="206" t="s">
        <v>311</v>
      </c>
      <c r="D199" s="206" t="s">
        <v>203</v>
      </c>
      <c r="E199" s="207" t="s">
        <v>5262</v>
      </c>
      <c r="F199" s="208" t="s">
        <v>5263</v>
      </c>
      <c r="G199" s="209" t="s">
        <v>137</v>
      </c>
      <c r="H199" s="210">
        <v>26.414999999999999</v>
      </c>
      <c r="I199" s="211"/>
      <c r="J199" s="212">
        <f>ROUND(I199*H199,2)</f>
        <v>0</v>
      </c>
      <c r="K199" s="208" t="s">
        <v>207</v>
      </c>
      <c r="L199" s="63"/>
      <c r="M199" s="213" t="s">
        <v>34</v>
      </c>
      <c r="N199" s="214" t="s">
        <v>51</v>
      </c>
      <c r="O199" s="44"/>
      <c r="P199" s="215">
        <f>O199*H199</f>
        <v>0</v>
      </c>
      <c r="Q199" s="215">
        <v>6.9999999999999999E-4</v>
      </c>
      <c r="R199" s="215">
        <f>Q199*H199</f>
        <v>1.84905E-2</v>
      </c>
      <c r="S199" s="215">
        <v>0</v>
      </c>
      <c r="T199" s="216">
        <f>S199*H199</f>
        <v>0</v>
      </c>
      <c r="AR199" s="25" t="s">
        <v>111</v>
      </c>
      <c r="AT199" s="25" t="s">
        <v>203</v>
      </c>
      <c r="AU199" s="25" t="s">
        <v>87</v>
      </c>
      <c r="AY199" s="25" t="s">
        <v>201</v>
      </c>
      <c r="BE199" s="217">
        <f>IF(N199="základní",J199,0)</f>
        <v>0</v>
      </c>
      <c r="BF199" s="217">
        <f>IF(N199="snížená",J199,0)</f>
        <v>0</v>
      </c>
      <c r="BG199" s="217">
        <f>IF(N199="zákl. přenesená",J199,0)</f>
        <v>0</v>
      </c>
      <c r="BH199" s="217">
        <f>IF(N199="sníž. přenesená",J199,0)</f>
        <v>0</v>
      </c>
      <c r="BI199" s="217">
        <f>IF(N199="nulová",J199,0)</f>
        <v>0</v>
      </c>
      <c r="BJ199" s="25" t="s">
        <v>42</v>
      </c>
      <c r="BK199" s="217">
        <f>ROUND(I199*H199,2)</f>
        <v>0</v>
      </c>
      <c r="BL199" s="25" t="s">
        <v>111</v>
      </c>
      <c r="BM199" s="25" t="s">
        <v>5264</v>
      </c>
    </row>
    <row r="200" spans="2:65" s="1" customFormat="1" ht="81">
      <c r="B200" s="43"/>
      <c r="C200" s="65"/>
      <c r="D200" s="218" t="s">
        <v>209</v>
      </c>
      <c r="E200" s="65"/>
      <c r="F200" s="219" t="s">
        <v>5265</v>
      </c>
      <c r="G200" s="65"/>
      <c r="H200" s="65"/>
      <c r="I200" s="175"/>
      <c r="J200" s="65"/>
      <c r="K200" s="65"/>
      <c r="L200" s="63"/>
      <c r="M200" s="220"/>
      <c r="N200" s="44"/>
      <c r="O200" s="44"/>
      <c r="P200" s="44"/>
      <c r="Q200" s="44"/>
      <c r="R200" s="44"/>
      <c r="S200" s="44"/>
      <c r="T200" s="80"/>
      <c r="AT200" s="25" t="s">
        <v>209</v>
      </c>
      <c r="AU200" s="25" t="s">
        <v>87</v>
      </c>
    </row>
    <row r="201" spans="2:65" s="12" customFormat="1">
      <c r="B201" s="221"/>
      <c r="C201" s="222"/>
      <c r="D201" s="218" t="s">
        <v>211</v>
      </c>
      <c r="E201" s="223" t="s">
        <v>34</v>
      </c>
      <c r="F201" s="224" t="s">
        <v>5189</v>
      </c>
      <c r="G201" s="222"/>
      <c r="H201" s="223" t="s">
        <v>34</v>
      </c>
      <c r="I201" s="225"/>
      <c r="J201" s="222"/>
      <c r="K201" s="222"/>
      <c r="L201" s="226"/>
      <c r="M201" s="227"/>
      <c r="N201" s="228"/>
      <c r="O201" s="228"/>
      <c r="P201" s="228"/>
      <c r="Q201" s="228"/>
      <c r="R201" s="228"/>
      <c r="S201" s="228"/>
      <c r="T201" s="229"/>
      <c r="AT201" s="230" t="s">
        <v>211</v>
      </c>
      <c r="AU201" s="230" t="s">
        <v>87</v>
      </c>
      <c r="AV201" s="12" t="s">
        <v>42</v>
      </c>
      <c r="AW201" s="12" t="s">
        <v>40</v>
      </c>
      <c r="AX201" s="12" t="s">
        <v>80</v>
      </c>
      <c r="AY201" s="230" t="s">
        <v>201</v>
      </c>
    </row>
    <row r="202" spans="2:65" s="12" customFormat="1">
      <c r="B202" s="221"/>
      <c r="C202" s="222"/>
      <c r="D202" s="218" t="s">
        <v>211</v>
      </c>
      <c r="E202" s="223" t="s">
        <v>34</v>
      </c>
      <c r="F202" s="224" t="s">
        <v>5230</v>
      </c>
      <c r="G202" s="222"/>
      <c r="H202" s="223" t="s">
        <v>34</v>
      </c>
      <c r="I202" s="225"/>
      <c r="J202" s="222"/>
      <c r="K202" s="222"/>
      <c r="L202" s="226"/>
      <c r="M202" s="227"/>
      <c r="N202" s="228"/>
      <c r="O202" s="228"/>
      <c r="P202" s="228"/>
      <c r="Q202" s="228"/>
      <c r="R202" s="228"/>
      <c r="S202" s="228"/>
      <c r="T202" s="229"/>
      <c r="AT202" s="230" t="s">
        <v>211</v>
      </c>
      <c r="AU202" s="230" t="s">
        <v>87</v>
      </c>
      <c r="AV202" s="12" t="s">
        <v>42</v>
      </c>
      <c r="AW202" s="12" t="s">
        <v>40</v>
      </c>
      <c r="AX202" s="12" t="s">
        <v>80</v>
      </c>
      <c r="AY202" s="230" t="s">
        <v>201</v>
      </c>
    </row>
    <row r="203" spans="2:65" s="13" customFormat="1">
      <c r="B203" s="231"/>
      <c r="C203" s="232"/>
      <c r="D203" s="218" t="s">
        <v>211</v>
      </c>
      <c r="E203" s="233" t="s">
        <v>34</v>
      </c>
      <c r="F203" s="234" t="s">
        <v>5266</v>
      </c>
      <c r="G203" s="232"/>
      <c r="H203" s="235">
        <v>17.114999999999998</v>
      </c>
      <c r="I203" s="236"/>
      <c r="J203" s="232"/>
      <c r="K203" s="232"/>
      <c r="L203" s="237"/>
      <c r="M203" s="238"/>
      <c r="N203" s="239"/>
      <c r="O203" s="239"/>
      <c r="P203" s="239"/>
      <c r="Q203" s="239"/>
      <c r="R203" s="239"/>
      <c r="S203" s="239"/>
      <c r="T203" s="240"/>
      <c r="AT203" s="241" t="s">
        <v>211</v>
      </c>
      <c r="AU203" s="241" t="s">
        <v>87</v>
      </c>
      <c r="AV203" s="13" t="s">
        <v>87</v>
      </c>
      <c r="AW203" s="13" t="s">
        <v>40</v>
      </c>
      <c r="AX203" s="13" t="s">
        <v>80</v>
      </c>
      <c r="AY203" s="241" t="s">
        <v>201</v>
      </c>
    </row>
    <row r="204" spans="2:65" s="13" customFormat="1">
      <c r="B204" s="231"/>
      <c r="C204" s="232"/>
      <c r="D204" s="218" t="s">
        <v>211</v>
      </c>
      <c r="E204" s="233" t="s">
        <v>34</v>
      </c>
      <c r="F204" s="234" t="s">
        <v>5267</v>
      </c>
      <c r="G204" s="232"/>
      <c r="H204" s="235">
        <v>9.3000000000000007</v>
      </c>
      <c r="I204" s="236"/>
      <c r="J204" s="232"/>
      <c r="K204" s="232"/>
      <c r="L204" s="237"/>
      <c r="M204" s="238"/>
      <c r="N204" s="239"/>
      <c r="O204" s="239"/>
      <c r="P204" s="239"/>
      <c r="Q204" s="239"/>
      <c r="R204" s="239"/>
      <c r="S204" s="239"/>
      <c r="T204" s="240"/>
      <c r="AT204" s="241" t="s">
        <v>211</v>
      </c>
      <c r="AU204" s="241" t="s">
        <v>87</v>
      </c>
      <c r="AV204" s="13" t="s">
        <v>87</v>
      </c>
      <c r="AW204" s="13" t="s">
        <v>40</v>
      </c>
      <c r="AX204" s="13" t="s">
        <v>80</v>
      </c>
      <c r="AY204" s="241" t="s">
        <v>201</v>
      </c>
    </row>
    <row r="205" spans="2:65" s="14" customFormat="1">
      <c r="B205" s="242"/>
      <c r="C205" s="243"/>
      <c r="D205" s="218" t="s">
        <v>211</v>
      </c>
      <c r="E205" s="244" t="s">
        <v>34</v>
      </c>
      <c r="F205" s="245" t="s">
        <v>215</v>
      </c>
      <c r="G205" s="243"/>
      <c r="H205" s="246">
        <v>26.414999999999999</v>
      </c>
      <c r="I205" s="247"/>
      <c r="J205" s="243"/>
      <c r="K205" s="243"/>
      <c r="L205" s="248"/>
      <c r="M205" s="249"/>
      <c r="N205" s="250"/>
      <c r="O205" s="250"/>
      <c r="P205" s="250"/>
      <c r="Q205" s="250"/>
      <c r="R205" s="250"/>
      <c r="S205" s="250"/>
      <c r="T205" s="251"/>
      <c r="AT205" s="252" t="s">
        <v>211</v>
      </c>
      <c r="AU205" s="252" t="s">
        <v>87</v>
      </c>
      <c r="AV205" s="14" t="s">
        <v>111</v>
      </c>
      <c r="AW205" s="14" t="s">
        <v>40</v>
      </c>
      <c r="AX205" s="14" t="s">
        <v>42</v>
      </c>
      <c r="AY205" s="252" t="s">
        <v>201</v>
      </c>
    </row>
    <row r="206" spans="2:65" s="1" customFormat="1" ht="25.5" customHeight="1">
      <c r="B206" s="43"/>
      <c r="C206" s="206" t="s">
        <v>9</v>
      </c>
      <c r="D206" s="206" t="s">
        <v>203</v>
      </c>
      <c r="E206" s="207" t="s">
        <v>5268</v>
      </c>
      <c r="F206" s="208" t="s">
        <v>5269</v>
      </c>
      <c r="G206" s="209" t="s">
        <v>137</v>
      </c>
      <c r="H206" s="210">
        <v>26.414999999999999</v>
      </c>
      <c r="I206" s="211"/>
      <c r="J206" s="212">
        <f>ROUND(I206*H206,2)</f>
        <v>0</v>
      </c>
      <c r="K206" s="208" t="s">
        <v>207</v>
      </c>
      <c r="L206" s="63"/>
      <c r="M206" s="213" t="s">
        <v>34</v>
      </c>
      <c r="N206" s="214" t="s">
        <v>51</v>
      </c>
      <c r="O206" s="44"/>
      <c r="P206" s="215">
        <f>O206*H206</f>
        <v>0</v>
      </c>
      <c r="Q206" s="215">
        <v>0</v>
      </c>
      <c r="R206" s="215">
        <f>Q206*H206</f>
        <v>0</v>
      </c>
      <c r="S206" s="215">
        <v>0</v>
      </c>
      <c r="T206" s="216">
        <f>S206*H206</f>
        <v>0</v>
      </c>
      <c r="AR206" s="25" t="s">
        <v>111</v>
      </c>
      <c r="AT206" s="25" t="s">
        <v>203</v>
      </c>
      <c r="AU206" s="25" t="s">
        <v>87</v>
      </c>
      <c r="AY206" s="25" t="s">
        <v>201</v>
      </c>
      <c r="BE206" s="217">
        <f>IF(N206="základní",J206,0)</f>
        <v>0</v>
      </c>
      <c r="BF206" s="217">
        <f>IF(N206="snížená",J206,0)</f>
        <v>0</v>
      </c>
      <c r="BG206" s="217">
        <f>IF(N206="zákl. přenesená",J206,0)</f>
        <v>0</v>
      </c>
      <c r="BH206" s="217">
        <f>IF(N206="sníž. přenesená",J206,0)</f>
        <v>0</v>
      </c>
      <c r="BI206" s="217">
        <f>IF(N206="nulová",J206,0)</f>
        <v>0</v>
      </c>
      <c r="BJ206" s="25" t="s">
        <v>42</v>
      </c>
      <c r="BK206" s="217">
        <f>ROUND(I206*H206,2)</f>
        <v>0</v>
      </c>
      <c r="BL206" s="25" t="s">
        <v>111</v>
      </c>
      <c r="BM206" s="25" t="s">
        <v>5270</v>
      </c>
    </row>
    <row r="207" spans="2:65" s="1" customFormat="1" ht="25.5" customHeight="1">
      <c r="B207" s="43"/>
      <c r="C207" s="206" t="s">
        <v>330</v>
      </c>
      <c r="D207" s="206" t="s">
        <v>203</v>
      </c>
      <c r="E207" s="207" t="s">
        <v>5271</v>
      </c>
      <c r="F207" s="208" t="s">
        <v>5272</v>
      </c>
      <c r="G207" s="209" t="s">
        <v>206</v>
      </c>
      <c r="H207" s="210">
        <v>14.637</v>
      </c>
      <c r="I207" s="211"/>
      <c r="J207" s="212">
        <f>ROUND(I207*H207,2)</f>
        <v>0</v>
      </c>
      <c r="K207" s="208" t="s">
        <v>207</v>
      </c>
      <c r="L207" s="63"/>
      <c r="M207" s="213" t="s">
        <v>34</v>
      </c>
      <c r="N207" s="214" t="s">
        <v>51</v>
      </c>
      <c r="O207" s="44"/>
      <c r="P207" s="215">
        <f>O207*H207</f>
        <v>0</v>
      </c>
      <c r="Q207" s="215">
        <v>4.6000000000000001E-4</v>
      </c>
      <c r="R207" s="215">
        <f>Q207*H207</f>
        <v>6.7330200000000002E-3</v>
      </c>
      <c r="S207" s="215">
        <v>0</v>
      </c>
      <c r="T207" s="216">
        <f>S207*H207</f>
        <v>0</v>
      </c>
      <c r="AR207" s="25" t="s">
        <v>111</v>
      </c>
      <c r="AT207" s="25" t="s">
        <v>203</v>
      </c>
      <c r="AU207" s="25" t="s">
        <v>87</v>
      </c>
      <c r="AY207" s="25" t="s">
        <v>201</v>
      </c>
      <c r="BE207" s="217">
        <f>IF(N207="základní",J207,0)</f>
        <v>0</v>
      </c>
      <c r="BF207" s="217">
        <f>IF(N207="snížená",J207,0)</f>
        <v>0</v>
      </c>
      <c r="BG207" s="217">
        <f>IF(N207="zákl. přenesená",J207,0)</f>
        <v>0</v>
      </c>
      <c r="BH207" s="217">
        <f>IF(N207="sníž. přenesená",J207,0)</f>
        <v>0</v>
      </c>
      <c r="BI207" s="217">
        <f>IF(N207="nulová",J207,0)</f>
        <v>0</v>
      </c>
      <c r="BJ207" s="25" t="s">
        <v>42</v>
      </c>
      <c r="BK207" s="217">
        <f>ROUND(I207*H207,2)</f>
        <v>0</v>
      </c>
      <c r="BL207" s="25" t="s">
        <v>111</v>
      </c>
      <c r="BM207" s="25" t="s">
        <v>5273</v>
      </c>
    </row>
    <row r="208" spans="2:65" s="1" customFormat="1" ht="54">
      <c r="B208" s="43"/>
      <c r="C208" s="65"/>
      <c r="D208" s="218" t="s">
        <v>209</v>
      </c>
      <c r="E208" s="65"/>
      <c r="F208" s="219" t="s">
        <v>5274</v>
      </c>
      <c r="G208" s="65"/>
      <c r="H208" s="65"/>
      <c r="I208" s="175"/>
      <c r="J208" s="65"/>
      <c r="K208" s="65"/>
      <c r="L208" s="63"/>
      <c r="M208" s="220"/>
      <c r="N208" s="44"/>
      <c r="O208" s="44"/>
      <c r="P208" s="44"/>
      <c r="Q208" s="44"/>
      <c r="R208" s="44"/>
      <c r="S208" s="44"/>
      <c r="T208" s="80"/>
      <c r="AT208" s="25" t="s">
        <v>209</v>
      </c>
      <c r="AU208" s="25" t="s">
        <v>87</v>
      </c>
    </row>
    <row r="209" spans="2:65" s="12" customFormat="1">
      <c r="B209" s="221"/>
      <c r="C209" s="222"/>
      <c r="D209" s="218" t="s">
        <v>211</v>
      </c>
      <c r="E209" s="223" t="s">
        <v>34</v>
      </c>
      <c r="F209" s="224" t="s">
        <v>5189</v>
      </c>
      <c r="G209" s="222"/>
      <c r="H209" s="223" t="s">
        <v>34</v>
      </c>
      <c r="I209" s="225"/>
      <c r="J209" s="222"/>
      <c r="K209" s="222"/>
      <c r="L209" s="226"/>
      <c r="M209" s="227"/>
      <c r="N209" s="228"/>
      <c r="O209" s="228"/>
      <c r="P209" s="228"/>
      <c r="Q209" s="228"/>
      <c r="R209" s="228"/>
      <c r="S209" s="228"/>
      <c r="T209" s="229"/>
      <c r="AT209" s="230" t="s">
        <v>211</v>
      </c>
      <c r="AU209" s="230" t="s">
        <v>87</v>
      </c>
      <c r="AV209" s="12" t="s">
        <v>42</v>
      </c>
      <c r="AW209" s="12" t="s">
        <v>40</v>
      </c>
      <c r="AX209" s="12" t="s">
        <v>80</v>
      </c>
      <c r="AY209" s="230" t="s">
        <v>201</v>
      </c>
    </row>
    <row r="210" spans="2:65" s="12" customFormat="1">
      <c r="B210" s="221"/>
      <c r="C210" s="222"/>
      <c r="D210" s="218" t="s">
        <v>211</v>
      </c>
      <c r="E210" s="223" t="s">
        <v>34</v>
      </c>
      <c r="F210" s="224" t="s">
        <v>5230</v>
      </c>
      <c r="G210" s="222"/>
      <c r="H210" s="223" t="s">
        <v>34</v>
      </c>
      <c r="I210" s="225"/>
      <c r="J210" s="222"/>
      <c r="K210" s="222"/>
      <c r="L210" s="226"/>
      <c r="M210" s="227"/>
      <c r="N210" s="228"/>
      <c r="O210" s="228"/>
      <c r="P210" s="228"/>
      <c r="Q210" s="228"/>
      <c r="R210" s="228"/>
      <c r="S210" s="228"/>
      <c r="T210" s="229"/>
      <c r="AT210" s="230" t="s">
        <v>211</v>
      </c>
      <c r="AU210" s="230" t="s">
        <v>87</v>
      </c>
      <c r="AV210" s="12" t="s">
        <v>42</v>
      </c>
      <c r="AW210" s="12" t="s">
        <v>40</v>
      </c>
      <c r="AX210" s="12" t="s">
        <v>80</v>
      </c>
      <c r="AY210" s="230" t="s">
        <v>201</v>
      </c>
    </row>
    <row r="211" spans="2:65" s="13" customFormat="1">
      <c r="B211" s="231"/>
      <c r="C211" s="232"/>
      <c r="D211" s="218" t="s">
        <v>211</v>
      </c>
      <c r="E211" s="233" t="s">
        <v>34</v>
      </c>
      <c r="F211" s="234" t="s">
        <v>5275</v>
      </c>
      <c r="G211" s="232"/>
      <c r="H211" s="235">
        <v>11.148999999999999</v>
      </c>
      <c r="I211" s="236"/>
      <c r="J211" s="232"/>
      <c r="K211" s="232"/>
      <c r="L211" s="237"/>
      <c r="M211" s="238"/>
      <c r="N211" s="239"/>
      <c r="O211" s="239"/>
      <c r="P211" s="239"/>
      <c r="Q211" s="239"/>
      <c r="R211" s="239"/>
      <c r="S211" s="239"/>
      <c r="T211" s="240"/>
      <c r="AT211" s="241" t="s">
        <v>211</v>
      </c>
      <c r="AU211" s="241" t="s">
        <v>87</v>
      </c>
      <c r="AV211" s="13" t="s">
        <v>87</v>
      </c>
      <c r="AW211" s="13" t="s">
        <v>40</v>
      </c>
      <c r="AX211" s="13" t="s">
        <v>80</v>
      </c>
      <c r="AY211" s="241" t="s">
        <v>201</v>
      </c>
    </row>
    <row r="212" spans="2:65" s="13" customFormat="1">
      <c r="B212" s="231"/>
      <c r="C212" s="232"/>
      <c r="D212" s="218" t="s">
        <v>211</v>
      </c>
      <c r="E212" s="233" t="s">
        <v>34</v>
      </c>
      <c r="F212" s="234" t="s">
        <v>5276</v>
      </c>
      <c r="G212" s="232"/>
      <c r="H212" s="235">
        <v>3.488</v>
      </c>
      <c r="I212" s="236"/>
      <c r="J212" s="232"/>
      <c r="K212" s="232"/>
      <c r="L212" s="237"/>
      <c r="M212" s="238"/>
      <c r="N212" s="239"/>
      <c r="O212" s="239"/>
      <c r="P212" s="239"/>
      <c r="Q212" s="239"/>
      <c r="R212" s="239"/>
      <c r="S212" s="239"/>
      <c r="T212" s="240"/>
      <c r="AT212" s="241" t="s">
        <v>211</v>
      </c>
      <c r="AU212" s="241" t="s">
        <v>87</v>
      </c>
      <c r="AV212" s="13" t="s">
        <v>87</v>
      </c>
      <c r="AW212" s="13" t="s">
        <v>40</v>
      </c>
      <c r="AX212" s="13" t="s">
        <v>80</v>
      </c>
      <c r="AY212" s="241" t="s">
        <v>201</v>
      </c>
    </row>
    <row r="213" spans="2:65" s="14" customFormat="1">
      <c r="B213" s="242"/>
      <c r="C213" s="243"/>
      <c r="D213" s="218" t="s">
        <v>211</v>
      </c>
      <c r="E213" s="244" t="s">
        <v>34</v>
      </c>
      <c r="F213" s="245" t="s">
        <v>215</v>
      </c>
      <c r="G213" s="243"/>
      <c r="H213" s="246">
        <v>14.637</v>
      </c>
      <c r="I213" s="247"/>
      <c r="J213" s="243"/>
      <c r="K213" s="243"/>
      <c r="L213" s="248"/>
      <c r="M213" s="249"/>
      <c r="N213" s="250"/>
      <c r="O213" s="250"/>
      <c r="P213" s="250"/>
      <c r="Q213" s="250"/>
      <c r="R213" s="250"/>
      <c r="S213" s="250"/>
      <c r="T213" s="251"/>
      <c r="AT213" s="252" t="s">
        <v>211</v>
      </c>
      <c r="AU213" s="252" t="s">
        <v>87</v>
      </c>
      <c r="AV213" s="14" t="s">
        <v>111</v>
      </c>
      <c r="AW213" s="14" t="s">
        <v>40</v>
      </c>
      <c r="AX213" s="14" t="s">
        <v>42</v>
      </c>
      <c r="AY213" s="252" t="s">
        <v>201</v>
      </c>
    </row>
    <row r="214" spans="2:65" s="1" customFormat="1" ht="25.5" customHeight="1">
      <c r="B214" s="43"/>
      <c r="C214" s="206" t="s">
        <v>336</v>
      </c>
      <c r="D214" s="206" t="s">
        <v>203</v>
      </c>
      <c r="E214" s="207" t="s">
        <v>5277</v>
      </c>
      <c r="F214" s="208" t="s">
        <v>5278</v>
      </c>
      <c r="G214" s="209" t="s">
        <v>206</v>
      </c>
      <c r="H214" s="210">
        <v>14.637</v>
      </c>
      <c r="I214" s="211"/>
      <c r="J214" s="212">
        <f>ROUND(I214*H214,2)</f>
        <v>0</v>
      </c>
      <c r="K214" s="208" t="s">
        <v>207</v>
      </c>
      <c r="L214" s="63"/>
      <c r="M214" s="213" t="s">
        <v>34</v>
      </c>
      <c r="N214" s="214" t="s">
        <v>51</v>
      </c>
      <c r="O214" s="44"/>
      <c r="P214" s="215">
        <f>O214*H214</f>
        <v>0</v>
      </c>
      <c r="Q214" s="215">
        <v>0</v>
      </c>
      <c r="R214" s="215">
        <f>Q214*H214</f>
        <v>0</v>
      </c>
      <c r="S214" s="215">
        <v>0</v>
      </c>
      <c r="T214" s="216">
        <f>S214*H214</f>
        <v>0</v>
      </c>
      <c r="AR214" s="25" t="s">
        <v>111</v>
      </c>
      <c r="AT214" s="25" t="s">
        <v>203</v>
      </c>
      <c r="AU214" s="25" t="s">
        <v>87</v>
      </c>
      <c r="AY214" s="25" t="s">
        <v>201</v>
      </c>
      <c r="BE214" s="217">
        <f>IF(N214="základní",J214,0)</f>
        <v>0</v>
      </c>
      <c r="BF214" s="217">
        <f>IF(N214="snížená",J214,0)</f>
        <v>0</v>
      </c>
      <c r="BG214" s="217">
        <f>IF(N214="zákl. přenesená",J214,0)</f>
        <v>0</v>
      </c>
      <c r="BH214" s="217">
        <f>IF(N214="sníž. přenesená",J214,0)</f>
        <v>0</v>
      </c>
      <c r="BI214" s="217">
        <f>IF(N214="nulová",J214,0)</f>
        <v>0</v>
      </c>
      <c r="BJ214" s="25" t="s">
        <v>42</v>
      </c>
      <c r="BK214" s="217">
        <f>ROUND(I214*H214,2)</f>
        <v>0</v>
      </c>
      <c r="BL214" s="25" t="s">
        <v>111</v>
      </c>
      <c r="BM214" s="25" t="s">
        <v>5279</v>
      </c>
    </row>
    <row r="215" spans="2:65" s="1" customFormat="1" ht="25.5" customHeight="1">
      <c r="B215" s="43"/>
      <c r="C215" s="206" t="s">
        <v>342</v>
      </c>
      <c r="D215" s="206" t="s">
        <v>203</v>
      </c>
      <c r="E215" s="207" t="s">
        <v>5280</v>
      </c>
      <c r="F215" s="208" t="s">
        <v>5281</v>
      </c>
      <c r="G215" s="209" t="s">
        <v>206</v>
      </c>
      <c r="H215" s="210">
        <v>14.637</v>
      </c>
      <c r="I215" s="211"/>
      <c r="J215" s="212">
        <f>ROUND(I215*H215,2)</f>
        <v>0</v>
      </c>
      <c r="K215" s="208" t="s">
        <v>207</v>
      </c>
      <c r="L215" s="63"/>
      <c r="M215" s="213" t="s">
        <v>34</v>
      </c>
      <c r="N215" s="214" t="s">
        <v>51</v>
      </c>
      <c r="O215" s="44"/>
      <c r="P215" s="215">
        <f>O215*H215</f>
        <v>0</v>
      </c>
      <c r="Q215" s="215">
        <v>0</v>
      </c>
      <c r="R215" s="215">
        <f>Q215*H215</f>
        <v>0</v>
      </c>
      <c r="S215" s="215">
        <v>0</v>
      </c>
      <c r="T215" s="216">
        <f>S215*H215</f>
        <v>0</v>
      </c>
      <c r="AR215" s="25" t="s">
        <v>111</v>
      </c>
      <c r="AT215" s="25" t="s">
        <v>203</v>
      </c>
      <c r="AU215" s="25" t="s">
        <v>87</v>
      </c>
      <c r="AY215" s="25" t="s">
        <v>201</v>
      </c>
      <c r="BE215" s="217">
        <f>IF(N215="základní",J215,0)</f>
        <v>0</v>
      </c>
      <c r="BF215" s="217">
        <f>IF(N215="snížená",J215,0)</f>
        <v>0</v>
      </c>
      <c r="BG215" s="217">
        <f>IF(N215="zákl. přenesená",J215,0)</f>
        <v>0</v>
      </c>
      <c r="BH215" s="217">
        <f>IF(N215="sníž. přenesená",J215,0)</f>
        <v>0</v>
      </c>
      <c r="BI215" s="217">
        <f>IF(N215="nulová",J215,0)</f>
        <v>0</v>
      </c>
      <c r="BJ215" s="25" t="s">
        <v>42</v>
      </c>
      <c r="BK215" s="217">
        <f>ROUND(I215*H215,2)</f>
        <v>0</v>
      </c>
      <c r="BL215" s="25" t="s">
        <v>111</v>
      </c>
      <c r="BM215" s="25" t="s">
        <v>5282</v>
      </c>
    </row>
    <row r="216" spans="2:65" s="1" customFormat="1" ht="54">
      <c r="B216" s="43"/>
      <c r="C216" s="65"/>
      <c r="D216" s="218" t="s">
        <v>209</v>
      </c>
      <c r="E216" s="65"/>
      <c r="F216" s="219" t="s">
        <v>5283</v>
      </c>
      <c r="G216" s="65"/>
      <c r="H216" s="65"/>
      <c r="I216" s="175"/>
      <c r="J216" s="65"/>
      <c r="K216" s="65"/>
      <c r="L216" s="63"/>
      <c r="M216" s="220"/>
      <c r="N216" s="44"/>
      <c r="O216" s="44"/>
      <c r="P216" s="44"/>
      <c r="Q216" s="44"/>
      <c r="R216" s="44"/>
      <c r="S216" s="44"/>
      <c r="T216" s="80"/>
      <c r="AT216" s="25" t="s">
        <v>209</v>
      </c>
      <c r="AU216" s="25" t="s">
        <v>87</v>
      </c>
    </row>
    <row r="217" spans="2:65" s="1" customFormat="1" ht="38.25" customHeight="1">
      <c r="B217" s="43"/>
      <c r="C217" s="206" t="s">
        <v>348</v>
      </c>
      <c r="D217" s="206" t="s">
        <v>203</v>
      </c>
      <c r="E217" s="207" t="s">
        <v>5284</v>
      </c>
      <c r="F217" s="208" t="s">
        <v>5285</v>
      </c>
      <c r="G217" s="209" t="s">
        <v>206</v>
      </c>
      <c r="H217" s="210">
        <v>41.845999999999997</v>
      </c>
      <c r="I217" s="211"/>
      <c r="J217" s="212">
        <f>ROUND(I217*H217,2)</f>
        <v>0</v>
      </c>
      <c r="K217" s="208" t="s">
        <v>207</v>
      </c>
      <c r="L217" s="63"/>
      <c r="M217" s="213" t="s">
        <v>34</v>
      </c>
      <c r="N217" s="214" t="s">
        <v>51</v>
      </c>
      <c r="O217" s="44"/>
      <c r="P217" s="215">
        <f>O217*H217</f>
        <v>0</v>
      </c>
      <c r="Q217" s="215">
        <v>0</v>
      </c>
      <c r="R217" s="215">
        <f>Q217*H217</f>
        <v>0</v>
      </c>
      <c r="S217" s="215">
        <v>0</v>
      </c>
      <c r="T217" s="216">
        <f>S217*H217</f>
        <v>0</v>
      </c>
      <c r="AR217" s="25" t="s">
        <v>111</v>
      </c>
      <c r="AT217" s="25" t="s">
        <v>203</v>
      </c>
      <c r="AU217" s="25" t="s">
        <v>87</v>
      </c>
      <c r="AY217" s="25" t="s">
        <v>201</v>
      </c>
      <c r="BE217" s="217">
        <f>IF(N217="základní",J217,0)</f>
        <v>0</v>
      </c>
      <c r="BF217" s="217">
        <f>IF(N217="snížená",J217,0)</f>
        <v>0</v>
      </c>
      <c r="BG217" s="217">
        <f>IF(N217="zákl. přenesená",J217,0)</f>
        <v>0</v>
      </c>
      <c r="BH217" s="217">
        <f>IF(N217="sníž. přenesená",J217,0)</f>
        <v>0</v>
      </c>
      <c r="BI217" s="217">
        <f>IF(N217="nulová",J217,0)</f>
        <v>0</v>
      </c>
      <c r="BJ217" s="25" t="s">
        <v>42</v>
      </c>
      <c r="BK217" s="217">
        <f>ROUND(I217*H217,2)</f>
        <v>0</v>
      </c>
      <c r="BL217" s="25" t="s">
        <v>111</v>
      </c>
      <c r="BM217" s="25" t="s">
        <v>5286</v>
      </c>
    </row>
    <row r="218" spans="2:65" s="1" customFormat="1" ht="94.5">
      <c r="B218" s="43"/>
      <c r="C218" s="65"/>
      <c r="D218" s="218" t="s">
        <v>209</v>
      </c>
      <c r="E218" s="65"/>
      <c r="F218" s="219" t="s">
        <v>5287</v>
      </c>
      <c r="G218" s="65"/>
      <c r="H218" s="65"/>
      <c r="I218" s="175"/>
      <c r="J218" s="65"/>
      <c r="K218" s="65"/>
      <c r="L218" s="63"/>
      <c r="M218" s="220"/>
      <c r="N218" s="44"/>
      <c r="O218" s="44"/>
      <c r="P218" s="44"/>
      <c r="Q218" s="44"/>
      <c r="R218" s="44"/>
      <c r="S218" s="44"/>
      <c r="T218" s="80"/>
      <c r="AT218" s="25" t="s">
        <v>209</v>
      </c>
      <c r="AU218" s="25" t="s">
        <v>87</v>
      </c>
    </row>
    <row r="219" spans="2:65" s="13" customFormat="1">
      <c r="B219" s="231"/>
      <c r="C219" s="232"/>
      <c r="D219" s="218" t="s">
        <v>211</v>
      </c>
      <c r="E219" s="233" t="s">
        <v>34</v>
      </c>
      <c r="F219" s="234" t="s">
        <v>5288</v>
      </c>
      <c r="G219" s="232"/>
      <c r="H219" s="235">
        <v>28.018000000000001</v>
      </c>
      <c r="I219" s="236"/>
      <c r="J219" s="232"/>
      <c r="K219" s="232"/>
      <c r="L219" s="237"/>
      <c r="M219" s="238"/>
      <c r="N219" s="239"/>
      <c r="O219" s="239"/>
      <c r="P219" s="239"/>
      <c r="Q219" s="239"/>
      <c r="R219" s="239"/>
      <c r="S219" s="239"/>
      <c r="T219" s="240"/>
      <c r="AT219" s="241" t="s">
        <v>211</v>
      </c>
      <c r="AU219" s="241" t="s">
        <v>87</v>
      </c>
      <c r="AV219" s="13" t="s">
        <v>87</v>
      </c>
      <c r="AW219" s="13" t="s">
        <v>40</v>
      </c>
      <c r="AX219" s="13" t="s">
        <v>80</v>
      </c>
      <c r="AY219" s="241" t="s">
        <v>201</v>
      </c>
    </row>
    <row r="220" spans="2:65" s="13" customFormat="1">
      <c r="B220" s="231"/>
      <c r="C220" s="232"/>
      <c r="D220" s="218" t="s">
        <v>211</v>
      </c>
      <c r="E220" s="233" t="s">
        <v>34</v>
      </c>
      <c r="F220" s="234" t="s">
        <v>5289</v>
      </c>
      <c r="G220" s="232"/>
      <c r="H220" s="235">
        <v>13.827999999999999</v>
      </c>
      <c r="I220" s="236"/>
      <c r="J220" s="232"/>
      <c r="K220" s="232"/>
      <c r="L220" s="237"/>
      <c r="M220" s="238"/>
      <c r="N220" s="239"/>
      <c r="O220" s="239"/>
      <c r="P220" s="239"/>
      <c r="Q220" s="239"/>
      <c r="R220" s="239"/>
      <c r="S220" s="239"/>
      <c r="T220" s="240"/>
      <c r="AT220" s="241" t="s">
        <v>211</v>
      </c>
      <c r="AU220" s="241" t="s">
        <v>87</v>
      </c>
      <c r="AV220" s="13" t="s">
        <v>87</v>
      </c>
      <c r="AW220" s="13" t="s">
        <v>40</v>
      </c>
      <c r="AX220" s="13" t="s">
        <v>80</v>
      </c>
      <c r="AY220" s="241" t="s">
        <v>201</v>
      </c>
    </row>
    <row r="221" spans="2:65" s="14" customFormat="1">
      <c r="B221" s="242"/>
      <c r="C221" s="243"/>
      <c r="D221" s="218" t="s">
        <v>211</v>
      </c>
      <c r="E221" s="244" t="s">
        <v>34</v>
      </c>
      <c r="F221" s="245" t="s">
        <v>215</v>
      </c>
      <c r="G221" s="243"/>
      <c r="H221" s="246">
        <v>41.845999999999997</v>
      </c>
      <c r="I221" s="247"/>
      <c r="J221" s="243"/>
      <c r="K221" s="243"/>
      <c r="L221" s="248"/>
      <c r="M221" s="249"/>
      <c r="N221" s="250"/>
      <c r="O221" s="250"/>
      <c r="P221" s="250"/>
      <c r="Q221" s="250"/>
      <c r="R221" s="250"/>
      <c r="S221" s="250"/>
      <c r="T221" s="251"/>
      <c r="AT221" s="252" t="s">
        <v>211</v>
      </c>
      <c r="AU221" s="252" t="s">
        <v>87</v>
      </c>
      <c r="AV221" s="14" t="s">
        <v>111</v>
      </c>
      <c r="AW221" s="14" t="s">
        <v>40</v>
      </c>
      <c r="AX221" s="14" t="s">
        <v>42</v>
      </c>
      <c r="AY221" s="252" t="s">
        <v>201</v>
      </c>
    </row>
    <row r="222" spans="2:65" s="1" customFormat="1" ht="51" customHeight="1">
      <c r="B222" s="43"/>
      <c r="C222" s="206" t="s">
        <v>352</v>
      </c>
      <c r="D222" s="206" t="s">
        <v>203</v>
      </c>
      <c r="E222" s="207" t="s">
        <v>273</v>
      </c>
      <c r="F222" s="208" t="s">
        <v>274</v>
      </c>
      <c r="G222" s="209" t="s">
        <v>206</v>
      </c>
      <c r="H222" s="210">
        <v>41.845999999999997</v>
      </c>
      <c r="I222" s="211"/>
      <c r="J222" s="212">
        <f>ROUND(I222*H222,2)</f>
        <v>0</v>
      </c>
      <c r="K222" s="208" t="s">
        <v>207</v>
      </c>
      <c r="L222" s="63"/>
      <c r="M222" s="213" t="s">
        <v>34</v>
      </c>
      <c r="N222" s="214" t="s">
        <v>51</v>
      </c>
      <c r="O222" s="44"/>
      <c r="P222" s="215">
        <f>O222*H222</f>
        <v>0</v>
      </c>
      <c r="Q222" s="215">
        <v>0</v>
      </c>
      <c r="R222" s="215">
        <f>Q222*H222</f>
        <v>0</v>
      </c>
      <c r="S222" s="215">
        <v>0</v>
      </c>
      <c r="T222" s="216">
        <f>S222*H222</f>
        <v>0</v>
      </c>
      <c r="AR222" s="25" t="s">
        <v>111</v>
      </c>
      <c r="AT222" s="25" t="s">
        <v>203</v>
      </c>
      <c r="AU222" s="25" t="s">
        <v>87</v>
      </c>
      <c r="AY222" s="25" t="s">
        <v>201</v>
      </c>
      <c r="BE222" s="217">
        <f>IF(N222="základní",J222,0)</f>
        <v>0</v>
      </c>
      <c r="BF222" s="217">
        <f>IF(N222="snížená",J222,0)</f>
        <v>0</v>
      </c>
      <c r="BG222" s="217">
        <f>IF(N222="zákl. přenesená",J222,0)</f>
        <v>0</v>
      </c>
      <c r="BH222" s="217">
        <f>IF(N222="sníž. přenesená",J222,0)</f>
        <v>0</v>
      </c>
      <c r="BI222" s="217">
        <f>IF(N222="nulová",J222,0)</f>
        <v>0</v>
      </c>
      <c r="BJ222" s="25" t="s">
        <v>42</v>
      </c>
      <c r="BK222" s="217">
        <f>ROUND(I222*H222,2)</f>
        <v>0</v>
      </c>
      <c r="BL222" s="25" t="s">
        <v>111</v>
      </c>
      <c r="BM222" s="25" t="s">
        <v>5290</v>
      </c>
    </row>
    <row r="223" spans="2:65" s="1" customFormat="1" ht="189">
      <c r="B223" s="43"/>
      <c r="C223" s="65"/>
      <c r="D223" s="218" t="s">
        <v>209</v>
      </c>
      <c r="E223" s="65"/>
      <c r="F223" s="219" t="s">
        <v>276</v>
      </c>
      <c r="G223" s="65"/>
      <c r="H223" s="65"/>
      <c r="I223" s="175"/>
      <c r="J223" s="65"/>
      <c r="K223" s="65"/>
      <c r="L223" s="63"/>
      <c r="M223" s="220"/>
      <c r="N223" s="44"/>
      <c r="O223" s="44"/>
      <c r="P223" s="44"/>
      <c r="Q223" s="44"/>
      <c r="R223" s="44"/>
      <c r="S223" s="44"/>
      <c r="T223" s="80"/>
      <c r="AT223" s="25" t="s">
        <v>209</v>
      </c>
      <c r="AU223" s="25" t="s">
        <v>87</v>
      </c>
    </row>
    <row r="224" spans="2:65" s="12" customFormat="1">
      <c r="B224" s="221"/>
      <c r="C224" s="222"/>
      <c r="D224" s="218" t="s">
        <v>211</v>
      </c>
      <c r="E224" s="223" t="s">
        <v>34</v>
      </c>
      <c r="F224" s="224" t="s">
        <v>5291</v>
      </c>
      <c r="G224" s="222"/>
      <c r="H224" s="223" t="s">
        <v>34</v>
      </c>
      <c r="I224" s="225"/>
      <c r="J224" s="222"/>
      <c r="K224" s="222"/>
      <c r="L224" s="226"/>
      <c r="M224" s="227"/>
      <c r="N224" s="228"/>
      <c r="O224" s="228"/>
      <c r="P224" s="228"/>
      <c r="Q224" s="228"/>
      <c r="R224" s="228"/>
      <c r="S224" s="228"/>
      <c r="T224" s="229"/>
      <c r="AT224" s="230" t="s">
        <v>211</v>
      </c>
      <c r="AU224" s="230" t="s">
        <v>87</v>
      </c>
      <c r="AV224" s="12" t="s">
        <v>42</v>
      </c>
      <c r="AW224" s="12" t="s">
        <v>40</v>
      </c>
      <c r="AX224" s="12" t="s">
        <v>80</v>
      </c>
      <c r="AY224" s="230" t="s">
        <v>201</v>
      </c>
    </row>
    <row r="225" spans="2:65" s="13" customFormat="1">
      <c r="B225" s="231"/>
      <c r="C225" s="232"/>
      <c r="D225" s="218" t="s">
        <v>211</v>
      </c>
      <c r="E225" s="233" t="s">
        <v>34</v>
      </c>
      <c r="F225" s="234" t="s">
        <v>5288</v>
      </c>
      <c r="G225" s="232"/>
      <c r="H225" s="235">
        <v>28.018000000000001</v>
      </c>
      <c r="I225" s="236"/>
      <c r="J225" s="232"/>
      <c r="K225" s="232"/>
      <c r="L225" s="237"/>
      <c r="M225" s="238"/>
      <c r="N225" s="239"/>
      <c r="O225" s="239"/>
      <c r="P225" s="239"/>
      <c r="Q225" s="239"/>
      <c r="R225" s="239"/>
      <c r="S225" s="239"/>
      <c r="T225" s="240"/>
      <c r="AT225" s="241" t="s">
        <v>211</v>
      </c>
      <c r="AU225" s="241" t="s">
        <v>87</v>
      </c>
      <c r="AV225" s="13" t="s">
        <v>87</v>
      </c>
      <c r="AW225" s="13" t="s">
        <v>40</v>
      </c>
      <c r="AX225" s="13" t="s">
        <v>80</v>
      </c>
      <c r="AY225" s="241" t="s">
        <v>201</v>
      </c>
    </row>
    <row r="226" spans="2:65" s="13" customFormat="1">
      <c r="B226" s="231"/>
      <c r="C226" s="232"/>
      <c r="D226" s="218" t="s">
        <v>211</v>
      </c>
      <c r="E226" s="233" t="s">
        <v>34</v>
      </c>
      <c r="F226" s="234" t="s">
        <v>5289</v>
      </c>
      <c r="G226" s="232"/>
      <c r="H226" s="235">
        <v>13.827999999999999</v>
      </c>
      <c r="I226" s="236"/>
      <c r="J226" s="232"/>
      <c r="K226" s="232"/>
      <c r="L226" s="237"/>
      <c r="M226" s="238"/>
      <c r="N226" s="239"/>
      <c r="O226" s="239"/>
      <c r="P226" s="239"/>
      <c r="Q226" s="239"/>
      <c r="R226" s="239"/>
      <c r="S226" s="239"/>
      <c r="T226" s="240"/>
      <c r="AT226" s="241" t="s">
        <v>211</v>
      </c>
      <c r="AU226" s="241" t="s">
        <v>87</v>
      </c>
      <c r="AV226" s="13" t="s">
        <v>87</v>
      </c>
      <c r="AW226" s="13" t="s">
        <v>40</v>
      </c>
      <c r="AX226" s="13" t="s">
        <v>80</v>
      </c>
      <c r="AY226" s="241" t="s">
        <v>201</v>
      </c>
    </row>
    <row r="227" spans="2:65" s="14" customFormat="1">
      <c r="B227" s="242"/>
      <c r="C227" s="243"/>
      <c r="D227" s="218" t="s">
        <v>211</v>
      </c>
      <c r="E227" s="244" t="s">
        <v>34</v>
      </c>
      <c r="F227" s="245" t="s">
        <v>215</v>
      </c>
      <c r="G227" s="243"/>
      <c r="H227" s="246">
        <v>41.845999999999997</v>
      </c>
      <c r="I227" s="247"/>
      <c r="J227" s="243"/>
      <c r="K227" s="243"/>
      <c r="L227" s="248"/>
      <c r="M227" s="249"/>
      <c r="N227" s="250"/>
      <c r="O227" s="250"/>
      <c r="P227" s="250"/>
      <c r="Q227" s="250"/>
      <c r="R227" s="250"/>
      <c r="S227" s="250"/>
      <c r="T227" s="251"/>
      <c r="AT227" s="252" t="s">
        <v>211</v>
      </c>
      <c r="AU227" s="252" t="s">
        <v>87</v>
      </c>
      <c r="AV227" s="14" t="s">
        <v>111</v>
      </c>
      <c r="AW227" s="14" t="s">
        <v>40</v>
      </c>
      <c r="AX227" s="14" t="s">
        <v>42</v>
      </c>
      <c r="AY227" s="252" t="s">
        <v>201</v>
      </c>
    </row>
    <row r="228" spans="2:65" s="1" customFormat="1" ht="16.5" customHeight="1">
      <c r="B228" s="43"/>
      <c r="C228" s="206" t="s">
        <v>360</v>
      </c>
      <c r="D228" s="206" t="s">
        <v>203</v>
      </c>
      <c r="E228" s="207" t="s">
        <v>287</v>
      </c>
      <c r="F228" s="208" t="s">
        <v>288</v>
      </c>
      <c r="G228" s="209" t="s">
        <v>206</v>
      </c>
      <c r="H228" s="210">
        <v>41.845999999999997</v>
      </c>
      <c r="I228" s="211"/>
      <c r="J228" s="212">
        <f>ROUND(I228*H228,2)</f>
        <v>0</v>
      </c>
      <c r="K228" s="208" t="s">
        <v>207</v>
      </c>
      <c r="L228" s="63"/>
      <c r="M228" s="213" t="s">
        <v>34</v>
      </c>
      <c r="N228" s="214" t="s">
        <v>51</v>
      </c>
      <c r="O228" s="44"/>
      <c r="P228" s="215">
        <f>O228*H228</f>
        <v>0</v>
      </c>
      <c r="Q228" s="215">
        <v>0</v>
      </c>
      <c r="R228" s="215">
        <f>Q228*H228</f>
        <v>0</v>
      </c>
      <c r="S228" s="215">
        <v>0</v>
      </c>
      <c r="T228" s="216">
        <f>S228*H228</f>
        <v>0</v>
      </c>
      <c r="AR228" s="25" t="s">
        <v>111</v>
      </c>
      <c r="AT228" s="25" t="s">
        <v>203</v>
      </c>
      <c r="AU228" s="25" t="s">
        <v>87</v>
      </c>
      <c r="AY228" s="25" t="s">
        <v>201</v>
      </c>
      <c r="BE228" s="217">
        <f>IF(N228="základní",J228,0)</f>
        <v>0</v>
      </c>
      <c r="BF228" s="217">
        <f>IF(N228="snížená",J228,0)</f>
        <v>0</v>
      </c>
      <c r="BG228" s="217">
        <f>IF(N228="zákl. přenesená",J228,0)</f>
        <v>0</v>
      </c>
      <c r="BH228" s="217">
        <f>IF(N228="sníž. přenesená",J228,0)</f>
        <v>0</v>
      </c>
      <c r="BI228" s="217">
        <f>IF(N228="nulová",J228,0)</f>
        <v>0</v>
      </c>
      <c r="BJ228" s="25" t="s">
        <v>42</v>
      </c>
      <c r="BK228" s="217">
        <f>ROUND(I228*H228,2)</f>
        <v>0</v>
      </c>
      <c r="BL228" s="25" t="s">
        <v>111</v>
      </c>
      <c r="BM228" s="25" t="s">
        <v>5292</v>
      </c>
    </row>
    <row r="229" spans="2:65" s="1" customFormat="1" ht="283.5">
      <c r="B229" s="43"/>
      <c r="C229" s="65"/>
      <c r="D229" s="218" t="s">
        <v>209</v>
      </c>
      <c r="E229" s="65"/>
      <c r="F229" s="219" t="s">
        <v>3349</v>
      </c>
      <c r="G229" s="65"/>
      <c r="H229" s="65"/>
      <c r="I229" s="175"/>
      <c r="J229" s="65"/>
      <c r="K229" s="65"/>
      <c r="L229" s="63"/>
      <c r="M229" s="220"/>
      <c r="N229" s="44"/>
      <c r="O229" s="44"/>
      <c r="P229" s="44"/>
      <c r="Q229" s="44"/>
      <c r="R229" s="44"/>
      <c r="S229" s="44"/>
      <c r="T229" s="80"/>
      <c r="AT229" s="25" t="s">
        <v>209</v>
      </c>
      <c r="AU229" s="25" t="s">
        <v>87</v>
      </c>
    </row>
    <row r="230" spans="2:65" s="12" customFormat="1">
      <c r="B230" s="221"/>
      <c r="C230" s="222"/>
      <c r="D230" s="218" t="s">
        <v>211</v>
      </c>
      <c r="E230" s="223" t="s">
        <v>34</v>
      </c>
      <c r="F230" s="224" t="s">
        <v>5293</v>
      </c>
      <c r="G230" s="222"/>
      <c r="H230" s="223" t="s">
        <v>34</v>
      </c>
      <c r="I230" s="225"/>
      <c r="J230" s="222"/>
      <c r="K230" s="222"/>
      <c r="L230" s="226"/>
      <c r="M230" s="227"/>
      <c r="N230" s="228"/>
      <c r="O230" s="228"/>
      <c r="P230" s="228"/>
      <c r="Q230" s="228"/>
      <c r="R230" s="228"/>
      <c r="S230" s="228"/>
      <c r="T230" s="229"/>
      <c r="AT230" s="230" t="s">
        <v>211</v>
      </c>
      <c r="AU230" s="230" t="s">
        <v>87</v>
      </c>
      <c r="AV230" s="12" t="s">
        <v>42</v>
      </c>
      <c r="AW230" s="12" t="s">
        <v>40</v>
      </c>
      <c r="AX230" s="12" t="s">
        <v>80</v>
      </c>
      <c r="AY230" s="230" t="s">
        <v>201</v>
      </c>
    </row>
    <row r="231" spans="2:65" s="13" customFormat="1">
      <c r="B231" s="231"/>
      <c r="C231" s="232"/>
      <c r="D231" s="218" t="s">
        <v>211</v>
      </c>
      <c r="E231" s="233" t="s">
        <v>34</v>
      </c>
      <c r="F231" s="234" t="s">
        <v>5288</v>
      </c>
      <c r="G231" s="232"/>
      <c r="H231" s="235">
        <v>28.018000000000001</v>
      </c>
      <c r="I231" s="236"/>
      <c r="J231" s="232"/>
      <c r="K231" s="232"/>
      <c r="L231" s="237"/>
      <c r="M231" s="238"/>
      <c r="N231" s="239"/>
      <c r="O231" s="239"/>
      <c r="P231" s="239"/>
      <c r="Q231" s="239"/>
      <c r="R231" s="239"/>
      <c r="S231" s="239"/>
      <c r="T231" s="240"/>
      <c r="AT231" s="241" t="s">
        <v>211</v>
      </c>
      <c r="AU231" s="241" t="s">
        <v>87</v>
      </c>
      <c r="AV231" s="13" t="s">
        <v>87</v>
      </c>
      <c r="AW231" s="13" t="s">
        <v>40</v>
      </c>
      <c r="AX231" s="13" t="s">
        <v>80</v>
      </c>
      <c r="AY231" s="241" t="s">
        <v>201</v>
      </c>
    </row>
    <row r="232" spans="2:65" s="13" customFormat="1">
      <c r="B232" s="231"/>
      <c r="C232" s="232"/>
      <c r="D232" s="218" t="s">
        <v>211</v>
      </c>
      <c r="E232" s="233" t="s">
        <v>34</v>
      </c>
      <c r="F232" s="234" t="s">
        <v>5289</v>
      </c>
      <c r="G232" s="232"/>
      <c r="H232" s="235">
        <v>13.827999999999999</v>
      </c>
      <c r="I232" s="236"/>
      <c r="J232" s="232"/>
      <c r="K232" s="232"/>
      <c r="L232" s="237"/>
      <c r="M232" s="238"/>
      <c r="N232" s="239"/>
      <c r="O232" s="239"/>
      <c r="P232" s="239"/>
      <c r="Q232" s="239"/>
      <c r="R232" s="239"/>
      <c r="S232" s="239"/>
      <c r="T232" s="240"/>
      <c r="AT232" s="241" t="s">
        <v>211</v>
      </c>
      <c r="AU232" s="241" t="s">
        <v>87</v>
      </c>
      <c r="AV232" s="13" t="s">
        <v>87</v>
      </c>
      <c r="AW232" s="13" t="s">
        <v>40</v>
      </c>
      <c r="AX232" s="13" t="s">
        <v>80</v>
      </c>
      <c r="AY232" s="241" t="s">
        <v>201</v>
      </c>
    </row>
    <row r="233" spans="2:65" s="14" customFormat="1">
      <c r="B233" s="242"/>
      <c r="C233" s="243"/>
      <c r="D233" s="218" t="s">
        <v>211</v>
      </c>
      <c r="E233" s="244" t="s">
        <v>34</v>
      </c>
      <c r="F233" s="245" t="s">
        <v>215</v>
      </c>
      <c r="G233" s="243"/>
      <c r="H233" s="246">
        <v>41.845999999999997</v>
      </c>
      <c r="I233" s="247"/>
      <c r="J233" s="243"/>
      <c r="K233" s="243"/>
      <c r="L233" s="248"/>
      <c r="M233" s="249"/>
      <c r="N233" s="250"/>
      <c r="O233" s="250"/>
      <c r="P233" s="250"/>
      <c r="Q233" s="250"/>
      <c r="R233" s="250"/>
      <c r="S233" s="250"/>
      <c r="T233" s="251"/>
      <c r="AT233" s="252" t="s">
        <v>211</v>
      </c>
      <c r="AU233" s="252" t="s">
        <v>87</v>
      </c>
      <c r="AV233" s="14" t="s">
        <v>111</v>
      </c>
      <c r="AW233" s="14" t="s">
        <v>40</v>
      </c>
      <c r="AX233" s="14" t="s">
        <v>42</v>
      </c>
      <c r="AY233" s="252" t="s">
        <v>201</v>
      </c>
    </row>
    <row r="234" spans="2:65" s="1" customFormat="1" ht="38.25" customHeight="1">
      <c r="B234" s="43"/>
      <c r="C234" s="206" t="s">
        <v>367</v>
      </c>
      <c r="D234" s="206" t="s">
        <v>203</v>
      </c>
      <c r="E234" s="207" t="s">
        <v>294</v>
      </c>
      <c r="F234" s="208" t="s">
        <v>295</v>
      </c>
      <c r="G234" s="209" t="s">
        <v>206</v>
      </c>
      <c r="H234" s="210">
        <v>26.684000000000001</v>
      </c>
      <c r="I234" s="211"/>
      <c r="J234" s="212">
        <f>ROUND(I234*H234,2)</f>
        <v>0</v>
      </c>
      <c r="K234" s="208" t="s">
        <v>207</v>
      </c>
      <c r="L234" s="63"/>
      <c r="M234" s="213" t="s">
        <v>34</v>
      </c>
      <c r="N234" s="214" t="s">
        <v>51</v>
      </c>
      <c r="O234" s="44"/>
      <c r="P234" s="215">
        <f>O234*H234</f>
        <v>0</v>
      </c>
      <c r="Q234" s="215">
        <v>0</v>
      </c>
      <c r="R234" s="215">
        <f>Q234*H234</f>
        <v>0</v>
      </c>
      <c r="S234" s="215">
        <v>0</v>
      </c>
      <c r="T234" s="216">
        <f>S234*H234</f>
        <v>0</v>
      </c>
      <c r="AR234" s="25" t="s">
        <v>111</v>
      </c>
      <c r="AT234" s="25" t="s">
        <v>203</v>
      </c>
      <c r="AU234" s="25" t="s">
        <v>87</v>
      </c>
      <c r="AY234" s="25" t="s">
        <v>201</v>
      </c>
      <c r="BE234" s="217">
        <f>IF(N234="základní",J234,0)</f>
        <v>0</v>
      </c>
      <c r="BF234" s="217">
        <f>IF(N234="snížená",J234,0)</f>
        <v>0</v>
      </c>
      <c r="BG234" s="217">
        <f>IF(N234="zákl. přenesená",J234,0)</f>
        <v>0</v>
      </c>
      <c r="BH234" s="217">
        <f>IF(N234="sníž. přenesená",J234,0)</f>
        <v>0</v>
      </c>
      <c r="BI234" s="217">
        <f>IF(N234="nulová",J234,0)</f>
        <v>0</v>
      </c>
      <c r="BJ234" s="25" t="s">
        <v>42</v>
      </c>
      <c r="BK234" s="217">
        <f>ROUND(I234*H234,2)</f>
        <v>0</v>
      </c>
      <c r="BL234" s="25" t="s">
        <v>111</v>
      </c>
      <c r="BM234" s="25" t="s">
        <v>5294</v>
      </c>
    </row>
    <row r="235" spans="2:65" s="1" customFormat="1" ht="409.5">
      <c r="B235" s="43"/>
      <c r="C235" s="65"/>
      <c r="D235" s="218" t="s">
        <v>209</v>
      </c>
      <c r="E235" s="65"/>
      <c r="F235" s="219" t="s">
        <v>3351</v>
      </c>
      <c r="G235" s="65"/>
      <c r="H235" s="65"/>
      <c r="I235" s="175"/>
      <c r="J235" s="65"/>
      <c r="K235" s="65"/>
      <c r="L235" s="63"/>
      <c r="M235" s="220"/>
      <c r="N235" s="44"/>
      <c r="O235" s="44"/>
      <c r="P235" s="44"/>
      <c r="Q235" s="44"/>
      <c r="R235" s="44"/>
      <c r="S235" s="44"/>
      <c r="T235" s="80"/>
      <c r="AT235" s="25" t="s">
        <v>209</v>
      </c>
      <c r="AU235" s="25" t="s">
        <v>87</v>
      </c>
    </row>
    <row r="236" spans="2:65" s="12" customFormat="1">
      <c r="B236" s="221"/>
      <c r="C236" s="222"/>
      <c r="D236" s="218" t="s">
        <v>211</v>
      </c>
      <c r="E236" s="223" t="s">
        <v>34</v>
      </c>
      <c r="F236" s="224" t="s">
        <v>5295</v>
      </c>
      <c r="G236" s="222"/>
      <c r="H236" s="223" t="s">
        <v>34</v>
      </c>
      <c r="I236" s="225"/>
      <c r="J236" s="222"/>
      <c r="K236" s="222"/>
      <c r="L236" s="226"/>
      <c r="M236" s="227"/>
      <c r="N236" s="228"/>
      <c r="O236" s="228"/>
      <c r="P236" s="228"/>
      <c r="Q236" s="228"/>
      <c r="R236" s="228"/>
      <c r="S236" s="228"/>
      <c r="T236" s="229"/>
      <c r="AT236" s="230" t="s">
        <v>211</v>
      </c>
      <c r="AU236" s="230" t="s">
        <v>87</v>
      </c>
      <c r="AV236" s="12" t="s">
        <v>42</v>
      </c>
      <c r="AW236" s="12" t="s">
        <v>40</v>
      </c>
      <c r="AX236" s="12" t="s">
        <v>80</v>
      </c>
      <c r="AY236" s="230" t="s">
        <v>201</v>
      </c>
    </row>
    <row r="237" spans="2:65" s="12" customFormat="1">
      <c r="B237" s="221"/>
      <c r="C237" s="222"/>
      <c r="D237" s="218" t="s">
        <v>211</v>
      </c>
      <c r="E237" s="223" t="s">
        <v>34</v>
      </c>
      <c r="F237" s="224" t="s">
        <v>5189</v>
      </c>
      <c r="G237" s="222"/>
      <c r="H237" s="223" t="s">
        <v>34</v>
      </c>
      <c r="I237" s="225"/>
      <c r="J237" s="222"/>
      <c r="K237" s="222"/>
      <c r="L237" s="226"/>
      <c r="M237" s="227"/>
      <c r="N237" s="228"/>
      <c r="O237" s="228"/>
      <c r="P237" s="228"/>
      <c r="Q237" s="228"/>
      <c r="R237" s="228"/>
      <c r="S237" s="228"/>
      <c r="T237" s="229"/>
      <c r="AT237" s="230" t="s">
        <v>211</v>
      </c>
      <c r="AU237" s="230" t="s">
        <v>87</v>
      </c>
      <c r="AV237" s="12" t="s">
        <v>42</v>
      </c>
      <c r="AW237" s="12" t="s">
        <v>40</v>
      </c>
      <c r="AX237" s="12" t="s">
        <v>80</v>
      </c>
      <c r="AY237" s="230" t="s">
        <v>201</v>
      </c>
    </row>
    <row r="238" spans="2:65" s="12" customFormat="1">
      <c r="B238" s="221"/>
      <c r="C238" s="222"/>
      <c r="D238" s="218" t="s">
        <v>211</v>
      </c>
      <c r="E238" s="223" t="s">
        <v>34</v>
      </c>
      <c r="F238" s="224" t="s">
        <v>5230</v>
      </c>
      <c r="G238" s="222"/>
      <c r="H238" s="223" t="s">
        <v>34</v>
      </c>
      <c r="I238" s="225"/>
      <c r="J238" s="222"/>
      <c r="K238" s="222"/>
      <c r="L238" s="226"/>
      <c r="M238" s="227"/>
      <c r="N238" s="228"/>
      <c r="O238" s="228"/>
      <c r="P238" s="228"/>
      <c r="Q238" s="228"/>
      <c r="R238" s="228"/>
      <c r="S238" s="228"/>
      <c r="T238" s="229"/>
      <c r="AT238" s="230" t="s">
        <v>211</v>
      </c>
      <c r="AU238" s="230" t="s">
        <v>87</v>
      </c>
      <c r="AV238" s="12" t="s">
        <v>42</v>
      </c>
      <c r="AW238" s="12" t="s">
        <v>40</v>
      </c>
      <c r="AX238" s="12" t="s">
        <v>80</v>
      </c>
      <c r="AY238" s="230" t="s">
        <v>201</v>
      </c>
    </row>
    <row r="239" spans="2:65" s="13" customFormat="1">
      <c r="B239" s="231"/>
      <c r="C239" s="232"/>
      <c r="D239" s="218" t="s">
        <v>211</v>
      </c>
      <c r="E239" s="233" t="s">
        <v>34</v>
      </c>
      <c r="F239" s="234" t="s">
        <v>5296</v>
      </c>
      <c r="G239" s="232"/>
      <c r="H239" s="235">
        <v>28.353999999999999</v>
      </c>
      <c r="I239" s="236"/>
      <c r="J239" s="232"/>
      <c r="K239" s="232"/>
      <c r="L239" s="237"/>
      <c r="M239" s="238"/>
      <c r="N239" s="239"/>
      <c r="O239" s="239"/>
      <c r="P239" s="239"/>
      <c r="Q239" s="239"/>
      <c r="R239" s="239"/>
      <c r="S239" s="239"/>
      <c r="T239" s="240"/>
      <c r="AT239" s="241" t="s">
        <v>211</v>
      </c>
      <c r="AU239" s="241" t="s">
        <v>87</v>
      </c>
      <c r="AV239" s="13" t="s">
        <v>87</v>
      </c>
      <c r="AW239" s="13" t="s">
        <v>40</v>
      </c>
      <c r="AX239" s="13" t="s">
        <v>80</v>
      </c>
      <c r="AY239" s="241" t="s">
        <v>201</v>
      </c>
    </row>
    <row r="240" spans="2:65" s="13" customFormat="1">
      <c r="B240" s="231"/>
      <c r="C240" s="232"/>
      <c r="D240" s="218" t="s">
        <v>211</v>
      </c>
      <c r="E240" s="233" t="s">
        <v>34</v>
      </c>
      <c r="F240" s="234" t="s">
        <v>5297</v>
      </c>
      <c r="G240" s="232"/>
      <c r="H240" s="235">
        <v>-0.33600000000000002</v>
      </c>
      <c r="I240" s="236"/>
      <c r="J240" s="232"/>
      <c r="K240" s="232"/>
      <c r="L240" s="237"/>
      <c r="M240" s="238"/>
      <c r="N240" s="239"/>
      <c r="O240" s="239"/>
      <c r="P240" s="239"/>
      <c r="Q240" s="239"/>
      <c r="R240" s="239"/>
      <c r="S240" s="239"/>
      <c r="T240" s="240"/>
      <c r="AT240" s="241" t="s">
        <v>211</v>
      </c>
      <c r="AU240" s="241" t="s">
        <v>87</v>
      </c>
      <c r="AV240" s="13" t="s">
        <v>87</v>
      </c>
      <c r="AW240" s="13" t="s">
        <v>40</v>
      </c>
      <c r="AX240" s="13" t="s">
        <v>80</v>
      </c>
      <c r="AY240" s="241" t="s">
        <v>201</v>
      </c>
    </row>
    <row r="241" spans="2:51" s="13" customFormat="1">
      <c r="B241" s="231"/>
      <c r="C241" s="232"/>
      <c r="D241" s="218" t="s">
        <v>211</v>
      </c>
      <c r="E241" s="233" t="s">
        <v>34</v>
      </c>
      <c r="F241" s="234" t="s">
        <v>5298</v>
      </c>
      <c r="G241" s="232"/>
      <c r="H241" s="235">
        <v>-2.609</v>
      </c>
      <c r="I241" s="236"/>
      <c r="J241" s="232"/>
      <c r="K241" s="232"/>
      <c r="L241" s="237"/>
      <c r="M241" s="238"/>
      <c r="N241" s="239"/>
      <c r="O241" s="239"/>
      <c r="P241" s="239"/>
      <c r="Q241" s="239"/>
      <c r="R241" s="239"/>
      <c r="S241" s="239"/>
      <c r="T241" s="240"/>
      <c r="AT241" s="241" t="s">
        <v>211</v>
      </c>
      <c r="AU241" s="241" t="s">
        <v>87</v>
      </c>
      <c r="AV241" s="13" t="s">
        <v>87</v>
      </c>
      <c r="AW241" s="13" t="s">
        <v>40</v>
      </c>
      <c r="AX241" s="13" t="s">
        <v>80</v>
      </c>
      <c r="AY241" s="241" t="s">
        <v>201</v>
      </c>
    </row>
    <row r="242" spans="2:51" s="13" customFormat="1">
      <c r="B242" s="231"/>
      <c r="C242" s="232"/>
      <c r="D242" s="218" t="s">
        <v>211</v>
      </c>
      <c r="E242" s="233" t="s">
        <v>34</v>
      </c>
      <c r="F242" s="234" t="s">
        <v>5299</v>
      </c>
      <c r="G242" s="232"/>
      <c r="H242" s="235">
        <v>-8.6980000000000004</v>
      </c>
      <c r="I242" s="236"/>
      <c r="J242" s="232"/>
      <c r="K242" s="232"/>
      <c r="L242" s="237"/>
      <c r="M242" s="238"/>
      <c r="N242" s="239"/>
      <c r="O242" s="239"/>
      <c r="P242" s="239"/>
      <c r="Q242" s="239"/>
      <c r="R242" s="239"/>
      <c r="S242" s="239"/>
      <c r="T242" s="240"/>
      <c r="AT242" s="241" t="s">
        <v>211</v>
      </c>
      <c r="AU242" s="241" t="s">
        <v>87</v>
      </c>
      <c r="AV242" s="13" t="s">
        <v>87</v>
      </c>
      <c r="AW242" s="13" t="s">
        <v>40</v>
      </c>
      <c r="AX242" s="13" t="s">
        <v>80</v>
      </c>
      <c r="AY242" s="241" t="s">
        <v>201</v>
      </c>
    </row>
    <row r="243" spans="2:51" s="13" customFormat="1">
      <c r="B243" s="231"/>
      <c r="C243" s="232"/>
      <c r="D243" s="218" t="s">
        <v>211</v>
      </c>
      <c r="E243" s="233" t="s">
        <v>34</v>
      </c>
      <c r="F243" s="234" t="s">
        <v>5300</v>
      </c>
      <c r="G243" s="232"/>
      <c r="H243" s="235">
        <v>-4.8000000000000001E-2</v>
      </c>
      <c r="I243" s="236"/>
      <c r="J243" s="232"/>
      <c r="K243" s="232"/>
      <c r="L243" s="237"/>
      <c r="M243" s="238"/>
      <c r="N243" s="239"/>
      <c r="O243" s="239"/>
      <c r="P243" s="239"/>
      <c r="Q243" s="239"/>
      <c r="R243" s="239"/>
      <c r="S243" s="239"/>
      <c r="T243" s="240"/>
      <c r="AT243" s="241" t="s">
        <v>211</v>
      </c>
      <c r="AU243" s="241" t="s">
        <v>87</v>
      </c>
      <c r="AV243" s="13" t="s">
        <v>87</v>
      </c>
      <c r="AW243" s="13" t="s">
        <v>40</v>
      </c>
      <c r="AX243" s="13" t="s">
        <v>80</v>
      </c>
      <c r="AY243" s="241" t="s">
        <v>201</v>
      </c>
    </row>
    <row r="244" spans="2:51" s="13" customFormat="1">
      <c r="B244" s="231"/>
      <c r="C244" s="232"/>
      <c r="D244" s="218" t="s">
        <v>211</v>
      </c>
      <c r="E244" s="233" t="s">
        <v>34</v>
      </c>
      <c r="F244" s="234" t="s">
        <v>5301</v>
      </c>
      <c r="G244" s="232"/>
      <c r="H244" s="235">
        <v>-0.123</v>
      </c>
      <c r="I244" s="236"/>
      <c r="J244" s="232"/>
      <c r="K244" s="232"/>
      <c r="L244" s="237"/>
      <c r="M244" s="238"/>
      <c r="N244" s="239"/>
      <c r="O244" s="239"/>
      <c r="P244" s="239"/>
      <c r="Q244" s="239"/>
      <c r="R244" s="239"/>
      <c r="S244" s="239"/>
      <c r="T244" s="240"/>
      <c r="AT244" s="241" t="s">
        <v>211</v>
      </c>
      <c r="AU244" s="241" t="s">
        <v>87</v>
      </c>
      <c r="AV244" s="13" t="s">
        <v>87</v>
      </c>
      <c r="AW244" s="13" t="s">
        <v>40</v>
      </c>
      <c r="AX244" s="13" t="s">
        <v>80</v>
      </c>
      <c r="AY244" s="241" t="s">
        <v>201</v>
      </c>
    </row>
    <row r="245" spans="2:51" s="13" customFormat="1">
      <c r="B245" s="231"/>
      <c r="C245" s="232"/>
      <c r="D245" s="218" t="s">
        <v>211</v>
      </c>
      <c r="E245" s="233" t="s">
        <v>34</v>
      </c>
      <c r="F245" s="234" t="s">
        <v>5302</v>
      </c>
      <c r="G245" s="232"/>
      <c r="H245" s="235">
        <v>-0.12</v>
      </c>
      <c r="I245" s="236"/>
      <c r="J245" s="232"/>
      <c r="K245" s="232"/>
      <c r="L245" s="237"/>
      <c r="M245" s="238"/>
      <c r="N245" s="239"/>
      <c r="O245" s="239"/>
      <c r="P245" s="239"/>
      <c r="Q245" s="239"/>
      <c r="R245" s="239"/>
      <c r="S245" s="239"/>
      <c r="T245" s="240"/>
      <c r="AT245" s="241" t="s">
        <v>211</v>
      </c>
      <c r="AU245" s="241" t="s">
        <v>87</v>
      </c>
      <c r="AV245" s="13" t="s">
        <v>87</v>
      </c>
      <c r="AW245" s="13" t="s">
        <v>40</v>
      </c>
      <c r="AX245" s="13" t="s">
        <v>80</v>
      </c>
      <c r="AY245" s="241" t="s">
        <v>201</v>
      </c>
    </row>
    <row r="246" spans="2:51" s="15" customFormat="1">
      <c r="B246" s="253"/>
      <c r="C246" s="254"/>
      <c r="D246" s="218" t="s">
        <v>211</v>
      </c>
      <c r="E246" s="255" t="s">
        <v>34</v>
      </c>
      <c r="F246" s="256" t="s">
        <v>5303</v>
      </c>
      <c r="G246" s="254"/>
      <c r="H246" s="257">
        <v>16.420000000000002</v>
      </c>
      <c r="I246" s="258"/>
      <c r="J246" s="254"/>
      <c r="K246" s="254"/>
      <c r="L246" s="259"/>
      <c r="M246" s="260"/>
      <c r="N246" s="261"/>
      <c r="O246" s="261"/>
      <c r="P246" s="261"/>
      <c r="Q246" s="261"/>
      <c r="R246" s="261"/>
      <c r="S246" s="261"/>
      <c r="T246" s="262"/>
      <c r="AT246" s="263" t="s">
        <v>211</v>
      </c>
      <c r="AU246" s="263" t="s">
        <v>87</v>
      </c>
      <c r="AV246" s="15" t="s">
        <v>108</v>
      </c>
      <c r="AW246" s="15" t="s">
        <v>40</v>
      </c>
      <c r="AX246" s="15" t="s">
        <v>80</v>
      </c>
      <c r="AY246" s="263" t="s">
        <v>201</v>
      </c>
    </row>
    <row r="247" spans="2:51" s="13" customFormat="1">
      <c r="B247" s="231"/>
      <c r="C247" s="232"/>
      <c r="D247" s="218" t="s">
        <v>211</v>
      </c>
      <c r="E247" s="233" t="s">
        <v>34</v>
      </c>
      <c r="F247" s="234" t="s">
        <v>5304</v>
      </c>
      <c r="G247" s="232"/>
      <c r="H247" s="235">
        <v>11.148999999999999</v>
      </c>
      <c r="I247" s="236"/>
      <c r="J247" s="232"/>
      <c r="K247" s="232"/>
      <c r="L247" s="237"/>
      <c r="M247" s="238"/>
      <c r="N247" s="239"/>
      <c r="O247" s="239"/>
      <c r="P247" s="239"/>
      <c r="Q247" s="239"/>
      <c r="R247" s="239"/>
      <c r="S247" s="239"/>
      <c r="T247" s="240"/>
      <c r="AT247" s="241" t="s">
        <v>211</v>
      </c>
      <c r="AU247" s="241" t="s">
        <v>87</v>
      </c>
      <c r="AV247" s="13" t="s">
        <v>87</v>
      </c>
      <c r="AW247" s="13" t="s">
        <v>40</v>
      </c>
      <c r="AX247" s="13" t="s">
        <v>80</v>
      </c>
      <c r="AY247" s="241" t="s">
        <v>201</v>
      </c>
    </row>
    <row r="248" spans="2:51" s="13" customFormat="1">
      <c r="B248" s="231"/>
      <c r="C248" s="232"/>
      <c r="D248" s="218" t="s">
        <v>211</v>
      </c>
      <c r="E248" s="233" t="s">
        <v>34</v>
      </c>
      <c r="F248" s="234" t="s">
        <v>5305</v>
      </c>
      <c r="G248" s="232"/>
      <c r="H248" s="235">
        <v>-0.38900000000000001</v>
      </c>
      <c r="I248" s="236"/>
      <c r="J248" s="232"/>
      <c r="K248" s="232"/>
      <c r="L248" s="237"/>
      <c r="M248" s="238"/>
      <c r="N248" s="239"/>
      <c r="O248" s="239"/>
      <c r="P248" s="239"/>
      <c r="Q248" s="239"/>
      <c r="R248" s="239"/>
      <c r="S248" s="239"/>
      <c r="T248" s="240"/>
      <c r="AT248" s="241" t="s">
        <v>211</v>
      </c>
      <c r="AU248" s="241" t="s">
        <v>87</v>
      </c>
      <c r="AV248" s="13" t="s">
        <v>87</v>
      </c>
      <c r="AW248" s="13" t="s">
        <v>40</v>
      </c>
      <c r="AX248" s="13" t="s">
        <v>80</v>
      </c>
      <c r="AY248" s="241" t="s">
        <v>201</v>
      </c>
    </row>
    <row r="249" spans="2:51" s="13" customFormat="1">
      <c r="B249" s="231"/>
      <c r="C249" s="232"/>
      <c r="D249" s="218" t="s">
        <v>211</v>
      </c>
      <c r="E249" s="233" t="s">
        <v>34</v>
      </c>
      <c r="F249" s="234" t="s">
        <v>5306</v>
      </c>
      <c r="G249" s="232"/>
      <c r="H249" s="235">
        <v>-1.9850000000000001</v>
      </c>
      <c r="I249" s="236"/>
      <c r="J249" s="232"/>
      <c r="K249" s="232"/>
      <c r="L249" s="237"/>
      <c r="M249" s="238"/>
      <c r="N249" s="239"/>
      <c r="O249" s="239"/>
      <c r="P249" s="239"/>
      <c r="Q249" s="239"/>
      <c r="R249" s="239"/>
      <c r="S249" s="239"/>
      <c r="T249" s="240"/>
      <c r="AT249" s="241" t="s">
        <v>211</v>
      </c>
      <c r="AU249" s="241" t="s">
        <v>87</v>
      </c>
      <c r="AV249" s="13" t="s">
        <v>87</v>
      </c>
      <c r="AW249" s="13" t="s">
        <v>40</v>
      </c>
      <c r="AX249" s="13" t="s">
        <v>80</v>
      </c>
      <c r="AY249" s="241" t="s">
        <v>201</v>
      </c>
    </row>
    <row r="250" spans="2:51" s="15" customFormat="1">
      <c r="B250" s="253"/>
      <c r="C250" s="254"/>
      <c r="D250" s="218" t="s">
        <v>211</v>
      </c>
      <c r="E250" s="255" t="s">
        <v>34</v>
      </c>
      <c r="F250" s="256" t="s">
        <v>5307</v>
      </c>
      <c r="G250" s="254"/>
      <c r="H250" s="257">
        <v>8.7750000000000004</v>
      </c>
      <c r="I250" s="258"/>
      <c r="J250" s="254"/>
      <c r="K250" s="254"/>
      <c r="L250" s="259"/>
      <c r="M250" s="260"/>
      <c r="N250" s="261"/>
      <c r="O250" s="261"/>
      <c r="P250" s="261"/>
      <c r="Q250" s="261"/>
      <c r="R250" s="261"/>
      <c r="S250" s="261"/>
      <c r="T250" s="262"/>
      <c r="AT250" s="263" t="s">
        <v>211</v>
      </c>
      <c r="AU250" s="263" t="s">
        <v>87</v>
      </c>
      <c r="AV250" s="15" t="s">
        <v>108</v>
      </c>
      <c r="AW250" s="15" t="s">
        <v>40</v>
      </c>
      <c r="AX250" s="15" t="s">
        <v>80</v>
      </c>
      <c r="AY250" s="263" t="s">
        <v>201</v>
      </c>
    </row>
    <row r="251" spans="2:51" s="13" customFormat="1">
      <c r="B251" s="231"/>
      <c r="C251" s="232"/>
      <c r="D251" s="218" t="s">
        <v>211</v>
      </c>
      <c r="E251" s="233" t="s">
        <v>34</v>
      </c>
      <c r="F251" s="234" t="s">
        <v>5308</v>
      </c>
      <c r="G251" s="232"/>
      <c r="H251" s="235">
        <v>3.488</v>
      </c>
      <c r="I251" s="236"/>
      <c r="J251" s="232"/>
      <c r="K251" s="232"/>
      <c r="L251" s="237"/>
      <c r="M251" s="238"/>
      <c r="N251" s="239"/>
      <c r="O251" s="239"/>
      <c r="P251" s="239"/>
      <c r="Q251" s="239"/>
      <c r="R251" s="239"/>
      <c r="S251" s="239"/>
      <c r="T251" s="240"/>
      <c r="AT251" s="241" t="s">
        <v>211</v>
      </c>
      <c r="AU251" s="241" t="s">
        <v>87</v>
      </c>
      <c r="AV251" s="13" t="s">
        <v>87</v>
      </c>
      <c r="AW251" s="13" t="s">
        <v>40</v>
      </c>
      <c r="AX251" s="13" t="s">
        <v>80</v>
      </c>
      <c r="AY251" s="241" t="s">
        <v>201</v>
      </c>
    </row>
    <row r="252" spans="2:51" s="13" customFormat="1">
      <c r="B252" s="231"/>
      <c r="C252" s="232"/>
      <c r="D252" s="218" t="s">
        <v>211</v>
      </c>
      <c r="E252" s="233" t="s">
        <v>34</v>
      </c>
      <c r="F252" s="234" t="s">
        <v>5309</v>
      </c>
      <c r="G252" s="232"/>
      <c r="H252" s="235">
        <v>-1.256</v>
      </c>
      <c r="I252" s="236"/>
      <c r="J252" s="232"/>
      <c r="K252" s="232"/>
      <c r="L252" s="237"/>
      <c r="M252" s="238"/>
      <c r="N252" s="239"/>
      <c r="O252" s="239"/>
      <c r="P252" s="239"/>
      <c r="Q252" s="239"/>
      <c r="R252" s="239"/>
      <c r="S252" s="239"/>
      <c r="T252" s="240"/>
      <c r="AT252" s="241" t="s">
        <v>211</v>
      </c>
      <c r="AU252" s="241" t="s">
        <v>87</v>
      </c>
      <c r="AV252" s="13" t="s">
        <v>87</v>
      </c>
      <c r="AW252" s="13" t="s">
        <v>40</v>
      </c>
      <c r="AX252" s="13" t="s">
        <v>80</v>
      </c>
      <c r="AY252" s="241" t="s">
        <v>201</v>
      </c>
    </row>
    <row r="253" spans="2:51" s="13" customFormat="1">
      <c r="B253" s="231"/>
      <c r="C253" s="232"/>
      <c r="D253" s="218" t="s">
        <v>211</v>
      </c>
      <c r="E253" s="233" t="s">
        <v>34</v>
      </c>
      <c r="F253" s="234" t="s">
        <v>5243</v>
      </c>
      <c r="G253" s="232"/>
      <c r="H253" s="235">
        <v>-0.40500000000000003</v>
      </c>
      <c r="I253" s="236"/>
      <c r="J253" s="232"/>
      <c r="K253" s="232"/>
      <c r="L253" s="237"/>
      <c r="M253" s="238"/>
      <c r="N253" s="239"/>
      <c r="O253" s="239"/>
      <c r="P253" s="239"/>
      <c r="Q253" s="239"/>
      <c r="R253" s="239"/>
      <c r="S253" s="239"/>
      <c r="T253" s="240"/>
      <c r="AT253" s="241" t="s">
        <v>211</v>
      </c>
      <c r="AU253" s="241" t="s">
        <v>87</v>
      </c>
      <c r="AV253" s="13" t="s">
        <v>87</v>
      </c>
      <c r="AW253" s="13" t="s">
        <v>40</v>
      </c>
      <c r="AX253" s="13" t="s">
        <v>80</v>
      </c>
      <c r="AY253" s="241" t="s">
        <v>201</v>
      </c>
    </row>
    <row r="254" spans="2:51" s="13" customFormat="1">
      <c r="B254" s="231"/>
      <c r="C254" s="232"/>
      <c r="D254" s="218" t="s">
        <v>211</v>
      </c>
      <c r="E254" s="233" t="s">
        <v>34</v>
      </c>
      <c r="F254" s="234" t="s">
        <v>5310</v>
      </c>
      <c r="G254" s="232"/>
      <c r="H254" s="235">
        <v>-0.33800000000000002</v>
      </c>
      <c r="I254" s="236"/>
      <c r="J254" s="232"/>
      <c r="K254" s="232"/>
      <c r="L254" s="237"/>
      <c r="M254" s="238"/>
      <c r="N254" s="239"/>
      <c r="O254" s="239"/>
      <c r="P254" s="239"/>
      <c r="Q254" s="239"/>
      <c r="R254" s="239"/>
      <c r="S254" s="239"/>
      <c r="T254" s="240"/>
      <c r="AT254" s="241" t="s">
        <v>211</v>
      </c>
      <c r="AU254" s="241" t="s">
        <v>87</v>
      </c>
      <c r="AV254" s="13" t="s">
        <v>87</v>
      </c>
      <c r="AW254" s="13" t="s">
        <v>40</v>
      </c>
      <c r="AX254" s="13" t="s">
        <v>80</v>
      </c>
      <c r="AY254" s="241" t="s">
        <v>201</v>
      </c>
    </row>
    <row r="255" spans="2:51" s="15" customFormat="1">
      <c r="B255" s="253"/>
      <c r="C255" s="254"/>
      <c r="D255" s="218" t="s">
        <v>211</v>
      </c>
      <c r="E255" s="255" t="s">
        <v>34</v>
      </c>
      <c r="F255" s="256" t="s">
        <v>5311</v>
      </c>
      <c r="G255" s="254"/>
      <c r="H255" s="257">
        <v>1.4890000000000001</v>
      </c>
      <c r="I255" s="258"/>
      <c r="J255" s="254"/>
      <c r="K255" s="254"/>
      <c r="L255" s="259"/>
      <c r="M255" s="260"/>
      <c r="N255" s="261"/>
      <c r="O255" s="261"/>
      <c r="P255" s="261"/>
      <c r="Q255" s="261"/>
      <c r="R255" s="261"/>
      <c r="S255" s="261"/>
      <c r="T255" s="262"/>
      <c r="AT255" s="263" t="s">
        <v>211</v>
      </c>
      <c r="AU255" s="263" t="s">
        <v>87</v>
      </c>
      <c r="AV255" s="15" t="s">
        <v>108</v>
      </c>
      <c r="AW255" s="15" t="s">
        <v>40</v>
      </c>
      <c r="AX255" s="15" t="s">
        <v>80</v>
      </c>
      <c r="AY255" s="263" t="s">
        <v>201</v>
      </c>
    </row>
    <row r="256" spans="2:51" s="14" customFormat="1">
      <c r="B256" s="242"/>
      <c r="C256" s="243"/>
      <c r="D256" s="218" t="s">
        <v>211</v>
      </c>
      <c r="E256" s="244" t="s">
        <v>34</v>
      </c>
      <c r="F256" s="245" t="s">
        <v>215</v>
      </c>
      <c r="G256" s="243"/>
      <c r="H256" s="246">
        <v>26.684000000000001</v>
      </c>
      <c r="I256" s="247"/>
      <c r="J256" s="243"/>
      <c r="K256" s="243"/>
      <c r="L256" s="248"/>
      <c r="M256" s="249"/>
      <c r="N256" s="250"/>
      <c r="O256" s="250"/>
      <c r="P256" s="250"/>
      <c r="Q256" s="250"/>
      <c r="R256" s="250"/>
      <c r="S256" s="250"/>
      <c r="T256" s="251"/>
      <c r="AT256" s="252" t="s">
        <v>211</v>
      </c>
      <c r="AU256" s="252" t="s">
        <v>87</v>
      </c>
      <c r="AV256" s="14" t="s">
        <v>111</v>
      </c>
      <c r="AW256" s="14" t="s">
        <v>40</v>
      </c>
      <c r="AX256" s="14" t="s">
        <v>42</v>
      </c>
      <c r="AY256" s="252" t="s">
        <v>201</v>
      </c>
    </row>
    <row r="257" spans="2:65" s="1" customFormat="1" ht="16.5" customHeight="1">
      <c r="B257" s="43"/>
      <c r="C257" s="264" t="s">
        <v>374</v>
      </c>
      <c r="D257" s="264" t="s">
        <v>306</v>
      </c>
      <c r="E257" s="265" t="s">
        <v>3359</v>
      </c>
      <c r="F257" s="266" t="s">
        <v>3360</v>
      </c>
      <c r="G257" s="267" t="s">
        <v>355</v>
      </c>
      <c r="H257" s="268">
        <v>53.368000000000002</v>
      </c>
      <c r="I257" s="269"/>
      <c r="J257" s="270">
        <f>ROUND(I257*H257,2)</f>
        <v>0</v>
      </c>
      <c r="K257" s="266" t="s">
        <v>207</v>
      </c>
      <c r="L257" s="271"/>
      <c r="M257" s="272" t="s">
        <v>34</v>
      </c>
      <c r="N257" s="273" t="s">
        <v>51</v>
      </c>
      <c r="O257" s="44"/>
      <c r="P257" s="215">
        <f>O257*H257</f>
        <v>0</v>
      </c>
      <c r="Q257" s="215">
        <v>0</v>
      </c>
      <c r="R257" s="215">
        <f>Q257*H257</f>
        <v>0</v>
      </c>
      <c r="S257" s="215">
        <v>0</v>
      </c>
      <c r="T257" s="216">
        <f>S257*H257</f>
        <v>0</v>
      </c>
      <c r="AR257" s="25" t="s">
        <v>244</v>
      </c>
      <c r="AT257" s="25" t="s">
        <v>306</v>
      </c>
      <c r="AU257" s="25" t="s">
        <v>87</v>
      </c>
      <c r="AY257" s="25" t="s">
        <v>201</v>
      </c>
      <c r="BE257" s="217">
        <f>IF(N257="základní",J257,0)</f>
        <v>0</v>
      </c>
      <c r="BF257" s="217">
        <f>IF(N257="snížená",J257,0)</f>
        <v>0</v>
      </c>
      <c r="BG257" s="217">
        <f>IF(N257="zákl. přenesená",J257,0)</f>
        <v>0</v>
      </c>
      <c r="BH257" s="217">
        <f>IF(N257="sníž. přenesená",J257,0)</f>
        <v>0</v>
      </c>
      <c r="BI257" s="217">
        <f>IF(N257="nulová",J257,0)</f>
        <v>0</v>
      </c>
      <c r="BJ257" s="25" t="s">
        <v>42</v>
      </c>
      <c r="BK257" s="217">
        <f>ROUND(I257*H257,2)</f>
        <v>0</v>
      </c>
      <c r="BL257" s="25" t="s">
        <v>111</v>
      </c>
      <c r="BM257" s="25" t="s">
        <v>5312</v>
      </c>
    </row>
    <row r="258" spans="2:65" s="13" customFormat="1">
      <c r="B258" s="231"/>
      <c r="C258" s="232"/>
      <c r="D258" s="218" t="s">
        <v>211</v>
      </c>
      <c r="E258" s="232"/>
      <c r="F258" s="234" t="s">
        <v>5313</v>
      </c>
      <c r="G258" s="232"/>
      <c r="H258" s="235">
        <v>53.368000000000002</v>
      </c>
      <c r="I258" s="236"/>
      <c r="J258" s="232"/>
      <c r="K258" s="232"/>
      <c r="L258" s="237"/>
      <c r="M258" s="238"/>
      <c r="N258" s="239"/>
      <c r="O258" s="239"/>
      <c r="P258" s="239"/>
      <c r="Q258" s="239"/>
      <c r="R258" s="239"/>
      <c r="S258" s="239"/>
      <c r="T258" s="240"/>
      <c r="AT258" s="241" t="s">
        <v>211</v>
      </c>
      <c r="AU258" s="241" t="s">
        <v>87</v>
      </c>
      <c r="AV258" s="13" t="s">
        <v>87</v>
      </c>
      <c r="AW258" s="13" t="s">
        <v>6</v>
      </c>
      <c r="AX258" s="13" t="s">
        <v>42</v>
      </c>
      <c r="AY258" s="241" t="s">
        <v>201</v>
      </c>
    </row>
    <row r="259" spans="2:65" s="1" customFormat="1" ht="51" customHeight="1">
      <c r="B259" s="43"/>
      <c r="C259" s="206" t="s">
        <v>378</v>
      </c>
      <c r="D259" s="206" t="s">
        <v>203</v>
      </c>
      <c r="E259" s="207" t="s">
        <v>3363</v>
      </c>
      <c r="F259" s="208" t="s">
        <v>3364</v>
      </c>
      <c r="G259" s="209" t="s">
        <v>206</v>
      </c>
      <c r="H259" s="210">
        <v>8.048</v>
      </c>
      <c r="I259" s="211"/>
      <c r="J259" s="212">
        <f>ROUND(I259*H259,2)</f>
        <v>0</v>
      </c>
      <c r="K259" s="208" t="s">
        <v>207</v>
      </c>
      <c r="L259" s="63"/>
      <c r="M259" s="213" t="s">
        <v>34</v>
      </c>
      <c r="N259" s="214" t="s">
        <v>51</v>
      </c>
      <c r="O259" s="44"/>
      <c r="P259" s="215">
        <f>O259*H259</f>
        <v>0</v>
      </c>
      <c r="Q259" s="215">
        <v>0</v>
      </c>
      <c r="R259" s="215">
        <f>Q259*H259</f>
        <v>0</v>
      </c>
      <c r="S259" s="215">
        <v>0</v>
      </c>
      <c r="T259" s="216">
        <f>S259*H259</f>
        <v>0</v>
      </c>
      <c r="AR259" s="25" t="s">
        <v>111</v>
      </c>
      <c r="AT259" s="25" t="s">
        <v>203</v>
      </c>
      <c r="AU259" s="25" t="s">
        <v>87</v>
      </c>
      <c r="AY259" s="25" t="s">
        <v>201</v>
      </c>
      <c r="BE259" s="217">
        <f>IF(N259="základní",J259,0)</f>
        <v>0</v>
      </c>
      <c r="BF259" s="217">
        <f>IF(N259="snížená",J259,0)</f>
        <v>0</v>
      </c>
      <c r="BG259" s="217">
        <f>IF(N259="zákl. přenesená",J259,0)</f>
        <v>0</v>
      </c>
      <c r="BH259" s="217">
        <f>IF(N259="sníž. přenesená",J259,0)</f>
        <v>0</v>
      </c>
      <c r="BI259" s="217">
        <f>IF(N259="nulová",J259,0)</f>
        <v>0</v>
      </c>
      <c r="BJ259" s="25" t="s">
        <v>42</v>
      </c>
      <c r="BK259" s="217">
        <f>ROUND(I259*H259,2)</f>
        <v>0</v>
      </c>
      <c r="BL259" s="25" t="s">
        <v>111</v>
      </c>
      <c r="BM259" s="25" t="s">
        <v>5314</v>
      </c>
    </row>
    <row r="260" spans="2:65" s="1" customFormat="1" ht="94.5">
      <c r="B260" s="43"/>
      <c r="C260" s="65"/>
      <c r="D260" s="218" t="s">
        <v>209</v>
      </c>
      <c r="E260" s="65"/>
      <c r="F260" s="219" t="s">
        <v>3366</v>
      </c>
      <c r="G260" s="65"/>
      <c r="H260" s="65"/>
      <c r="I260" s="175"/>
      <c r="J260" s="65"/>
      <c r="K260" s="65"/>
      <c r="L260" s="63"/>
      <c r="M260" s="220"/>
      <c r="N260" s="44"/>
      <c r="O260" s="44"/>
      <c r="P260" s="44"/>
      <c r="Q260" s="44"/>
      <c r="R260" s="44"/>
      <c r="S260" s="44"/>
      <c r="T260" s="80"/>
      <c r="AT260" s="25" t="s">
        <v>209</v>
      </c>
      <c r="AU260" s="25" t="s">
        <v>87</v>
      </c>
    </row>
    <row r="261" spans="2:65" s="12" customFormat="1">
      <c r="B261" s="221"/>
      <c r="C261" s="222"/>
      <c r="D261" s="218" t="s">
        <v>211</v>
      </c>
      <c r="E261" s="223" t="s">
        <v>34</v>
      </c>
      <c r="F261" s="224" t="s">
        <v>5189</v>
      </c>
      <c r="G261" s="222"/>
      <c r="H261" s="223" t="s">
        <v>34</v>
      </c>
      <c r="I261" s="225"/>
      <c r="J261" s="222"/>
      <c r="K261" s="222"/>
      <c r="L261" s="226"/>
      <c r="M261" s="227"/>
      <c r="N261" s="228"/>
      <c r="O261" s="228"/>
      <c r="P261" s="228"/>
      <c r="Q261" s="228"/>
      <c r="R261" s="228"/>
      <c r="S261" s="228"/>
      <c r="T261" s="229"/>
      <c r="AT261" s="230" t="s">
        <v>211</v>
      </c>
      <c r="AU261" s="230" t="s">
        <v>87</v>
      </c>
      <c r="AV261" s="12" t="s">
        <v>42</v>
      </c>
      <c r="AW261" s="12" t="s">
        <v>40</v>
      </c>
      <c r="AX261" s="12" t="s">
        <v>80</v>
      </c>
      <c r="AY261" s="230" t="s">
        <v>201</v>
      </c>
    </row>
    <row r="262" spans="2:65" s="13" customFormat="1">
      <c r="B262" s="231"/>
      <c r="C262" s="232"/>
      <c r="D262" s="218" t="s">
        <v>211</v>
      </c>
      <c r="E262" s="233" t="s">
        <v>34</v>
      </c>
      <c r="F262" s="234" t="s">
        <v>5315</v>
      </c>
      <c r="G262" s="232"/>
      <c r="H262" s="235">
        <v>8.6980000000000004</v>
      </c>
      <c r="I262" s="236"/>
      <c r="J262" s="232"/>
      <c r="K262" s="232"/>
      <c r="L262" s="237"/>
      <c r="M262" s="238"/>
      <c r="N262" s="239"/>
      <c r="O262" s="239"/>
      <c r="P262" s="239"/>
      <c r="Q262" s="239"/>
      <c r="R262" s="239"/>
      <c r="S262" s="239"/>
      <c r="T262" s="240"/>
      <c r="AT262" s="241" t="s">
        <v>211</v>
      </c>
      <c r="AU262" s="241" t="s">
        <v>87</v>
      </c>
      <c r="AV262" s="13" t="s">
        <v>87</v>
      </c>
      <c r="AW262" s="13" t="s">
        <v>40</v>
      </c>
      <c r="AX262" s="13" t="s">
        <v>80</v>
      </c>
      <c r="AY262" s="241" t="s">
        <v>201</v>
      </c>
    </row>
    <row r="263" spans="2:65" s="13" customFormat="1">
      <c r="B263" s="231"/>
      <c r="C263" s="232"/>
      <c r="D263" s="218" t="s">
        <v>211</v>
      </c>
      <c r="E263" s="233" t="s">
        <v>34</v>
      </c>
      <c r="F263" s="234" t="s">
        <v>5316</v>
      </c>
      <c r="G263" s="232"/>
      <c r="H263" s="235">
        <v>-0.09</v>
      </c>
      <c r="I263" s="236"/>
      <c r="J263" s="232"/>
      <c r="K263" s="232"/>
      <c r="L263" s="237"/>
      <c r="M263" s="238"/>
      <c r="N263" s="239"/>
      <c r="O263" s="239"/>
      <c r="P263" s="239"/>
      <c r="Q263" s="239"/>
      <c r="R263" s="239"/>
      <c r="S263" s="239"/>
      <c r="T263" s="240"/>
      <c r="AT263" s="241" t="s">
        <v>211</v>
      </c>
      <c r="AU263" s="241" t="s">
        <v>87</v>
      </c>
      <c r="AV263" s="13" t="s">
        <v>87</v>
      </c>
      <c r="AW263" s="13" t="s">
        <v>40</v>
      </c>
      <c r="AX263" s="13" t="s">
        <v>80</v>
      </c>
      <c r="AY263" s="241" t="s">
        <v>201</v>
      </c>
    </row>
    <row r="264" spans="2:65" s="13" customFormat="1">
      <c r="B264" s="231"/>
      <c r="C264" s="232"/>
      <c r="D264" s="218" t="s">
        <v>211</v>
      </c>
      <c r="E264" s="233" t="s">
        <v>34</v>
      </c>
      <c r="F264" s="234" t="s">
        <v>5317</v>
      </c>
      <c r="G264" s="232"/>
      <c r="H264" s="235">
        <v>-0.104</v>
      </c>
      <c r="I264" s="236"/>
      <c r="J264" s="232"/>
      <c r="K264" s="232"/>
      <c r="L264" s="237"/>
      <c r="M264" s="238"/>
      <c r="N264" s="239"/>
      <c r="O264" s="239"/>
      <c r="P264" s="239"/>
      <c r="Q264" s="239"/>
      <c r="R264" s="239"/>
      <c r="S264" s="239"/>
      <c r="T264" s="240"/>
      <c r="AT264" s="241" t="s">
        <v>211</v>
      </c>
      <c r="AU264" s="241" t="s">
        <v>87</v>
      </c>
      <c r="AV264" s="13" t="s">
        <v>87</v>
      </c>
      <c r="AW264" s="13" t="s">
        <v>40</v>
      </c>
      <c r="AX264" s="13" t="s">
        <v>80</v>
      </c>
      <c r="AY264" s="241" t="s">
        <v>201</v>
      </c>
    </row>
    <row r="265" spans="2:65" s="13" customFormat="1">
      <c r="B265" s="231"/>
      <c r="C265" s="232"/>
      <c r="D265" s="218" t="s">
        <v>211</v>
      </c>
      <c r="E265" s="233" t="s">
        <v>34</v>
      </c>
      <c r="F265" s="234" t="s">
        <v>5318</v>
      </c>
      <c r="G265" s="232"/>
      <c r="H265" s="235">
        <v>-0.45600000000000002</v>
      </c>
      <c r="I265" s="236"/>
      <c r="J265" s="232"/>
      <c r="K265" s="232"/>
      <c r="L265" s="237"/>
      <c r="M265" s="238"/>
      <c r="N265" s="239"/>
      <c r="O265" s="239"/>
      <c r="P265" s="239"/>
      <c r="Q265" s="239"/>
      <c r="R265" s="239"/>
      <c r="S265" s="239"/>
      <c r="T265" s="240"/>
      <c r="AT265" s="241" t="s">
        <v>211</v>
      </c>
      <c r="AU265" s="241" t="s">
        <v>87</v>
      </c>
      <c r="AV265" s="13" t="s">
        <v>87</v>
      </c>
      <c r="AW265" s="13" t="s">
        <v>40</v>
      </c>
      <c r="AX265" s="13" t="s">
        <v>80</v>
      </c>
      <c r="AY265" s="241" t="s">
        <v>201</v>
      </c>
    </row>
    <row r="266" spans="2:65" s="14" customFormat="1">
      <c r="B266" s="242"/>
      <c r="C266" s="243"/>
      <c r="D266" s="218" t="s">
        <v>211</v>
      </c>
      <c r="E266" s="244" t="s">
        <v>34</v>
      </c>
      <c r="F266" s="245" t="s">
        <v>215</v>
      </c>
      <c r="G266" s="243"/>
      <c r="H266" s="246">
        <v>8.048</v>
      </c>
      <c r="I266" s="247"/>
      <c r="J266" s="243"/>
      <c r="K266" s="243"/>
      <c r="L266" s="248"/>
      <c r="M266" s="249"/>
      <c r="N266" s="250"/>
      <c r="O266" s="250"/>
      <c r="P266" s="250"/>
      <c r="Q266" s="250"/>
      <c r="R266" s="250"/>
      <c r="S266" s="250"/>
      <c r="T266" s="251"/>
      <c r="AT266" s="252" t="s">
        <v>211</v>
      </c>
      <c r="AU266" s="252" t="s">
        <v>87</v>
      </c>
      <c r="AV266" s="14" t="s">
        <v>111</v>
      </c>
      <c r="AW266" s="14" t="s">
        <v>40</v>
      </c>
      <c r="AX266" s="14" t="s">
        <v>42</v>
      </c>
      <c r="AY266" s="252" t="s">
        <v>201</v>
      </c>
    </row>
    <row r="267" spans="2:65" s="1" customFormat="1" ht="16.5" customHeight="1">
      <c r="B267" s="43"/>
      <c r="C267" s="264" t="s">
        <v>385</v>
      </c>
      <c r="D267" s="264" t="s">
        <v>306</v>
      </c>
      <c r="E267" s="265" t="s">
        <v>3375</v>
      </c>
      <c r="F267" s="266" t="s">
        <v>3376</v>
      </c>
      <c r="G267" s="267" t="s">
        <v>355</v>
      </c>
      <c r="H267" s="268">
        <v>16.096</v>
      </c>
      <c r="I267" s="269"/>
      <c r="J267" s="270">
        <f>ROUND(I267*H267,2)</f>
        <v>0</v>
      </c>
      <c r="K267" s="266" t="s">
        <v>207</v>
      </c>
      <c r="L267" s="271"/>
      <c r="M267" s="272" t="s">
        <v>34</v>
      </c>
      <c r="N267" s="273" t="s">
        <v>51</v>
      </c>
      <c r="O267" s="44"/>
      <c r="P267" s="215">
        <f>O267*H267</f>
        <v>0</v>
      </c>
      <c r="Q267" s="215">
        <v>0</v>
      </c>
      <c r="R267" s="215">
        <f>Q267*H267</f>
        <v>0</v>
      </c>
      <c r="S267" s="215">
        <v>0</v>
      </c>
      <c r="T267" s="216">
        <f>S267*H267</f>
        <v>0</v>
      </c>
      <c r="AR267" s="25" t="s">
        <v>244</v>
      </c>
      <c r="AT267" s="25" t="s">
        <v>306</v>
      </c>
      <c r="AU267" s="25" t="s">
        <v>87</v>
      </c>
      <c r="AY267" s="25" t="s">
        <v>201</v>
      </c>
      <c r="BE267" s="217">
        <f>IF(N267="základní",J267,0)</f>
        <v>0</v>
      </c>
      <c r="BF267" s="217">
        <f>IF(N267="snížená",J267,0)</f>
        <v>0</v>
      </c>
      <c r="BG267" s="217">
        <f>IF(N267="zákl. přenesená",J267,0)</f>
        <v>0</v>
      </c>
      <c r="BH267" s="217">
        <f>IF(N267="sníž. přenesená",J267,0)</f>
        <v>0</v>
      </c>
      <c r="BI267" s="217">
        <f>IF(N267="nulová",J267,0)</f>
        <v>0</v>
      </c>
      <c r="BJ267" s="25" t="s">
        <v>42</v>
      </c>
      <c r="BK267" s="217">
        <f>ROUND(I267*H267,2)</f>
        <v>0</v>
      </c>
      <c r="BL267" s="25" t="s">
        <v>111</v>
      </c>
      <c r="BM267" s="25" t="s">
        <v>5319</v>
      </c>
    </row>
    <row r="268" spans="2:65" s="13" customFormat="1">
      <c r="B268" s="231"/>
      <c r="C268" s="232"/>
      <c r="D268" s="218" t="s">
        <v>211</v>
      </c>
      <c r="E268" s="232"/>
      <c r="F268" s="234" t="s">
        <v>5320</v>
      </c>
      <c r="G268" s="232"/>
      <c r="H268" s="235">
        <v>16.096</v>
      </c>
      <c r="I268" s="236"/>
      <c r="J268" s="232"/>
      <c r="K268" s="232"/>
      <c r="L268" s="237"/>
      <c r="M268" s="238"/>
      <c r="N268" s="239"/>
      <c r="O268" s="239"/>
      <c r="P268" s="239"/>
      <c r="Q268" s="239"/>
      <c r="R268" s="239"/>
      <c r="S268" s="239"/>
      <c r="T268" s="240"/>
      <c r="AT268" s="241" t="s">
        <v>211</v>
      </c>
      <c r="AU268" s="241" t="s">
        <v>87</v>
      </c>
      <c r="AV268" s="13" t="s">
        <v>87</v>
      </c>
      <c r="AW268" s="13" t="s">
        <v>6</v>
      </c>
      <c r="AX268" s="13" t="s">
        <v>42</v>
      </c>
      <c r="AY268" s="241" t="s">
        <v>201</v>
      </c>
    </row>
    <row r="269" spans="2:65" s="11" customFormat="1" ht="29.85" customHeight="1">
      <c r="B269" s="190"/>
      <c r="C269" s="191"/>
      <c r="D269" s="192" t="s">
        <v>79</v>
      </c>
      <c r="E269" s="204" t="s">
        <v>87</v>
      </c>
      <c r="F269" s="204" t="s">
        <v>298</v>
      </c>
      <c r="G269" s="191"/>
      <c r="H269" s="191"/>
      <c r="I269" s="194"/>
      <c r="J269" s="205">
        <f>BK269</f>
        <v>0</v>
      </c>
      <c r="K269" s="191"/>
      <c r="L269" s="196"/>
      <c r="M269" s="197"/>
      <c r="N269" s="198"/>
      <c r="O269" s="198"/>
      <c r="P269" s="199">
        <f>SUM(P270:P276)</f>
        <v>0</v>
      </c>
      <c r="Q269" s="198"/>
      <c r="R269" s="199">
        <f>SUM(R270:R276)</f>
        <v>6.275989</v>
      </c>
      <c r="S269" s="198"/>
      <c r="T269" s="200">
        <f>SUM(T270:T276)</f>
        <v>0</v>
      </c>
      <c r="AR269" s="201" t="s">
        <v>42</v>
      </c>
      <c r="AT269" s="202" t="s">
        <v>79</v>
      </c>
      <c r="AU269" s="202" t="s">
        <v>42</v>
      </c>
      <c r="AY269" s="201" t="s">
        <v>201</v>
      </c>
      <c r="BK269" s="203">
        <f>SUM(BK270:BK276)</f>
        <v>0</v>
      </c>
    </row>
    <row r="270" spans="2:65" s="1" customFormat="1" ht="51" customHeight="1">
      <c r="B270" s="43"/>
      <c r="C270" s="206" t="s">
        <v>390</v>
      </c>
      <c r="D270" s="206" t="s">
        <v>203</v>
      </c>
      <c r="E270" s="207" t="s">
        <v>5321</v>
      </c>
      <c r="F270" s="208" t="s">
        <v>5322</v>
      </c>
      <c r="G270" s="209" t="s">
        <v>540</v>
      </c>
      <c r="H270" s="210">
        <v>27.7</v>
      </c>
      <c r="I270" s="211"/>
      <c r="J270" s="212">
        <f>ROUND(I270*H270,2)</f>
        <v>0</v>
      </c>
      <c r="K270" s="208" t="s">
        <v>207</v>
      </c>
      <c r="L270" s="63"/>
      <c r="M270" s="213" t="s">
        <v>34</v>
      </c>
      <c r="N270" s="214" t="s">
        <v>51</v>
      </c>
      <c r="O270" s="44"/>
      <c r="P270" s="215">
        <f>O270*H270</f>
        <v>0</v>
      </c>
      <c r="Q270" s="215">
        <v>0.22656999999999999</v>
      </c>
      <c r="R270" s="215">
        <f>Q270*H270</f>
        <v>6.275989</v>
      </c>
      <c r="S270" s="215">
        <v>0</v>
      </c>
      <c r="T270" s="216">
        <f>S270*H270</f>
        <v>0</v>
      </c>
      <c r="AR270" s="25" t="s">
        <v>111</v>
      </c>
      <c r="AT270" s="25" t="s">
        <v>203</v>
      </c>
      <c r="AU270" s="25" t="s">
        <v>87</v>
      </c>
      <c r="AY270" s="25" t="s">
        <v>201</v>
      </c>
      <c r="BE270" s="217">
        <f>IF(N270="základní",J270,0)</f>
        <v>0</v>
      </c>
      <c r="BF270" s="217">
        <f>IF(N270="snížená",J270,0)</f>
        <v>0</v>
      </c>
      <c r="BG270" s="217">
        <f>IF(N270="zákl. přenesená",J270,0)</f>
        <v>0</v>
      </c>
      <c r="BH270" s="217">
        <f>IF(N270="sníž. přenesená",J270,0)</f>
        <v>0</v>
      </c>
      <c r="BI270" s="217">
        <f>IF(N270="nulová",J270,0)</f>
        <v>0</v>
      </c>
      <c r="BJ270" s="25" t="s">
        <v>42</v>
      </c>
      <c r="BK270" s="217">
        <f>ROUND(I270*H270,2)</f>
        <v>0</v>
      </c>
      <c r="BL270" s="25" t="s">
        <v>111</v>
      </c>
      <c r="BM270" s="25" t="s">
        <v>5323</v>
      </c>
    </row>
    <row r="271" spans="2:65" s="12" customFormat="1">
      <c r="B271" s="221"/>
      <c r="C271" s="222"/>
      <c r="D271" s="218" t="s">
        <v>211</v>
      </c>
      <c r="E271" s="223" t="s">
        <v>34</v>
      </c>
      <c r="F271" s="224" t="s">
        <v>5189</v>
      </c>
      <c r="G271" s="222"/>
      <c r="H271" s="223" t="s">
        <v>34</v>
      </c>
      <c r="I271" s="225"/>
      <c r="J271" s="222"/>
      <c r="K271" s="222"/>
      <c r="L271" s="226"/>
      <c r="M271" s="227"/>
      <c r="N271" s="228"/>
      <c r="O271" s="228"/>
      <c r="P271" s="228"/>
      <c r="Q271" s="228"/>
      <c r="R271" s="228"/>
      <c r="S271" s="228"/>
      <c r="T271" s="229"/>
      <c r="AT271" s="230" t="s">
        <v>211</v>
      </c>
      <c r="AU271" s="230" t="s">
        <v>87</v>
      </c>
      <c r="AV271" s="12" t="s">
        <v>42</v>
      </c>
      <c r="AW271" s="12" t="s">
        <v>40</v>
      </c>
      <c r="AX271" s="12" t="s">
        <v>80</v>
      </c>
      <c r="AY271" s="230" t="s">
        <v>201</v>
      </c>
    </row>
    <row r="272" spans="2:65" s="12" customFormat="1">
      <c r="B272" s="221"/>
      <c r="C272" s="222"/>
      <c r="D272" s="218" t="s">
        <v>211</v>
      </c>
      <c r="E272" s="223" t="s">
        <v>34</v>
      </c>
      <c r="F272" s="224" t="s">
        <v>5324</v>
      </c>
      <c r="G272" s="222"/>
      <c r="H272" s="223" t="s">
        <v>34</v>
      </c>
      <c r="I272" s="225"/>
      <c r="J272" s="222"/>
      <c r="K272" s="222"/>
      <c r="L272" s="226"/>
      <c r="M272" s="227"/>
      <c r="N272" s="228"/>
      <c r="O272" s="228"/>
      <c r="P272" s="228"/>
      <c r="Q272" s="228"/>
      <c r="R272" s="228"/>
      <c r="S272" s="228"/>
      <c r="T272" s="229"/>
      <c r="AT272" s="230" t="s">
        <v>211</v>
      </c>
      <c r="AU272" s="230" t="s">
        <v>87</v>
      </c>
      <c r="AV272" s="12" t="s">
        <v>42</v>
      </c>
      <c r="AW272" s="12" t="s">
        <v>40</v>
      </c>
      <c r="AX272" s="12" t="s">
        <v>80</v>
      </c>
      <c r="AY272" s="230" t="s">
        <v>201</v>
      </c>
    </row>
    <row r="273" spans="2:65" s="13" customFormat="1">
      <c r="B273" s="231"/>
      <c r="C273" s="232"/>
      <c r="D273" s="218" t="s">
        <v>211</v>
      </c>
      <c r="E273" s="233" t="s">
        <v>34</v>
      </c>
      <c r="F273" s="234" t="s">
        <v>5325</v>
      </c>
      <c r="G273" s="232"/>
      <c r="H273" s="235">
        <v>7.3</v>
      </c>
      <c r="I273" s="236"/>
      <c r="J273" s="232"/>
      <c r="K273" s="232"/>
      <c r="L273" s="237"/>
      <c r="M273" s="238"/>
      <c r="N273" s="239"/>
      <c r="O273" s="239"/>
      <c r="P273" s="239"/>
      <c r="Q273" s="239"/>
      <c r="R273" s="239"/>
      <c r="S273" s="239"/>
      <c r="T273" s="240"/>
      <c r="AT273" s="241" t="s">
        <v>211</v>
      </c>
      <c r="AU273" s="241" t="s">
        <v>87</v>
      </c>
      <c r="AV273" s="13" t="s">
        <v>87</v>
      </c>
      <c r="AW273" s="13" t="s">
        <v>40</v>
      </c>
      <c r="AX273" s="13" t="s">
        <v>80</v>
      </c>
      <c r="AY273" s="241" t="s">
        <v>201</v>
      </c>
    </row>
    <row r="274" spans="2:65" s="13" customFormat="1">
      <c r="B274" s="231"/>
      <c r="C274" s="232"/>
      <c r="D274" s="218" t="s">
        <v>211</v>
      </c>
      <c r="E274" s="233" t="s">
        <v>34</v>
      </c>
      <c r="F274" s="234" t="s">
        <v>5326</v>
      </c>
      <c r="G274" s="232"/>
      <c r="H274" s="235">
        <v>5.9</v>
      </c>
      <c r="I274" s="236"/>
      <c r="J274" s="232"/>
      <c r="K274" s="232"/>
      <c r="L274" s="237"/>
      <c r="M274" s="238"/>
      <c r="N274" s="239"/>
      <c r="O274" s="239"/>
      <c r="P274" s="239"/>
      <c r="Q274" s="239"/>
      <c r="R274" s="239"/>
      <c r="S274" s="239"/>
      <c r="T274" s="240"/>
      <c r="AT274" s="241" t="s">
        <v>211</v>
      </c>
      <c r="AU274" s="241" t="s">
        <v>87</v>
      </c>
      <c r="AV274" s="13" t="s">
        <v>87</v>
      </c>
      <c r="AW274" s="13" t="s">
        <v>40</v>
      </c>
      <c r="AX274" s="13" t="s">
        <v>80</v>
      </c>
      <c r="AY274" s="241" t="s">
        <v>201</v>
      </c>
    </row>
    <row r="275" spans="2:65" s="13" customFormat="1">
      <c r="B275" s="231"/>
      <c r="C275" s="232"/>
      <c r="D275" s="218" t="s">
        <v>211</v>
      </c>
      <c r="E275" s="233" t="s">
        <v>34</v>
      </c>
      <c r="F275" s="234" t="s">
        <v>5327</v>
      </c>
      <c r="G275" s="232"/>
      <c r="H275" s="235">
        <v>14.5</v>
      </c>
      <c r="I275" s="236"/>
      <c r="J275" s="232"/>
      <c r="K275" s="232"/>
      <c r="L275" s="237"/>
      <c r="M275" s="238"/>
      <c r="N275" s="239"/>
      <c r="O275" s="239"/>
      <c r="P275" s="239"/>
      <c r="Q275" s="239"/>
      <c r="R275" s="239"/>
      <c r="S275" s="239"/>
      <c r="T275" s="240"/>
      <c r="AT275" s="241" t="s">
        <v>211</v>
      </c>
      <c r="AU275" s="241" t="s">
        <v>87</v>
      </c>
      <c r="AV275" s="13" t="s">
        <v>87</v>
      </c>
      <c r="AW275" s="13" t="s">
        <v>40</v>
      </c>
      <c r="AX275" s="13" t="s">
        <v>80</v>
      </c>
      <c r="AY275" s="241" t="s">
        <v>201</v>
      </c>
    </row>
    <row r="276" spans="2:65" s="14" customFormat="1">
      <c r="B276" s="242"/>
      <c r="C276" s="243"/>
      <c r="D276" s="218" t="s">
        <v>211</v>
      </c>
      <c r="E276" s="244" t="s">
        <v>34</v>
      </c>
      <c r="F276" s="245" t="s">
        <v>215</v>
      </c>
      <c r="G276" s="243"/>
      <c r="H276" s="246">
        <v>27.7</v>
      </c>
      <c r="I276" s="247"/>
      <c r="J276" s="243"/>
      <c r="K276" s="243"/>
      <c r="L276" s="248"/>
      <c r="M276" s="249"/>
      <c r="N276" s="250"/>
      <c r="O276" s="250"/>
      <c r="P276" s="250"/>
      <c r="Q276" s="250"/>
      <c r="R276" s="250"/>
      <c r="S276" s="250"/>
      <c r="T276" s="251"/>
      <c r="AT276" s="252" t="s">
        <v>211</v>
      </c>
      <c r="AU276" s="252" t="s">
        <v>87</v>
      </c>
      <c r="AV276" s="14" t="s">
        <v>111</v>
      </c>
      <c r="AW276" s="14" t="s">
        <v>40</v>
      </c>
      <c r="AX276" s="14" t="s">
        <v>42</v>
      </c>
      <c r="AY276" s="252" t="s">
        <v>201</v>
      </c>
    </row>
    <row r="277" spans="2:65" s="11" customFormat="1" ht="29.85" customHeight="1">
      <c r="B277" s="190"/>
      <c r="C277" s="191"/>
      <c r="D277" s="192" t="s">
        <v>79</v>
      </c>
      <c r="E277" s="204" t="s">
        <v>108</v>
      </c>
      <c r="F277" s="204" t="s">
        <v>412</v>
      </c>
      <c r="G277" s="191"/>
      <c r="H277" s="191"/>
      <c r="I277" s="194"/>
      <c r="J277" s="205">
        <f>BK277</f>
        <v>0</v>
      </c>
      <c r="K277" s="191"/>
      <c r="L277" s="196"/>
      <c r="M277" s="197"/>
      <c r="N277" s="198"/>
      <c r="O277" s="198"/>
      <c r="P277" s="199">
        <f>SUM(P278:P290)</f>
        <v>0</v>
      </c>
      <c r="Q277" s="198"/>
      <c r="R277" s="199">
        <f>SUM(R278:R290)</f>
        <v>0.20599999999999999</v>
      </c>
      <c r="S277" s="198"/>
      <c r="T277" s="200">
        <f>SUM(T278:T290)</f>
        <v>0</v>
      </c>
      <c r="AR277" s="201" t="s">
        <v>42</v>
      </c>
      <c r="AT277" s="202" t="s">
        <v>79</v>
      </c>
      <c r="AU277" s="202" t="s">
        <v>42</v>
      </c>
      <c r="AY277" s="201" t="s">
        <v>201</v>
      </c>
      <c r="BK277" s="203">
        <f>SUM(BK278:BK290)</f>
        <v>0</v>
      </c>
    </row>
    <row r="278" spans="2:65" s="1" customFormat="1" ht="16.5" customHeight="1">
      <c r="B278" s="43"/>
      <c r="C278" s="206" t="s">
        <v>395</v>
      </c>
      <c r="D278" s="206" t="s">
        <v>203</v>
      </c>
      <c r="E278" s="207" t="s">
        <v>5328</v>
      </c>
      <c r="F278" s="208" t="s">
        <v>5329</v>
      </c>
      <c r="G278" s="209" t="s">
        <v>540</v>
      </c>
      <c r="H278" s="210">
        <v>27.7</v>
      </c>
      <c r="I278" s="211"/>
      <c r="J278" s="212">
        <f>ROUND(I278*H278,2)</f>
        <v>0</v>
      </c>
      <c r="K278" s="208" t="s">
        <v>207</v>
      </c>
      <c r="L278" s="63"/>
      <c r="M278" s="213" t="s">
        <v>34</v>
      </c>
      <c r="N278" s="214" t="s">
        <v>51</v>
      </c>
      <c r="O278" s="44"/>
      <c r="P278" s="215">
        <f>O278*H278</f>
        <v>0</v>
      </c>
      <c r="Q278" s="215">
        <v>0</v>
      </c>
      <c r="R278" s="215">
        <f>Q278*H278</f>
        <v>0</v>
      </c>
      <c r="S278" s="215">
        <v>0</v>
      </c>
      <c r="T278" s="216">
        <f>S278*H278</f>
        <v>0</v>
      </c>
      <c r="AR278" s="25" t="s">
        <v>111</v>
      </c>
      <c r="AT278" s="25" t="s">
        <v>203</v>
      </c>
      <c r="AU278" s="25" t="s">
        <v>87</v>
      </c>
      <c r="AY278" s="25" t="s">
        <v>201</v>
      </c>
      <c r="BE278" s="217">
        <f>IF(N278="základní",J278,0)</f>
        <v>0</v>
      </c>
      <c r="BF278" s="217">
        <f>IF(N278="snížená",J278,0)</f>
        <v>0</v>
      </c>
      <c r="BG278" s="217">
        <f>IF(N278="zákl. přenesená",J278,0)</f>
        <v>0</v>
      </c>
      <c r="BH278" s="217">
        <f>IF(N278="sníž. přenesená",J278,0)</f>
        <v>0</v>
      </c>
      <c r="BI278" s="217">
        <f>IF(N278="nulová",J278,0)</f>
        <v>0</v>
      </c>
      <c r="BJ278" s="25" t="s">
        <v>42</v>
      </c>
      <c r="BK278" s="217">
        <f>ROUND(I278*H278,2)</f>
        <v>0</v>
      </c>
      <c r="BL278" s="25" t="s">
        <v>111</v>
      </c>
      <c r="BM278" s="25" t="s">
        <v>5330</v>
      </c>
    </row>
    <row r="279" spans="2:65" s="1" customFormat="1" ht="27">
      <c r="B279" s="43"/>
      <c r="C279" s="65"/>
      <c r="D279" s="218" t="s">
        <v>209</v>
      </c>
      <c r="E279" s="65"/>
      <c r="F279" s="219" t="s">
        <v>5331</v>
      </c>
      <c r="G279" s="65"/>
      <c r="H279" s="65"/>
      <c r="I279" s="175"/>
      <c r="J279" s="65"/>
      <c r="K279" s="65"/>
      <c r="L279" s="63"/>
      <c r="M279" s="220"/>
      <c r="N279" s="44"/>
      <c r="O279" s="44"/>
      <c r="P279" s="44"/>
      <c r="Q279" s="44"/>
      <c r="R279" s="44"/>
      <c r="S279" s="44"/>
      <c r="T279" s="80"/>
      <c r="AT279" s="25" t="s">
        <v>209</v>
      </c>
      <c r="AU279" s="25" t="s">
        <v>87</v>
      </c>
    </row>
    <row r="280" spans="2:65" s="12" customFormat="1">
      <c r="B280" s="221"/>
      <c r="C280" s="222"/>
      <c r="D280" s="218" t="s">
        <v>211</v>
      </c>
      <c r="E280" s="223" t="s">
        <v>34</v>
      </c>
      <c r="F280" s="224" t="s">
        <v>5189</v>
      </c>
      <c r="G280" s="222"/>
      <c r="H280" s="223" t="s">
        <v>34</v>
      </c>
      <c r="I280" s="225"/>
      <c r="J280" s="222"/>
      <c r="K280" s="222"/>
      <c r="L280" s="226"/>
      <c r="M280" s="227"/>
      <c r="N280" s="228"/>
      <c r="O280" s="228"/>
      <c r="P280" s="228"/>
      <c r="Q280" s="228"/>
      <c r="R280" s="228"/>
      <c r="S280" s="228"/>
      <c r="T280" s="229"/>
      <c r="AT280" s="230" t="s">
        <v>211</v>
      </c>
      <c r="AU280" s="230" t="s">
        <v>87</v>
      </c>
      <c r="AV280" s="12" t="s">
        <v>42</v>
      </c>
      <c r="AW280" s="12" t="s">
        <v>40</v>
      </c>
      <c r="AX280" s="12" t="s">
        <v>80</v>
      </c>
      <c r="AY280" s="230" t="s">
        <v>201</v>
      </c>
    </row>
    <row r="281" spans="2:65" s="13" customFormat="1">
      <c r="B281" s="231"/>
      <c r="C281" s="232"/>
      <c r="D281" s="218" t="s">
        <v>211</v>
      </c>
      <c r="E281" s="233" t="s">
        <v>34</v>
      </c>
      <c r="F281" s="234" t="s">
        <v>5325</v>
      </c>
      <c r="G281" s="232"/>
      <c r="H281" s="235">
        <v>7.3</v>
      </c>
      <c r="I281" s="236"/>
      <c r="J281" s="232"/>
      <c r="K281" s="232"/>
      <c r="L281" s="237"/>
      <c r="M281" s="238"/>
      <c r="N281" s="239"/>
      <c r="O281" s="239"/>
      <c r="P281" s="239"/>
      <c r="Q281" s="239"/>
      <c r="R281" s="239"/>
      <c r="S281" s="239"/>
      <c r="T281" s="240"/>
      <c r="AT281" s="241" t="s">
        <v>211</v>
      </c>
      <c r="AU281" s="241" t="s">
        <v>87</v>
      </c>
      <c r="AV281" s="13" t="s">
        <v>87</v>
      </c>
      <c r="AW281" s="13" t="s">
        <v>40</v>
      </c>
      <c r="AX281" s="13" t="s">
        <v>80</v>
      </c>
      <c r="AY281" s="241" t="s">
        <v>201</v>
      </c>
    </row>
    <row r="282" spans="2:65" s="13" customFormat="1">
      <c r="B282" s="231"/>
      <c r="C282" s="232"/>
      <c r="D282" s="218" t="s">
        <v>211</v>
      </c>
      <c r="E282" s="233" t="s">
        <v>34</v>
      </c>
      <c r="F282" s="234" t="s">
        <v>5326</v>
      </c>
      <c r="G282" s="232"/>
      <c r="H282" s="235">
        <v>5.9</v>
      </c>
      <c r="I282" s="236"/>
      <c r="J282" s="232"/>
      <c r="K282" s="232"/>
      <c r="L282" s="237"/>
      <c r="M282" s="238"/>
      <c r="N282" s="239"/>
      <c r="O282" s="239"/>
      <c r="P282" s="239"/>
      <c r="Q282" s="239"/>
      <c r="R282" s="239"/>
      <c r="S282" s="239"/>
      <c r="T282" s="240"/>
      <c r="AT282" s="241" t="s">
        <v>211</v>
      </c>
      <c r="AU282" s="241" t="s">
        <v>87</v>
      </c>
      <c r="AV282" s="13" t="s">
        <v>87</v>
      </c>
      <c r="AW282" s="13" t="s">
        <v>40</v>
      </c>
      <c r="AX282" s="13" t="s">
        <v>80</v>
      </c>
      <c r="AY282" s="241" t="s">
        <v>201</v>
      </c>
    </row>
    <row r="283" spans="2:65" s="13" customFormat="1">
      <c r="B283" s="231"/>
      <c r="C283" s="232"/>
      <c r="D283" s="218" t="s">
        <v>211</v>
      </c>
      <c r="E283" s="233" t="s">
        <v>34</v>
      </c>
      <c r="F283" s="234" t="s">
        <v>5327</v>
      </c>
      <c r="G283" s="232"/>
      <c r="H283" s="235">
        <v>14.5</v>
      </c>
      <c r="I283" s="236"/>
      <c r="J283" s="232"/>
      <c r="K283" s="232"/>
      <c r="L283" s="237"/>
      <c r="M283" s="238"/>
      <c r="N283" s="239"/>
      <c r="O283" s="239"/>
      <c r="P283" s="239"/>
      <c r="Q283" s="239"/>
      <c r="R283" s="239"/>
      <c r="S283" s="239"/>
      <c r="T283" s="240"/>
      <c r="AT283" s="241" t="s">
        <v>211</v>
      </c>
      <c r="AU283" s="241" t="s">
        <v>87</v>
      </c>
      <c r="AV283" s="13" t="s">
        <v>87</v>
      </c>
      <c r="AW283" s="13" t="s">
        <v>40</v>
      </c>
      <c r="AX283" s="13" t="s">
        <v>80</v>
      </c>
      <c r="AY283" s="241" t="s">
        <v>201</v>
      </c>
    </row>
    <row r="284" spans="2:65" s="14" customFormat="1">
      <c r="B284" s="242"/>
      <c r="C284" s="243"/>
      <c r="D284" s="218" t="s">
        <v>211</v>
      </c>
      <c r="E284" s="244" t="s">
        <v>34</v>
      </c>
      <c r="F284" s="245" t="s">
        <v>215</v>
      </c>
      <c r="G284" s="243"/>
      <c r="H284" s="246">
        <v>27.7</v>
      </c>
      <c r="I284" s="247"/>
      <c r="J284" s="243"/>
      <c r="K284" s="243"/>
      <c r="L284" s="248"/>
      <c r="M284" s="249"/>
      <c r="N284" s="250"/>
      <c r="O284" s="250"/>
      <c r="P284" s="250"/>
      <c r="Q284" s="250"/>
      <c r="R284" s="250"/>
      <c r="S284" s="250"/>
      <c r="T284" s="251"/>
      <c r="AT284" s="252" t="s">
        <v>211</v>
      </c>
      <c r="AU284" s="252" t="s">
        <v>87</v>
      </c>
      <c r="AV284" s="14" t="s">
        <v>111</v>
      </c>
      <c r="AW284" s="14" t="s">
        <v>40</v>
      </c>
      <c r="AX284" s="14" t="s">
        <v>42</v>
      </c>
      <c r="AY284" s="252" t="s">
        <v>201</v>
      </c>
    </row>
    <row r="285" spans="2:65" s="1" customFormat="1" ht="16.5" customHeight="1">
      <c r="B285" s="43"/>
      <c r="C285" s="206" t="s">
        <v>399</v>
      </c>
      <c r="D285" s="206" t="s">
        <v>203</v>
      </c>
      <c r="E285" s="207" t="s">
        <v>5332</v>
      </c>
      <c r="F285" s="208" t="s">
        <v>5333</v>
      </c>
      <c r="G285" s="209" t="s">
        <v>370</v>
      </c>
      <c r="H285" s="210">
        <v>1</v>
      </c>
      <c r="I285" s="211"/>
      <c r="J285" s="212">
        <f>ROUND(I285*H285,2)</f>
        <v>0</v>
      </c>
      <c r="K285" s="208" t="s">
        <v>207</v>
      </c>
      <c r="L285" s="63"/>
      <c r="M285" s="213" t="s">
        <v>34</v>
      </c>
      <c r="N285" s="214" t="s">
        <v>51</v>
      </c>
      <c r="O285" s="44"/>
      <c r="P285" s="215">
        <f>O285*H285</f>
        <v>0</v>
      </c>
      <c r="Q285" s="215">
        <v>0</v>
      </c>
      <c r="R285" s="215">
        <f>Q285*H285</f>
        <v>0</v>
      </c>
      <c r="S285" s="215">
        <v>0</v>
      </c>
      <c r="T285" s="216">
        <f>S285*H285</f>
        <v>0</v>
      </c>
      <c r="AR285" s="25" t="s">
        <v>111</v>
      </c>
      <c r="AT285" s="25" t="s">
        <v>203</v>
      </c>
      <c r="AU285" s="25" t="s">
        <v>87</v>
      </c>
      <c r="AY285" s="25" t="s">
        <v>201</v>
      </c>
      <c r="BE285" s="217">
        <f>IF(N285="základní",J285,0)</f>
        <v>0</v>
      </c>
      <c r="BF285" s="217">
        <f>IF(N285="snížená",J285,0)</f>
        <v>0</v>
      </c>
      <c r="BG285" s="217">
        <f>IF(N285="zákl. přenesená",J285,0)</f>
        <v>0</v>
      </c>
      <c r="BH285" s="217">
        <f>IF(N285="sníž. přenesená",J285,0)</f>
        <v>0</v>
      </c>
      <c r="BI285" s="217">
        <f>IF(N285="nulová",J285,0)</f>
        <v>0</v>
      </c>
      <c r="BJ285" s="25" t="s">
        <v>42</v>
      </c>
      <c r="BK285" s="217">
        <f>ROUND(I285*H285,2)</f>
        <v>0</v>
      </c>
      <c r="BL285" s="25" t="s">
        <v>111</v>
      </c>
      <c r="BM285" s="25" t="s">
        <v>5334</v>
      </c>
    </row>
    <row r="286" spans="2:65" s="1" customFormat="1" ht="121.5">
      <c r="B286" s="43"/>
      <c r="C286" s="65"/>
      <c r="D286" s="218" t="s">
        <v>209</v>
      </c>
      <c r="E286" s="65"/>
      <c r="F286" s="219" t="s">
        <v>5335</v>
      </c>
      <c r="G286" s="65"/>
      <c r="H286" s="65"/>
      <c r="I286" s="175"/>
      <c r="J286" s="65"/>
      <c r="K286" s="65"/>
      <c r="L286" s="63"/>
      <c r="M286" s="220"/>
      <c r="N286" s="44"/>
      <c r="O286" s="44"/>
      <c r="P286" s="44"/>
      <c r="Q286" s="44"/>
      <c r="R286" s="44"/>
      <c r="S286" s="44"/>
      <c r="T286" s="80"/>
      <c r="AT286" s="25" t="s">
        <v>209</v>
      </c>
      <c r="AU286" s="25" t="s">
        <v>87</v>
      </c>
    </row>
    <row r="287" spans="2:65" s="12" customFormat="1">
      <c r="B287" s="221"/>
      <c r="C287" s="222"/>
      <c r="D287" s="218" t="s">
        <v>211</v>
      </c>
      <c r="E287" s="223" t="s">
        <v>34</v>
      </c>
      <c r="F287" s="224" t="s">
        <v>5189</v>
      </c>
      <c r="G287" s="222"/>
      <c r="H287" s="223" t="s">
        <v>34</v>
      </c>
      <c r="I287" s="225"/>
      <c r="J287" s="222"/>
      <c r="K287" s="222"/>
      <c r="L287" s="226"/>
      <c r="M287" s="227"/>
      <c r="N287" s="228"/>
      <c r="O287" s="228"/>
      <c r="P287" s="228"/>
      <c r="Q287" s="228"/>
      <c r="R287" s="228"/>
      <c r="S287" s="228"/>
      <c r="T287" s="229"/>
      <c r="AT287" s="230" t="s">
        <v>211</v>
      </c>
      <c r="AU287" s="230" t="s">
        <v>87</v>
      </c>
      <c r="AV287" s="12" t="s">
        <v>42</v>
      </c>
      <c r="AW287" s="12" t="s">
        <v>40</v>
      </c>
      <c r="AX287" s="12" t="s">
        <v>80</v>
      </c>
      <c r="AY287" s="230" t="s">
        <v>201</v>
      </c>
    </row>
    <row r="288" spans="2:65" s="13" customFormat="1">
      <c r="B288" s="231"/>
      <c r="C288" s="232"/>
      <c r="D288" s="218" t="s">
        <v>211</v>
      </c>
      <c r="E288" s="233" t="s">
        <v>34</v>
      </c>
      <c r="F288" s="234" t="s">
        <v>480</v>
      </c>
      <c r="G288" s="232"/>
      <c r="H288" s="235">
        <v>1</v>
      </c>
      <c r="I288" s="236"/>
      <c r="J288" s="232"/>
      <c r="K288" s="232"/>
      <c r="L288" s="237"/>
      <c r="M288" s="238"/>
      <c r="N288" s="239"/>
      <c r="O288" s="239"/>
      <c r="P288" s="239"/>
      <c r="Q288" s="239"/>
      <c r="R288" s="239"/>
      <c r="S288" s="239"/>
      <c r="T288" s="240"/>
      <c r="AT288" s="241" t="s">
        <v>211</v>
      </c>
      <c r="AU288" s="241" t="s">
        <v>87</v>
      </c>
      <c r="AV288" s="13" t="s">
        <v>87</v>
      </c>
      <c r="AW288" s="13" t="s">
        <v>40</v>
      </c>
      <c r="AX288" s="13" t="s">
        <v>80</v>
      </c>
      <c r="AY288" s="241" t="s">
        <v>201</v>
      </c>
    </row>
    <row r="289" spans="2:65" s="14" customFormat="1">
      <c r="B289" s="242"/>
      <c r="C289" s="243"/>
      <c r="D289" s="218" t="s">
        <v>211</v>
      </c>
      <c r="E289" s="244" t="s">
        <v>34</v>
      </c>
      <c r="F289" s="245" t="s">
        <v>215</v>
      </c>
      <c r="G289" s="243"/>
      <c r="H289" s="246">
        <v>1</v>
      </c>
      <c r="I289" s="247"/>
      <c r="J289" s="243"/>
      <c r="K289" s="243"/>
      <c r="L289" s="248"/>
      <c r="M289" s="249"/>
      <c r="N289" s="250"/>
      <c r="O289" s="250"/>
      <c r="P289" s="250"/>
      <c r="Q289" s="250"/>
      <c r="R289" s="250"/>
      <c r="S289" s="250"/>
      <c r="T289" s="251"/>
      <c r="AT289" s="252" t="s">
        <v>211</v>
      </c>
      <c r="AU289" s="252" t="s">
        <v>87</v>
      </c>
      <c r="AV289" s="14" t="s">
        <v>111</v>
      </c>
      <c r="AW289" s="14" t="s">
        <v>40</v>
      </c>
      <c r="AX289" s="14" t="s">
        <v>42</v>
      </c>
      <c r="AY289" s="252" t="s">
        <v>201</v>
      </c>
    </row>
    <row r="290" spans="2:65" s="1" customFormat="1" ht="25.5" customHeight="1">
      <c r="B290" s="43"/>
      <c r="C290" s="264" t="s">
        <v>405</v>
      </c>
      <c r="D290" s="264" t="s">
        <v>306</v>
      </c>
      <c r="E290" s="265" t="s">
        <v>5336</v>
      </c>
      <c r="F290" s="266" t="s">
        <v>5337</v>
      </c>
      <c r="G290" s="267" t="s">
        <v>370</v>
      </c>
      <c r="H290" s="268">
        <v>1</v>
      </c>
      <c r="I290" s="269"/>
      <c r="J290" s="270">
        <f>ROUND(I290*H290,2)</f>
        <v>0</v>
      </c>
      <c r="K290" s="266" t="s">
        <v>207</v>
      </c>
      <c r="L290" s="271"/>
      <c r="M290" s="272" t="s">
        <v>34</v>
      </c>
      <c r="N290" s="273" t="s">
        <v>51</v>
      </c>
      <c r="O290" s="44"/>
      <c r="P290" s="215">
        <f>O290*H290</f>
        <v>0</v>
      </c>
      <c r="Q290" s="215">
        <v>0.20599999999999999</v>
      </c>
      <c r="R290" s="215">
        <f>Q290*H290</f>
        <v>0.20599999999999999</v>
      </c>
      <c r="S290" s="215">
        <v>0</v>
      </c>
      <c r="T290" s="216">
        <f>S290*H290</f>
        <v>0</v>
      </c>
      <c r="AR290" s="25" t="s">
        <v>244</v>
      </c>
      <c r="AT290" s="25" t="s">
        <v>306</v>
      </c>
      <c r="AU290" s="25" t="s">
        <v>87</v>
      </c>
      <c r="AY290" s="25" t="s">
        <v>201</v>
      </c>
      <c r="BE290" s="217">
        <f>IF(N290="základní",J290,0)</f>
        <v>0</v>
      </c>
      <c r="BF290" s="217">
        <f>IF(N290="snížená",J290,0)</f>
        <v>0</v>
      </c>
      <c r="BG290" s="217">
        <f>IF(N290="zákl. přenesená",J290,0)</f>
        <v>0</v>
      </c>
      <c r="BH290" s="217">
        <f>IF(N290="sníž. přenesená",J290,0)</f>
        <v>0</v>
      </c>
      <c r="BI290" s="217">
        <f>IF(N290="nulová",J290,0)</f>
        <v>0</v>
      </c>
      <c r="BJ290" s="25" t="s">
        <v>42</v>
      </c>
      <c r="BK290" s="217">
        <f>ROUND(I290*H290,2)</f>
        <v>0</v>
      </c>
      <c r="BL290" s="25" t="s">
        <v>111</v>
      </c>
      <c r="BM290" s="25" t="s">
        <v>5338</v>
      </c>
    </row>
    <row r="291" spans="2:65" s="11" customFormat="1" ht="29.85" customHeight="1">
      <c r="B291" s="190"/>
      <c r="C291" s="191"/>
      <c r="D291" s="192" t="s">
        <v>79</v>
      </c>
      <c r="E291" s="204" t="s">
        <v>111</v>
      </c>
      <c r="F291" s="204" t="s">
        <v>663</v>
      </c>
      <c r="G291" s="191"/>
      <c r="H291" s="191"/>
      <c r="I291" s="194"/>
      <c r="J291" s="205">
        <f>BK291</f>
        <v>0</v>
      </c>
      <c r="K291" s="191"/>
      <c r="L291" s="196"/>
      <c r="M291" s="197"/>
      <c r="N291" s="198"/>
      <c r="O291" s="198"/>
      <c r="P291" s="199">
        <f>SUM(P292:P318)</f>
        <v>0</v>
      </c>
      <c r="Q291" s="198"/>
      <c r="R291" s="199">
        <f>SUM(R292:R318)</f>
        <v>3.7124000000000004E-2</v>
      </c>
      <c r="S291" s="198"/>
      <c r="T291" s="200">
        <f>SUM(T292:T318)</f>
        <v>0</v>
      </c>
      <c r="AR291" s="201" t="s">
        <v>42</v>
      </c>
      <c r="AT291" s="202" t="s">
        <v>79</v>
      </c>
      <c r="AU291" s="202" t="s">
        <v>42</v>
      </c>
      <c r="AY291" s="201" t="s">
        <v>201</v>
      </c>
      <c r="BK291" s="203">
        <f>SUM(BK292:BK318)</f>
        <v>0</v>
      </c>
    </row>
    <row r="292" spans="2:65" s="1" customFormat="1" ht="25.5" customHeight="1">
      <c r="B292" s="43"/>
      <c r="C292" s="206" t="s">
        <v>413</v>
      </c>
      <c r="D292" s="206" t="s">
        <v>203</v>
      </c>
      <c r="E292" s="207" t="s">
        <v>3379</v>
      </c>
      <c r="F292" s="208" t="s">
        <v>3380</v>
      </c>
      <c r="G292" s="209" t="s">
        <v>206</v>
      </c>
      <c r="H292" s="210">
        <v>2.609</v>
      </c>
      <c r="I292" s="211"/>
      <c r="J292" s="212">
        <f>ROUND(I292*H292,2)</f>
        <v>0</v>
      </c>
      <c r="K292" s="208" t="s">
        <v>207</v>
      </c>
      <c r="L292" s="63"/>
      <c r="M292" s="213" t="s">
        <v>34</v>
      </c>
      <c r="N292" s="214" t="s">
        <v>51</v>
      </c>
      <c r="O292" s="44"/>
      <c r="P292" s="215">
        <f>O292*H292</f>
        <v>0</v>
      </c>
      <c r="Q292" s="215">
        <v>0</v>
      </c>
      <c r="R292" s="215">
        <f>Q292*H292</f>
        <v>0</v>
      </c>
      <c r="S292" s="215">
        <v>0</v>
      </c>
      <c r="T292" s="216">
        <f>S292*H292</f>
        <v>0</v>
      </c>
      <c r="AR292" s="25" t="s">
        <v>111</v>
      </c>
      <c r="AT292" s="25" t="s">
        <v>203</v>
      </c>
      <c r="AU292" s="25" t="s">
        <v>87</v>
      </c>
      <c r="AY292" s="25" t="s">
        <v>201</v>
      </c>
      <c r="BE292" s="217">
        <f>IF(N292="základní",J292,0)</f>
        <v>0</v>
      </c>
      <c r="BF292" s="217">
        <f>IF(N292="snížená",J292,0)</f>
        <v>0</v>
      </c>
      <c r="BG292" s="217">
        <f>IF(N292="zákl. přenesená",J292,0)</f>
        <v>0</v>
      </c>
      <c r="BH292" s="217">
        <f>IF(N292="sníž. přenesená",J292,0)</f>
        <v>0</v>
      </c>
      <c r="BI292" s="217">
        <f>IF(N292="nulová",J292,0)</f>
        <v>0</v>
      </c>
      <c r="BJ292" s="25" t="s">
        <v>42</v>
      </c>
      <c r="BK292" s="217">
        <f>ROUND(I292*H292,2)</f>
        <v>0</v>
      </c>
      <c r="BL292" s="25" t="s">
        <v>111</v>
      </c>
      <c r="BM292" s="25" t="s">
        <v>5339</v>
      </c>
    </row>
    <row r="293" spans="2:65" s="1" customFormat="1" ht="54">
      <c r="B293" s="43"/>
      <c r="C293" s="65"/>
      <c r="D293" s="218" t="s">
        <v>209</v>
      </c>
      <c r="E293" s="65"/>
      <c r="F293" s="219" t="s">
        <v>3382</v>
      </c>
      <c r="G293" s="65"/>
      <c r="H293" s="65"/>
      <c r="I293" s="175"/>
      <c r="J293" s="65"/>
      <c r="K293" s="65"/>
      <c r="L293" s="63"/>
      <c r="M293" s="220"/>
      <c r="N293" s="44"/>
      <c r="O293" s="44"/>
      <c r="P293" s="44"/>
      <c r="Q293" s="44"/>
      <c r="R293" s="44"/>
      <c r="S293" s="44"/>
      <c r="T293" s="80"/>
      <c r="AT293" s="25" t="s">
        <v>209</v>
      </c>
      <c r="AU293" s="25" t="s">
        <v>87</v>
      </c>
    </row>
    <row r="294" spans="2:65" s="12" customFormat="1">
      <c r="B294" s="221"/>
      <c r="C294" s="222"/>
      <c r="D294" s="218" t="s">
        <v>211</v>
      </c>
      <c r="E294" s="223" t="s">
        <v>34</v>
      </c>
      <c r="F294" s="224" t="s">
        <v>5189</v>
      </c>
      <c r="G294" s="222"/>
      <c r="H294" s="223" t="s">
        <v>34</v>
      </c>
      <c r="I294" s="225"/>
      <c r="J294" s="222"/>
      <c r="K294" s="222"/>
      <c r="L294" s="226"/>
      <c r="M294" s="227"/>
      <c r="N294" s="228"/>
      <c r="O294" s="228"/>
      <c r="P294" s="228"/>
      <c r="Q294" s="228"/>
      <c r="R294" s="228"/>
      <c r="S294" s="228"/>
      <c r="T294" s="229"/>
      <c r="AT294" s="230" t="s">
        <v>211</v>
      </c>
      <c r="AU294" s="230" t="s">
        <v>87</v>
      </c>
      <c r="AV294" s="12" t="s">
        <v>42</v>
      </c>
      <c r="AW294" s="12" t="s">
        <v>40</v>
      </c>
      <c r="AX294" s="12" t="s">
        <v>80</v>
      </c>
      <c r="AY294" s="230" t="s">
        <v>201</v>
      </c>
    </row>
    <row r="295" spans="2:65" s="13" customFormat="1">
      <c r="B295" s="231"/>
      <c r="C295" s="232"/>
      <c r="D295" s="218" t="s">
        <v>211</v>
      </c>
      <c r="E295" s="233" t="s">
        <v>34</v>
      </c>
      <c r="F295" s="234" t="s">
        <v>5340</v>
      </c>
      <c r="G295" s="232"/>
      <c r="H295" s="235">
        <v>2.609</v>
      </c>
      <c r="I295" s="236"/>
      <c r="J295" s="232"/>
      <c r="K295" s="232"/>
      <c r="L295" s="237"/>
      <c r="M295" s="238"/>
      <c r="N295" s="239"/>
      <c r="O295" s="239"/>
      <c r="P295" s="239"/>
      <c r="Q295" s="239"/>
      <c r="R295" s="239"/>
      <c r="S295" s="239"/>
      <c r="T295" s="240"/>
      <c r="AT295" s="241" t="s">
        <v>211</v>
      </c>
      <c r="AU295" s="241" t="s">
        <v>87</v>
      </c>
      <c r="AV295" s="13" t="s">
        <v>87</v>
      </c>
      <c r="AW295" s="13" t="s">
        <v>40</v>
      </c>
      <c r="AX295" s="13" t="s">
        <v>80</v>
      </c>
      <c r="AY295" s="241" t="s">
        <v>201</v>
      </c>
    </row>
    <row r="296" spans="2:65" s="14" customFormat="1">
      <c r="B296" s="242"/>
      <c r="C296" s="243"/>
      <c r="D296" s="218" t="s">
        <v>211</v>
      </c>
      <c r="E296" s="244" t="s">
        <v>34</v>
      </c>
      <c r="F296" s="245" t="s">
        <v>215</v>
      </c>
      <c r="G296" s="243"/>
      <c r="H296" s="246">
        <v>2.609</v>
      </c>
      <c r="I296" s="247"/>
      <c r="J296" s="243"/>
      <c r="K296" s="243"/>
      <c r="L296" s="248"/>
      <c r="M296" s="249"/>
      <c r="N296" s="250"/>
      <c r="O296" s="250"/>
      <c r="P296" s="250"/>
      <c r="Q296" s="250"/>
      <c r="R296" s="250"/>
      <c r="S296" s="250"/>
      <c r="T296" s="251"/>
      <c r="AT296" s="252" t="s">
        <v>211</v>
      </c>
      <c r="AU296" s="252" t="s">
        <v>87</v>
      </c>
      <c r="AV296" s="14" t="s">
        <v>111</v>
      </c>
      <c r="AW296" s="14" t="s">
        <v>40</v>
      </c>
      <c r="AX296" s="14" t="s">
        <v>42</v>
      </c>
      <c r="AY296" s="252" t="s">
        <v>201</v>
      </c>
    </row>
    <row r="297" spans="2:65" s="1" customFormat="1" ht="25.5" customHeight="1">
      <c r="B297" s="43"/>
      <c r="C297" s="206" t="s">
        <v>433</v>
      </c>
      <c r="D297" s="206" t="s">
        <v>203</v>
      </c>
      <c r="E297" s="207" t="s">
        <v>4663</v>
      </c>
      <c r="F297" s="208" t="s">
        <v>4664</v>
      </c>
      <c r="G297" s="209" t="s">
        <v>206</v>
      </c>
      <c r="H297" s="210">
        <v>0.38600000000000001</v>
      </c>
      <c r="I297" s="211"/>
      <c r="J297" s="212">
        <f>ROUND(I297*H297,2)</f>
        <v>0</v>
      </c>
      <c r="K297" s="208" t="s">
        <v>207</v>
      </c>
      <c r="L297" s="63"/>
      <c r="M297" s="213" t="s">
        <v>34</v>
      </c>
      <c r="N297" s="214" t="s">
        <v>51</v>
      </c>
      <c r="O297" s="44"/>
      <c r="P297" s="215">
        <f>O297*H297</f>
        <v>0</v>
      </c>
      <c r="Q297" s="215">
        <v>0</v>
      </c>
      <c r="R297" s="215">
        <f>Q297*H297</f>
        <v>0</v>
      </c>
      <c r="S297" s="215">
        <v>0</v>
      </c>
      <c r="T297" s="216">
        <f>S297*H297</f>
        <v>0</v>
      </c>
      <c r="AR297" s="25" t="s">
        <v>111</v>
      </c>
      <c r="AT297" s="25" t="s">
        <v>203</v>
      </c>
      <c r="AU297" s="25" t="s">
        <v>87</v>
      </c>
      <c r="AY297" s="25" t="s">
        <v>201</v>
      </c>
      <c r="BE297" s="217">
        <f>IF(N297="základní",J297,0)</f>
        <v>0</v>
      </c>
      <c r="BF297" s="217">
        <f>IF(N297="snížená",J297,0)</f>
        <v>0</v>
      </c>
      <c r="BG297" s="217">
        <f>IF(N297="zákl. přenesená",J297,0)</f>
        <v>0</v>
      </c>
      <c r="BH297" s="217">
        <f>IF(N297="sníž. přenesená",J297,0)</f>
        <v>0</v>
      </c>
      <c r="BI297" s="217">
        <f>IF(N297="nulová",J297,0)</f>
        <v>0</v>
      </c>
      <c r="BJ297" s="25" t="s">
        <v>42</v>
      </c>
      <c r="BK297" s="217">
        <f>ROUND(I297*H297,2)</f>
        <v>0</v>
      </c>
      <c r="BL297" s="25" t="s">
        <v>111</v>
      </c>
      <c r="BM297" s="25" t="s">
        <v>5341</v>
      </c>
    </row>
    <row r="298" spans="2:65" s="1" customFormat="1" ht="40.5">
      <c r="B298" s="43"/>
      <c r="C298" s="65"/>
      <c r="D298" s="218" t="s">
        <v>209</v>
      </c>
      <c r="E298" s="65"/>
      <c r="F298" s="219" t="s">
        <v>4666</v>
      </c>
      <c r="G298" s="65"/>
      <c r="H298" s="65"/>
      <c r="I298" s="175"/>
      <c r="J298" s="65"/>
      <c r="K298" s="65"/>
      <c r="L298" s="63"/>
      <c r="M298" s="220"/>
      <c r="N298" s="44"/>
      <c r="O298" s="44"/>
      <c r="P298" s="44"/>
      <c r="Q298" s="44"/>
      <c r="R298" s="44"/>
      <c r="S298" s="44"/>
      <c r="T298" s="80"/>
      <c r="AT298" s="25" t="s">
        <v>209</v>
      </c>
      <c r="AU298" s="25" t="s">
        <v>87</v>
      </c>
    </row>
    <row r="299" spans="2:65" s="12" customFormat="1">
      <c r="B299" s="221"/>
      <c r="C299" s="222"/>
      <c r="D299" s="218" t="s">
        <v>211</v>
      </c>
      <c r="E299" s="223" t="s">
        <v>34</v>
      </c>
      <c r="F299" s="224" t="s">
        <v>5189</v>
      </c>
      <c r="G299" s="222"/>
      <c r="H299" s="223" t="s">
        <v>34</v>
      </c>
      <c r="I299" s="225"/>
      <c r="J299" s="222"/>
      <c r="K299" s="222"/>
      <c r="L299" s="226"/>
      <c r="M299" s="227"/>
      <c r="N299" s="228"/>
      <c r="O299" s="228"/>
      <c r="P299" s="228"/>
      <c r="Q299" s="228"/>
      <c r="R299" s="228"/>
      <c r="S299" s="228"/>
      <c r="T299" s="229"/>
      <c r="AT299" s="230" t="s">
        <v>211</v>
      </c>
      <c r="AU299" s="230" t="s">
        <v>87</v>
      </c>
      <c r="AV299" s="12" t="s">
        <v>42</v>
      </c>
      <c r="AW299" s="12" t="s">
        <v>40</v>
      </c>
      <c r="AX299" s="12" t="s">
        <v>80</v>
      </c>
      <c r="AY299" s="230" t="s">
        <v>201</v>
      </c>
    </row>
    <row r="300" spans="2:65" s="13" customFormat="1">
      <c r="B300" s="231"/>
      <c r="C300" s="232"/>
      <c r="D300" s="218" t="s">
        <v>211</v>
      </c>
      <c r="E300" s="233" t="s">
        <v>34</v>
      </c>
      <c r="F300" s="234" t="s">
        <v>5342</v>
      </c>
      <c r="G300" s="232"/>
      <c r="H300" s="235">
        <v>4.8000000000000001E-2</v>
      </c>
      <c r="I300" s="236"/>
      <c r="J300" s="232"/>
      <c r="K300" s="232"/>
      <c r="L300" s="237"/>
      <c r="M300" s="238"/>
      <c r="N300" s="239"/>
      <c r="O300" s="239"/>
      <c r="P300" s="239"/>
      <c r="Q300" s="239"/>
      <c r="R300" s="239"/>
      <c r="S300" s="239"/>
      <c r="T300" s="240"/>
      <c r="AT300" s="241" t="s">
        <v>211</v>
      </c>
      <c r="AU300" s="241" t="s">
        <v>87</v>
      </c>
      <c r="AV300" s="13" t="s">
        <v>87</v>
      </c>
      <c r="AW300" s="13" t="s">
        <v>40</v>
      </c>
      <c r="AX300" s="13" t="s">
        <v>80</v>
      </c>
      <c r="AY300" s="241" t="s">
        <v>201</v>
      </c>
    </row>
    <row r="301" spans="2:65" s="13" customFormat="1">
      <c r="B301" s="231"/>
      <c r="C301" s="232"/>
      <c r="D301" s="218" t="s">
        <v>211</v>
      </c>
      <c r="E301" s="233" t="s">
        <v>34</v>
      </c>
      <c r="F301" s="234" t="s">
        <v>5343</v>
      </c>
      <c r="G301" s="232"/>
      <c r="H301" s="235">
        <v>0.33800000000000002</v>
      </c>
      <c r="I301" s="236"/>
      <c r="J301" s="232"/>
      <c r="K301" s="232"/>
      <c r="L301" s="237"/>
      <c r="M301" s="238"/>
      <c r="N301" s="239"/>
      <c r="O301" s="239"/>
      <c r="P301" s="239"/>
      <c r="Q301" s="239"/>
      <c r="R301" s="239"/>
      <c r="S301" s="239"/>
      <c r="T301" s="240"/>
      <c r="AT301" s="241" t="s">
        <v>211</v>
      </c>
      <c r="AU301" s="241" t="s">
        <v>87</v>
      </c>
      <c r="AV301" s="13" t="s">
        <v>87</v>
      </c>
      <c r="AW301" s="13" t="s">
        <v>40</v>
      </c>
      <c r="AX301" s="13" t="s">
        <v>80</v>
      </c>
      <c r="AY301" s="241" t="s">
        <v>201</v>
      </c>
    </row>
    <row r="302" spans="2:65" s="14" customFormat="1">
      <c r="B302" s="242"/>
      <c r="C302" s="243"/>
      <c r="D302" s="218" t="s">
        <v>211</v>
      </c>
      <c r="E302" s="244" t="s">
        <v>34</v>
      </c>
      <c r="F302" s="245" t="s">
        <v>215</v>
      </c>
      <c r="G302" s="243"/>
      <c r="H302" s="246">
        <v>0.38600000000000001</v>
      </c>
      <c r="I302" s="247"/>
      <c r="J302" s="243"/>
      <c r="K302" s="243"/>
      <c r="L302" s="248"/>
      <c r="M302" s="249"/>
      <c r="N302" s="250"/>
      <c r="O302" s="250"/>
      <c r="P302" s="250"/>
      <c r="Q302" s="250"/>
      <c r="R302" s="250"/>
      <c r="S302" s="250"/>
      <c r="T302" s="251"/>
      <c r="AT302" s="252" t="s">
        <v>211</v>
      </c>
      <c r="AU302" s="252" t="s">
        <v>87</v>
      </c>
      <c r="AV302" s="14" t="s">
        <v>111</v>
      </c>
      <c r="AW302" s="14" t="s">
        <v>40</v>
      </c>
      <c r="AX302" s="14" t="s">
        <v>42</v>
      </c>
      <c r="AY302" s="252" t="s">
        <v>201</v>
      </c>
    </row>
    <row r="303" spans="2:65" s="1" customFormat="1" ht="25.5" customHeight="1">
      <c r="B303" s="43"/>
      <c r="C303" s="206" t="s">
        <v>445</v>
      </c>
      <c r="D303" s="206" t="s">
        <v>203</v>
      </c>
      <c r="E303" s="207" t="s">
        <v>5344</v>
      </c>
      <c r="F303" s="208" t="s">
        <v>5345</v>
      </c>
      <c r="G303" s="209" t="s">
        <v>206</v>
      </c>
      <c r="H303" s="210">
        <v>0.38900000000000001</v>
      </c>
      <c r="I303" s="211"/>
      <c r="J303" s="212">
        <f>ROUND(I303*H303,2)</f>
        <v>0</v>
      </c>
      <c r="K303" s="208" t="s">
        <v>207</v>
      </c>
      <c r="L303" s="63"/>
      <c r="M303" s="213" t="s">
        <v>34</v>
      </c>
      <c r="N303" s="214" t="s">
        <v>51</v>
      </c>
      <c r="O303" s="44"/>
      <c r="P303" s="215">
        <f>O303*H303</f>
        <v>0</v>
      </c>
      <c r="Q303" s="215">
        <v>0</v>
      </c>
      <c r="R303" s="215">
        <f>Q303*H303</f>
        <v>0</v>
      </c>
      <c r="S303" s="215">
        <v>0</v>
      </c>
      <c r="T303" s="216">
        <f>S303*H303</f>
        <v>0</v>
      </c>
      <c r="AR303" s="25" t="s">
        <v>111</v>
      </c>
      <c r="AT303" s="25" t="s">
        <v>203</v>
      </c>
      <c r="AU303" s="25" t="s">
        <v>87</v>
      </c>
      <c r="AY303" s="25" t="s">
        <v>201</v>
      </c>
      <c r="BE303" s="217">
        <f>IF(N303="základní",J303,0)</f>
        <v>0</v>
      </c>
      <c r="BF303" s="217">
        <f>IF(N303="snížená",J303,0)</f>
        <v>0</v>
      </c>
      <c r="BG303" s="217">
        <f>IF(N303="zákl. přenesená",J303,0)</f>
        <v>0</v>
      </c>
      <c r="BH303" s="217">
        <f>IF(N303="sníž. přenesená",J303,0)</f>
        <v>0</v>
      </c>
      <c r="BI303" s="217">
        <f>IF(N303="nulová",J303,0)</f>
        <v>0</v>
      </c>
      <c r="BJ303" s="25" t="s">
        <v>42</v>
      </c>
      <c r="BK303" s="217">
        <f>ROUND(I303*H303,2)</f>
        <v>0</v>
      </c>
      <c r="BL303" s="25" t="s">
        <v>111</v>
      </c>
      <c r="BM303" s="25" t="s">
        <v>5346</v>
      </c>
    </row>
    <row r="304" spans="2:65" s="1" customFormat="1" ht="40.5">
      <c r="B304" s="43"/>
      <c r="C304" s="65"/>
      <c r="D304" s="218" t="s">
        <v>209</v>
      </c>
      <c r="E304" s="65"/>
      <c r="F304" s="219" t="s">
        <v>4666</v>
      </c>
      <c r="G304" s="65"/>
      <c r="H304" s="65"/>
      <c r="I304" s="175"/>
      <c r="J304" s="65"/>
      <c r="K304" s="65"/>
      <c r="L304" s="63"/>
      <c r="M304" s="220"/>
      <c r="N304" s="44"/>
      <c r="O304" s="44"/>
      <c r="P304" s="44"/>
      <c r="Q304" s="44"/>
      <c r="R304" s="44"/>
      <c r="S304" s="44"/>
      <c r="T304" s="80"/>
      <c r="AT304" s="25" t="s">
        <v>209</v>
      </c>
      <c r="AU304" s="25" t="s">
        <v>87</v>
      </c>
    </row>
    <row r="305" spans="2:65" s="12" customFormat="1">
      <c r="B305" s="221"/>
      <c r="C305" s="222"/>
      <c r="D305" s="218" t="s">
        <v>211</v>
      </c>
      <c r="E305" s="223" t="s">
        <v>34</v>
      </c>
      <c r="F305" s="224" t="s">
        <v>5189</v>
      </c>
      <c r="G305" s="222"/>
      <c r="H305" s="223" t="s">
        <v>34</v>
      </c>
      <c r="I305" s="225"/>
      <c r="J305" s="222"/>
      <c r="K305" s="222"/>
      <c r="L305" s="226"/>
      <c r="M305" s="227"/>
      <c r="N305" s="228"/>
      <c r="O305" s="228"/>
      <c r="P305" s="228"/>
      <c r="Q305" s="228"/>
      <c r="R305" s="228"/>
      <c r="S305" s="228"/>
      <c r="T305" s="229"/>
      <c r="AT305" s="230" t="s">
        <v>211</v>
      </c>
      <c r="AU305" s="230" t="s">
        <v>87</v>
      </c>
      <c r="AV305" s="12" t="s">
        <v>42</v>
      </c>
      <c r="AW305" s="12" t="s">
        <v>40</v>
      </c>
      <c r="AX305" s="12" t="s">
        <v>80</v>
      </c>
      <c r="AY305" s="230" t="s">
        <v>201</v>
      </c>
    </row>
    <row r="306" spans="2:65" s="13" customFormat="1">
      <c r="B306" s="231"/>
      <c r="C306" s="232"/>
      <c r="D306" s="218" t="s">
        <v>211</v>
      </c>
      <c r="E306" s="233" t="s">
        <v>34</v>
      </c>
      <c r="F306" s="234" t="s">
        <v>5347</v>
      </c>
      <c r="G306" s="232"/>
      <c r="H306" s="235">
        <v>0.38900000000000001</v>
      </c>
      <c r="I306" s="236"/>
      <c r="J306" s="232"/>
      <c r="K306" s="232"/>
      <c r="L306" s="237"/>
      <c r="M306" s="238"/>
      <c r="N306" s="239"/>
      <c r="O306" s="239"/>
      <c r="P306" s="239"/>
      <c r="Q306" s="239"/>
      <c r="R306" s="239"/>
      <c r="S306" s="239"/>
      <c r="T306" s="240"/>
      <c r="AT306" s="241" t="s">
        <v>211</v>
      </c>
      <c r="AU306" s="241" t="s">
        <v>87</v>
      </c>
      <c r="AV306" s="13" t="s">
        <v>87</v>
      </c>
      <c r="AW306" s="13" t="s">
        <v>40</v>
      </c>
      <c r="AX306" s="13" t="s">
        <v>80</v>
      </c>
      <c r="AY306" s="241" t="s">
        <v>201</v>
      </c>
    </row>
    <row r="307" spans="2:65" s="14" customFormat="1">
      <c r="B307" s="242"/>
      <c r="C307" s="243"/>
      <c r="D307" s="218" t="s">
        <v>211</v>
      </c>
      <c r="E307" s="244" t="s">
        <v>34</v>
      </c>
      <c r="F307" s="245" t="s">
        <v>215</v>
      </c>
      <c r="G307" s="243"/>
      <c r="H307" s="246">
        <v>0.38900000000000001</v>
      </c>
      <c r="I307" s="247"/>
      <c r="J307" s="243"/>
      <c r="K307" s="243"/>
      <c r="L307" s="248"/>
      <c r="M307" s="249"/>
      <c r="N307" s="250"/>
      <c r="O307" s="250"/>
      <c r="P307" s="250"/>
      <c r="Q307" s="250"/>
      <c r="R307" s="250"/>
      <c r="S307" s="250"/>
      <c r="T307" s="251"/>
      <c r="AT307" s="252" t="s">
        <v>211</v>
      </c>
      <c r="AU307" s="252" t="s">
        <v>87</v>
      </c>
      <c r="AV307" s="14" t="s">
        <v>111</v>
      </c>
      <c r="AW307" s="14" t="s">
        <v>40</v>
      </c>
      <c r="AX307" s="14" t="s">
        <v>42</v>
      </c>
      <c r="AY307" s="252" t="s">
        <v>201</v>
      </c>
    </row>
    <row r="308" spans="2:65" s="1" customFormat="1" ht="25.5" customHeight="1">
      <c r="B308" s="43"/>
      <c r="C308" s="206" t="s">
        <v>466</v>
      </c>
      <c r="D308" s="206" t="s">
        <v>203</v>
      </c>
      <c r="E308" s="207" t="s">
        <v>5348</v>
      </c>
      <c r="F308" s="208" t="s">
        <v>5349</v>
      </c>
      <c r="G308" s="209" t="s">
        <v>137</v>
      </c>
      <c r="H308" s="210">
        <v>2.355</v>
      </c>
      <c r="I308" s="211"/>
      <c r="J308" s="212">
        <f>ROUND(I308*H308,2)</f>
        <v>0</v>
      </c>
      <c r="K308" s="208" t="s">
        <v>207</v>
      </c>
      <c r="L308" s="63"/>
      <c r="M308" s="213" t="s">
        <v>34</v>
      </c>
      <c r="N308" s="214" t="s">
        <v>51</v>
      </c>
      <c r="O308" s="44"/>
      <c r="P308" s="215">
        <f>O308*H308</f>
        <v>0</v>
      </c>
      <c r="Q308" s="215">
        <v>6.3200000000000001E-3</v>
      </c>
      <c r="R308" s="215">
        <f>Q308*H308</f>
        <v>1.48836E-2</v>
      </c>
      <c r="S308" s="215">
        <v>0</v>
      </c>
      <c r="T308" s="216">
        <f>S308*H308</f>
        <v>0</v>
      </c>
      <c r="AR308" s="25" t="s">
        <v>111</v>
      </c>
      <c r="AT308" s="25" t="s">
        <v>203</v>
      </c>
      <c r="AU308" s="25" t="s">
        <v>87</v>
      </c>
      <c r="AY308" s="25" t="s">
        <v>201</v>
      </c>
      <c r="BE308" s="217">
        <f>IF(N308="základní",J308,0)</f>
        <v>0</v>
      </c>
      <c r="BF308" s="217">
        <f>IF(N308="snížená",J308,0)</f>
        <v>0</v>
      </c>
      <c r="BG308" s="217">
        <f>IF(N308="zákl. přenesená",J308,0)</f>
        <v>0</v>
      </c>
      <c r="BH308" s="217">
        <f>IF(N308="sníž. přenesená",J308,0)</f>
        <v>0</v>
      </c>
      <c r="BI308" s="217">
        <f>IF(N308="nulová",J308,0)</f>
        <v>0</v>
      </c>
      <c r="BJ308" s="25" t="s">
        <v>42</v>
      </c>
      <c r="BK308" s="217">
        <f>ROUND(I308*H308,2)</f>
        <v>0</v>
      </c>
      <c r="BL308" s="25" t="s">
        <v>111</v>
      </c>
      <c r="BM308" s="25" t="s">
        <v>5350</v>
      </c>
    </row>
    <row r="309" spans="2:65" s="12" customFormat="1">
      <c r="B309" s="221"/>
      <c r="C309" s="222"/>
      <c r="D309" s="218" t="s">
        <v>211</v>
      </c>
      <c r="E309" s="223" t="s">
        <v>34</v>
      </c>
      <c r="F309" s="224" t="s">
        <v>5189</v>
      </c>
      <c r="G309" s="222"/>
      <c r="H309" s="223" t="s">
        <v>34</v>
      </c>
      <c r="I309" s="225"/>
      <c r="J309" s="222"/>
      <c r="K309" s="222"/>
      <c r="L309" s="226"/>
      <c r="M309" s="227"/>
      <c r="N309" s="228"/>
      <c r="O309" s="228"/>
      <c r="P309" s="228"/>
      <c r="Q309" s="228"/>
      <c r="R309" s="228"/>
      <c r="S309" s="228"/>
      <c r="T309" s="229"/>
      <c r="AT309" s="230" t="s">
        <v>211</v>
      </c>
      <c r="AU309" s="230" t="s">
        <v>87</v>
      </c>
      <c r="AV309" s="12" t="s">
        <v>42</v>
      </c>
      <c r="AW309" s="12" t="s">
        <v>40</v>
      </c>
      <c r="AX309" s="12" t="s">
        <v>80</v>
      </c>
      <c r="AY309" s="230" t="s">
        <v>201</v>
      </c>
    </row>
    <row r="310" spans="2:65" s="13" customFormat="1">
      <c r="B310" s="231"/>
      <c r="C310" s="232"/>
      <c r="D310" s="218" t="s">
        <v>211</v>
      </c>
      <c r="E310" s="233" t="s">
        <v>34</v>
      </c>
      <c r="F310" s="234" t="s">
        <v>5351</v>
      </c>
      <c r="G310" s="232"/>
      <c r="H310" s="235">
        <v>0.97499999999999998</v>
      </c>
      <c r="I310" s="236"/>
      <c r="J310" s="232"/>
      <c r="K310" s="232"/>
      <c r="L310" s="237"/>
      <c r="M310" s="238"/>
      <c r="N310" s="239"/>
      <c r="O310" s="239"/>
      <c r="P310" s="239"/>
      <c r="Q310" s="239"/>
      <c r="R310" s="239"/>
      <c r="S310" s="239"/>
      <c r="T310" s="240"/>
      <c r="AT310" s="241" t="s">
        <v>211</v>
      </c>
      <c r="AU310" s="241" t="s">
        <v>87</v>
      </c>
      <c r="AV310" s="13" t="s">
        <v>87</v>
      </c>
      <c r="AW310" s="13" t="s">
        <v>40</v>
      </c>
      <c r="AX310" s="13" t="s">
        <v>80</v>
      </c>
      <c r="AY310" s="241" t="s">
        <v>201</v>
      </c>
    </row>
    <row r="311" spans="2:65" s="13" customFormat="1">
      <c r="B311" s="231"/>
      <c r="C311" s="232"/>
      <c r="D311" s="218" t="s">
        <v>211</v>
      </c>
      <c r="E311" s="233" t="s">
        <v>34</v>
      </c>
      <c r="F311" s="234" t="s">
        <v>5352</v>
      </c>
      <c r="G311" s="232"/>
      <c r="H311" s="235">
        <v>0.48</v>
      </c>
      <c r="I311" s="236"/>
      <c r="J311" s="232"/>
      <c r="K311" s="232"/>
      <c r="L311" s="237"/>
      <c r="M311" s="238"/>
      <c r="N311" s="239"/>
      <c r="O311" s="239"/>
      <c r="P311" s="239"/>
      <c r="Q311" s="239"/>
      <c r="R311" s="239"/>
      <c r="S311" s="239"/>
      <c r="T311" s="240"/>
      <c r="AT311" s="241" t="s">
        <v>211</v>
      </c>
      <c r="AU311" s="241" t="s">
        <v>87</v>
      </c>
      <c r="AV311" s="13" t="s">
        <v>87</v>
      </c>
      <c r="AW311" s="13" t="s">
        <v>40</v>
      </c>
      <c r="AX311" s="13" t="s">
        <v>80</v>
      </c>
      <c r="AY311" s="241" t="s">
        <v>201</v>
      </c>
    </row>
    <row r="312" spans="2:65" s="13" customFormat="1">
      <c r="B312" s="231"/>
      <c r="C312" s="232"/>
      <c r="D312" s="218" t="s">
        <v>211</v>
      </c>
      <c r="E312" s="233" t="s">
        <v>34</v>
      </c>
      <c r="F312" s="234" t="s">
        <v>5353</v>
      </c>
      <c r="G312" s="232"/>
      <c r="H312" s="235">
        <v>0.9</v>
      </c>
      <c r="I312" s="236"/>
      <c r="J312" s="232"/>
      <c r="K312" s="232"/>
      <c r="L312" s="237"/>
      <c r="M312" s="238"/>
      <c r="N312" s="239"/>
      <c r="O312" s="239"/>
      <c r="P312" s="239"/>
      <c r="Q312" s="239"/>
      <c r="R312" s="239"/>
      <c r="S312" s="239"/>
      <c r="T312" s="240"/>
      <c r="AT312" s="241" t="s">
        <v>211</v>
      </c>
      <c r="AU312" s="241" t="s">
        <v>87</v>
      </c>
      <c r="AV312" s="13" t="s">
        <v>87</v>
      </c>
      <c r="AW312" s="13" t="s">
        <v>40</v>
      </c>
      <c r="AX312" s="13" t="s">
        <v>80</v>
      </c>
      <c r="AY312" s="241" t="s">
        <v>201</v>
      </c>
    </row>
    <row r="313" spans="2:65" s="14" customFormat="1">
      <c r="B313" s="242"/>
      <c r="C313" s="243"/>
      <c r="D313" s="218" t="s">
        <v>211</v>
      </c>
      <c r="E313" s="244" t="s">
        <v>34</v>
      </c>
      <c r="F313" s="245" t="s">
        <v>215</v>
      </c>
      <c r="G313" s="243"/>
      <c r="H313" s="246">
        <v>2.355</v>
      </c>
      <c r="I313" s="247"/>
      <c r="J313" s="243"/>
      <c r="K313" s="243"/>
      <c r="L313" s="248"/>
      <c r="M313" s="249"/>
      <c r="N313" s="250"/>
      <c r="O313" s="250"/>
      <c r="P313" s="250"/>
      <c r="Q313" s="250"/>
      <c r="R313" s="250"/>
      <c r="S313" s="250"/>
      <c r="T313" s="251"/>
      <c r="AT313" s="252" t="s">
        <v>211</v>
      </c>
      <c r="AU313" s="252" t="s">
        <v>87</v>
      </c>
      <c r="AV313" s="14" t="s">
        <v>111</v>
      </c>
      <c r="AW313" s="14" t="s">
        <v>40</v>
      </c>
      <c r="AX313" s="14" t="s">
        <v>42</v>
      </c>
      <c r="AY313" s="252" t="s">
        <v>201</v>
      </c>
    </row>
    <row r="314" spans="2:65" s="1" customFormat="1" ht="25.5" customHeight="1">
      <c r="B314" s="43"/>
      <c r="C314" s="206" t="s">
        <v>472</v>
      </c>
      <c r="D314" s="206" t="s">
        <v>203</v>
      </c>
      <c r="E314" s="207" t="s">
        <v>5354</v>
      </c>
      <c r="F314" s="208" t="s">
        <v>5355</v>
      </c>
      <c r="G314" s="209" t="s">
        <v>355</v>
      </c>
      <c r="H314" s="210">
        <v>2.5999999999999999E-2</v>
      </c>
      <c r="I314" s="211"/>
      <c r="J314" s="212">
        <f>ROUND(I314*H314,2)</f>
        <v>0</v>
      </c>
      <c r="K314" s="208" t="s">
        <v>207</v>
      </c>
      <c r="L314" s="63"/>
      <c r="M314" s="213" t="s">
        <v>34</v>
      </c>
      <c r="N314" s="214" t="s">
        <v>51</v>
      </c>
      <c r="O314" s="44"/>
      <c r="P314" s="215">
        <f>O314*H314</f>
        <v>0</v>
      </c>
      <c r="Q314" s="215">
        <v>0.85540000000000005</v>
      </c>
      <c r="R314" s="215">
        <f>Q314*H314</f>
        <v>2.22404E-2</v>
      </c>
      <c r="S314" s="215">
        <v>0</v>
      </c>
      <c r="T314" s="216">
        <f>S314*H314</f>
        <v>0</v>
      </c>
      <c r="AR314" s="25" t="s">
        <v>111</v>
      </c>
      <c r="AT314" s="25" t="s">
        <v>203</v>
      </c>
      <c r="AU314" s="25" t="s">
        <v>87</v>
      </c>
      <c r="AY314" s="25" t="s">
        <v>201</v>
      </c>
      <c r="BE314" s="217">
        <f>IF(N314="základní",J314,0)</f>
        <v>0</v>
      </c>
      <c r="BF314" s="217">
        <f>IF(N314="snížená",J314,0)</f>
        <v>0</v>
      </c>
      <c r="BG314" s="217">
        <f>IF(N314="zákl. přenesená",J314,0)</f>
        <v>0</v>
      </c>
      <c r="BH314" s="217">
        <f>IF(N314="sníž. přenesená",J314,0)</f>
        <v>0</v>
      </c>
      <c r="BI314" s="217">
        <f>IF(N314="nulová",J314,0)</f>
        <v>0</v>
      </c>
      <c r="BJ314" s="25" t="s">
        <v>42</v>
      </c>
      <c r="BK314" s="217">
        <f>ROUND(I314*H314,2)</f>
        <v>0</v>
      </c>
      <c r="BL314" s="25" t="s">
        <v>111</v>
      </c>
      <c r="BM314" s="25" t="s">
        <v>5356</v>
      </c>
    </row>
    <row r="315" spans="2:65" s="12" customFormat="1">
      <c r="B315" s="221"/>
      <c r="C315" s="222"/>
      <c r="D315" s="218" t="s">
        <v>211</v>
      </c>
      <c r="E315" s="223" t="s">
        <v>34</v>
      </c>
      <c r="F315" s="224" t="s">
        <v>5189</v>
      </c>
      <c r="G315" s="222"/>
      <c r="H315" s="223" t="s">
        <v>34</v>
      </c>
      <c r="I315" s="225"/>
      <c r="J315" s="222"/>
      <c r="K315" s="222"/>
      <c r="L315" s="226"/>
      <c r="M315" s="227"/>
      <c r="N315" s="228"/>
      <c r="O315" s="228"/>
      <c r="P315" s="228"/>
      <c r="Q315" s="228"/>
      <c r="R315" s="228"/>
      <c r="S315" s="228"/>
      <c r="T315" s="229"/>
      <c r="AT315" s="230" t="s">
        <v>211</v>
      </c>
      <c r="AU315" s="230" t="s">
        <v>87</v>
      </c>
      <c r="AV315" s="12" t="s">
        <v>42</v>
      </c>
      <c r="AW315" s="12" t="s">
        <v>40</v>
      </c>
      <c r="AX315" s="12" t="s">
        <v>80</v>
      </c>
      <c r="AY315" s="230" t="s">
        <v>201</v>
      </c>
    </row>
    <row r="316" spans="2:65" s="13" customFormat="1">
      <c r="B316" s="231"/>
      <c r="C316" s="232"/>
      <c r="D316" s="218" t="s">
        <v>211</v>
      </c>
      <c r="E316" s="233" t="s">
        <v>34</v>
      </c>
      <c r="F316" s="234" t="s">
        <v>5357</v>
      </c>
      <c r="G316" s="232"/>
      <c r="H316" s="235">
        <v>0.02</v>
      </c>
      <c r="I316" s="236"/>
      <c r="J316" s="232"/>
      <c r="K316" s="232"/>
      <c r="L316" s="237"/>
      <c r="M316" s="238"/>
      <c r="N316" s="239"/>
      <c r="O316" s="239"/>
      <c r="P316" s="239"/>
      <c r="Q316" s="239"/>
      <c r="R316" s="239"/>
      <c r="S316" s="239"/>
      <c r="T316" s="240"/>
      <c r="AT316" s="241" t="s">
        <v>211</v>
      </c>
      <c r="AU316" s="241" t="s">
        <v>87</v>
      </c>
      <c r="AV316" s="13" t="s">
        <v>87</v>
      </c>
      <c r="AW316" s="13" t="s">
        <v>40</v>
      </c>
      <c r="AX316" s="13" t="s">
        <v>80</v>
      </c>
      <c r="AY316" s="241" t="s">
        <v>201</v>
      </c>
    </row>
    <row r="317" spans="2:65" s="13" customFormat="1">
      <c r="B317" s="231"/>
      <c r="C317" s="232"/>
      <c r="D317" s="218" t="s">
        <v>211</v>
      </c>
      <c r="E317" s="233" t="s">
        <v>34</v>
      </c>
      <c r="F317" s="234" t="s">
        <v>5358</v>
      </c>
      <c r="G317" s="232"/>
      <c r="H317" s="235">
        <v>6.0000000000000001E-3</v>
      </c>
      <c r="I317" s="236"/>
      <c r="J317" s="232"/>
      <c r="K317" s="232"/>
      <c r="L317" s="237"/>
      <c r="M317" s="238"/>
      <c r="N317" s="239"/>
      <c r="O317" s="239"/>
      <c r="P317" s="239"/>
      <c r="Q317" s="239"/>
      <c r="R317" s="239"/>
      <c r="S317" s="239"/>
      <c r="T317" s="240"/>
      <c r="AT317" s="241" t="s">
        <v>211</v>
      </c>
      <c r="AU317" s="241" t="s">
        <v>87</v>
      </c>
      <c r="AV317" s="13" t="s">
        <v>87</v>
      </c>
      <c r="AW317" s="13" t="s">
        <v>40</v>
      </c>
      <c r="AX317" s="13" t="s">
        <v>80</v>
      </c>
      <c r="AY317" s="241" t="s">
        <v>201</v>
      </c>
    </row>
    <row r="318" spans="2:65" s="14" customFormat="1">
      <c r="B318" s="242"/>
      <c r="C318" s="243"/>
      <c r="D318" s="218" t="s">
        <v>211</v>
      </c>
      <c r="E318" s="244" t="s">
        <v>34</v>
      </c>
      <c r="F318" s="245" t="s">
        <v>215</v>
      </c>
      <c r="G318" s="243"/>
      <c r="H318" s="246">
        <v>2.5999999999999999E-2</v>
      </c>
      <c r="I318" s="247"/>
      <c r="J318" s="243"/>
      <c r="K318" s="243"/>
      <c r="L318" s="248"/>
      <c r="M318" s="249"/>
      <c r="N318" s="250"/>
      <c r="O318" s="250"/>
      <c r="P318" s="250"/>
      <c r="Q318" s="250"/>
      <c r="R318" s="250"/>
      <c r="S318" s="250"/>
      <c r="T318" s="251"/>
      <c r="AT318" s="252" t="s">
        <v>211</v>
      </c>
      <c r="AU318" s="252" t="s">
        <v>87</v>
      </c>
      <c r="AV318" s="14" t="s">
        <v>111</v>
      </c>
      <c r="AW318" s="14" t="s">
        <v>40</v>
      </c>
      <c r="AX318" s="14" t="s">
        <v>42</v>
      </c>
      <c r="AY318" s="252" t="s">
        <v>201</v>
      </c>
    </row>
    <row r="319" spans="2:65" s="11" customFormat="1" ht="29.85" customHeight="1">
      <c r="B319" s="190"/>
      <c r="C319" s="191"/>
      <c r="D319" s="192" t="s">
        <v>79</v>
      </c>
      <c r="E319" s="204" t="s">
        <v>123</v>
      </c>
      <c r="F319" s="204" t="s">
        <v>4669</v>
      </c>
      <c r="G319" s="191"/>
      <c r="H319" s="191"/>
      <c r="I319" s="194"/>
      <c r="J319" s="205">
        <f>BK319</f>
        <v>0</v>
      </c>
      <c r="K319" s="191"/>
      <c r="L319" s="196"/>
      <c r="M319" s="197"/>
      <c r="N319" s="198"/>
      <c r="O319" s="198"/>
      <c r="P319" s="199">
        <f>SUM(P320:P342)</f>
        <v>0</v>
      </c>
      <c r="Q319" s="198"/>
      <c r="R319" s="199">
        <f>SUM(R320:R342)</f>
        <v>2.6799585000000001</v>
      </c>
      <c r="S319" s="198"/>
      <c r="T319" s="200">
        <f>SUM(T320:T342)</f>
        <v>0</v>
      </c>
      <c r="AR319" s="201" t="s">
        <v>42</v>
      </c>
      <c r="AT319" s="202" t="s">
        <v>79</v>
      </c>
      <c r="AU319" s="202" t="s">
        <v>42</v>
      </c>
      <c r="AY319" s="201" t="s">
        <v>201</v>
      </c>
      <c r="BK319" s="203">
        <f>SUM(BK320:BK342)</f>
        <v>0</v>
      </c>
    </row>
    <row r="320" spans="2:65" s="1" customFormat="1" ht="25.5" customHeight="1">
      <c r="B320" s="43"/>
      <c r="C320" s="206" t="s">
        <v>476</v>
      </c>
      <c r="D320" s="206" t="s">
        <v>203</v>
      </c>
      <c r="E320" s="207" t="s">
        <v>5359</v>
      </c>
      <c r="F320" s="208" t="s">
        <v>5360</v>
      </c>
      <c r="G320" s="209" t="s">
        <v>137</v>
      </c>
      <c r="H320" s="210">
        <v>3.65</v>
      </c>
      <c r="I320" s="211"/>
      <c r="J320" s="212">
        <f>ROUND(I320*H320,2)</f>
        <v>0</v>
      </c>
      <c r="K320" s="208" t="s">
        <v>207</v>
      </c>
      <c r="L320" s="63"/>
      <c r="M320" s="213" t="s">
        <v>34</v>
      </c>
      <c r="N320" s="214" t="s">
        <v>51</v>
      </c>
      <c r="O320" s="44"/>
      <c r="P320" s="215">
        <f>O320*H320</f>
        <v>0</v>
      </c>
      <c r="Q320" s="215">
        <v>0.27994000000000002</v>
      </c>
      <c r="R320" s="215">
        <f>Q320*H320</f>
        <v>1.0217810000000001</v>
      </c>
      <c r="S320" s="215">
        <v>0</v>
      </c>
      <c r="T320" s="216">
        <f>S320*H320</f>
        <v>0</v>
      </c>
      <c r="AR320" s="25" t="s">
        <v>111</v>
      </c>
      <c r="AT320" s="25" t="s">
        <v>203</v>
      </c>
      <c r="AU320" s="25" t="s">
        <v>87</v>
      </c>
      <c r="AY320" s="25" t="s">
        <v>201</v>
      </c>
      <c r="BE320" s="217">
        <f>IF(N320="základní",J320,0)</f>
        <v>0</v>
      </c>
      <c r="BF320" s="217">
        <f>IF(N320="snížená",J320,0)</f>
        <v>0</v>
      </c>
      <c r="BG320" s="217">
        <f>IF(N320="zákl. přenesená",J320,0)</f>
        <v>0</v>
      </c>
      <c r="BH320" s="217">
        <f>IF(N320="sníž. přenesená",J320,0)</f>
        <v>0</v>
      </c>
      <c r="BI320" s="217">
        <f>IF(N320="nulová",J320,0)</f>
        <v>0</v>
      </c>
      <c r="BJ320" s="25" t="s">
        <v>42</v>
      </c>
      <c r="BK320" s="217">
        <f>ROUND(I320*H320,2)</f>
        <v>0</v>
      </c>
      <c r="BL320" s="25" t="s">
        <v>111</v>
      </c>
      <c r="BM320" s="25" t="s">
        <v>5361</v>
      </c>
    </row>
    <row r="321" spans="2:65" s="1" customFormat="1" ht="81">
      <c r="B321" s="43"/>
      <c r="C321" s="65"/>
      <c r="D321" s="218" t="s">
        <v>209</v>
      </c>
      <c r="E321" s="65"/>
      <c r="F321" s="219" t="s">
        <v>5362</v>
      </c>
      <c r="G321" s="65"/>
      <c r="H321" s="65"/>
      <c r="I321" s="175"/>
      <c r="J321" s="65"/>
      <c r="K321" s="65"/>
      <c r="L321" s="63"/>
      <c r="M321" s="220"/>
      <c r="N321" s="44"/>
      <c r="O321" s="44"/>
      <c r="P321" s="44"/>
      <c r="Q321" s="44"/>
      <c r="R321" s="44"/>
      <c r="S321" s="44"/>
      <c r="T321" s="80"/>
      <c r="AT321" s="25" t="s">
        <v>209</v>
      </c>
      <c r="AU321" s="25" t="s">
        <v>87</v>
      </c>
    </row>
    <row r="322" spans="2:65" s="12" customFormat="1">
      <c r="B322" s="221"/>
      <c r="C322" s="222"/>
      <c r="D322" s="218" t="s">
        <v>211</v>
      </c>
      <c r="E322" s="223" t="s">
        <v>34</v>
      </c>
      <c r="F322" s="224" t="s">
        <v>5189</v>
      </c>
      <c r="G322" s="222"/>
      <c r="H322" s="223" t="s">
        <v>34</v>
      </c>
      <c r="I322" s="225"/>
      <c r="J322" s="222"/>
      <c r="K322" s="222"/>
      <c r="L322" s="226"/>
      <c r="M322" s="227"/>
      <c r="N322" s="228"/>
      <c r="O322" s="228"/>
      <c r="P322" s="228"/>
      <c r="Q322" s="228"/>
      <c r="R322" s="228"/>
      <c r="S322" s="228"/>
      <c r="T322" s="229"/>
      <c r="AT322" s="230" t="s">
        <v>211</v>
      </c>
      <c r="AU322" s="230" t="s">
        <v>87</v>
      </c>
      <c r="AV322" s="12" t="s">
        <v>42</v>
      </c>
      <c r="AW322" s="12" t="s">
        <v>40</v>
      </c>
      <c r="AX322" s="12" t="s">
        <v>80</v>
      </c>
      <c r="AY322" s="230" t="s">
        <v>201</v>
      </c>
    </row>
    <row r="323" spans="2:65" s="13" customFormat="1">
      <c r="B323" s="231"/>
      <c r="C323" s="232"/>
      <c r="D323" s="218" t="s">
        <v>211</v>
      </c>
      <c r="E323" s="233" t="s">
        <v>34</v>
      </c>
      <c r="F323" s="234" t="s">
        <v>5195</v>
      </c>
      <c r="G323" s="232"/>
      <c r="H323" s="235">
        <v>2.25</v>
      </c>
      <c r="I323" s="236"/>
      <c r="J323" s="232"/>
      <c r="K323" s="232"/>
      <c r="L323" s="237"/>
      <c r="M323" s="238"/>
      <c r="N323" s="239"/>
      <c r="O323" s="239"/>
      <c r="P323" s="239"/>
      <c r="Q323" s="239"/>
      <c r="R323" s="239"/>
      <c r="S323" s="239"/>
      <c r="T323" s="240"/>
      <c r="AT323" s="241" t="s">
        <v>211</v>
      </c>
      <c r="AU323" s="241" t="s">
        <v>87</v>
      </c>
      <c r="AV323" s="13" t="s">
        <v>87</v>
      </c>
      <c r="AW323" s="13" t="s">
        <v>40</v>
      </c>
      <c r="AX323" s="13" t="s">
        <v>80</v>
      </c>
      <c r="AY323" s="241" t="s">
        <v>201</v>
      </c>
    </row>
    <row r="324" spans="2:65" s="13" customFormat="1">
      <c r="B324" s="231"/>
      <c r="C324" s="232"/>
      <c r="D324" s="218" t="s">
        <v>211</v>
      </c>
      <c r="E324" s="233" t="s">
        <v>34</v>
      </c>
      <c r="F324" s="234" t="s">
        <v>5196</v>
      </c>
      <c r="G324" s="232"/>
      <c r="H324" s="235">
        <v>1.4</v>
      </c>
      <c r="I324" s="236"/>
      <c r="J324" s="232"/>
      <c r="K324" s="232"/>
      <c r="L324" s="237"/>
      <c r="M324" s="238"/>
      <c r="N324" s="239"/>
      <c r="O324" s="239"/>
      <c r="P324" s="239"/>
      <c r="Q324" s="239"/>
      <c r="R324" s="239"/>
      <c r="S324" s="239"/>
      <c r="T324" s="240"/>
      <c r="AT324" s="241" t="s">
        <v>211</v>
      </c>
      <c r="AU324" s="241" t="s">
        <v>87</v>
      </c>
      <c r="AV324" s="13" t="s">
        <v>87</v>
      </c>
      <c r="AW324" s="13" t="s">
        <v>40</v>
      </c>
      <c r="AX324" s="13" t="s">
        <v>80</v>
      </c>
      <c r="AY324" s="241" t="s">
        <v>201</v>
      </c>
    </row>
    <row r="325" spans="2:65" s="14" customFormat="1">
      <c r="B325" s="242"/>
      <c r="C325" s="243"/>
      <c r="D325" s="218" t="s">
        <v>211</v>
      </c>
      <c r="E325" s="244" t="s">
        <v>34</v>
      </c>
      <c r="F325" s="245" t="s">
        <v>215</v>
      </c>
      <c r="G325" s="243"/>
      <c r="H325" s="246">
        <v>3.65</v>
      </c>
      <c r="I325" s="247"/>
      <c r="J325" s="243"/>
      <c r="K325" s="243"/>
      <c r="L325" s="248"/>
      <c r="M325" s="249"/>
      <c r="N325" s="250"/>
      <c r="O325" s="250"/>
      <c r="P325" s="250"/>
      <c r="Q325" s="250"/>
      <c r="R325" s="250"/>
      <c r="S325" s="250"/>
      <c r="T325" s="251"/>
      <c r="AT325" s="252" t="s">
        <v>211</v>
      </c>
      <c r="AU325" s="252" t="s">
        <v>87</v>
      </c>
      <c r="AV325" s="14" t="s">
        <v>111</v>
      </c>
      <c r="AW325" s="14" t="s">
        <v>40</v>
      </c>
      <c r="AX325" s="14" t="s">
        <v>42</v>
      </c>
      <c r="AY325" s="252" t="s">
        <v>201</v>
      </c>
    </row>
    <row r="326" spans="2:65" s="1" customFormat="1" ht="38.25" customHeight="1">
      <c r="B326" s="43"/>
      <c r="C326" s="206" t="s">
        <v>481</v>
      </c>
      <c r="D326" s="206" t="s">
        <v>203</v>
      </c>
      <c r="E326" s="207" t="s">
        <v>5363</v>
      </c>
      <c r="F326" s="208" t="s">
        <v>5364</v>
      </c>
      <c r="G326" s="209" t="s">
        <v>137</v>
      </c>
      <c r="H326" s="210">
        <v>2.25</v>
      </c>
      <c r="I326" s="211"/>
      <c r="J326" s="212">
        <f>ROUND(I326*H326,2)</f>
        <v>0</v>
      </c>
      <c r="K326" s="208" t="s">
        <v>207</v>
      </c>
      <c r="L326" s="63"/>
      <c r="M326" s="213" t="s">
        <v>34</v>
      </c>
      <c r="N326" s="214" t="s">
        <v>51</v>
      </c>
      <c r="O326" s="44"/>
      <c r="P326" s="215">
        <f>O326*H326</f>
        <v>0</v>
      </c>
      <c r="Q326" s="215">
        <v>0.25008000000000002</v>
      </c>
      <c r="R326" s="215">
        <f>Q326*H326</f>
        <v>0.56268000000000007</v>
      </c>
      <c r="S326" s="215">
        <v>0</v>
      </c>
      <c r="T326" s="216">
        <f>S326*H326</f>
        <v>0</v>
      </c>
      <c r="AR326" s="25" t="s">
        <v>111</v>
      </c>
      <c r="AT326" s="25" t="s">
        <v>203</v>
      </c>
      <c r="AU326" s="25" t="s">
        <v>87</v>
      </c>
      <c r="AY326" s="25" t="s">
        <v>201</v>
      </c>
      <c r="BE326" s="217">
        <f>IF(N326="základní",J326,0)</f>
        <v>0</v>
      </c>
      <c r="BF326" s="217">
        <f>IF(N326="snížená",J326,0)</f>
        <v>0</v>
      </c>
      <c r="BG326" s="217">
        <f>IF(N326="zákl. přenesená",J326,0)</f>
        <v>0</v>
      </c>
      <c r="BH326" s="217">
        <f>IF(N326="sníž. přenesená",J326,0)</f>
        <v>0</v>
      </c>
      <c r="BI326" s="217">
        <f>IF(N326="nulová",J326,0)</f>
        <v>0</v>
      </c>
      <c r="BJ326" s="25" t="s">
        <v>42</v>
      </c>
      <c r="BK326" s="217">
        <f>ROUND(I326*H326,2)</f>
        <v>0</v>
      </c>
      <c r="BL326" s="25" t="s">
        <v>111</v>
      </c>
      <c r="BM326" s="25" t="s">
        <v>5365</v>
      </c>
    </row>
    <row r="327" spans="2:65" s="1" customFormat="1" ht="81">
      <c r="B327" s="43"/>
      <c r="C327" s="65"/>
      <c r="D327" s="218" t="s">
        <v>209</v>
      </c>
      <c r="E327" s="65"/>
      <c r="F327" s="219" t="s">
        <v>5362</v>
      </c>
      <c r="G327" s="65"/>
      <c r="H327" s="65"/>
      <c r="I327" s="175"/>
      <c r="J327" s="65"/>
      <c r="K327" s="65"/>
      <c r="L327" s="63"/>
      <c r="M327" s="220"/>
      <c r="N327" s="44"/>
      <c r="O327" s="44"/>
      <c r="P327" s="44"/>
      <c r="Q327" s="44"/>
      <c r="R327" s="44"/>
      <c r="S327" s="44"/>
      <c r="T327" s="80"/>
      <c r="AT327" s="25" t="s">
        <v>209</v>
      </c>
      <c r="AU327" s="25" t="s">
        <v>87</v>
      </c>
    </row>
    <row r="328" spans="2:65" s="12" customFormat="1">
      <c r="B328" s="221"/>
      <c r="C328" s="222"/>
      <c r="D328" s="218" t="s">
        <v>211</v>
      </c>
      <c r="E328" s="223" t="s">
        <v>34</v>
      </c>
      <c r="F328" s="224" t="s">
        <v>5189</v>
      </c>
      <c r="G328" s="222"/>
      <c r="H328" s="223" t="s">
        <v>34</v>
      </c>
      <c r="I328" s="225"/>
      <c r="J328" s="222"/>
      <c r="K328" s="222"/>
      <c r="L328" s="226"/>
      <c r="M328" s="227"/>
      <c r="N328" s="228"/>
      <c r="O328" s="228"/>
      <c r="P328" s="228"/>
      <c r="Q328" s="228"/>
      <c r="R328" s="228"/>
      <c r="S328" s="228"/>
      <c r="T328" s="229"/>
      <c r="AT328" s="230" t="s">
        <v>211</v>
      </c>
      <c r="AU328" s="230" t="s">
        <v>87</v>
      </c>
      <c r="AV328" s="12" t="s">
        <v>42</v>
      </c>
      <c r="AW328" s="12" t="s">
        <v>40</v>
      </c>
      <c r="AX328" s="12" t="s">
        <v>80</v>
      </c>
      <c r="AY328" s="230" t="s">
        <v>201</v>
      </c>
    </row>
    <row r="329" spans="2:65" s="13" customFormat="1">
      <c r="B329" s="231"/>
      <c r="C329" s="232"/>
      <c r="D329" s="218" t="s">
        <v>211</v>
      </c>
      <c r="E329" s="233" t="s">
        <v>34</v>
      </c>
      <c r="F329" s="234" t="s">
        <v>5195</v>
      </c>
      <c r="G329" s="232"/>
      <c r="H329" s="235">
        <v>2.25</v>
      </c>
      <c r="I329" s="236"/>
      <c r="J329" s="232"/>
      <c r="K329" s="232"/>
      <c r="L329" s="237"/>
      <c r="M329" s="238"/>
      <c r="N329" s="239"/>
      <c r="O329" s="239"/>
      <c r="P329" s="239"/>
      <c r="Q329" s="239"/>
      <c r="R329" s="239"/>
      <c r="S329" s="239"/>
      <c r="T329" s="240"/>
      <c r="AT329" s="241" t="s">
        <v>211</v>
      </c>
      <c r="AU329" s="241" t="s">
        <v>87</v>
      </c>
      <c r="AV329" s="13" t="s">
        <v>87</v>
      </c>
      <c r="AW329" s="13" t="s">
        <v>40</v>
      </c>
      <c r="AX329" s="13" t="s">
        <v>80</v>
      </c>
      <c r="AY329" s="241" t="s">
        <v>201</v>
      </c>
    </row>
    <row r="330" spans="2:65" s="14" customFormat="1">
      <c r="B330" s="242"/>
      <c r="C330" s="243"/>
      <c r="D330" s="218" t="s">
        <v>211</v>
      </c>
      <c r="E330" s="244" t="s">
        <v>34</v>
      </c>
      <c r="F330" s="245" t="s">
        <v>215</v>
      </c>
      <c r="G330" s="243"/>
      <c r="H330" s="246">
        <v>2.25</v>
      </c>
      <c r="I330" s="247"/>
      <c r="J330" s="243"/>
      <c r="K330" s="243"/>
      <c r="L330" s="248"/>
      <c r="M330" s="249"/>
      <c r="N330" s="250"/>
      <c r="O330" s="250"/>
      <c r="P330" s="250"/>
      <c r="Q330" s="250"/>
      <c r="R330" s="250"/>
      <c r="S330" s="250"/>
      <c r="T330" s="251"/>
      <c r="AT330" s="252" t="s">
        <v>211</v>
      </c>
      <c r="AU330" s="252" t="s">
        <v>87</v>
      </c>
      <c r="AV330" s="14" t="s">
        <v>111</v>
      </c>
      <c r="AW330" s="14" t="s">
        <v>40</v>
      </c>
      <c r="AX330" s="14" t="s">
        <v>42</v>
      </c>
      <c r="AY330" s="252" t="s">
        <v>201</v>
      </c>
    </row>
    <row r="331" spans="2:65" s="1" customFormat="1" ht="38.25" customHeight="1">
      <c r="B331" s="43"/>
      <c r="C331" s="206" t="s">
        <v>485</v>
      </c>
      <c r="D331" s="206" t="s">
        <v>203</v>
      </c>
      <c r="E331" s="207" t="s">
        <v>5366</v>
      </c>
      <c r="F331" s="208" t="s">
        <v>5367</v>
      </c>
      <c r="G331" s="209" t="s">
        <v>137</v>
      </c>
      <c r="H331" s="210">
        <v>2.25</v>
      </c>
      <c r="I331" s="211"/>
      <c r="J331" s="212">
        <f>ROUND(I331*H331,2)</f>
        <v>0</v>
      </c>
      <c r="K331" s="208" t="s">
        <v>207</v>
      </c>
      <c r="L331" s="63"/>
      <c r="M331" s="213" t="s">
        <v>34</v>
      </c>
      <c r="N331" s="214" t="s">
        <v>51</v>
      </c>
      <c r="O331" s="44"/>
      <c r="P331" s="215">
        <f>O331*H331</f>
        <v>0</v>
      </c>
      <c r="Q331" s="215">
        <v>0.12966</v>
      </c>
      <c r="R331" s="215">
        <f>Q331*H331</f>
        <v>0.29173499999999997</v>
      </c>
      <c r="S331" s="215">
        <v>0</v>
      </c>
      <c r="T331" s="216">
        <f>S331*H331</f>
        <v>0</v>
      </c>
      <c r="AR331" s="25" t="s">
        <v>111</v>
      </c>
      <c r="AT331" s="25" t="s">
        <v>203</v>
      </c>
      <c r="AU331" s="25" t="s">
        <v>87</v>
      </c>
      <c r="AY331" s="25" t="s">
        <v>201</v>
      </c>
      <c r="BE331" s="217">
        <f>IF(N331="základní",J331,0)</f>
        <v>0</v>
      </c>
      <c r="BF331" s="217">
        <f>IF(N331="snížená",J331,0)</f>
        <v>0</v>
      </c>
      <c r="BG331" s="217">
        <f>IF(N331="zákl. přenesená",J331,0)</f>
        <v>0</v>
      </c>
      <c r="BH331" s="217">
        <f>IF(N331="sníž. přenesená",J331,0)</f>
        <v>0</v>
      </c>
      <c r="BI331" s="217">
        <f>IF(N331="nulová",J331,0)</f>
        <v>0</v>
      </c>
      <c r="BJ331" s="25" t="s">
        <v>42</v>
      </c>
      <c r="BK331" s="217">
        <f>ROUND(I331*H331,2)</f>
        <v>0</v>
      </c>
      <c r="BL331" s="25" t="s">
        <v>111</v>
      </c>
      <c r="BM331" s="25" t="s">
        <v>5368</v>
      </c>
    </row>
    <row r="332" spans="2:65" s="1" customFormat="1" ht="121.5">
      <c r="B332" s="43"/>
      <c r="C332" s="65"/>
      <c r="D332" s="218" t="s">
        <v>209</v>
      </c>
      <c r="E332" s="65"/>
      <c r="F332" s="219" t="s">
        <v>5369</v>
      </c>
      <c r="G332" s="65"/>
      <c r="H332" s="65"/>
      <c r="I332" s="175"/>
      <c r="J332" s="65"/>
      <c r="K332" s="65"/>
      <c r="L332" s="63"/>
      <c r="M332" s="220"/>
      <c r="N332" s="44"/>
      <c r="O332" s="44"/>
      <c r="P332" s="44"/>
      <c r="Q332" s="44"/>
      <c r="R332" s="44"/>
      <c r="S332" s="44"/>
      <c r="T332" s="80"/>
      <c r="AT332" s="25" t="s">
        <v>209</v>
      </c>
      <c r="AU332" s="25" t="s">
        <v>87</v>
      </c>
    </row>
    <row r="333" spans="2:65" s="12" customFormat="1">
      <c r="B333" s="221"/>
      <c r="C333" s="222"/>
      <c r="D333" s="218" t="s">
        <v>211</v>
      </c>
      <c r="E333" s="223" t="s">
        <v>34</v>
      </c>
      <c r="F333" s="224" t="s">
        <v>5189</v>
      </c>
      <c r="G333" s="222"/>
      <c r="H333" s="223" t="s">
        <v>34</v>
      </c>
      <c r="I333" s="225"/>
      <c r="J333" s="222"/>
      <c r="K333" s="222"/>
      <c r="L333" s="226"/>
      <c r="M333" s="227"/>
      <c r="N333" s="228"/>
      <c r="O333" s="228"/>
      <c r="P333" s="228"/>
      <c r="Q333" s="228"/>
      <c r="R333" s="228"/>
      <c r="S333" s="228"/>
      <c r="T333" s="229"/>
      <c r="AT333" s="230" t="s">
        <v>211</v>
      </c>
      <c r="AU333" s="230" t="s">
        <v>87</v>
      </c>
      <c r="AV333" s="12" t="s">
        <v>42</v>
      </c>
      <c r="AW333" s="12" t="s">
        <v>40</v>
      </c>
      <c r="AX333" s="12" t="s">
        <v>80</v>
      </c>
      <c r="AY333" s="230" t="s">
        <v>201</v>
      </c>
    </row>
    <row r="334" spans="2:65" s="13" customFormat="1">
      <c r="B334" s="231"/>
      <c r="C334" s="232"/>
      <c r="D334" s="218" t="s">
        <v>211</v>
      </c>
      <c r="E334" s="233" t="s">
        <v>34</v>
      </c>
      <c r="F334" s="234" t="s">
        <v>5195</v>
      </c>
      <c r="G334" s="232"/>
      <c r="H334" s="235">
        <v>2.25</v>
      </c>
      <c r="I334" s="236"/>
      <c r="J334" s="232"/>
      <c r="K334" s="232"/>
      <c r="L334" s="237"/>
      <c r="M334" s="238"/>
      <c r="N334" s="239"/>
      <c r="O334" s="239"/>
      <c r="P334" s="239"/>
      <c r="Q334" s="239"/>
      <c r="R334" s="239"/>
      <c r="S334" s="239"/>
      <c r="T334" s="240"/>
      <c r="AT334" s="241" t="s">
        <v>211</v>
      </c>
      <c r="AU334" s="241" t="s">
        <v>87</v>
      </c>
      <c r="AV334" s="13" t="s">
        <v>87</v>
      </c>
      <c r="AW334" s="13" t="s">
        <v>40</v>
      </c>
      <c r="AX334" s="13" t="s">
        <v>80</v>
      </c>
      <c r="AY334" s="241" t="s">
        <v>201</v>
      </c>
    </row>
    <row r="335" spans="2:65" s="14" customFormat="1">
      <c r="B335" s="242"/>
      <c r="C335" s="243"/>
      <c r="D335" s="218" t="s">
        <v>211</v>
      </c>
      <c r="E335" s="244" t="s">
        <v>34</v>
      </c>
      <c r="F335" s="245" t="s">
        <v>215</v>
      </c>
      <c r="G335" s="243"/>
      <c r="H335" s="246">
        <v>2.25</v>
      </c>
      <c r="I335" s="247"/>
      <c r="J335" s="243"/>
      <c r="K335" s="243"/>
      <c r="L335" s="248"/>
      <c r="M335" s="249"/>
      <c r="N335" s="250"/>
      <c r="O335" s="250"/>
      <c r="P335" s="250"/>
      <c r="Q335" s="250"/>
      <c r="R335" s="250"/>
      <c r="S335" s="250"/>
      <c r="T335" s="251"/>
      <c r="AT335" s="252" t="s">
        <v>211</v>
      </c>
      <c r="AU335" s="252" t="s">
        <v>87</v>
      </c>
      <c r="AV335" s="14" t="s">
        <v>111</v>
      </c>
      <c r="AW335" s="14" t="s">
        <v>40</v>
      </c>
      <c r="AX335" s="14" t="s">
        <v>42</v>
      </c>
      <c r="AY335" s="252" t="s">
        <v>201</v>
      </c>
    </row>
    <row r="336" spans="2:65" s="1" customFormat="1" ht="38.25" customHeight="1">
      <c r="B336" s="43"/>
      <c r="C336" s="206" t="s">
        <v>490</v>
      </c>
      <c r="D336" s="206" t="s">
        <v>203</v>
      </c>
      <c r="E336" s="207" t="s">
        <v>5370</v>
      </c>
      <c r="F336" s="208" t="s">
        <v>5371</v>
      </c>
      <c r="G336" s="209" t="s">
        <v>137</v>
      </c>
      <c r="H336" s="210">
        <v>2.25</v>
      </c>
      <c r="I336" s="211"/>
      <c r="J336" s="212">
        <f>ROUND(I336*H336,2)</f>
        <v>0</v>
      </c>
      <c r="K336" s="208" t="s">
        <v>207</v>
      </c>
      <c r="L336" s="63"/>
      <c r="M336" s="213" t="s">
        <v>34</v>
      </c>
      <c r="N336" s="214" t="s">
        <v>51</v>
      </c>
      <c r="O336" s="44"/>
      <c r="P336" s="215">
        <f>O336*H336</f>
        <v>0</v>
      </c>
      <c r="Q336" s="215">
        <v>0.20745</v>
      </c>
      <c r="R336" s="215">
        <f>Q336*H336</f>
        <v>0.46676249999999997</v>
      </c>
      <c r="S336" s="215">
        <v>0</v>
      </c>
      <c r="T336" s="216">
        <f>S336*H336</f>
        <v>0</v>
      </c>
      <c r="AR336" s="25" t="s">
        <v>111</v>
      </c>
      <c r="AT336" s="25" t="s">
        <v>203</v>
      </c>
      <c r="AU336" s="25" t="s">
        <v>87</v>
      </c>
      <c r="AY336" s="25" t="s">
        <v>201</v>
      </c>
      <c r="BE336" s="217">
        <f>IF(N336="základní",J336,0)</f>
        <v>0</v>
      </c>
      <c r="BF336" s="217">
        <f>IF(N336="snížená",J336,0)</f>
        <v>0</v>
      </c>
      <c r="BG336" s="217">
        <f>IF(N336="zákl. přenesená",J336,0)</f>
        <v>0</v>
      </c>
      <c r="BH336" s="217">
        <f>IF(N336="sníž. přenesená",J336,0)</f>
        <v>0</v>
      </c>
      <c r="BI336" s="217">
        <f>IF(N336="nulová",J336,0)</f>
        <v>0</v>
      </c>
      <c r="BJ336" s="25" t="s">
        <v>42</v>
      </c>
      <c r="BK336" s="217">
        <f>ROUND(I336*H336,2)</f>
        <v>0</v>
      </c>
      <c r="BL336" s="25" t="s">
        <v>111</v>
      </c>
      <c r="BM336" s="25" t="s">
        <v>5372</v>
      </c>
    </row>
    <row r="337" spans="2:65" s="1" customFormat="1" ht="121.5">
      <c r="B337" s="43"/>
      <c r="C337" s="65"/>
      <c r="D337" s="218" t="s">
        <v>209</v>
      </c>
      <c r="E337" s="65"/>
      <c r="F337" s="219" t="s">
        <v>5369</v>
      </c>
      <c r="G337" s="65"/>
      <c r="H337" s="65"/>
      <c r="I337" s="175"/>
      <c r="J337" s="65"/>
      <c r="K337" s="65"/>
      <c r="L337" s="63"/>
      <c r="M337" s="220"/>
      <c r="N337" s="44"/>
      <c r="O337" s="44"/>
      <c r="P337" s="44"/>
      <c r="Q337" s="44"/>
      <c r="R337" s="44"/>
      <c r="S337" s="44"/>
      <c r="T337" s="80"/>
      <c r="AT337" s="25" t="s">
        <v>209</v>
      </c>
      <c r="AU337" s="25" t="s">
        <v>87</v>
      </c>
    </row>
    <row r="338" spans="2:65" s="1" customFormat="1" ht="51" customHeight="1">
      <c r="B338" s="43"/>
      <c r="C338" s="206" t="s">
        <v>494</v>
      </c>
      <c r="D338" s="206" t="s">
        <v>203</v>
      </c>
      <c r="E338" s="207" t="s">
        <v>5002</v>
      </c>
      <c r="F338" s="208" t="s">
        <v>5003</v>
      </c>
      <c r="G338" s="209" t="s">
        <v>137</v>
      </c>
      <c r="H338" s="210">
        <v>4</v>
      </c>
      <c r="I338" s="211"/>
      <c r="J338" s="212">
        <f>ROUND(I338*H338,2)</f>
        <v>0</v>
      </c>
      <c r="K338" s="208" t="s">
        <v>207</v>
      </c>
      <c r="L338" s="63"/>
      <c r="M338" s="213" t="s">
        <v>34</v>
      </c>
      <c r="N338" s="214" t="s">
        <v>51</v>
      </c>
      <c r="O338" s="44"/>
      <c r="P338" s="215">
        <f>O338*H338</f>
        <v>0</v>
      </c>
      <c r="Q338" s="215">
        <v>8.4250000000000005E-2</v>
      </c>
      <c r="R338" s="215">
        <f>Q338*H338</f>
        <v>0.33700000000000002</v>
      </c>
      <c r="S338" s="215">
        <v>0</v>
      </c>
      <c r="T338" s="216">
        <f>S338*H338</f>
        <v>0</v>
      </c>
      <c r="AR338" s="25" t="s">
        <v>111</v>
      </c>
      <c r="AT338" s="25" t="s">
        <v>203</v>
      </c>
      <c r="AU338" s="25" t="s">
        <v>87</v>
      </c>
      <c r="AY338" s="25" t="s">
        <v>201</v>
      </c>
      <c r="BE338" s="217">
        <f>IF(N338="základní",J338,0)</f>
        <v>0</v>
      </c>
      <c r="BF338" s="217">
        <f>IF(N338="snížená",J338,0)</f>
        <v>0</v>
      </c>
      <c r="BG338" s="217">
        <f>IF(N338="zákl. přenesená",J338,0)</f>
        <v>0</v>
      </c>
      <c r="BH338" s="217">
        <f>IF(N338="sníž. přenesená",J338,0)</f>
        <v>0</v>
      </c>
      <c r="BI338" s="217">
        <f>IF(N338="nulová",J338,0)</f>
        <v>0</v>
      </c>
      <c r="BJ338" s="25" t="s">
        <v>42</v>
      </c>
      <c r="BK338" s="217">
        <f>ROUND(I338*H338,2)</f>
        <v>0</v>
      </c>
      <c r="BL338" s="25" t="s">
        <v>111</v>
      </c>
      <c r="BM338" s="25" t="s">
        <v>5373</v>
      </c>
    </row>
    <row r="339" spans="2:65" s="1" customFormat="1" ht="121.5">
      <c r="B339" s="43"/>
      <c r="C339" s="65"/>
      <c r="D339" s="218" t="s">
        <v>209</v>
      </c>
      <c r="E339" s="65"/>
      <c r="F339" s="219" t="s">
        <v>4692</v>
      </c>
      <c r="G339" s="65"/>
      <c r="H339" s="65"/>
      <c r="I339" s="175"/>
      <c r="J339" s="65"/>
      <c r="K339" s="65"/>
      <c r="L339" s="63"/>
      <c r="M339" s="220"/>
      <c r="N339" s="44"/>
      <c r="O339" s="44"/>
      <c r="P339" s="44"/>
      <c r="Q339" s="44"/>
      <c r="R339" s="44"/>
      <c r="S339" s="44"/>
      <c r="T339" s="80"/>
      <c r="AT339" s="25" t="s">
        <v>209</v>
      </c>
      <c r="AU339" s="25" t="s">
        <v>87</v>
      </c>
    </row>
    <row r="340" spans="2:65" s="12" customFormat="1">
      <c r="B340" s="221"/>
      <c r="C340" s="222"/>
      <c r="D340" s="218" t="s">
        <v>211</v>
      </c>
      <c r="E340" s="223" t="s">
        <v>34</v>
      </c>
      <c r="F340" s="224" t="s">
        <v>5189</v>
      </c>
      <c r="G340" s="222"/>
      <c r="H340" s="223" t="s">
        <v>34</v>
      </c>
      <c r="I340" s="225"/>
      <c r="J340" s="222"/>
      <c r="K340" s="222"/>
      <c r="L340" s="226"/>
      <c r="M340" s="227"/>
      <c r="N340" s="228"/>
      <c r="O340" s="228"/>
      <c r="P340" s="228"/>
      <c r="Q340" s="228"/>
      <c r="R340" s="228"/>
      <c r="S340" s="228"/>
      <c r="T340" s="229"/>
      <c r="AT340" s="230" t="s">
        <v>211</v>
      </c>
      <c r="AU340" s="230" t="s">
        <v>87</v>
      </c>
      <c r="AV340" s="12" t="s">
        <v>42</v>
      </c>
      <c r="AW340" s="12" t="s">
        <v>40</v>
      </c>
      <c r="AX340" s="12" t="s">
        <v>80</v>
      </c>
      <c r="AY340" s="230" t="s">
        <v>201</v>
      </c>
    </row>
    <row r="341" spans="2:65" s="13" customFormat="1">
      <c r="B341" s="231"/>
      <c r="C341" s="232"/>
      <c r="D341" s="218" t="s">
        <v>211</v>
      </c>
      <c r="E341" s="233" t="s">
        <v>34</v>
      </c>
      <c r="F341" s="234" t="s">
        <v>5374</v>
      </c>
      <c r="G341" s="232"/>
      <c r="H341" s="235">
        <v>4</v>
      </c>
      <c r="I341" s="236"/>
      <c r="J341" s="232"/>
      <c r="K341" s="232"/>
      <c r="L341" s="237"/>
      <c r="M341" s="238"/>
      <c r="N341" s="239"/>
      <c r="O341" s="239"/>
      <c r="P341" s="239"/>
      <c r="Q341" s="239"/>
      <c r="R341" s="239"/>
      <c r="S341" s="239"/>
      <c r="T341" s="240"/>
      <c r="AT341" s="241" t="s">
        <v>211</v>
      </c>
      <c r="AU341" s="241" t="s">
        <v>87</v>
      </c>
      <c r="AV341" s="13" t="s">
        <v>87</v>
      </c>
      <c r="AW341" s="13" t="s">
        <v>40</v>
      </c>
      <c r="AX341" s="13" t="s">
        <v>80</v>
      </c>
      <c r="AY341" s="241" t="s">
        <v>201</v>
      </c>
    </row>
    <row r="342" spans="2:65" s="14" customFormat="1">
      <c r="B342" s="242"/>
      <c r="C342" s="243"/>
      <c r="D342" s="218" t="s">
        <v>211</v>
      </c>
      <c r="E342" s="244" t="s">
        <v>34</v>
      </c>
      <c r="F342" s="245" t="s">
        <v>215</v>
      </c>
      <c r="G342" s="243"/>
      <c r="H342" s="246">
        <v>4</v>
      </c>
      <c r="I342" s="247"/>
      <c r="J342" s="243"/>
      <c r="K342" s="243"/>
      <c r="L342" s="248"/>
      <c r="M342" s="249"/>
      <c r="N342" s="250"/>
      <c r="O342" s="250"/>
      <c r="P342" s="250"/>
      <c r="Q342" s="250"/>
      <c r="R342" s="250"/>
      <c r="S342" s="250"/>
      <c r="T342" s="251"/>
      <c r="AT342" s="252" t="s">
        <v>211</v>
      </c>
      <c r="AU342" s="252" t="s">
        <v>87</v>
      </c>
      <c r="AV342" s="14" t="s">
        <v>111</v>
      </c>
      <c r="AW342" s="14" t="s">
        <v>40</v>
      </c>
      <c r="AX342" s="14" t="s">
        <v>42</v>
      </c>
      <c r="AY342" s="252" t="s">
        <v>201</v>
      </c>
    </row>
    <row r="343" spans="2:65" s="11" customFormat="1" ht="29.85" customHeight="1">
      <c r="B343" s="190"/>
      <c r="C343" s="191"/>
      <c r="D343" s="192" t="s">
        <v>79</v>
      </c>
      <c r="E343" s="204" t="s">
        <v>244</v>
      </c>
      <c r="F343" s="204" t="s">
        <v>4726</v>
      </c>
      <c r="G343" s="191"/>
      <c r="H343" s="191"/>
      <c r="I343" s="194"/>
      <c r="J343" s="205">
        <f>BK343</f>
        <v>0</v>
      </c>
      <c r="K343" s="191"/>
      <c r="L343" s="196"/>
      <c r="M343" s="197"/>
      <c r="N343" s="198"/>
      <c r="O343" s="198"/>
      <c r="P343" s="199">
        <f>SUM(P344:P455)</f>
        <v>0</v>
      </c>
      <c r="Q343" s="198"/>
      <c r="R343" s="199">
        <f>SUM(R344:R455)</f>
        <v>5.0520533400000014</v>
      </c>
      <c r="S343" s="198"/>
      <c r="T343" s="200">
        <f>SUM(T344:T455)</f>
        <v>0</v>
      </c>
      <c r="AR343" s="201" t="s">
        <v>42</v>
      </c>
      <c r="AT343" s="202" t="s">
        <v>79</v>
      </c>
      <c r="AU343" s="202" t="s">
        <v>42</v>
      </c>
      <c r="AY343" s="201" t="s">
        <v>201</v>
      </c>
      <c r="BK343" s="203">
        <f>SUM(BK344:BK455)</f>
        <v>0</v>
      </c>
    </row>
    <row r="344" spans="2:65" s="1" customFormat="1" ht="25.5" customHeight="1">
      <c r="B344" s="43"/>
      <c r="C344" s="206" t="s">
        <v>499</v>
      </c>
      <c r="D344" s="206" t="s">
        <v>203</v>
      </c>
      <c r="E344" s="207" t="s">
        <v>5375</v>
      </c>
      <c r="F344" s="208" t="s">
        <v>5376</v>
      </c>
      <c r="G344" s="209" t="s">
        <v>540</v>
      </c>
      <c r="H344" s="210">
        <v>7.3</v>
      </c>
      <c r="I344" s="211"/>
      <c r="J344" s="212">
        <f>ROUND(I344*H344,2)</f>
        <v>0</v>
      </c>
      <c r="K344" s="208" t="s">
        <v>207</v>
      </c>
      <c r="L344" s="63"/>
      <c r="M344" s="213" t="s">
        <v>34</v>
      </c>
      <c r="N344" s="214" t="s">
        <v>51</v>
      </c>
      <c r="O344" s="44"/>
      <c r="P344" s="215">
        <f>O344*H344</f>
        <v>0</v>
      </c>
      <c r="Q344" s="215">
        <v>1.0000000000000001E-5</v>
      </c>
      <c r="R344" s="215">
        <f>Q344*H344</f>
        <v>7.2999999999999999E-5</v>
      </c>
      <c r="S344" s="215">
        <v>0</v>
      </c>
      <c r="T344" s="216">
        <f>S344*H344</f>
        <v>0</v>
      </c>
      <c r="AR344" s="25" t="s">
        <v>111</v>
      </c>
      <c r="AT344" s="25" t="s">
        <v>203</v>
      </c>
      <c r="AU344" s="25" t="s">
        <v>87</v>
      </c>
      <c r="AY344" s="25" t="s">
        <v>201</v>
      </c>
      <c r="BE344" s="217">
        <f>IF(N344="základní",J344,0)</f>
        <v>0</v>
      </c>
      <c r="BF344" s="217">
        <f>IF(N344="snížená",J344,0)</f>
        <v>0</v>
      </c>
      <c r="BG344" s="217">
        <f>IF(N344="zákl. přenesená",J344,0)</f>
        <v>0</v>
      </c>
      <c r="BH344" s="217">
        <f>IF(N344="sníž. přenesená",J344,0)</f>
        <v>0</v>
      </c>
      <c r="BI344" s="217">
        <f>IF(N344="nulová",J344,0)</f>
        <v>0</v>
      </c>
      <c r="BJ344" s="25" t="s">
        <v>42</v>
      </c>
      <c r="BK344" s="217">
        <f>ROUND(I344*H344,2)</f>
        <v>0</v>
      </c>
      <c r="BL344" s="25" t="s">
        <v>111</v>
      </c>
      <c r="BM344" s="25" t="s">
        <v>5377</v>
      </c>
    </row>
    <row r="345" spans="2:65" s="1" customFormat="1" ht="94.5">
      <c r="B345" s="43"/>
      <c r="C345" s="65"/>
      <c r="D345" s="218" t="s">
        <v>209</v>
      </c>
      <c r="E345" s="65"/>
      <c r="F345" s="219" t="s">
        <v>5378</v>
      </c>
      <c r="G345" s="65"/>
      <c r="H345" s="65"/>
      <c r="I345" s="175"/>
      <c r="J345" s="65"/>
      <c r="K345" s="65"/>
      <c r="L345" s="63"/>
      <c r="M345" s="220"/>
      <c r="N345" s="44"/>
      <c r="O345" s="44"/>
      <c r="P345" s="44"/>
      <c r="Q345" s="44"/>
      <c r="R345" s="44"/>
      <c r="S345" s="44"/>
      <c r="T345" s="80"/>
      <c r="AT345" s="25" t="s">
        <v>209</v>
      </c>
      <c r="AU345" s="25" t="s">
        <v>87</v>
      </c>
    </row>
    <row r="346" spans="2:65" s="12" customFormat="1">
      <c r="B346" s="221"/>
      <c r="C346" s="222"/>
      <c r="D346" s="218" t="s">
        <v>211</v>
      </c>
      <c r="E346" s="223" t="s">
        <v>34</v>
      </c>
      <c r="F346" s="224" t="s">
        <v>5189</v>
      </c>
      <c r="G346" s="222"/>
      <c r="H346" s="223" t="s">
        <v>34</v>
      </c>
      <c r="I346" s="225"/>
      <c r="J346" s="222"/>
      <c r="K346" s="222"/>
      <c r="L346" s="226"/>
      <c r="M346" s="227"/>
      <c r="N346" s="228"/>
      <c r="O346" s="228"/>
      <c r="P346" s="228"/>
      <c r="Q346" s="228"/>
      <c r="R346" s="228"/>
      <c r="S346" s="228"/>
      <c r="T346" s="229"/>
      <c r="AT346" s="230" t="s">
        <v>211</v>
      </c>
      <c r="AU346" s="230" t="s">
        <v>87</v>
      </c>
      <c r="AV346" s="12" t="s">
        <v>42</v>
      </c>
      <c r="AW346" s="12" t="s">
        <v>40</v>
      </c>
      <c r="AX346" s="12" t="s">
        <v>80</v>
      </c>
      <c r="AY346" s="230" t="s">
        <v>201</v>
      </c>
    </row>
    <row r="347" spans="2:65" s="13" customFormat="1">
      <c r="B347" s="231"/>
      <c r="C347" s="232"/>
      <c r="D347" s="218" t="s">
        <v>211</v>
      </c>
      <c r="E347" s="233" t="s">
        <v>34</v>
      </c>
      <c r="F347" s="234" t="s">
        <v>5325</v>
      </c>
      <c r="G347" s="232"/>
      <c r="H347" s="235">
        <v>7.3</v>
      </c>
      <c r="I347" s="236"/>
      <c r="J347" s="232"/>
      <c r="K347" s="232"/>
      <c r="L347" s="237"/>
      <c r="M347" s="238"/>
      <c r="N347" s="239"/>
      <c r="O347" s="239"/>
      <c r="P347" s="239"/>
      <c r="Q347" s="239"/>
      <c r="R347" s="239"/>
      <c r="S347" s="239"/>
      <c r="T347" s="240"/>
      <c r="AT347" s="241" t="s">
        <v>211</v>
      </c>
      <c r="AU347" s="241" t="s">
        <v>87</v>
      </c>
      <c r="AV347" s="13" t="s">
        <v>87</v>
      </c>
      <c r="AW347" s="13" t="s">
        <v>40</v>
      </c>
      <c r="AX347" s="13" t="s">
        <v>80</v>
      </c>
      <c r="AY347" s="241" t="s">
        <v>201</v>
      </c>
    </row>
    <row r="348" spans="2:65" s="14" customFormat="1">
      <c r="B348" s="242"/>
      <c r="C348" s="243"/>
      <c r="D348" s="218" t="s">
        <v>211</v>
      </c>
      <c r="E348" s="244" t="s">
        <v>34</v>
      </c>
      <c r="F348" s="245" t="s">
        <v>215</v>
      </c>
      <c r="G348" s="243"/>
      <c r="H348" s="246">
        <v>7.3</v>
      </c>
      <c r="I348" s="247"/>
      <c r="J348" s="243"/>
      <c r="K348" s="243"/>
      <c r="L348" s="248"/>
      <c r="M348" s="249"/>
      <c r="N348" s="250"/>
      <c r="O348" s="250"/>
      <c r="P348" s="250"/>
      <c r="Q348" s="250"/>
      <c r="R348" s="250"/>
      <c r="S348" s="250"/>
      <c r="T348" s="251"/>
      <c r="AT348" s="252" t="s">
        <v>211</v>
      </c>
      <c r="AU348" s="252" t="s">
        <v>87</v>
      </c>
      <c r="AV348" s="14" t="s">
        <v>111</v>
      </c>
      <c r="AW348" s="14" t="s">
        <v>40</v>
      </c>
      <c r="AX348" s="14" t="s">
        <v>42</v>
      </c>
      <c r="AY348" s="252" t="s">
        <v>201</v>
      </c>
    </row>
    <row r="349" spans="2:65" s="1" customFormat="1" ht="16.5" customHeight="1">
      <c r="B349" s="43"/>
      <c r="C349" s="264" t="s">
        <v>504</v>
      </c>
      <c r="D349" s="264" t="s">
        <v>306</v>
      </c>
      <c r="E349" s="265" t="s">
        <v>5379</v>
      </c>
      <c r="F349" s="266" t="s">
        <v>5380</v>
      </c>
      <c r="G349" s="267" t="s">
        <v>540</v>
      </c>
      <c r="H349" s="268">
        <v>7.5190000000000001</v>
      </c>
      <c r="I349" s="269"/>
      <c r="J349" s="270">
        <f>ROUND(I349*H349,2)</f>
        <v>0</v>
      </c>
      <c r="K349" s="266" t="s">
        <v>207</v>
      </c>
      <c r="L349" s="271"/>
      <c r="M349" s="272" t="s">
        <v>34</v>
      </c>
      <c r="N349" s="273" t="s">
        <v>51</v>
      </c>
      <c r="O349" s="44"/>
      <c r="P349" s="215">
        <f>O349*H349</f>
        <v>0</v>
      </c>
      <c r="Q349" s="215">
        <v>1.89E-3</v>
      </c>
      <c r="R349" s="215">
        <f>Q349*H349</f>
        <v>1.421091E-2</v>
      </c>
      <c r="S349" s="215">
        <v>0</v>
      </c>
      <c r="T349" s="216">
        <f>S349*H349</f>
        <v>0</v>
      </c>
      <c r="AR349" s="25" t="s">
        <v>244</v>
      </c>
      <c r="AT349" s="25" t="s">
        <v>306</v>
      </c>
      <c r="AU349" s="25" t="s">
        <v>87</v>
      </c>
      <c r="AY349" s="25" t="s">
        <v>201</v>
      </c>
      <c r="BE349" s="217">
        <f>IF(N349="základní",J349,0)</f>
        <v>0</v>
      </c>
      <c r="BF349" s="217">
        <f>IF(N349="snížená",J349,0)</f>
        <v>0</v>
      </c>
      <c r="BG349" s="217">
        <f>IF(N349="zákl. přenesená",J349,0)</f>
        <v>0</v>
      </c>
      <c r="BH349" s="217">
        <f>IF(N349="sníž. přenesená",J349,0)</f>
        <v>0</v>
      </c>
      <c r="BI349" s="217">
        <f>IF(N349="nulová",J349,0)</f>
        <v>0</v>
      </c>
      <c r="BJ349" s="25" t="s">
        <v>42</v>
      </c>
      <c r="BK349" s="217">
        <f>ROUND(I349*H349,2)</f>
        <v>0</v>
      </c>
      <c r="BL349" s="25" t="s">
        <v>111</v>
      </c>
      <c r="BM349" s="25" t="s">
        <v>5381</v>
      </c>
    </row>
    <row r="350" spans="2:65" s="13" customFormat="1">
      <c r="B350" s="231"/>
      <c r="C350" s="232"/>
      <c r="D350" s="218" t="s">
        <v>211</v>
      </c>
      <c r="E350" s="232"/>
      <c r="F350" s="234" t="s">
        <v>5382</v>
      </c>
      <c r="G350" s="232"/>
      <c r="H350" s="235">
        <v>7.5190000000000001</v>
      </c>
      <c r="I350" s="236"/>
      <c r="J350" s="232"/>
      <c r="K350" s="232"/>
      <c r="L350" s="237"/>
      <c r="M350" s="238"/>
      <c r="N350" s="239"/>
      <c r="O350" s="239"/>
      <c r="P350" s="239"/>
      <c r="Q350" s="239"/>
      <c r="R350" s="239"/>
      <c r="S350" s="239"/>
      <c r="T350" s="240"/>
      <c r="AT350" s="241" t="s">
        <v>211</v>
      </c>
      <c r="AU350" s="241" t="s">
        <v>87</v>
      </c>
      <c r="AV350" s="13" t="s">
        <v>87</v>
      </c>
      <c r="AW350" s="13" t="s">
        <v>6</v>
      </c>
      <c r="AX350" s="13" t="s">
        <v>42</v>
      </c>
      <c r="AY350" s="241" t="s">
        <v>201</v>
      </c>
    </row>
    <row r="351" spans="2:65" s="1" customFormat="1" ht="25.5" customHeight="1">
      <c r="B351" s="43"/>
      <c r="C351" s="206" t="s">
        <v>509</v>
      </c>
      <c r="D351" s="206" t="s">
        <v>203</v>
      </c>
      <c r="E351" s="207" t="s">
        <v>5383</v>
      </c>
      <c r="F351" s="208" t="s">
        <v>5384</v>
      </c>
      <c r="G351" s="209" t="s">
        <v>540</v>
      </c>
      <c r="H351" s="210">
        <v>5.9</v>
      </c>
      <c r="I351" s="211"/>
      <c r="J351" s="212">
        <f>ROUND(I351*H351,2)</f>
        <v>0</v>
      </c>
      <c r="K351" s="208" t="s">
        <v>207</v>
      </c>
      <c r="L351" s="63"/>
      <c r="M351" s="213" t="s">
        <v>34</v>
      </c>
      <c r="N351" s="214" t="s">
        <v>51</v>
      </c>
      <c r="O351" s="44"/>
      <c r="P351" s="215">
        <f>O351*H351</f>
        <v>0</v>
      </c>
      <c r="Q351" s="215">
        <v>1.0000000000000001E-5</v>
      </c>
      <c r="R351" s="215">
        <f>Q351*H351</f>
        <v>5.9000000000000011E-5</v>
      </c>
      <c r="S351" s="215">
        <v>0</v>
      </c>
      <c r="T351" s="216">
        <f>S351*H351</f>
        <v>0</v>
      </c>
      <c r="AR351" s="25" t="s">
        <v>111</v>
      </c>
      <c r="AT351" s="25" t="s">
        <v>203</v>
      </c>
      <c r="AU351" s="25" t="s">
        <v>87</v>
      </c>
      <c r="AY351" s="25" t="s">
        <v>201</v>
      </c>
      <c r="BE351" s="217">
        <f>IF(N351="základní",J351,0)</f>
        <v>0</v>
      </c>
      <c r="BF351" s="217">
        <f>IF(N351="snížená",J351,0)</f>
        <v>0</v>
      </c>
      <c r="BG351" s="217">
        <f>IF(N351="zákl. přenesená",J351,0)</f>
        <v>0</v>
      </c>
      <c r="BH351" s="217">
        <f>IF(N351="sníž. přenesená",J351,0)</f>
        <v>0</v>
      </c>
      <c r="BI351" s="217">
        <f>IF(N351="nulová",J351,0)</f>
        <v>0</v>
      </c>
      <c r="BJ351" s="25" t="s">
        <v>42</v>
      </c>
      <c r="BK351" s="217">
        <f>ROUND(I351*H351,2)</f>
        <v>0</v>
      </c>
      <c r="BL351" s="25" t="s">
        <v>111</v>
      </c>
      <c r="BM351" s="25" t="s">
        <v>5385</v>
      </c>
    </row>
    <row r="352" spans="2:65" s="1" customFormat="1" ht="94.5">
      <c r="B352" s="43"/>
      <c r="C352" s="65"/>
      <c r="D352" s="218" t="s">
        <v>209</v>
      </c>
      <c r="E352" s="65"/>
      <c r="F352" s="219" t="s">
        <v>5378</v>
      </c>
      <c r="G352" s="65"/>
      <c r="H352" s="65"/>
      <c r="I352" s="175"/>
      <c r="J352" s="65"/>
      <c r="K352" s="65"/>
      <c r="L352" s="63"/>
      <c r="M352" s="220"/>
      <c r="N352" s="44"/>
      <c r="O352" s="44"/>
      <c r="P352" s="44"/>
      <c r="Q352" s="44"/>
      <c r="R352" s="44"/>
      <c r="S352" s="44"/>
      <c r="T352" s="80"/>
      <c r="AT352" s="25" t="s">
        <v>209</v>
      </c>
      <c r="AU352" s="25" t="s">
        <v>87</v>
      </c>
    </row>
    <row r="353" spans="2:65" s="12" customFormat="1">
      <c r="B353" s="221"/>
      <c r="C353" s="222"/>
      <c r="D353" s="218" t="s">
        <v>211</v>
      </c>
      <c r="E353" s="223" t="s">
        <v>34</v>
      </c>
      <c r="F353" s="224" t="s">
        <v>5189</v>
      </c>
      <c r="G353" s="222"/>
      <c r="H353" s="223" t="s">
        <v>34</v>
      </c>
      <c r="I353" s="225"/>
      <c r="J353" s="222"/>
      <c r="K353" s="222"/>
      <c r="L353" s="226"/>
      <c r="M353" s="227"/>
      <c r="N353" s="228"/>
      <c r="O353" s="228"/>
      <c r="P353" s="228"/>
      <c r="Q353" s="228"/>
      <c r="R353" s="228"/>
      <c r="S353" s="228"/>
      <c r="T353" s="229"/>
      <c r="AT353" s="230" t="s">
        <v>211</v>
      </c>
      <c r="AU353" s="230" t="s">
        <v>87</v>
      </c>
      <c r="AV353" s="12" t="s">
        <v>42</v>
      </c>
      <c r="AW353" s="12" t="s">
        <v>40</v>
      </c>
      <c r="AX353" s="12" t="s">
        <v>80</v>
      </c>
      <c r="AY353" s="230" t="s">
        <v>201</v>
      </c>
    </row>
    <row r="354" spans="2:65" s="13" customFormat="1">
      <c r="B354" s="231"/>
      <c r="C354" s="232"/>
      <c r="D354" s="218" t="s">
        <v>211</v>
      </c>
      <c r="E354" s="233" t="s">
        <v>34</v>
      </c>
      <c r="F354" s="234" t="s">
        <v>5326</v>
      </c>
      <c r="G354" s="232"/>
      <c r="H354" s="235">
        <v>5.9</v>
      </c>
      <c r="I354" s="236"/>
      <c r="J354" s="232"/>
      <c r="K354" s="232"/>
      <c r="L354" s="237"/>
      <c r="M354" s="238"/>
      <c r="N354" s="239"/>
      <c r="O354" s="239"/>
      <c r="P354" s="239"/>
      <c r="Q354" s="239"/>
      <c r="R354" s="239"/>
      <c r="S354" s="239"/>
      <c r="T354" s="240"/>
      <c r="AT354" s="241" t="s">
        <v>211</v>
      </c>
      <c r="AU354" s="241" t="s">
        <v>87</v>
      </c>
      <c r="AV354" s="13" t="s">
        <v>87</v>
      </c>
      <c r="AW354" s="13" t="s">
        <v>40</v>
      </c>
      <c r="AX354" s="13" t="s">
        <v>80</v>
      </c>
      <c r="AY354" s="241" t="s">
        <v>201</v>
      </c>
    </row>
    <row r="355" spans="2:65" s="14" customFormat="1">
      <c r="B355" s="242"/>
      <c r="C355" s="243"/>
      <c r="D355" s="218" t="s">
        <v>211</v>
      </c>
      <c r="E355" s="244" t="s">
        <v>34</v>
      </c>
      <c r="F355" s="245" t="s">
        <v>215</v>
      </c>
      <c r="G355" s="243"/>
      <c r="H355" s="246">
        <v>5.9</v>
      </c>
      <c r="I355" s="247"/>
      <c r="J355" s="243"/>
      <c r="K355" s="243"/>
      <c r="L355" s="248"/>
      <c r="M355" s="249"/>
      <c r="N355" s="250"/>
      <c r="O355" s="250"/>
      <c r="P355" s="250"/>
      <c r="Q355" s="250"/>
      <c r="R355" s="250"/>
      <c r="S355" s="250"/>
      <c r="T355" s="251"/>
      <c r="AT355" s="252" t="s">
        <v>211</v>
      </c>
      <c r="AU355" s="252" t="s">
        <v>87</v>
      </c>
      <c r="AV355" s="14" t="s">
        <v>111</v>
      </c>
      <c r="AW355" s="14" t="s">
        <v>40</v>
      </c>
      <c r="AX355" s="14" t="s">
        <v>42</v>
      </c>
      <c r="AY355" s="252" t="s">
        <v>201</v>
      </c>
    </row>
    <row r="356" spans="2:65" s="1" customFormat="1" ht="16.5" customHeight="1">
      <c r="B356" s="43"/>
      <c r="C356" s="264" t="s">
        <v>514</v>
      </c>
      <c r="D356" s="264" t="s">
        <v>306</v>
      </c>
      <c r="E356" s="265" t="s">
        <v>5386</v>
      </c>
      <c r="F356" s="266" t="s">
        <v>5387</v>
      </c>
      <c r="G356" s="267" t="s">
        <v>540</v>
      </c>
      <c r="H356" s="268">
        <v>6.077</v>
      </c>
      <c r="I356" s="269"/>
      <c r="J356" s="270">
        <f>ROUND(I356*H356,2)</f>
        <v>0</v>
      </c>
      <c r="K356" s="266" t="s">
        <v>207</v>
      </c>
      <c r="L356" s="271"/>
      <c r="M356" s="272" t="s">
        <v>34</v>
      </c>
      <c r="N356" s="273" t="s">
        <v>51</v>
      </c>
      <c r="O356" s="44"/>
      <c r="P356" s="215">
        <f>O356*H356</f>
        <v>0</v>
      </c>
      <c r="Q356" s="215">
        <v>2.9399999999999999E-3</v>
      </c>
      <c r="R356" s="215">
        <f>Q356*H356</f>
        <v>1.7866379999999998E-2</v>
      </c>
      <c r="S356" s="215">
        <v>0</v>
      </c>
      <c r="T356" s="216">
        <f>S356*H356</f>
        <v>0</v>
      </c>
      <c r="AR356" s="25" t="s">
        <v>244</v>
      </c>
      <c r="AT356" s="25" t="s">
        <v>306</v>
      </c>
      <c r="AU356" s="25" t="s">
        <v>87</v>
      </c>
      <c r="AY356" s="25" t="s">
        <v>201</v>
      </c>
      <c r="BE356" s="217">
        <f>IF(N356="základní",J356,0)</f>
        <v>0</v>
      </c>
      <c r="BF356" s="217">
        <f>IF(N356="snížená",J356,0)</f>
        <v>0</v>
      </c>
      <c r="BG356" s="217">
        <f>IF(N356="zákl. přenesená",J356,0)</f>
        <v>0</v>
      </c>
      <c r="BH356" s="217">
        <f>IF(N356="sníž. přenesená",J356,0)</f>
        <v>0</v>
      </c>
      <c r="BI356" s="217">
        <f>IF(N356="nulová",J356,0)</f>
        <v>0</v>
      </c>
      <c r="BJ356" s="25" t="s">
        <v>42</v>
      </c>
      <c r="BK356" s="217">
        <f>ROUND(I356*H356,2)</f>
        <v>0</v>
      </c>
      <c r="BL356" s="25" t="s">
        <v>111</v>
      </c>
      <c r="BM356" s="25" t="s">
        <v>5388</v>
      </c>
    </row>
    <row r="357" spans="2:65" s="13" customFormat="1">
      <c r="B357" s="231"/>
      <c r="C357" s="232"/>
      <c r="D357" s="218" t="s">
        <v>211</v>
      </c>
      <c r="E357" s="232"/>
      <c r="F357" s="234" t="s">
        <v>5389</v>
      </c>
      <c r="G357" s="232"/>
      <c r="H357" s="235">
        <v>6.077</v>
      </c>
      <c r="I357" s="236"/>
      <c r="J357" s="232"/>
      <c r="K357" s="232"/>
      <c r="L357" s="237"/>
      <c r="M357" s="238"/>
      <c r="N357" s="239"/>
      <c r="O357" s="239"/>
      <c r="P357" s="239"/>
      <c r="Q357" s="239"/>
      <c r="R357" s="239"/>
      <c r="S357" s="239"/>
      <c r="T357" s="240"/>
      <c r="AT357" s="241" t="s">
        <v>211</v>
      </c>
      <c r="AU357" s="241" t="s">
        <v>87</v>
      </c>
      <c r="AV357" s="13" t="s">
        <v>87</v>
      </c>
      <c r="AW357" s="13" t="s">
        <v>6</v>
      </c>
      <c r="AX357" s="13" t="s">
        <v>42</v>
      </c>
      <c r="AY357" s="241" t="s">
        <v>201</v>
      </c>
    </row>
    <row r="358" spans="2:65" s="1" customFormat="1" ht="25.5" customHeight="1">
      <c r="B358" s="43"/>
      <c r="C358" s="206" t="s">
        <v>519</v>
      </c>
      <c r="D358" s="206" t="s">
        <v>203</v>
      </c>
      <c r="E358" s="207" t="s">
        <v>5390</v>
      </c>
      <c r="F358" s="208" t="s">
        <v>5391</v>
      </c>
      <c r="G358" s="209" t="s">
        <v>540</v>
      </c>
      <c r="H358" s="210">
        <v>14.5</v>
      </c>
      <c r="I358" s="211"/>
      <c r="J358" s="212">
        <f>ROUND(I358*H358,2)</f>
        <v>0</v>
      </c>
      <c r="K358" s="208" t="s">
        <v>207</v>
      </c>
      <c r="L358" s="63"/>
      <c r="M358" s="213" t="s">
        <v>34</v>
      </c>
      <c r="N358" s="214" t="s">
        <v>51</v>
      </c>
      <c r="O358" s="44"/>
      <c r="P358" s="215">
        <f>O358*H358</f>
        <v>0</v>
      </c>
      <c r="Q358" s="215">
        <v>1.0000000000000001E-5</v>
      </c>
      <c r="R358" s="215">
        <f>Q358*H358</f>
        <v>1.45E-4</v>
      </c>
      <c r="S358" s="215">
        <v>0</v>
      </c>
      <c r="T358" s="216">
        <f>S358*H358</f>
        <v>0</v>
      </c>
      <c r="AR358" s="25" t="s">
        <v>111</v>
      </c>
      <c r="AT358" s="25" t="s">
        <v>203</v>
      </c>
      <c r="AU358" s="25" t="s">
        <v>87</v>
      </c>
      <c r="AY358" s="25" t="s">
        <v>201</v>
      </c>
      <c r="BE358" s="217">
        <f>IF(N358="základní",J358,0)</f>
        <v>0</v>
      </c>
      <c r="BF358" s="217">
        <f>IF(N358="snížená",J358,0)</f>
        <v>0</v>
      </c>
      <c r="BG358" s="217">
        <f>IF(N358="zákl. přenesená",J358,0)</f>
        <v>0</v>
      </c>
      <c r="BH358" s="217">
        <f>IF(N358="sníž. přenesená",J358,0)</f>
        <v>0</v>
      </c>
      <c r="BI358" s="217">
        <f>IF(N358="nulová",J358,0)</f>
        <v>0</v>
      </c>
      <c r="BJ358" s="25" t="s">
        <v>42</v>
      </c>
      <c r="BK358" s="217">
        <f>ROUND(I358*H358,2)</f>
        <v>0</v>
      </c>
      <c r="BL358" s="25" t="s">
        <v>111</v>
      </c>
      <c r="BM358" s="25" t="s">
        <v>5392</v>
      </c>
    </row>
    <row r="359" spans="2:65" s="1" customFormat="1" ht="94.5">
      <c r="B359" s="43"/>
      <c r="C359" s="65"/>
      <c r="D359" s="218" t="s">
        <v>209</v>
      </c>
      <c r="E359" s="65"/>
      <c r="F359" s="219" t="s">
        <v>5378</v>
      </c>
      <c r="G359" s="65"/>
      <c r="H359" s="65"/>
      <c r="I359" s="175"/>
      <c r="J359" s="65"/>
      <c r="K359" s="65"/>
      <c r="L359" s="63"/>
      <c r="M359" s="220"/>
      <c r="N359" s="44"/>
      <c r="O359" s="44"/>
      <c r="P359" s="44"/>
      <c r="Q359" s="44"/>
      <c r="R359" s="44"/>
      <c r="S359" s="44"/>
      <c r="T359" s="80"/>
      <c r="AT359" s="25" t="s">
        <v>209</v>
      </c>
      <c r="AU359" s="25" t="s">
        <v>87</v>
      </c>
    </row>
    <row r="360" spans="2:65" s="12" customFormat="1">
      <c r="B360" s="221"/>
      <c r="C360" s="222"/>
      <c r="D360" s="218" t="s">
        <v>211</v>
      </c>
      <c r="E360" s="223" t="s">
        <v>34</v>
      </c>
      <c r="F360" s="224" t="s">
        <v>5189</v>
      </c>
      <c r="G360" s="222"/>
      <c r="H360" s="223" t="s">
        <v>34</v>
      </c>
      <c r="I360" s="225"/>
      <c r="J360" s="222"/>
      <c r="K360" s="222"/>
      <c r="L360" s="226"/>
      <c r="M360" s="227"/>
      <c r="N360" s="228"/>
      <c r="O360" s="228"/>
      <c r="P360" s="228"/>
      <c r="Q360" s="228"/>
      <c r="R360" s="228"/>
      <c r="S360" s="228"/>
      <c r="T360" s="229"/>
      <c r="AT360" s="230" t="s">
        <v>211</v>
      </c>
      <c r="AU360" s="230" t="s">
        <v>87</v>
      </c>
      <c r="AV360" s="12" t="s">
        <v>42</v>
      </c>
      <c r="AW360" s="12" t="s">
        <v>40</v>
      </c>
      <c r="AX360" s="12" t="s">
        <v>80</v>
      </c>
      <c r="AY360" s="230" t="s">
        <v>201</v>
      </c>
    </row>
    <row r="361" spans="2:65" s="13" customFormat="1">
      <c r="B361" s="231"/>
      <c r="C361" s="232"/>
      <c r="D361" s="218" t="s">
        <v>211</v>
      </c>
      <c r="E361" s="233" t="s">
        <v>34</v>
      </c>
      <c r="F361" s="234" t="s">
        <v>5327</v>
      </c>
      <c r="G361" s="232"/>
      <c r="H361" s="235">
        <v>14.5</v>
      </c>
      <c r="I361" s="236"/>
      <c r="J361" s="232"/>
      <c r="K361" s="232"/>
      <c r="L361" s="237"/>
      <c r="M361" s="238"/>
      <c r="N361" s="239"/>
      <c r="O361" s="239"/>
      <c r="P361" s="239"/>
      <c r="Q361" s="239"/>
      <c r="R361" s="239"/>
      <c r="S361" s="239"/>
      <c r="T361" s="240"/>
      <c r="AT361" s="241" t="s">
        <v>211</v>
      </c>
      <c r="AU361" s="241" t="s">
        <v>87</v>
      </c>
      <c r="AV361" s="13" t="s">
        <v>87</v>
      </c>
      <c r="AW361" s="13" t="s">
        <v>40</v>
      </c>
      <c r="AX361" s="13" t="s">
        <v>80</v>
      </c>
      <c r="AY361" s="241" t="s">
        <v>201</v>
      </c>
    </row>
    <row r="362" spans="2:65" s="14" customFormat="1">
      <c r="B362" s="242"/>
      <c r="C362" s="243"/>
      <c r="D362" s="218" t="s">
        <v>211</v>
      </c>
      <c r="E362" s="244" t="s">
        <v>34</v>
      </c>
      <c r="F362" s="245" t="s">
        <v>215</v>
      </c>
      <c r="G362" s="243"/>
      <c r="H362" s="246">
        <v>14.5</v>
      </c>
      <c r="I362" s="247"/>
      <c r="J362" s="243"/>
      <c r="K362" s="243"/>
      <c r="L362" s="248"/>
      <c r="M362" s="249"/>
      <c r="N362" s="250"/>
      <c r="O362" s="250"/>
      <c r="P362" s="250"/>
      <c r="Q362" s="250"/>
      <c r="R362" s="250"/>
      <c r="S362" s="250"/>
      <c r="T362" s="251"/>
      <c r="AT362" s="252" t="s">
        <v>211</v>
      </c>
      <c r="AU362" s="252" t="s">
        <v>87</v>
      </c>
      <c r="AV362" s="14" t="s">
        <v>111</v>
      </c>
      <c r="AW362" s="14" t="s">
        <v>40</v>
      </c>
      <c r="AX362" s="14" t="s">
        <v>42</v>
      </c>
      <c r="AY362" s="252" t="s">
        <v>201</v>
      </c>
    </row>
    <row r="363" spans="2:65" s="1" customFormat="1" ht="16.5" customHeight="1">
      <c r="B363" s="43"/>
      <c r="C363" s="264" t="s">
        <v>524</v>
      </c>
      <c r="D363" s="264" t="s">
        <v>306</v>
      </c>
      <c r="E363" s="265" t="s">
        <v>5393</v>
      </c>
      <c r="F363" s="266" t="s">
        <v>5394</v>
      </c>
      <c r="G363" s="267" t="s">
        <v>540</v>
      </c>
      <c r="H363" s="268">
        <v>14.935</v>
      </c>
      <c r="I363" s="269"/>
      <c r="J363" s="270">
        <f>ROUND(I363*H363,2)</f>
        <v>0</v>
      </c>
      <c r="K363" s="266" t="s">
        <v>207</v>
      </c>
      <c r="L363" s="271"/>
      <c r="M363" s="272" t="s">
        <v>34</v>
      </c>
      <c r="N363" s="273" t="s">
        <v>51</v>
      </c>
      <c r="O363" s="44"/>
      <c r="P363" s="215">
        <f>O363*H363</f>
        <v>0</v>
      </c>
      <c r="Q363" s="215">
        <v>4.6899999999999997E-3</v>
      </c>
      <c r="R363" s="215">
        <f>Q363*H363</f>
        <v>7.004515E-2</v>
      </c>
      <c r="S363" s="215">
        <v>0</v>
      </c>
      <c r="T363" s="216">
        <f>S363*H363</f>
        <v>0</v>
      </c>
      <c r="AR363" s="25" t="s">
        <v>244</v>
      </c>
      <c r="AT363" s="25" t="s">
        <v>306</v>
      </c>
      <c r="AU363" s="25" t="s">
        <v>87</v>
      </c>
      <c r="AY363" s="25" t="s">
        <v>201</v>
      </c>
      <c r="BE363" s="217">
        <f>IF(N363="základní",J363,0)</f>
        <v>0</v>
      </c>
      <c r="BF363" s="217">
        <f>IF(N363="snížená",J363,0)</f>
        <v>0</v>
      </c>
      <c r="BG363" s="217">
        <f>IF(N363="zákl. přenesená",J363,0)</f>
        <v>0</v>
      </c>
      <c r="BH363" s="217">
        <f>IF(N363="sníž. přenesená",J363,0)</f>
        <v>0</v>
      </c>
      <c r="BI363" s="217">
        <f>IF(N363="nulová",J363,0)</f>
        <v>0</v>
      </c>
      <c r="BJ363" s="25" t="s">
        <v>42</v>
      </c>
      <c r="BK363" s="217">
        <f>ROUND(I363*H363,2)</f>
        <v>0</v>
      </c>
      <c r="BL363" s="25" t="s">
        <v>111</v>
      </c>
      <c r="BM363" s="25" t="s">
        <v>5395</v>
      </c>
    </row>
    <row r="364" spans="2:65" s="13" customFormat="1">
      <c r="B364" s="231"/>
      <c r="C364" s="232"/>
      <c r="D364" s="218" t="s">
        <v>211</v>
      </c>
      <c r="E364" s="232"/>
      <c r="F364" s="234" t="s">
        <v>5396</v>
      </c>
      <c r="G364" s="232"/>
      <c r="H364" s="235">
        <v>14.935</v>
      </c>
      <c r="I364" s="236"/>
      <c r="J364" s="232"/>
      <c r="K364" s="232"/>
      <c r="L364" s="237"/>
      <c r="M364" s="238"/>
      <c r="N364" s="239"/>
      <c r="O364" s="239"/>
      <c r="P364" s="239"/>
      <c r="Q364" s="239"/>
      <c r="R364" s="239"/>
      <c r="S364" s="239"/>
      <c r="T364" s="240"/>
      <c r="AT364" s="241" t="s">
        <v>211</v>
      </c>
      <c r="AU364" s="241" t="s">
        <v>87</v>
      </c>
      <c r="AV364" s="13" t="s">
        <v>87</v>
      </c>
      <c r="AW364" s="13" t="s">
        <v>6</v>
      </c>
      <c r="AX364" s="13" t="s">
        <v>42</v>
      </c>
      <c r="AY364" s="241" t="s">
        <v>201</v>
      </c>
    </row>
    <row r="365" spans="2:65" s="1" customFormat="1" ht="25.5" customHeight="1">
      <c r="B365" s="43"/>
      <c r="C365" s="206" t="s">
        <v>528</v>
      </c>
      <c r="D365" s="206" t="s">
        <v>203</v>
      </c>
      <c r="E365" s="207" t="s">
        <v>5397</v>
      </c>
      <c r="F365" s="208" t="s">
        <v>5398</v>
      </c>
      <c r="G365" s="209" t="s">
        <v>370</v>
      </c>
      <c r="H365" s="210">
        <v>1</v>
      </c>
      <c r="I365" s="211"/>
      <c r="J365" s="212">
        <f>ROUND(I365*H365,2)</f>
        <v>0</v>
      </c>
      <c r="K365" s="208" t="s">
        <v>34</v>
      </c>
      <c r="L365" s="63"/>
      <c r="M365" s="213" t="s">
        <v>34</v>
      </c>
      <c r="N365" s="214" t="s">
        <v>51</v>
      </c>
      <c r="O365" s="44"/>
      <c r="P365" s="215">
        <f>O365*H365</f>
        <v>0</v>
      </c>
      <c r="Q365" s="215">
        <v>1.2E-4</v>
      </c>
      <c r="R365" s="215">
        <f>Q365*H365</f>
        <v>1.2E-4</v>
      </c>
      <c r="S365" s="215">
        <v>0</v>
      </c>
      <c r="T365" s="216">
        <f>S365*H365</f>
        <v>0</v>
      </c>
      <c r="AR365" s="25" t="s">
        <v>111</v>
      </c>
      <c r="AT365" s="25" t="s">
        <v>203</v>
      </c>
      <c r="AU365" s="25" t="s">
        <v>87</v>
      </c>
      <c r="AY365" s="25" t="s">
        <v>201</v>
      </c>
      <c r="BE365" s="217">
        <f>IF(N365="základní",J365,0)</f>
        <v>0</v>
      </c>
      <c r="BF365" s="217">
        <f>IF(N365="snížená",J365,0)</f>
        <v>0</v>
      </c>
      <c r="BG365" s="217">
        <f>IF(N365="zákl. přenesená",J365,0)</f>
        <v>0</v>
      </c>
      <c r="BH365" s="217">
        <f>IF(N365="sníž. přenesená",J365,0)</f>
        <v>0</v>
      </c>
      <c r="BI365" s="217">
        <f>IF(N365="nulová",J365,0)</f>
        <v>0</v>
      </c>
      <c r="BJ365" s="25" t="s">
        <v>42</v>
      </c>
      <c r="BK365" s="217">
        <f>ROUND(I365*H365,2)</f>
        <v>0</v>
      </c>
      <c r="BL365" s="25" t="s">
        <v>111</v>
      </c>
      <c r="BM365" s="25" t="s">
        <v>5399</v>
      </c>
    </row>
    <row r="366" spans="2:65" s="1" customFormat="1" ht="67.5">
      <c r="B366" s="43"/>
      <c r="C366" s="65"/>
      <c r="D366" s="218" t="s">
        <v>209</v>
      </c>
      <c r="E366" s="65"/>
      <c r="F366" s="219" t="s">
        <v>5400</v>
      </c>
      <c r="G366" s="65"/>
      <c r="H366" s="65"/>
      <c r="I366" s="175"/>
      <c r="J366" s="65"/>
      <c r="K366" s="65"/>
      <c r="L366" s="63"/>
      <c r="M366" s="220"/>
      <c r="N366" s="44"/>
      <c r="O366" s="44"/>
      <c r="P366" s="44"/>
      <c r="Q366" s="44"/>
      <c r="R366" s="44"/>
      <c r="S366" s="44"/>
      <c r="T366" s="80"/>
      <c r="AT366" s="25" t="s">
        <v>209</v>
      </c>
      <c r="AU366" s="25" t="s">
        <v>87</v>
      </c>
    </row>
    <row r="367" spans="2:65" s="12" customFormat="1">
      <c r="B367" s="221"/>
      <c r="C367" s="222"/>
      <c r="D367" s="218" t="s">
        <v>211</v>
      </c>
      <c r="E367" s="223" t="s">
        <v>34</v>
      </c>
      <c r="F367" s="224" t="s">
        <v>5189</v>
      </c>
      <c r="G367" s="222"/>
      <c r="H367" s="223" t="s">
        <v>34</v>
      </c>
      <c r="I367" s="225"/>
      <c r="J367" s="222"/>
      <c r="K367" s="222"/>
      <c r="L367" s="226"/>
      <c r="M367" s="227"/>
      <c r="N367" s="228"/>
      <c r="O367" s="228"/>
      <c r="P367" s="228"/>
      <c r="Q367" s="228"/>
      <c r="R367" s="228"/>
      <c r="S367" s="228"/>
      <c r="T367" s="229"/>
      <c r="AT367" s="230" t="s">
        <v>211</v>
      </c>
      <c r="AU367" s="230" t="s">
        <v>87</v>
      </c>
      <c r="AV367" s="12" t="s">
        <v>42</v>
      </c>
      <c r="AW367" s="12" t="s">
        <v>40</v>
      </c>
      <c r="AX367" s="12" t="s">
        <v>80</v>
      </c>
      <c r="AY367" s="230" t="s">
        <v>201</v>
      </c>
    </row>
    <row r="368" spans="2:65" s="13" customFormat="1">
      <c r="B368" s="231"/>
      <c r="C368" s="232"/>
      <c r="D368" s="218" t="s">
        <v>211</v>
      </c>
      <c r="E368" s="233" t="s">
        <v>34</v>
      </c>
      <c r="F368" s="234" t="s">
        <v>5401</v>
      </c>
      <c r="G368" s="232"/>
      <c r="H368" s="235">
        <v>1</v>
      </c>
      <c r="I368" s="236"/>
      <c r="J368" s="232"/>
      <c r="K368" s="232"/>
      <c r="L368" s="237"/>
      <c r="M368" s="238"/>
      <c r="N368" s="239"/>
      <c r="O368" s="239"/>
      <c r="P368" s="239"/>
      <c r="Q368" s="239"/>
      <c r="R368" s="239"/>
      <c r="S368" s="239"/>
      <c r="T368" s="240"/>
      <c r="AT368" s="241" t="s">
        <v>211</v>
      </c>
      <c r="AU368" s="241" t="s">
        <v>87</v>
      </c>
      <c r="AV368" s="13" t="s">
        <v>87</v>
      </c>
      <c r="AW368" s="13" t="s">
        <v>40</v>
      </c>
      <c r="AX368" s="13" t="s">
        <v>80</v>
      </c>
      <c r="AY368" s="241" t="s">
        <v>201</v>
      </c>
    </row>
    <row r="369" spans="2:65" s="14" customFormat="1">
      <c r="B369" s="242"/>
      <c r="C369" s="243"/>
      <c r="D369" s="218" t="s">
        <v>211</v>
      </c>
      <c r="E369" s="244" t="s">
        <v>34</v>
      </c>
      <c r="F369" s="245" t="s">
        <v>215</v>
      </c>
      <c r="G369" s="243"/>
      <c r="H369" s="246">
        <v>1</v>
      </c>
      <c r="I369" s="247"/>
      <c r="J369" s="243"/>
      <c r="K369" s="243"/>
      <c r="L369" s="248"/>
      <c r="M369" s="249"/>
      <c r="N369" s="250"/>
      <c r="O369" s="250"/>
      <c r="P369" s="250"/>
      <c r="Q369" s="250"/>
      <c r="R369" s="250"/>
      <c r="S369" s="250"/>
      <c r="T369" s="251"/>
      <c r="AT369" s="252" t="s">
        <v>211</v>
      </c>
      <c r="AU369" s="252" t="s">
        <v>87</v>
      </c>
      <c r="AV369" s="14" t="s">
        <v>111</v>
      </c>
      <c r="AW369" s="14" t="s">
        <v>40</v>
      </c>
      <c r="AX369" s="14" t="s">
        <v>42</v>
      </c>
      <c r="AY369" s="252" t="s">
        <v>201</v>
      </c>
    </row>
    <row r="370" spans="2:65" s="1" customFormat="1" ht="16.5" customHeight="1">
      <c r="B370" s="43"/>
      <c r="C370" s="206" t="s">
        <v>533</v>
      </c>
      <c r="D370" s="206" t="s">
        <v>203</v>
      </c>
      <c r="E370" s="207" t="s">
        <v>5402</v>
      </c>
      <c r="F370" s="208" t="s">
        <v>5403</v>
      </c>
      <c r="G370" s="209" t="s">
        <v>540</v>
      </c>
      <c r="H370" s="210">
        <v>7.3</v>
      </c>
      <c r="I370" s="211"/>
      <c r="J370" s="212">
        <f>ROUND(I370*H370,2)</f>
        <v>0</v>
      </c>
      <c r="K370" s="208" t="s">
        <v>207</v>
      </c>
      <c r="L370" s="63"/>
      <c r="M370" s="213" t="s">
        <v>34</v>
      </c>
      <c r="N370" s="214" t="s">
        <v>51</v>
      </c>
      <c r="O370" s="44"/>
      <c r="P370" s="215">
        <f>O370*H370</f>
        <v>0</v>
      </c>
      <c r="Q370" s="215">
        <v>0</v>
      </c>
      <c r="R370" s="215">
        <f>Q370*H370</f>
        <v>0</v>
      </c>
      <c r="S370" s="215">
        <v>0</v>
      </c>
      <c r="T370" s="216">
        <f>S370*H370</f>
        <v>0</v>
      </c>
      <c r="AR370" s="25" t="s">
        <v>111</v>
      </c>
      <c r="AT370" s="25" t="s">
        <v>203</v>
      </c>
      <c r="AU370" s="25" t="s">
        <v>87</v>
      </c>
      <c r="AY370" s="25" t="s">
        <v>201</v>
      </c>
      <c r="BE370" s="217">
        <f>IF(N370="základní",J370,0)</f>
        <v>0</v>
      </c>
      <c r="BF370" s="217">
        <f>IF(N370="snížená",J370,0)</f>
        <v>0</v>
      </c>
      <c r="BG370" s="217">
        <f>IF(N370="zákl. přenesená",J370,0)</f>
        <v>0</v>
      </c>
      <c r="BH370" s="217">
        <f>IF(N370="sníž. přenesená",J370,0)</f>
        <v>0</v>
      </c>
      <c r="BI370" s="217">
        <f>IF(N370="nulová",J370,0)</f>
        <v>0</v>
      </c>
      <c r="BJ370" s="25" t="s">
        <v>42</v>
      </c>
      <c r="BK370" s="217">
        <f>ROUND(I370*H370,2)</f>
        <v>0</v>
      </c>
      <c r="BL370" s="25" t="s">
        <v>111</v>
      </c>
      <c r="BM370" s="25" t="s">
        <v>5404</v>
      </c>
    </row>
    <row r="371" spans="2:65" s="1" customFormat="1" ht="94.5">
      <c r="B371" s="43"/>
      <c r="C371" s="65"/>
      <c r="D371" s="218" t="s">
        <v>209</v>
      </c>
      <c r="E371" s="65"/>
      <c r="F371" s="219" t="s">
        <v>5405</v>
      </c>
      <c r="G371" s="65"/>
      <c r="H371" s="65"/>
      <c r="I371" s="175"/>
      <c r="J371" s="65"/>
      <c r="K371" s="65"/>
      <c r="L371" s="63"/>
      <c r="M371" s="220"/>
      <c r="N371" s="44"/>
      <c r="O371" s="44"/>
      <c r="P371" s="44"/>
      <c r="Q371" s="44"/>
      <c r="R371" s="44"/>
      <c r="S371" s="44"/>
      <c r="T371" s="80"/>
      <c r="AT371" s="25" t="s">
        <v>209</v>
      </c>
      <c r="AU371" s="25" t="s">
        <v>87</v>
      </c>
    </row>
    <row r="372" spans="2:65" s="12" customFormat="1">
      <c r="B372" s="221"/>
      <c r="C372" s="222"/>
      <c r="D372" s="218" t="s">
        <v>211</v>
      </c>
      <c r="E372" s="223" t="s">
        <v>34</v>
      </c>
      <c r="F372" s="224" t="s">
        <v>5189</v>
      </c>
      <c r="G372" s="222"/>
      <c r="H372" s="223" t="s">
        <v>34</v>
      </c>
      <c r="I372" s="225"/>
      <c r="J372" s="222"/>
      <c r="K372" s="222"/>
      <c r="L372" s="226"/>
      <c r="M372" s="227"/>
      <c r="N372" s="228"/>
      <c r="O372" s="228"/>
      <c r="P372" s="228"/>
      <c r="Q372" s="228"/>
      <c r="R372" s="228"/>
      <c r="S372" s="228"/>
      <c r="T372" s="229"/>
      <c r="AT372" s="230" t="s">
        <v>211</v>
      </c>
      <c r="AU372" s="230" t="s">
        <v>87</v>
      </c>
      <c r="AV372" s="12" t="s">
        <v>42</v>
      </c>
      <c r="AW372" s="12" t="s">
        <v>40</v>
      </c>
      <c r="AX372" s="12" t="s">
        <v>80</v>
      </c>
      <c r="AY372" s="230" t="s">
        <v>201</v>
      </c>
    </row>
    <row r="373" spans="2:65" s="13" customFormat="1">
      <c r="B373" s="231"/>
      <c r="C373" s="232"/>
      <c r="D373" s="218" t="s">
        <v>211</v>
      </c>
      <c r="E373" s="233" t="s">
        <v>34</v>
      </c>
      <c r="F373" s="234" t="s">
        <v>5325</v>
      </c>
      <c r="G373" s="232"/>
      <c r="H373" s="235">
        <v>7.3</v>
      </c>
      <c r="I373" s="236"/>
      <c r="J373" s="232"/>
      <c r="K373" s="232"/>
      <c r="L373" s="237"/>
      <c r="M373" s="238"/>
      <c r="N373" s="239"/>
      <c r="O373" s="239"/>
      <c r="P373" s="239"/>
      <c r="Q373" s="239"/>
      <c r="R373" s="239"/>
      <c r="S373" s="239"/>
      <c r="T373" s="240"/>
      <c r="AT373" s="241" t="s">
        <v>211</v>
      </c>
      <c r="AU373" s="241" t="s">
        <v>87</v>
      </c>
      <c r="AV373" s="13" t="s">
        <v>87</v>
      </c>
      <c r="AW373" s="13" t="s">
        <v>40</v>
      </c>
      <c r="AX373" s="13" t="s">
        <v>80</v>
      </c>
      <c r="AY373" s="241" t="s">
        <v>201</v>
      </c>
    </row>
    <row r="374" spans="2:65" s="14" customFormat="1">
      <c r="B374" s="242"/>
      <c r="C374" s="243"/>
      <c r="D374" s="218" t="s">
        <v>211</v>
      </c>
      <c r="E374" s="244" t="s">
        <v>34</v>
      </c>
      <c r="F374" s="245" t="s">
        <v>215</v>
      </c>
      <c r="G374" s="243"/>
      <c r="H374" s="246">
        <v>7.3</v>
      </c>
      <c r="I374" s="247"/>
      <c r="J374" s="243"/>
      <c r="K374" s="243"/>
      <c r="L374" s="248"/>
      <c r="M374" s="249"/>
      <c r="N374" s="250"/>
      <c r="O374" s="250"/>
      <c r="P374" s="250"/>
      <c r="Q374" s="250"/>
      <c r="R374" s="250"/>
      <c r="S374" s="250"/>
      <c r="T374" s="251"/>
      <c r="AT374" s="252" t="s">
        <v>211</v>
      </c>
      <c r="AU374" s="252" t="s">
        <v>87</v>
      </c>
      <c r="AV374" s="14" t="s">
        <v>111</v>
      </c>
      <c r="AW374" s="14" t="s">
        <v>40</v>
      </c>
      <c r="AX374" s="14" t="s">
        <v>42</v>
      </c>
      <c r="AY374" s="252" t="s">
        <v>201</v>
      </c>
    </row>
    <row r="375" spans="2:65" s="1" customFormat="1" ht="16.5" customHeight="1">
      <c r="B375" s="43"/>
      <c r="C375" s="206" t="s">
        <v>537</v>
      </c>
      <c r="D375" s="206" t="s">
        <v>203</v>
      </c>
      <c r="E375" s="207" t="s">
        <v>5406</v>
      </c>
      <c r="F375" s="208" t="s">
        <v>5407</v>
      </c>
      <c r="G375" s="209" t="s">
        <v>540</v>
      </c>
      <c r="H375" s="210">
        <v>20.399999999999999</v>
      </c>
      <c r="I375" s="211"/>
      <c r="J375" s="212">
        <f>ROUND(I375*H375,2)</f>
        <v>0</v>
      </c>
      <c r="K375" s="208" t="s">
        <v>207</v>
      </c>
      <c r="L375" s="63"/>
      <c r="M375" s="213" t="s">
        <v>34</v>
      </c>
      <c r="N375" s="214" t="s">
        <v>51</v>
      </c>
      <c r="O375" s="44"/>
      <c r="P375" s="215">
        <f>O375*H375</f>
        <v>0</v>
      </c>
      <c r="Q375" s="215">
        <v>0</v>
      </c>
      <c r="R375" s="215">
        <f>Q375*H375</f>
        <v>0</v>
      </c>
      <c r="S375" s="215">
        <v>0</v>
      </c>
      <c r="T375" s="216">
        <f>S375*H375</f>
        <v>0</v>
      </c>
      <c r="AR375" s="25" t="s">
        <v>111</v>
      </c>
      <c r="AT375" s="25" t="s">
        <v>203</v>
      </c>
      <c r="AU375" s="25" t="s">
        <v>87</v>
      </c>
      <c r="AY375" s="25" t="s">
        <v>201</v>
      </c>
      <c r="BE375" s="217">
        <f>IF(N375="základní",J375,0)</f>
        <v>0</v>
      </c>
      <c r="BF375" s="217">
        <f>IF(N375="snížená",J375,0)</f>
        <v>0</v>
      </c>
      <c r="BG375" s="217">
        <f>IF(N375="zákl. přenesená",J375,0)</f>
        <v>0</v>
      </c>
      <c r="BH375" s="217">
        <f>IF(N375="sníž. přenesená",J375,0)</f>
        <v>0</v>
      </c>
      <c r="BI375" s="217">
        <f>IF(N375="nulová",J375,0)</f>
        <v>0</v>
      </c>
      <c r="BJ375" s="25" t="s">
        <v>42</v>
      </c>
      <c r="BK375" s="217">
        <f>ROUND(I375*H375,2)</f>
        <v>0</v>
      </c>
      <c r="BL375" s="25" t="s">
        <v>111</v>
      </c>
      <c r="BM375" s="25" t="s">
        <v>5408</v>
      </c>
    </row>
    <row r="376" spans="2:65" s="1" customFormat="1" ht="94.5">
      <c r="B376" s="43"/>
      <c r="C376" s="65"/>
      <c r="D376" s="218" t="s">
        <v>209</v>
      </c>
      <c r="E376" s="65"/>
      <c r="F376" s="219" t="s">
        <v>5405</v>
      </c>
      <c r="G376" s="65"/>
      <c r="H376" s="65"/>
      <c r="I376" s="175"/>
      <c r="J376" s="65"/>
      <c r="K376" s="65"/>
      <c r="L376" s="63"/>
      <c r="M376" s="220"/>
      <c r="N376" s="44"/>
      <c r="O376" s="44"/>
      <c r="P376" s="44"/>
      <c r="Q376" s="44"/>
      <c r="R376" s="44"/>
      <c r="S376" s="44"/>
      <c r="T376" s="80"/>
      <c r="AT376" s="25" t="s">
        <v>209</v>
      </c>
      <c r="AU376" s="25" t="s">
        <v>87</v>
      </c>
    </row>
    <row r="377" spans="2:65" s="12" customFormat="1">
      <c r="B377" s="221"/>
      <c r="C377" s="222"/>
      <c r="D377" s="218" t="s">
        <v>211</v>
      </c>
      <c r="E377" s="223" t="s">
        <v>34</v>
      </c>
      <c r="F377" s="224" t="s">
        <v>5189</v>
      </c>
      <c r="G377" s="222"/>
      <c r="H377" s="223" t="s">
        <v>34</v>
      </c>
      <c r="I377" s="225"/>
      <c r="J377" s="222"/>
      <c r="K377" s="222"/>
      <c r="L377" s="226"/>
      <c r="M377" s="227"/>
      <c r="N377" s="228"/>
      <c r="O377" s="228"/>
      <c r="P377" s="228"/>
      <c r="Q377" s="228"/>
      <c r="R377" s="228"/>
      <c r="S377" s="228"/>
      <c r="T377" s="229"/>
      <c r="AT377" s="230" t="s">
        <v>211</v>
      </c>
      <c r="AU377" s="230" t="s">
        <v>87</v>
      </c>
      <c r="AV377" s="12" t="s">
        <v>42</v>
      </c>
      <c r="AW377" s="12" t="s">
        <v>40</v>
      </c>
      <c r="AX377" s="12" t="s">
        <v>80</v>
      </c>
      <c r="AY377" s="230" t="s">
        <v>201</v>
      </c>
    </row>
    <row r="378" spans="2:65" s="13" customFormat="1">
      <c r="B378" s="231"/>
      <c r="C378" s="232"/>
      <c r="D378" s="218" t="s">
        <v>211</v>
      </c>
      <c r="E378" s="233" t="s">
        <v>34</v>
      </c>
      <c r="F378" s="234" t="s">
        <v>5326</v>
      </c>
      <c r="G378" s="232"/>
      <c r="H378" s="235">
        <v>5.9</v>
      </c>
      <c r="I378" s="236"/>
      <c r="J378" s="232"/>
      <c r="K378" s="232"/>
      <c r="L378" s="237"/>
      <c r="M378" s="238"/>
      <c r="N378" s="239"/>
      <c r="O378" s="239"/>
      <c r="P378" s="239"/>
      <c r="Q378" s="239"/>
      <c r="R378" s="239"/>
      <c r="S378" s="239"/>
      <c r="T378" s="240"/>
      <c r="AT378" s="241" t="s">
        <v>211</v>
      </c>
      <c r="AU378" s="241" t="s">
        <v>87</v>
      </c>
      <c r="AV378" s="13" t="s">
        <v>87</v>
      </c>
      <c r="AW378" s="13" t="s">
        <v>40</v>
      </c>
      <c r="AX378" s="13" t="s">
        <v>80</v>
      </c>
      <c r="AY378" s="241" t="s">
        <v>201</v>
      </c>
    </row>
    <row r="379" spans="2:65" s="13" customFormat="1">
      <c r="B379" s="231"/>
      <c r="C379" s="232"/>
      <c r="D379" s="218" t="s">
        <v>211</v>
      </c>
      <c r="E379" s="233" t="s">
        <v>34</v>
      </c>
      <c r="F379" s="234" t="s">
        <v>5327</v>
      </c>
      <c r="G379" s="232"/>
      <c r="H379" s="235">
        <v>14.5</v>
      </c>
      <c r="I379" s="236"/>
      <c r="J379" s="232"/>
      <c r="K379" s="232"/>
      <c r="L379" s="237"/>
      <c r="M379" s="238"/>
      <c r="N379" s="239"/>
      <c r="O379" s="239"/>
      <c r="P379" s="239"/>
      <c r="Q379" s="239"/>
      <c r="R379" s="239"/>
      <c r="S379" s="239"/>
      <c r="T379" s="240"/>
      <c r="AT379" s="241" t="s">
        <v>211</v>
      </c>
      <c r="AU379" s="241" t="s">
        <v>87</v>
      </c>
      <c r="AV379" s="13" t="s">
        <v>87</v>
      </c>
      <c r="AW379" s="13" t="s">
        <v>40</v>
      </c>
      <c r="AX379" s="13" t="s">
        <v>80</v>
      </c>
      <c r="AY379" s="241" t="s">
        <v>201</v>
      </c>
    </row>
    <row r="380" spans="2:65" s="14" customFormat="1">
      <c r="B380" s="242"/>
      <c r="C380" s="243"/>
      <c r="D380" s="218" t="s">
        <v>211</v>
      </c>
      <c r="E380" s="244" t="s">
        <v>34</v>
      </c>
      <c r="F380" s="245" t="s">
        <v>215</v>
      </c>
      <c r="G380" s="243"/>
      <c r="H380" s="246">
        <v>20.399999999999999</v>
      </c>
      <c r="I380" s="247"/>
      <c r="J380" s="243"/>
      <c r="K380" s="243"/>
      <c r="L380" s="248"/>
      <c r="M380" s="249"/>
      <c r="N380" s="250"/>
      <c r="O380" s="250"/>
      <c r="P380" s="250"/>
      <c r="Q380" s="250"/>
      <c r="R380" s="250"/>
      <c r="S380" s="250"/>
      <c r="T380" s="251"/>
      <c r="AT380" s="252" t="s">
        <v>211</v>
      </c>
      <c r="AU380" s="252" t="s">
        <v>87</v>
      </c>
      <c r="AV380" s="14" t="s">
        <v>111</v>
      </c>
      <c r="AW380" s="14" t="s">
        <v>40</v>
      </c>
      <c r="AX380" s="14" t="s">
        <v>42</v>
      </c>
      <c r="AY380" s="252" t="s">
        <v>201</v>
      </c>
    </row>
    <row r="381" spans="2:65" s="1" customFormat="1" ht="25.5" customHeight="1">
      <c r="B381" s="43"/>
      <c r="C381" s="206" t="s">
        <v>543</v>
      </c>
      <c r="D381" s="206" t="s">
        <v>203</v>
      </c>
      <c r="E381" s="207" t="s">
        <v>5409</v>
      </c>
      <c r="F381" s="208" t="s">
        <v>5410</v>
      </c>
      <c r="G381" s="209" t="s">
        <v>370</v>
      </c>
      <c r="H381" s="210">
        <v>1</v>
      </c>
      <c r="I381" s="211"/>
      <c r="J381" s="212">
        <f>ROUND(I381*H381,2)</f>
        <v>0</v>
      </c>
      <c r="K381" s="208" t="s">
        <v>207</v>
      </c>
      <c r="L381" s="63"/>
      <c r="M381" s="213" t="s">
        <v>34</v>
      </c>
      <c r="N381" s="214" t="s">
        <v>51</v>
      </c>
      <c r="O381" s="44"/>
      <c r="P381" s="215">
        <f>O381*H381</f>
        <v>0</v>
      </c>
      <c r="Q381" s="215">
        <v>1.92726</v>
      </c>
      <c r="R381" s="215">
        <f>Q381*H381</f>
        <v>1.92726</v>
      </c>
      <c r="S381" s="215">
        <v>0</v>
      </c>
      <c r="T381" s="216">
        <f>S381*H381</f>
        <v>0</v>
      </c>
      <c r="AR381" s="25" t="s">
        <v>111</v>
      </c>
      <c r="AT381" s="25" t="s">
        <v>203</v>
      </c>
      <c r="AU381" s="25" t="s">
        <v>87</v>
      </c>
      <c r="AY381" s="25" t="s">
        <v>201</v>
      </c>
      <c r="BE381" s="217">
        <f>IF(N381="základní",J381,0)</f>
        <v>0</v>
      </c>
      <c r="BF381" s="217">
        <f>IF(N381="snížená",J381,0)</f>
        <v>0</v>
      </c>
      <c r="BG381" s="217">
        <f>IF(N381="zákl. přenesená",J381,0)</f>
        <v>0</v>
      </c>
      <c r="BH381" s="217">
        <f>IF(N381="sníž. přenesená",J381,0)</f>
        <v>0</v>
      </c>
      <c r="BI381" s="217">
        <f>IF(N381="nulová",J381,0)</f>
        <v>0</v>
      </c>
      <c r="BJ381" s="25" t="s">
        <v>42</v>
      </c>
      <c r="BK381" s="217">
        <f>ROUND(I381*H381,2)</f>
        <v>0</v>
      </c>
      <c r="BL381" s="25" t="s">
        <v>111</v>
      </c>
      <c r="BM381" s="25" t="s">
        <v>5411</v>
      </c>
    </row>
    <row r="382" spans="2:65" s="1" customFormat="1" ht="108">
      <c r="B382" s="43"/>
      <c r="C382" s="65"/>
      <c r="D382" s="218" t="s">
        <v>209</v>
      </c>
      <c r="E382" s="65"/>
      <c r="F382" s="219" t="s">
        <v>5412</v>
      </c>
      <c r="G382" s="65"/>
      <c r="H382" s="65"/>
      <c r="I382" s="175"/>
      <c r="J382" s="65"/>
      <c r="K382" s="65"/>
      <c r="L382" s="63"/>
      <c r="M382" s="220"/>
      <c r="N382" s="44"/>
      <c r="O382" s="44"/>
      <c r="P382" s="44"/>
      <c r="Q382" s="44"/>
      <c r="R382" s="44"/>
      <c r="S382" s="44"/>
      <c r="T382" s="80"/>
      <c r="AT382" s="25" t="s">
        <v>209</v>
      </c>
      <c r="AU382" s="25" t="s">
        <v>87</v>
      </c>
    </row>
    <row r="383" spans="2:65" s="12" customFormat="1">
      <c r="B383" s="221"/>
      <c r="C383" s="222"/>
      <c r="D383" s="218" t="s">
        <v>211</v>
      </c>
      <c r="E383" s="223" t="s">
        <v>34</v>
      </c>
      <c r="F383" s="224" t="s">
        <v>5189</v>
      </c>
      <c r="G383" s="222"/>
      <c r="H383" s="223" t="s">
        <v>34</v>
      </c>
      <c r="I383" s="225"/>
      <c r="J383" s="222"/>
      <c r="K383" s="222"/>
      <c r="L383" s="226"/>
      <c r="M383" s="227"/>
      <c r="N383" s="228"/>
      <c r="O383" s="228"/>
      <c r="P383" s="228"/>
      <c r="Q383" s="228"/>
      <c r="R383" s="228"/>
      <c r="S383" s="228"/>
      <c r="T383" s="229"/>
      <c r="AT383" s="230" t="s">
        <v>211</v>
      </c>
      <c r="AU383" s="230" t="s">
        <v>87</v>
      </c>
      <c r="AV383" s="12" t="s">
        <v>42</v>
      </c>
      <c r="AW383" s="12" t="s">
        <v>40</v>
      </c>
      <c r="AX383" s="12" t="s">
        <v>80</v>
      </c>
      <c r="AY383" s="230" t="s">
        <v>201</v>
      </c>
    </row>
    <row r="384" spans="2:65" s="13" customFormat="1">
      <c r="B384" s="231"/>
      <c r="C384" s="232"/>
      <c r="D384" s="218" t="s">
        <v>211</v>
      </c>
      <c r="E384" s="233" t="s">
        <v>34</v>
      </c>
      <c r="F384" s="234" t="s">
        <v>5401</v>
      </c>
      <c r="G384" s="232"/>
      <c r="H384" s="235">
        <v>1</v>
      </c>
      <c r="I384" s="236"/>
      <c r="J384" s="232"/>
      <c r="K384" s="232"/>
      <c r="L384" s="237"/>
      <c r="M384" s="238"/>
      <c r="N384" s="239"/>
      <c r="O384" s="239"/>
      <c r="P384" s="239"/>
      <c r="Q384" s="239"/>
      <c r="R384" s="239"/>
      <c r="S384" s="239"/>
      <c r="T384" s="240"/>
      <c r="AT384" s="241" t="s">
        <v>211</v>
      </c>
      <c r="AU384" s="241" t="s">
        <v>87</v>
      </c>
      <c r="AV384" s="13" t="s">
        <v>87</v>
      </c>
      <c r="AW384" s="13" t="s">
        <v>40</v>
      </c>
      <c r="AX384" s="13" t="s">
        <v>80</v>
      </c>
      <c r="AY384" s="241" t="s">
        <v>201</v>
      </c>
    </row>
    <row r="385" spans="2:65" s="14" customFormat="1">
      <c r="B385" s="242"/>
      <c r="C385" s="243"/>
      <c r="D385" s="218" t="s">
        <v>211</v>
      </c>
      <c r="E385" s="244" t="s">
        <v>34</v>
      </c>
      <c r="F385" s="245" t="s">
        <v>215</v>
      </c>
      <c r="G385" s="243"/>
      <c r="H385" s="246">
        <v>1</v>
      </c>
      <c r="I385" s="247"/>
      <c r="J385" s="243"/>
      <c r="K385" s="243"/>
      <c r="L385" s="248"/>
      <c r="M385" s="249"/>
      <c r="N385" s="250"/>
      <c r="O385" s="250"/>
      <c r="P385" s="250"/>
      <c r="Q385" s="250"/>
      <c r="R385" s="250"/>
      <c r="S385" s="250"/>
      <c r="T385" s="251"/>
      <c r="AT385" s="252" t="s">
        <v>211</v>
      </c>
      <c r="AU385" s="252" t="s">
        <v>87</v>
      </c>
      <c r="AV385" s="14" t="s">
        <v>111</v>
      </c>
      <c r="AW385" s="14" t="s">
        <v>40</v>
      </c>
      <c r="AX385" s="14" t="s">
        <v>42</v>
      </c>
      <c r="AY385" s="252" t="s">
        <v>201</v>
      </c>
    </row>
    <row r="386" spans="2:65" s="1" customFormat="1" ht="25.5" customHeight="1">
      <c r="B386" s="43"/>
      <c r="C386" s="264" t="s">
        <v>548</v>
      </c>
      <c r="D386" s="264" t="s">
        <v>306</v>
      </c>
      <c r="E386" s="265" t="s">
        <v>5413</v>
      </c>
      <c r="F386" s="266" t="s">
        <v>5414</v>
      </c>
      <c r="G386" s="267" t="s">
        <v>370</v>
      </c>
      <c r="H386" s="268">
        <v>1.01</v>
      </c>
      <c r="I386" s="269"/>
      <c r="J386" s="270">
        <f>ROUND(I386*H386,2)</f>
        <v>0</v>
      </c>
      <c r="K386" s="266" t="s">
        <v>207</v>
      </c>
      <c r="L386" s="271"/>
      <c r="M386" s="272" t="s">
        <v>34</v>
      </c>
      <c r="N386" s="273" t="s">
        <v>51</v>
      </c>
      <c r="O386" s="44"/>
      <c r="P386" s="215">
        <f>O386*H386</f>
        <v>0</v>
      </c>
      <c r="Q386" s="215">
        <v>1.6140000000000001</v>
      </c>
      <c r="R386" s="215">
        <f>Q386*H386</f>
        <v>1.6301400000000001</v>
      </c>
      <c r="S386" s="215">
        <v>0</v>
      </c>
      <c r="T386" s="216">
        <f>S386*H386</f>
        <v>0</v>
      </c>
      <c r="AR386" s="25" t="s">
        <v>244</v>
      </c>
      <c r="AT386" s="25" t="s">
        <v>306</v>
      </c>
      <c r="AU386" s="25" t="s">
        <v>87</v>
      </c>
      <c r="AY386" s="25" t="s">
        <v>201</v>
      </c>
      <c r="BE386" s="217">
        <f>IF(N386="základní",J386,0)</f>
        <v>0</v>
      </c>
      <c r="BF386" s="217">
        <f>IF(N386="snížená",J386,0)</f>
        <v>0</v>
      </c>
      <c r="BG386" s="217">
        <f>IF(N386="zákl. přenesená",J386,0)</f>
        <v>0</v>
      </c>
      <c r="BH386" s="217">
        <f>IF(N386="sníž. přenesená",J386,0)</f>
        <v>0</v>
      </c>
      <c r="BI386" s="217">
        <f>IF(N386="nulová",J386,0)</f>
        <v>0</v>
      </c>
      <c r="BJ386" s="25" t="s">
        <v>42</v>
      </c>
      <c r="BK386" s="217">
        <f>ROUND(I386*H386,2)</f>
        <v>0</v>
      </c>
      <c r="BL386" s="25" t="s">
        <v>111</v>
      </c>
      <c r="BM386" s="25" t="s">
        <v>5415</v>
      </c>
    </row>
    <row r="387" spans="2:65" s="13" customFormat="1">
      <c r="B387" s="231"/>
      <c r="C387" s="232"/>
      <c r="D387" s="218" t="s">
        <v>211</v>
      </c>
      <c r="E387" s="232"/>
      <c r="F387" s="234" t="s">
        <v>5416</v>
      </c>
      <c r="G387" s="232"/>
      <c r="H387" s="235">
        <v>1.01</v>
      </c>
      <c r="I387" s="236"/>
      <c r="J387" s="232"/>
      <c r="K387" s="232"/>
      <c r="L387" s="237"/>
      <c r="M387" s="238"/>
      <c r="N387" s="239"/>
      <c r="O387" s="239"/>
      <c r="P387" s="239"/>
      <c r="Q387" s="239"/>
      <c r="R387" s="239"/>
      <c r="S387" s="239"/>
      <c r="T387" s="240"/>
      <c r="AT387" s="241" t="s">
        <v>211</v>
      </c>
      <c r="AU387" s="241" t="s">
        <v>87</v>
      </c>
      <c r="AV387" s="13" t="s">
        <v>87</v>
      </c>
      <c r="AW387" s="13" t="s">
        <v>6</v>
      </c>
      <c r="AX387" s="13" t="s">
        <v>42</v>
      </c>
      <c r="AY387" s="241" t="s">
        <v>201</v>
      </c>
    </row>
    <row r="388" spans="2:65" s="1" customFormat="1" ht="25.5" customHeight="1">
      <c r="B388" s="43"/>
      <c r="C388" s="264" t="s">
        <v>556</v>
      </c>
      <c r="D388" s="264" t="s">
        <v>306</v>
      </c>
      <c r="E388" s="265" t="s">
        <v>5417</v>
      </c>
      <c r="F388" s="266" t="s">
        <v>5418</v>
      </c>
      <c r="G388" s="267" t="s">
        <v>370</v>
      </c>
      <c r="H388" s="268">
        <v>1.01</v>
      </c>
      <c r="I388" s="269"/>
      <c r="J388" s="270">
        <f>ROUND(I388*H388,2)</f>
        <v>0</v>
      </c>
      <c r="K388" s="266" t="s">
        <v>207</v>
      </c>
      <c r="L388" s="271"/>
      <c r="M388" s="272" t="s">
        <v>34</v>
      </c>
      <c r="N388" s="273" t="s">
        <v>51</v>
      </c>
      <c r="O388" s="44"/>
      <c r="P388" s="215">
        <f>O388*H388</f>
        <v>0</v>
      </c>
      <c r="Q388" s="215">
        <v>0.56999999999999995</v>
      </c>
      <c r="R388" s="215">
        <f>Q388*H388</f>
        <v>0.57569999999999999</v>
      </c>
      <c r="S388" s="215">
        <v>0</v>
      </c>
      <c r="T388" s="216">
        <f>S388*H388</f>
        <v>0</v>
      </c>
      <c r="AR388" s="25" t="s">
        <v>244</v>
      </c>
      <c r="AT388" s="25" t="s">
        <v>306</v>
      </c>
      <c r="AU388" s="25" t="s">
        <v>87</v>
      </c>
      <c r="AY388" s="25" t="s">
        <v>201</v>
      </c>
      <c r="BE388" s="217">
        <f>IF(N388="základní",J388,0)</f>
        <v>0</v>
      </c>
      <c r="BF388" s="217">
        <f>IF(N388="snížená",J388,0)</f>
        <v>0</v>
      </c>
      <c r="BG388" s="217">
        <f>IF(N388="zákl. přenesená",J388,0)</f>
        <v>0</v>
      </c>
      <c r="BH388" s="217">
        <f>IF(N388="sníž. přenesená",J388,0)</f>
        <v>0</v>
      </c>
      <c r="BI388" s="217">
        <f>IF(N388="nulová",J388,0)</f>
        <v>0</v>
      </c>
      <c r="BJ388" s="25" t="s">
        <v>42</v>
      </c>
      <c r="BK388" s="217">
        <f>ROUND(I388*H388,2)</f>
        <v>0</v>
      </c>
      <c r="BL388" s="25" t="s">
        <v>111</v>
      </c>
      <c r="BM388" s="25" t="s">
        <v>5419</v>
      </c>
    </row>
    <row r="389" spans="2:65" s="13" customFormat="1">
      <c r="B389" s="231"/>
      <c r="C389" s="232"/>
      <c r="D389" s="218" t="s">
        <v>211</v>
      </c>
      <c r="E389" s="232"/>
      <c r="F389" s="234" t="s">
        <v>5416</v>
      </c>
      <c r="G389" s="232"/>
      <c r="H389" s="235">
        <v>1.01</v>
      </c>
      <c r="I389" s="236"/>
      <c r="J389" s="232"/>
      <c r="K389" s="232"/>
      <c r="L389" s="237"/>
      <c r="M389" s="238"/>
      <c r="N389" s="239"/>
      <c r="O389" s="239"/>
      <c r="P389" s="239"/>
      <c r="Q389" s="239"/>
      <c r="R389" s="239"/>
      <c r="S389" s="239"/>
      <c r="T389" s="240"/>
      <c r="AT389" s="241" t="s">
        <v>211</v>
      </c>
      <c r="AU389" s="241" t="s">
        <v>87</v>
      </c>
      <c r="AV389" s="13" t="s">
        <v>87</v>
      </c>
      <c r="AW389" s="13" t="s">
        <v>6</v>
      </c>
      <c r="AX389" s="13" t="s">
        <v>42</v>
      </c>
      <c r="AY389" s="241" t="s">
        <v>201</v>
      </c>
    </row>
    <row r="390" spans="2:65" s="1" customFormat="1" ht="38.25" customHeight="1">
      <c r="B390" s="43"/>
      <c r="C390" s="206" t="s">
        <v>563</v>
      </c>
      <c r="D390" s="206" t="s">
        <v>203</v>
      </c>
      <c r="E390" s="207" t="s">
        <v>5420</v>
      </c>
      <c r="F390" s="208" t="s">
        <v>5421</v>
      </c>
      <c r="G390" s="209" t="s">
        <v>370</v>
      </c>
      <c r="H390" s="210">
        <v>1</v>
      </c>
      <c r="I390" s="211"/>
      <c r="J390" s="212">
        <f>ROUND(I390*H390,2)</f>
        <v>0</v>
      </c>
      <c r="K390" s="208" t="s">
        <v>207</v>
      </c>
      <c r="L390" s="63"/>
      <c r="M390" s="213" t="s">
        <v>34</v>
      </c>
      <c r="N390" s="214" t="s">
        <v>51</v>
      </c>
      <c r="O390" s="44"/>
      <c r="P390" s="215">
        <f>O390*H390</f>
        <v>0</v>
      </c>
      <c r="Q390" s="215">
        <v>3.9059999999999997E-2</v>
      </c>
      <c r="R390" s="215">
        <f>Q390*H390</f>
        <v>3.9059999999999997E-2</v>
      </c>
      <c r="S390" s="215">
        <v>0</v>
      </c>
      <c r="T390" s="216">
        <f>S390*H390</f>
        <v>0</v>
      </c>
      <c r="AR390" s="25" t="s">
        <v>111</v>
      </c>
      <c r="AT390" s="25" t="s">
        <v>203</v>
      </c>
      <c r="AU390" s="25" t="s">
        <v>87</v>
      </c>
      <c r="AY390" s="25" t="s">
        <v>201</v>
      </c>
      <c r="BE390" s="217">
        <f>IF(N390="základní",J390,0)</f>
        <v>0</v>
      </c>
      <c r="BF390" s="217">
        <f>IF(N390="snížená",J390,0)</f>
        <v>0</v>
      </c>
      <c r="BG390" s="217">
        <f>IF(N390="zákl. přenesená",J390,0)</f>
        <v>0</v>
      </c>
      <c r="BH390" s="217">
        <f>IF(N390="sníž. přenesená",J390,0)</f>
        <v>0</v>
      </c>
      <c r="BI390" s="217">
        <f>IF(N390="nulová",J390,0)</f>
        <v>0</v>
      </c>
      <c r="BJ390" s="25" t="s">
        <v>42</v>
      </c>
      <c r="BK390" s="217">
        <f>ROUND(I390*H390,2)</f>
        <v>0</v>
      </c>
      <c r="BL390" s="25" t="s">
        <v>111</v>
      </c>
      <c r="BM390" s="25" t="s">
        <v>5422</v>
      </c>
    </row>
    <row r="391" spans="2:65" s="1" customFormat="1" ht="81">
      <c r="B391" s="43"/>
      <c r="C391" s="65"/>
      <c r="D391" s="218" t="s">
        <v>209</v>
      </c>
      <c r="E391" s="65"/>
      <c r="F391" s="219" t="s">
        <v>5423</v>
      </c>
      <c r="G391" s="65"/>
      <c r="H391" s="65"/>
      <c r="I391" s="175"/>
      <c r="J391" s="65"/>
      <c r="K391" s="65"/>
      <c r="L391" s="63"/>
      <c r="M391" s="220"/>
      <c r="N391" s="44"/>
      <c r="O391" s="44"/>
      <c r="P391" s="44"/>
      <c r="Q391" s="44"/>
      <c r="R391" s="44"/>
      <c r="S391" s="44"/>
      <c r="T391" s="80"/>
      <c r="AT391" s="25" t="s">
        <v>209</v>
      </c>
      <c r="AU391" s="25" t="s">
        <v>87</v>
      </c>
    </row>
    <row r="392" spans="2:65" s="12" customFormat="1">
      <c r="B392" s="221"/>
      <c r="C392" s="222"/>
      <c r="D392" s="218" t="s">
        <v>211</v>
      </c>
      <c r="E392" s="223" t="s">
        <v>34</v>
      </c>
      <c r="F392" s="224" t="s">
        <v>5189</v>
      </c>
      <c r="G392" s="222"/>
      <c r="H392" s="223" t="s">
        <v>34</v>
      </c>
      <c r="I392" s="225"/>
      <c r="J392" s="222"/>
      <c r="K392" s="222"/>
      <c r="L392" s="226"/>
      <c r="M392" s="227"/>
      <c r="N392" s="228"/>
      <c r="O392" s="228"/>
      <c r="P392" s="228"/>
      <c r="Q392" s="228"/>
      <c r="R392" s="228"/>
      <c r="S392" s="228"/>
      <c r="T392" s="229"/>
      <c r="AT392" s="230" t="s">
        <v>211</v>
      </c>
      <c r="AU392" s="230" t="s">
        <v>87</v>
      </c>
      <c r="AV392" s="12" t="s">
        <v>42</v>
      </c>
      <c r="AW392" s="12" t="s">
        <v>40</v>
      </c>
      <c r="AX392" s="12" t="s">
        <v>80</v>
      </c>
      <c r="AY392" s="230" t="s">
        <v>201</v>
      </c>
    </row>
    <row r="393" spans="2:65" s="13" customFormat="1">
      <c r="B393" s="231"/>
      <c r="C393" s="232"/>
      <c r="D393" s="218" t="s">
        <v>211</v>
      </c>
      <c r="E393" s="233" t="s">
        <v>34</v>
      </c>
      <c r="F393" s="234" t="s">
        <v>5424</v>
      </c>
      <c r="G393" s="232"/>
      <c r="H393" s="235">
        <v>1</v>
      </c>
      <c r="I393" s="236"/>
      <c r="J393" s="232"/>
      <c r="K393" s="232"/>
      <c r="L393" s="237"/>
      <c r="M393" s="238"/>
      <c r="N393" s="239"/>
      <c r="O393" s="239"/>
      <c r="P393" s="239"/>
      <c r="Q393" s="239"/>
      <c r="R393" s="239"/>
      <c r="S393" s="239"/>
      <c r="T393" s="240"/>
      <c r="AT393" s="241" t="s">
        <v>211</v>
      </c>
      <c r="AU393" s="241" t="s">
        <v>87</v>
      </c>
      <c r="AV393" s="13" t="s">
        <v>87</v>
      </c>
      <c r="AW393" s="13" t="s">
        <v>40</v>
      </c>
      <c r="AX393" s="13" t="s">
        <v>80</v>
      </c>
      <c r="AY393" s="241" t="s">
        <v>201</v>
      </c>
    </row>
    <row r="394" spans="2:65" s="14" customFormat="1">
      <c r="B394" s="242"/>
      <c r="C394" s="243"/>
      <c r="D394" s="218" t="s">
        <v>211</v>
      </c>
      <c r="E394" s="244" t="s">
        <v>34</v>
      </c>
      <c r="F394" s="245" t="s">
        <v>215</v>
      </c>
      <c r="G394" s="243"/>
      <c r="H394" s="246">
        <v>1</v>
      </c>
      <c r="I394" s="247"/>
      <c r="J394" s="243"/>
      <c r="K394" s="243"/>
      <c r="L394" s="248"/>
      <c r="M394" s="249"/>
      <c r="N394" s="250"/>
      <c r="O394" s="250"/>
      <c r="P394" s="250"/>
      <c r="Q394" s="250"/>
      <c r="R394" s="250"/>
      <c r="S394" s="250"/>
      <c r="T394" s="251"/>
      <c r="AT394" s="252" t="s">
        <v>211</v>
      </c>
      <c r="AU394" s="252" t="s">
        <v>87</v>
      </c>
      <c r="AV394" s="14" t="s">
        <v>111</v>
      </c>
      <c r="AW394" s="14" t="s">
        <v>40</v>
      </c>
      <c r="AX394" s="14" t="s">
        <v>42</v>
      </c>
      <c r="AY394" s="252" t="s">
        <v>201</v>
      </c>
    </row>
    <row r="395" spans="2:65" s="1" customFormat="1" ht="38.25" customHeight="1">
      <c r="B395" s="43"/>
      <c r="C395" s="206" t="s">
        <v>567</v>
      </c>
      <c r="D395" s="206" t="s">
        <v>203</v>
      </c>
      <c r="E395" s="207" t="s">
        <v>5425</v>
      </c>
      <c r="F395" s="208" t="s">
        <v>5426</v>
      </c>
      <c r="G395" s="209" t="s">
        <v>370</v>
      </c>
      <c r="H395" s="210">
        <v>1</v>
      </c>
      <c r="I395" s="211"/>
      <c r="J395" s="212">
        <f>ROUND(I395*H395,2)</f>
        <v>0</v>
      </c>
      <c r="K395" s="208" t="s">
        <v>207</v>
      </c>
      <c r="L395" s="63"/>
      <c r="M395" s="213" t="s">
        <v>34</v>
      </c>
      <c r="N395" s="214" t="s">
        <v>51</v>
      </c>
      <c r="O395" s="44"/>
      <c r="P395" s="215">
        <f>O395*H395</f>
        <v>0</v>
      </c>
      <c r="Q395" s="215">
        <v>5.3460000000000001E-2</v>
      </c>
      <c r="R395" s="215">
        <f>Q395*H395</f>
        <v>5.3460000000000001E-2</v>
      </c>
      <c r="S395" s="215">
        <v>0</v>
      </c>
      <c r="T395" s="216">
        <f>S395*H395</f>
        <v>0</v>
      </c>
      <c r="AR395" s="25" t="s">
        <v>111</v>
      </c>
      <c r="AT395" s="25" t="s">
        <v>203</v>
      </c>
      <c r="AU395" s="25" t="s">
        <v>87</v>
      </c>
      <c r="AY395" s="25" t="s">
        <v>201</v>
      </c>
      <c r="BE395" s="217">
        <f>IF(N395="základní",J395,0)</f>
        <v>0</v>
      </c>
      <c r="BF395" s="217">
        <f>IF(N395="snížená",J395,0)</f>
        <v>0</v>
      </c>
      <c r="BG395" s="217">
        <f>IF(N395="zákl. přenesená",J395,0)</f>
        <v>0</v>
      </c>
      <c r="BH395" s="217">
        <f>IF(N395="sníž. přenesená",J395,0)</f>
        <v>0</v>
      </c>
      <c r="BI395" s="217">
        <f>IF(N395="nulová",J395,0)</f>
        <v>0</v>
      </c>
      <c r="BJ395" s="25" t="s">
        <v>42</v>
      </c>
      <c r="BK395" s="217">
        <f>ROUND(I395*H395,2)</f>
        <v>0</v>
      </c>
      <c r="BL395" s="25" t="s">
        <v>111</v>
      </c>
      <c r="BM395" s="25" t="s">
        <v>5427</v>
      </c>
    </row>
    <row r="396" spans="2:65" s="1" customFormat="1" ht="81">
      <c r="B396" s="43"/>
      <c r="C396" s="65"/>
      <c r="D396" s="218" t="s">
        <v>209</v>
      </c>
      <c r="E396" s="65"/>
      <c r="F396" s="219" t="s">
        <v>5423</v>
      </c>
      <c r="G396" s="65"/>
      <c r="H396" s="65"/>
      <c r="I396" s="175"/>
      <c r="J396" s="65"/>
      <c r="K396" s="65"/>
      <c r="L396" s="63"/>
      <c r="M396" s="220"/>
      <c r="N396" s="44"/>
      <c r="O396" s="44"/>
      <c r="P396" s="44"/>
      <c r="Q396" s="44"/>
      <c r="R396" s="44"/>
      <c r="S396" s="44"/>
      <c r="T396" s="80"/>
      <c r="AT396" s="25" t="s">
        <v>209</v>
      </c>
      <c r="AU396" s="25" t="s">
        <v>87</v>
      </c>
    </row>
    <row r="397" spans="2:65" s="12" customFormat="1">
      <c r="B397" s="221"/>
      <c r="C397" s="222"/>
      <c r="D397" s="218" t="s">
        <v>211</v>
      </c>
      <c r="E397" s="223" t="s">
        <v>34</v>
      </c>
      <c r="F397" s="224" t="s">
        <v>5189</v>
      </c>
      <c r="G397" s="222"/>
      <c r="H397" s="223" t="s">
        <v>34</v>
      </c>
      <c r="I397" s="225"/>
      <c r="J397" s="222"/>
      <c r="K397" s="222"/>
      <c r="L397" s="226"/>
      <c r="M397" s="227"/>
      <c r="N397" s="228"/>
      <c r="O397" s="228"/>
      <c r="P397" s="228"/>
      <c r="Q397" s="228"/>
      <c r="R397" s="228"/>
      <c r="S397" s="228"/>
      <c r="T397" s="229"/>
      <c r="AT397" s="230" t="s">
        <v>211</v>
      </c>
      <c r="AU397" s="230" t="s">
        <v>87</v>
      </c>
      <c r="AV397" s="12" t="s">
        <v>42</v>
      </c>
      <c r="AW397" s="12" t="s">
        <v>40</v>
      </c>
      <c r="AX397" s="12" t="s">
        <v>80</v>
      </c>
      <c r="AY397" s="230" t="s">
        <v>201</v>
      </c>
    </row>
    <row r="398" spans="2:65" s="13" customFormat="1">
      <c r="B398" s="231"/>
      <c r="C398" s="232"/>
      <c r="D398" s="218" t="s">
        <v>211</v>
      </c>
      <c r="E398" s="233" t="s">
        <v>34</v>
      </c>
      <c r="F398" s="234" t="s">
        <v>5428</v>
      </c>
      <c r="G398" s="232"/>
      <c r="H398" s="235">
        <v>1</v>
      </c>
      <c r="I398" s="236"/>
      <c r="J398" s="232"/>
      <c r="K398" s="232"/>
      <c r="L398" s="237"/>
      <c r="M398" s="238"/>
      <c r="N398" s="239"/>
      <c r="O398" s="239"/>
      <c r="P398" s="239"/>
      <c r="Q398" s="239"/>
      <c r="R398" s="239"/>
      <c r="S398" s="239"/>
      <c r="T398" s="240"/>
      <c r="AT398" s="241" t="s">
        <v>211</v>
      </c>
      <c r="AU398" s="241" t="s">
        <v>87</v>
      </c>
      <c r="AV398" s="13" t="s">
        <v>87</v>
      </c>
      <c r="AW398" s="13" t="s">
        <v>40</v>
      </c>
      <c r="AX398" s="13" t="s">
        <v>80</v>
      </c>
      <c r="AY398" s="241" t="s">
        <v>201</v>
      </c>
    </row>
    <row r="399" spans="2:65" s="14" customFormat="1">
      <c r="B399" s="242"/>
      <c r="C399" s="243"/>
      <c r="D399" s="218" t="s">
        <v>211</v>
      </c>
      <c r="E399" s="244" t="s">
        <v>34</v>
      </c>
      <c r="F399" s="245" t="s">
        <v>215</v>
      </c>
      <c r="G399" s="243"/>
      <c r="H399" s="246">
        <v>1</v>
      </c>
      <c r="I399" s="247"/>
      <c r="J399" s="243"/>
      <c r="K399" s="243"/>
      <c r="L399" s="248"/>
      <c r="M399" s="249"/>
      <c r="N399" s="250"/>
      <c r="O399" s="250"/>
      <c r="P399" s="250"/>
      <c r="Q399" s="250"/>
      <c r="R399" s="250"/>
      <c r="S399" s="250"/>
      <c r="T399" s="251"/>
      <c r="AT399" s="252" t="s">
        <v>211</v>
      </c>
      <c r="AU399" s="252" t="s">
        <v>87</v>
      </c>
      <c r="AV399" s="14" t="s">
        <v>111</v>
      </c>
      <c r="AW399" s="14" t="s">
        <v>40</v>
      </c>
      <c r="AX399" s="14" t="s">
        <v>42</v>
      </c>
      <c r="AY399" s="252" t="s">
        <v>201</v>
      </c>
    </row>
    <row r="400" spans="2:65" s="1" customFormat="1" ht="38.25" customHeight="1">
      <c r="B400" s="43"/>
      <c r="C400" s="206" t="s">
        <v>583</v>
      </c>
      <c r="D400" s="206" t="s">
        <v>203</v>
      </c>
      <c r="E400" s="207" t="s">
        <v>5429</v>
      </c>
      <c r="F400" s="208" t="s">
        <v>5430</v>
      </c>
      <c r="G400" s="209" t="s">
        <v>370</v>
      </c>
      <c r="H400" s="210">
        <v>2</v>
      </c>
      <c r="I400" s="211"/>
      <c r="J400" s="212">
        <f>ROUND(I400*H400,2)</f>
        <v>0</v>
      </c>
      <c r="K400" s="208" t="s">
        <v>207</v>
      </c>
      <c r="L400" s="63"/>
      <c r="M400" s="213" t="s">
        <v>34</v>
      </c>
      <c r="N400" s="214" t="s">
        <v>51</v>
      </c>
      <c r="O400" s="44"/>
      <c r="P400" s="215">
        <f>O400*H400</f>
        <v>0</v>
      </c>
      <c r="Q400" s="215">
        <v>6.2289999999999998E-2</v>
      </c>
      <c r="R400" s="215">
        <f>Q400*H400</f>
        <v>0.12458</v>
      </c>
      <c r="S400" s="215">
        <v>0</v>
      </c>
      <c r="T400" s="216">
        <f>S400*H400</f>
        <v>0</v>
      </c>
      <c r="AR400" s="25" t="s">
        <v>111</v>
      </c>
      <c r="AT400" s="25" t="s">
        <v>203</v>
      </c>
      <c r="AU400" s="25" t="s">
        <v>87</v>
      </c>
      <c r="AY400" s="25" t="s">
        <v>201</v>
      </c>
      <c r="BE400" s="217">
        <f>IF(N400="základní",J400,0)</f>
        <v>0</v>
      </c>
      <c r="BF400" s="217">
        <f>IF(N400="snížená",J400,0)</f>
        <v>0</v>
      </c>
      <c r="BG400" s="217">
        <f>IF(N400="zákl. přenesená",J400,0)</f>
        <v>0</v>
      </c>
      <c r="BH400" s="217">
        <f>IF(N400="sníž. přenesená",J400,0)</f>
        <v>0</v>
      </c>
      <c r="BI400" s="217">
        <f>IF(N400="nulová",J400,0)</f>
        <v>0</v>
      </c>
      <c r="BJ400" s="25" t="s">
        <v>42</v>
      </c>
      <c r="BK400" s="217">
        <f>ROUND(I400*H400,2)</f>
        <v>0</v>
      </c>
      <c r="BL400" s="25" t="s">
        <v>111</v>
      </c>
      <c r="BM400" s="25" t="s">
        <v>5431</v>
      </c>
    </row>
    <row r="401" spans="2:65" s="1" customFormat="1" ht="81">
      <c r="B401" s="43"/>
      <c r="C401" s="65"/>
      <c r="D401" s="218" t="s">
        <v>209</v>
      </c>
      <c r="E401" s="65"/>
      <c r="F401" s="219" t="s">
        <v>5423</v>
      </c>
      <c r="G401" s="65"/>
      <c r="H401" s="65"/>
      <c r="I401" s="175"/>
      <c r="J401" s="65"/>
      <c r="K401" s="65"/>
      <c r="L401" s="63"/>
      <c r="M401" s="220"/>
      <c r="N401" s="44"/>
      <c r="O401" s="44"/>
      <c r="P401" s="44"/>
      <c r="Q401" s="44"/>
      <c r="R401" s="44"/>
      <c r="S401" s="44"/>
      <c r="T401" s="80"/>
      <c r="AT401" s="25" t="s">
        <v>209</v>
      </c>
      <c r="AU401" s="25" t="s">
        <v>87</v>
      </c>
    </row>
    <row r="402" spans="2:65" s="12" customFormat="1">
      <c r="B402" s="221"/>
      <c r="C402" s="222"/>
      <c r="D402" s="218" t="s">
        <v>211</v>
      </c>
      <c r="E402" s="223" t="s">
        <v>34</v>
      </c>
      <c r="F402" s="224" t="s">
        <v>5189</v>
      </c>
      <c r="G402" s="222"/>
      <c r="H402" s="223" t="s">
        <v>34</v>
      </c>
      <c r="I402" s="225"/>
      <c r="J402" s="222"/>
      <c r="K402" s="222"/>
      <c r="L402" s="226"/>
      <c r="M402" s="227"/>
      <c r="N402" s="228"/>
      <c r="O402" s="228"/>
      <c r="P402" s="228"/>
      <c r="Q402" s="228"/>
      <c r="R402" s="228"/>
      <c r="S402" s="228"/>
      <c r="T402" s="229"/>
      <c r="AT402" s="230" t="s">
        <v>211</v>
      </c>
      <c r="AU402" s="230" t="s">
        <v>87</v>
      </c>
      <c r="AV402" s="12" t="s">
        <v>42</v>
      </c>
      <c r="AW402" s="12" t="s">
        <v>40</v>
      </c>
      <c r="AX402" s="12" t="s">
        <v>80</v>
      </c>
      <c r="AY402" s="230" t="s">
        <v>201</v>
      </c>
    </row>
    <row r="403" spans="2:65" s="13" customFormat="1">
      <c r="B403" s="231"/>
      <c r="C403" s="232"/>
      <c r="D403" s="218" t="s">
        <v>211</v>
      </c>
      <c r="E403" s="233" t="s">
        <v>34</v>
      </c>
      <c r="F403" s="234" t="s">
        <v>5428</v>
      </c>
      <c r="G403" s="232"/>
      <c r="H403" s="235">
        <v>1</v>
      </c>
      <c r="I403" s="236"/>
      <c r="J403" s="232"/>
      <c r="K403" s="232"/>
      <c r="L403" s="237"/>
      <c r="M403" s="238"/>
      <c r="N403" s="239"/>
      <c r="O403" s="239"/>
      <c r="P403" s="239"/>
      <c r="Q403" s="239"/>
      <c r="R403" s="239"/>
      <c r="S403" s="239"/>
      <c r="T403" s="240"/>
      <c r="AT403" s="241" t="s">
        <v>211</v>
      </c>
      <c r="AU403" s="241" t="s">
        <v>87</v>
      </c>
      <c r="AV403" s="13" t="s">
        <v>87</v>
      </c>
      <c r="AW403" s="13" t="s">
        <v>40</v>
      </c>
      <c r="AX403" s="13" t="s">
        <v>80</v>
      </c>
      <c r="AY403" s="241" t="s">
        <v>201</v>
      </c>
    </row>
    <row r="404" spans="2:65" s="13" customFormat="1">
      <c r="B404" s="231"/>
      <c r="C404" s="232"/>
      <c r="D404" s="218" t="s">
        <v>211</v>
      </c>
      <c r="E404" s="233" t="s">
        <v>34</v>
      </c>
      <c r="F404" s="234" t="s">
        <v>5424</v>
      </c>
      <c r="G404" s="232"/>
      <c r="H404" s="235">
        <v>1</v>
      </c>
      <c r="I404" s="236"/>
      <c r="J404" s="232"/>
      <c r="K404" s="232"/>
      <c r="L404" s="237"/>
      <c r="M404" s="238"/>
      <c r="N404" s="239"/>
      <c r="O404" s="239"/>
      <c r="P404" s="239"/>
      <c r="Q404" s="239"/>
      <c r="R404" s="239"/>
      <c r="S404" s="239"/>
      <c r="T404" s="240"/>
      <c r="AT404" s="241" t="s">
        <v>211</v>
      </c>
      <c r="AU404" s="241" t="s">
        <v>87</v>
      </c>
      <c r="AV404" s="13" t="s">
        <v>87</v>
      </c>
      <c r="AW404" s="13" t="s">
        <v>40</v>
      </c>
      <c r="AX404" s="13" t="s">
        <v>80</v>
      </c>
      <c r="AY404" s="241" t="s">
        <v>201</v>
      </c>
    </row>
    <row r="405" spans="2:65" s="14" customFormat="1">
      <c r="B405" s="242"/>
      <c r="C405" s="243"/>
      <c r="D405" s="218" t="s">
        <v>211</v>
      </c>
      <c r="E405" s="244" t="s">
        <v>34</v>
      </c>
      <c r="F405" s="245" t="s">
        <v>215</v>
      </c>
      <c r="G405" s="243"/>
      <c r="H405" s="246">
        <v>2</v>
      </c>
      <c r="I405" s="247"/>
      <c r="J405" s="243"/>
      <c r="K405" s="243"/>
      <c r="L405" s="248"/>
      <c r="M405" s="249"/>
      <c r="N405" s="250"/>
      <c r="O405" s="250"/>
      <c r="P405" s="250"/>
      <c r="Q405" s="250"/>
      <c r="R405" s="250"/>
      <c r="S405" s="250"/>
      <c r="T405" s="251"/>
      <c r="AT405" s="252" t="s">
        <v>211</v>
      </c>
      <c r="AU405" s="252" t="s">
        <v>87</v>
      </c>
      <c r="AV405" s="14" t="s">
        <v>111</v>
      </c>
      <c r="AW405" s="14" t="s">
        <v>40</v>
      </c>
      <c r="AX405" s="14" t="s">
        <v>42</v>
      </c>
      <c r="AY405" s="252" t="s">
        <v>201</v>
      </c>
    </row>
    <row r="406" spans="2:65" s="1" customFormat="1" ht="25.5" customHeight="1">
      <c r="B406" s="43"/>
      <c r="C406" s="206" t="s">
        <v>589</v>
      </c>
      <c r="D406" s="206" t="s">
        <v>203</v>
      </c>
      <c r="E406" s="207" t="s">
        <v>5432</v>
      </c>
      <c r="F406" s="208" t="s">
        <v>5433</v>
      </c>
      <c r="G406" s="209" t="s">
        <v>370</v>
      </c>
      <c r="H406" s="210">
        <v>2</v>
      </c>
      <c r="I406" s="211"/>
      <c r="J406" s="212">
        <f>ROUND(I406*H406,2)</f>
        <v>0</v>
      </c>
      <c r="K406" s="208" t="s">
        <v>207</v>
      </c>
      <c r="L406" s="63"/>
      <c r="M406" s="213" t="s">
        <v>34</v>
      </c>
      <c r="N406" s="214" t="s">
        <v>51</v>
      </c>
      <c r="O406" s="44"/>
      <c r="P406" s="215">
        <f>O406*H406</f>
        <v>0</v>
      </c>
      <c r="Q406" s="215">
        <v>1.0279999999999999E-2</v>
      </c>
      <c r="R406" s="215">
        <f>Q406*H406</f>
        <v>2.0559999999999998E-2</v>
      </c>
      <c r="S406" s="215">
        <v>0</v>
      </c>
      <c r="T406" s="216">
        <f>S406*H406</f>
        <v>0</v>
      </c>
      <c r="AR406" s="25" t="s">
        <v>111</v>
      </c>
      <c r="AT406" s="25" t="s">
        <v>203</v>
      </c>
      <c r="AU406" s="25" t="s">
        <v>87</v>
      </c>
      <c r="AY406" s="25" t="s">
        <v>201</v>
      </c>
      <c r="BE406" s="217">
        <f>IF(N406="základní",J406,0)</f>
        <v>0</v>
      </c>
      <c r="BF406" s="217">
        <f>IF(N406="snížená",J406,0)</f>
        <v>0</v>
      </c>
      <c r="BG406" s="217">
        <f>IF(N406="zákl. přenesená",J406,0)</f>
        <v>0</v>
      </c>
      <c r="BH406" s="217">
        <f>IF(N406="sníž. přenesená",J406,0)</f>
        <v>0</v>
      </c>
      <c r="BI406" s="217">
        <f>IF(N406="nulová",J406,0)</f>
        <v>0</v>
      </c>
      <c r="BJ406" s="25" t="s">
        <v>42</v>
      </c>
      <c r="BK406" s="217">
        <f>ROUND(I406*H406,2)</f>
        <v>0</v>
      </c>
      <c r="BL406" s="25" t="s">
        <v>111</v>
      </c>
      <c r="BM406" s="25" t="s">
        <v>5434</v>
      </c>
    </row>
    <row r="407" spans="2:65" s="1" customFormat="1" ht="81">
      <c r="B407" s="43"/>
      <c r="C407" s="65"/>
      <c r="D407" s="218" t="s">
        <v>209</v>
      </c>
      <c r="E407" s="65"/>
      <c r="F407" s="219" t="s">
        <v>5423</v>
      </c>
      <c r="G407" s="65"/>
      <c r="H407" s="65"/>
      <c r="I407" s="175"/>
      <c r="J407" s="65"/>
      <c r="K407" s="65"/>
      <c r="L407" s="63"/>
      <c r="M407" s="220"/>
      <c r="N407" s="44"/>
      <c r="O407" s="44"/>
      <c r="P407" s="44"/>
      <c r="Q407" s="44"/>
      <c r="R407" s="44"/>
      <c r="S407" s="44"/>
      <c r="T407" s="80"/>
      <c r="AT407" s="25" t="s">
        <v>209</v>
      </c>
      <c r="AU407" s="25" t="s">
        <v>87</v>
      </c>
    </row>
    <row r="408" spans="2:65" s="1" customFormat="1" ht="38.25" customHeight="1">
      <c r="B408" s="43"/>
      <c r="C408" s="206" t="s">
        <v>595</v>
      </c>
      <c r="D408" s="206" t="s">
        <v>203</v>
      </c>
      <c r="E408" s="207" t="s">
        <v>5435</v>
      </c>
      <c r="F408" s="208" t="s">
        <v>5436</v>
      </c>
      <c r="G408" s="209" t="s">
        <v>370</v>
      </c>
      <c r="H408" s="210">
        <v>2</v>
      </c>
      <c r="I408" s="211"/>
      <c r="J408" s="212">
        <f>ROUND(I408*H408,2)</f>
        <v>0</v>
      </c>
      <c r="K408" s="208" t="s">
        <v>207</v>
      </c>
      <c r="L408" s="63"/>
      <c r="M408" s="213" t="s">
        <v>34</v>
      </c>
      <c r="N408" s="214" t="s">
        <v>51</v>
      </c>
      <c r="O408" s="44"/>
      <c r="P408" s="215">
        <f>O408*H408</f>
        <v>0</v>
      </c>
      <c r="Q408" s="215">
        <v>0</v>
      </c>
      <c r="R408" s="215">
        <f>Q408*H408</f>
        <v>0</v>
      </c>
      <c r="S408" s="215">
        <v>0</v>
      </c>
      <c r="T408" s="216">
        <f>S408*H408</f>
        <v>0</v>
      </c>
      <c r="AR408" s="25" t="s">
        <v>111</v>
      </c>
      <c r="AT408" s="25" t="s">
        <v>203</v>
      </c>
      <c r="AU408" s="25" t="s">
        <v>87</v>
      </c>
      <c r="AY408" s="25" t="s">
        <v>201</v>
      </c>
      <c r="BE408" s="217">
        <f>IF(N408="základní",J408,0)</f>
        <v>0</v>
      </c>
      <c r="BF408" s="217">
        <f>IF(N408="snížená",J408,0)</f>
        <v>0</v>
      </c>
      <c r="BG408" s="217">
        <f>IF(N408="zákl. přenesená",J408,0)</f>
        <v>0</v>
      </c>
      <c r="BH408" s="217">
        <f>IF(N408="sníž. přenesená",J408,0)</f>
        <v>0</v>
      </c>
      <c r="BI408" s="217">
        <f>IF(N408="nulová",J408,0)</f>
        <v>0</v>
      </c>
      <c r="BJ408" s="25" t="s">
        <v>42</v>
      </c>
      <c r="BK408" s="217">
        <f>ROUND(I408*H408,2)</f>
        <v>0</v>
      </c>
      <c r="BL408" s="25" t="s">
        <v>111</v>
      </c>
      <c r="BM408" s="25" t="s">
        <v>5437</v>
      </c>
    </row>
    <row r="409" spans="2:65" s="1" customFormat="1" ht="81">
      <c r="B409" s="43"/>
      <c r="C409" s="65"/>
      <c r="D409" s="218" t="s">
        <v>209</v>
      </c>
      <c r="E409" s="65"/>
      <c r="F409" s="219" t="s">
        <v>5423</v>
      </c>
      <c r="G409" s="65"/>
      <c r="H409" s="65"/>
      <c r="I409" s="175"/>
      <c r="J409" s="65"/>
      <c r="K409" s="65"/>
      <c r="L409" s="63"/>
      <c r="M409" s="220"/>
      <c r="N409" s="44"/>
      <c r="O409" s="44"/>
      <c r="P409" s="44"/>
      <c r="Q409" s="44"/>
      <c r="R409" s="44"/>
      <c r="S409" s="44"/>
      <c r="T409" s="80"/>
      <c r="AT409" s="25" t="s">
        <v>209</v>
      </c>
      <c r="AU409" s="25" t="s">
        <v>87</v>
      </c>
    </row>
    <row r="410" spans="2:65" s="1" customFormat="1" ht="25.5" customHeight="1">
      <c r="B410" s="43"/>
      <c r="C410" s="206" t="s">
        <v>602</v>
      </c>
      <c r="D410" s="206" t="s">
        <v>203</v>
      </c>
      <c r="E410" s="207" t="s">
        <v>5438</v>
      </c>
      <c r="F410" s="208" t="s">
        <v>5439</v>
      </c>
      <c r="G410" s="209" t="s">
        <v>370</v>
      </c>
      <c r="H410" s="210">
        <v>2</v>
      </c>
      <c r="I410" s="211"/>
      <c r="J410" s="212">
        <f>ROUND(I410*H410,2)</f>
        <v>0</v>
      </c>
      <c r="K410" s="208" t="s">
        <v>207</v>
      </c>
      <c r="L410" s="63"/>
      <c r="M410" s="213" t="s">
        <v>34</v>
      </c>
      <c r="N410" s="214" t="s">
        <v>51</v>
      </c>
      <c r="O410" s="44"/>
      <c r="P410" s="215">
        <f>O410*H410</f>
        <v>0</v>
      </c>
      <c r="Q410" s="215">
        <v>6.0900000000000003E-2</v>
      </c>
      <c r="R410" s="215">
        <f>Q410*H410</f>
        <v>0.12180000000000001</v>
      </c>
      <c r="S410" s="215">
        <v>0</v>
      </c>
      <c r="T410" s="216">
        <f>S410*H410</f>
        <v>0</v>
      </c>
      <c r="AR410" s="25" t="s">
        <v>111</v>
      </c>
      <c r="AT410" s="25" t="s">
        <v>203</v>
      </c>
      <c r="AU410" s="25" t="s">
        <v>87</v>
      </c>
      <c r="AY410" s="25" t="s">
        <v>201</v>
      </c>
      <c r="BE410" s="217">
        <f>IF(N410="základní",J410,0)</f>
        <v>0</v>
      </c>
      <c r="BF410" s="217">
        <f>IF(N410="snížená",J410,0)</f>
        <v>0</v>
      </c>
      <c r="BG410" s="217">
        <f>IF(N410="zákl. přenesená",J410,0)</f>
        <v>0</v>
      </c>
      <c r="BH410" s="217">
        <f>IF(N410="sníž. přenesená",J410,0)</f>
        <v>0</v>
      </c>
      <c r="BI410" s="217">
        <f>IF(N410="nulová",J410,0)</f>
        <v>0</v>
      </c>
      <c r="BJ410" s="25" t="s">
        <v>42</v>
      </c>
      <c r="BK410" s="217">
        <f>ROUND(I410*H410,2)</f>
        <v>0</v>
      </c>
      <c r="BL410" s="25" t="s">
        <v>111</v>
      </c>
      <c r="BM410" s="25" t="s">
        <v>5440</v>
      </c>
    </row>
    <row r="411" spans="2:65" s="1" customFormat="1" ht="81">
      <c r="B411" s="43"/>
      <c r="C411" s="65"/>
      <c r="D411" s="218" t="s">
        <v>209</v>
      </c>
      <c r="E411" s="65"/>
      <c r="F411" s="219" t="s">
        <v>5423</v>
      </c>
      <c r="G411" s="65"/>
      <c r="H411" s="65"/>
      <c r="I411" s="175"/>
      <c r="J411" s="65"/>
      <c r="K411" s="65"/>
      <c r="L411" s="63"/>
      <c r="M411" s="220"/>
      <c r="N411" s="44"/>
      <c r="O411" s="44"/>
      <c r="P411" s="44"/>
      <c r="Q411" s="44"/>
      <c r="R411" s="44"/>
      <c r="S411" s="44"/>
      <c r="T411" s="80"/>
      <c r="AT411" s="25" t="s">
        <v>209</v>
      </c>
      <c r="AU411" s="25" t="s">
        <v>87</v>
      </c>
    </row>
    <row r="412" spans="2:65" s="12" customFormat="1">
      <c r="B412" s="221"/>
      <c r="C412" s="222"/>
      <c r="D412" s="218" t="s">
        <v>211</v>
      </c>
      <c r="E412" s="223" t="s">
        <v>34</v>
      </c>
      <c r="F412" s="224" t="s">
        <v>5189</v>
      </c>
      <c r="G412" s="222"/>
      <c r="H412" s="223" t="s">
        <v>34</v>
      </c>
      <c r="I412" s="225"/>
      <c r="J412" s="222"/>
      <c r="K412" s="222"/>
      <c r="L412" s="226"/>
      <c r="M412" s="227"/>
      <c r="N412" s="228"/>
      <c r="O412" s="228"/>
      <c r="P412" s="228"/>
      <c r="Q412" s="228"/>
      <c r="R412" s="228"/>
      <c r="S412" s="228"/>
      <c r="T412" s="229"/>
      <c r="AT412" s="230" t="s">
        <v>211</v>
      </c>
      <c r="AU412" s="230" t="s">
        <v>87</v>
      </c>
      <c r="AV412" s="12" t="s">
        <v>42</v>
      </c>
      <c r="AW412" s="12" t="s">
        <v>40</v>
      </c>
      <c r="AX412" s="12" t="s">
        <v>80</v>
      </c>
      <c r="AY412" s="230" t="s">
        <v>201</v>
      </c>
    </row>
    <row r="413" spans="2:65" s="13" customFormat="1">
      <c r="B413" s="231"/>
      <c r="C413" s="232"/>
      <c r="D413" s="218" t="s">
        <v>211</v>
      </c>
      <c r="E413" s="233" t="s">
        <v>34</v>
      </c>
      <c r="F413" s="234" t="s">
        <v>5428</v>
      </c>
      <c r="G413" s="232"/>
      <c r="H413" s="235">
        <v>1</v>
      </c>
      <c r="I413" s="236"/>
      <c r="J413" s="232"/>
      <c r="K413" s="232"/>
      <c r="L413" s="237"/>
      <c r="M413" s="238"/>
      <c r="N413" s="239"/>
      <c r="O413" s="239"/>
      <c r="P413" s="239"/>
      <c r="Q413" s="239"/>
      <c r="R413" s="239"/>
      <c r="S413" s="239"/>
      <c r="T413" s="240"/>
      <c r="AT413" s="241" t="s">
        <v>211</v>
      </c>
      <c r="AU413" s="241" t="s">
        <v>87</v>
      </c>
      <c r="AV413" s="13" t="s">
        <v>87</v>
      </c>
      <c r="AW413" s="13" t="s">
        <v>40</v>
      </c>
      <c r="AX413" s="13" t="s">
        <v>80</v>
      </c>
      <c r="AY413" s="241" t="s">
        <v>201</v>
      </c>
    </row>
    <row r="414" spans="2:65" s="13" customFormat="1">
      <c r="B414" s="231"/>
      <c r="C414" s="232"/>
      <c r="D414" s="218" t="s">
        <v>211</v>
      </c>
      <c r="E414" s="233" t="s">
        <v>34</v>
      </c>
      <c r="F414" s="234" t="s">
        <v>5424</v>
      </c>
      <c r="G414" s="232"/>
      <c r="H414" s="235">
        <v>1</v>
      </c>
      <c r="I414" s="236"/>
      <c r="J414" s="232"/>
      <c r="K414" s="232"/>
      <c r="L414" s="237"/>
      <c r="M414" s="238"/>
      <c r="N414" s="239"/>
      <c r="O414" s="239"/>
      <c r="P414" s="239"/>
      <c r="Q414" s="239"/>
      <c r="R414" s="239"/>
      <c r="S414" s="239"/>
      <c r="T414" s="240"/>
      <c r="AT414" s="241" t="s">
        <v>211</v>
      </c>
      <c r="AU414" s="241" t="s">
        <v>87</v>
      </c>
      <c r="AV414" s="13" t="s">
        <v>87</v>
      </c>
      <c r="AW414" s="13" t="s">
        <v>40</v>
      </c>
      <c r="AX414" s="13" t="s">
        <v>80</v>
      </c>
      <c r="AY414" s="241" t="s">
        <v>201</v>
      </c>
    </row>
    <row r="415" spans="2:65" s="14" customFormat="1">
      <c r="B415" s="242"/>
      <c r="C415" s="243"/>
      <c r="D415" s="218" t="s">
        <v>211</v>
      </c>
      <c r="E415" s="244" t="s">
        <v>34</v>
      </c>
      <c r="F415" s="245" t="s">
        <v>215</v>
      </c>
      <c r="G415" s="243"/>
      <c r="H415" s="246">
        <v>2</v>
      </c>
      <c r="I415" s="247"/>
      <c r="J415" s="243"/>
      <c r="K415" s="243"/>
      <c r="L415" s="248"/>
      <c r="M415" s="249"/>
      <c r="N415" s="250"/>
      <c r="O415" s="250"/>
      <c r="P415" s="250"/>
      <c r="Q415" s="250"/>
      <c r="R415" s="250"/>
      <c r="S415" s="250"/>
      <c r="T415" s="251"/>
      <c r="AT415" s="252" t="s">
        <v>211</v>
      </c>
      <c r="AU415" s="252" t="s">
        <v>87</v>
      </c>
      <c r="AV415" s="14" t="s">
        <v>111</v>
      </c>
      <c r="AW415" s="14" t="s">
        <v>40</v>
      </c>
      <c r="AX415" s="14" t="s">
        <v>42</v>
      </c>
      <c r="AY415" s="252" t="s">
        <v>201</v>
      </c>
    </row>
    <row r="416" spans="2:65" s="1" customFormat="1" ht="25.5" customHeight="1">
      <c r="B416" s="43"/>
      <c r="C416" s="206" t="s">
        <v>608</v>
      </c>
      <c r="D416" s="206" t="s">
        <v>203</v>
      </c>
      <c r="E416" s="207" t="s">
        <v>5441</v>
      </c>
      <c r="F416" s="208" t="s">
        <v>5442</v>
      </c>
      <c r="G416" s="209" t="s">
        <v>370</v>
      </c>
      <c r="H416" s="210">
        <v>4</v>
      </c>
      <c r="I416" s="211"/>
      <c r="J416" s="212">
        <f>ROUND(I416*H416,2)</f>
        <v>0</v>
      </c>
      <c r="K416" s="208" t="s">
        <v>207</v>
      </c>
      <c r="L416" s="63"/>
      <c r="M416" s="213" t="s">
        <v>34</v>
      </c>
      <c r="N416" s="214" t="s">
        <v>51</v>
      </c>
      <c r="O416" s="44"/>
      <c r="P416" s="215">
        <f>O416*H416</f>
        <v>0</v>
      </c>
      <c r="Q416" s="215">
        <v>2.0699999999999998E-3</v>
      </c>
      <c r="R416" s="215">
        <f>Q416*H416</f>
        <v>8.2799999999999992E-3</v>
      </c>
      <c r="S416" s="215">
        <v>0</v>
      </c>
      <c r="T416" s="216">
        <f>S416*H416</f>
        <v>0</v>
      </c>
      <c r="AR416" s="25" t="s">
        <v>111</v>
      </c>
      <c r="AT416" s="25" t="s">
        <v>203</v>
      </c>
      <c r="AU416" s="25" t="s">
        <v>87</v>
      </c>
      <c r="AY416" s="25" t="s">
        <v>201</v>
      </c>
      <c r="BE416" s="217">
        <f>IF(N416="základní",J416,0)</f>
        <v>0</v>
      </c>
      <c r="BF416" s="217">
        <f>IF(N416="snížená",J416,0)</f>
        <v>0</v>
      </c>
      <c r="BG416" s="217">
        <f>IF(N416="zákl. přenesená",J416,0)</f>
        <v>0</v>
      </c>
      <c r="BH416" s="217">
        <f>IF(N416="sníž. přenesená",J416,0)</f>
        <v>0</v>
      </c>
      <c r="BI416" s="217">
        <f>IF(N416="nulová",J416,0)</f>
        <v>0</v>
      </c>
      <c r="BJ416" s="25" t="s">
        <v>42</v>
      </c>
      <c r="BK416" s="217">
        <f>ROUND(I416*H416,2)</f>
        <v>0</v>
      </c>
      <c r="BL416" s="25" t="s">
        <v>111</v>
      </c>
      <c r="BM416" s="25" t="s">
        <v>5443</v>
      </c>
    </row>
    <row r="417" spans="2:65" s="1" customFormat="1" ht="81">
      <c r="B417" s="43"/>
      <c r="C417" s="65"/>
      <c r="D417" s="218" t="s">
        <v>209</v>
      </c>
      <c r="E417" s="65"/>
      <c r="F417" s="219" t="s">
        <v>5423</v>
      </c>
      <c r="G417" s="65"/>
      <c r="H417" s="65"/>
      <c r="I417" s="175"/>
      <c r="J417" s="65"/>
      <c r="K417" s="65"/>
      <c r="L417" s="63"/>
      <c r="M417" s="220"/>
      <c r="N417" s="44"/>
      <c r="O417" s="44"/>
      <c r="P417" s="44"/>
      <c r="Q417" s="44"/>
      <c r="R417" s="44"/>
      <c r="S417" s="44"/>
      <c r="T417" s="80"/>
      <c r="AT417" s="25" t="s">
        <v>209</v>
      </c>
      <c r="AU417" s="25" t="s">
        <v>87</v>
      </c>
    </row>
    <row r="418" spans="2:65" s="12" customFormat="1">
      <c r="B418" s="221"/>
      <c r="C418" s="222"/>
      <c r="D418" s="218" t="s">
        <v>211</v>
      </c>
      <c r="E418" s="223" t="s">
        <v>34</v>
      </c>
      <c r="F418" s="224" t="s">
        <v>5189</v>
      </c>
      <c r="G418" s="222"/>
      <c r="H418" s="223" t="s">
        <v>34</v>
      </c>
      <c r="I418" s="225"/>
      <c r="J418" s="222"/>
      <c r="K418" s="222"/>
      <c r="L418" s="226"/>
      <c r="M418" s="227"/>
      <c r="N418" s="228"/>
      <c r="O418" s="228"/>
      <c r="P418" s="228"/>
      <c r="Q418" s="228"/>
      <c r="R418" s="228"/>
      <c r="S418" s="228"/>
      <c r="T418" s="229"/>
      <c r="AT418" s="230" t="s">
        <v>211</v>
      </c>
      <c r="AU418" s="230" t="s">
        <v>87</v>
      </c>
      <c r="AV418" s="12" t="s">
        <v>42</v>
      </c>
      <c r="AW418" s="12" t="s">
        <v>40</v>
      </c>
      <c r="AX418" s="12" t="s">
        <v>80</v>
      </c>
      <c r="AY418" s="230" t="s">
        <v>201</v>
      </c>
    </row>
    <row r="419" spans="2:65" s="13" customFormat="1">
      <c r="B419" s="231"/>
      <c r="C419" s="232"/>
      <c r="D419" s="218" t="s">
        <v>211</v>
      </c>
      <c r="E419" s="233" t="s">
        <v>34</v>
      </c>
      <c r="F419" s="234" t="s">
        <v>5444</v>
      </c>
      <c r="G419" s="232"/>
      <c r="H419" s="235">
        <v>2</v>
      </c>
      <c r="I419" s="236"/>
      <c r="J419" s="232"/>
      <c r="K419" s="232"/>
      <c r="L419" s="237"/>
      <c r="M419" s="238"/>
      <c r="N419" s="239"/>
      <c r="O419" s="239"/>
      <c r="P419" s="239"/>
      <c r="Q419" s="239"/>
      <c r="R419" s="239"/>
      <c r="S419" s="239"/>
      <c r="T419" s="240"/>
      <c r="AT419" s="241" t="s">
        <v>211</v>
      </c>
      <c r="AU419" s="241" t="s">
        <v>87</v>
      </c>
      <c r="AV419" s="13" t="s">
        <v>87</v>
      </c>
      <c r="AW419" s="13" t="s">
        <v>40</v>
      </c>
      <c r="AX419" s="13" t="s">
        <v>80</v>
      </c>
      <c r="AY419" s="241" t="s">
        <v>201</v>
      </c>
    </row>
    <row r="420" spans="2:65" s="13" customFormat="1">
      <c r="B420" s="231"/>
      <c r="C420" s="232"/>
      <c r="D420" s="218" t="s">
        <v>211</v>
      </c>
      <c r="E420" s="233" t="s">
        <v>34</v>
      </c>
      <c r="F420" s="234" t="s">
        <v>5445</v>
      </c>
      <c r="G420" s="232"/>
      <c r="H420" s="235">
        <v>2</v>
      </c>
      <c r="I420" s="236"/>
      <c r="J420" s="232"/>
      <c r="K420" s="232"/>
      <c r="L420" s="237"/>
      <c r="M420" s="238"/>
      <c r="N420" s="239"/>
      <c r="O420" s="239"/>
      <c r="P420" s="239"/>
      <c r="Q420" s="239"/>
      <c r="R420" s="239"/>
      <c r="S420" s="239"/>
      <c r="T420" s="240"/>
      <c r="AT420" s="241" t="s">
        <v>211</v>
      </c>
      <c r="AU420" s="241" t="s">
        <v>87</v>
      </c>
      <c r="AV420" s="13" t="s">
        <v>87</v>
      </c>
      <c r="AW420" s="13" t="s">
        <v>40</v>
      </c>
      <c r="AX420" s="13" t="s">
        <v>80</v>
      </c>
      <c r="AY420" s="241" t="s">
        <v>201</v>
      </c>
    </row>
    <row r="421" spans="2:65" s="14" customFormat="1">
      <c r="B421" s="242"/>
      <c r="C421" s="243"/>
      <c r="D421" s="218" t="s">
        <v>211</v>
      </c>
      <c r="E421" s="244" t="s">
        <v>34</v>
      </c>
      <c r="F421" s="245" t="s">
        <v>215</v>
      </c>
      <c r="G421" s="243"/>
      <c r="H421" s="246">
        <v>4</v>
      </c>
      <c r="I421" s="247"/>
      <c r="J421" s="243"/>
      <c r="K421" s="243"/>
      <c r="L421" s="248"/>
      <c r="M421" s="249"/>
      <c r="N421" s="250"/>
      <c r="O421" s="250"/>
      <c r="P421" s="250"/>
      <c r="Q421" s="250"/>
      <c r="R421" s="250"/>
      <c r="S421" s="250"/>
      <c r="T421" s="251"/>
      <c r="AT421" s="252" t="s">
        <v>211</v>
      </c>
      <c r="AU421" s="252" t="s">
        <v>87</v>
      </c>
      <c r="AV421" s="14" t="s">
        <v>111</v>
      </c>
      <c r="AW421" s="14" t="s">
        <v>40</v>
      </c>
      <c r="AX421" s="14" t="s">
        <v>42</v>
      </c>
      <c r="AY421" s="252" t="s">
        <v>201</v>
      </c>
    </row>
    <row r="422" spans="2:65" s="1" customFormat="1" ht="25.5" customHeight="1">
      <c r="B422" s="43"/>
      <c r="C422" s="206" t="s">
        <v>615</v>
      </c>
      <c r="D422" s="206" t="s">
        <v>203</v>
      </c>
      <c r="E422" s="207" t="s">
        <v>5446</v>
      </c>
      <c r="F422" s="208" t="s">
        <v>5447</v>
      </c>
      <c r="G422" s="209" t="s">
        <v>370</v>
      </c>
      <c r="H422" s="210">
        <v>1</v>
      </c>
      <c r="I422" s="211"/>
      <c r="J422" s="212">
        <f>ROUND(I422*H422,2)</f>
        <v>0</v>
      </c>
      <c r="K422" s="208" t="s">
        <v>207</v>
      </c>
      <c r="L422" s="63"/>
      <c r="M422" s="213" t="s">
        <v>34</v>
      </c>
      <c r="N422" s="214" t="s">
        <v>51</v>
      </c>
      <c r="O422" s="44"/>
      <c r="P422" s="215">
        <f>O422*H422</f>
        <v>0</v>
      </c>
      <c r="Q422" s="215">
        <v>3.2499999999999999E-3</v>
      </c>
      <c r="R422" s="215">
        <f>Q422*H422</f>
        <v>3.2499999999999999E-3</v>
      </c>
      <c r="S422" s="215">
        <v>0</v>
      </c>
      <c r="T422" s="216">
        <f>S422*H422</f>
        <v>0</v>
      </c>
      <c r="AR422" s="25" t="s">
        <v>111</v>
      </c>
      <c r="AT422" s="25" t="s">
        <v>203</v>
      </c>
      <c r="AU422" s="25" t="s">
        <v>87</v>
      </c>
      <c r="AY422" s="25" t="s">
        <v>201</v>
      </c>
      <c r="BE422" s="217">
        <f>IF(N422="základní",J422,0)</f>
        <v>0</v>
      </c>
      <c r="BF422" s="217">
        <f>IF(N422="snížená",J422,0)</f>
        <v>0</v>
      </c>
      <c r="BG422" s="217">
        <f>IF(N422="zákl. přenesená",J422,0)</f>
        <v>0</v>
      </c>
      <c r="BH422" s="217">
        <f>IF(N422="sníž. přenesená",J422,0)</f>
        <v>0</v>
      </c>
      <c r="BI422" s="217">
        <f>IF(N422="nulová",J422,0)</f>
        <v>0</v>
      </c>
      <c r="BJ422" s="25" t="s">
        <v>42</v>
      </c>
      <c r="BK422" s="217">
        <f>ROUND(I422*H422,2)</f>
        <v>0</v>
      </c>
      <c r="BL422" s="25" t="s">
        <v>111</v>
      </c>
      <c r="BM422" s="25" t="s">
        <v>5448</v>
      </c>
    </row>
    <row r="423" spans="2:65" s="1" customFormat="1" ht="81">
      <c r="B423" s="43"/>
      <c r="C423" s="65"/>
      <c r="D423" s="218" t="s">
        <v>209</v>
      </c>
      <c r="E423" s="65"/>
      <c r="F423" s="219" t="s">
        <v>5423</v>
      </c>
      <c r="G423" s="65"/>
      <c r="H423" s="65"/>
      <c r="I423" s="175"/>
      <c r="J423" s="65"/>
      <c r="K423" s="65"/>
      <c r="L423" s="63"/>
      <c r="M423" s="220"/>
      <c r="N423" s="44"/>
      <c r="O423" s="44"/>
      <c r="P423" s="44"/>
      <c r="Q423" s="44"/>
      <c r="R423" s="44"/>
      <c r="S423" s="44"/>
      <c r="T423" s="80"/>
      <c r="AT423" s="25" t="s">
        <v>209</v>
      </c>
      <c r="AU423" s="25" t="s">
        <v>87</v>
      </c>
    </row>
    <row r="424" spans="2:65" s="12" customFormat="1">
      <c r="B424" s="221"/>
      <c r="C424" s="222"/>
      <c r="D424" s="218" t="s">
        <v>211</v>
      </c>
      <c r="E424" s="223" t="s">
        <v>34</v>
      </c>
      <c r="F424" s="224" t="s">
        <v>5189</v>
      </c>
      <c r="G424" s="222"/>
      <c r="H424" s="223" t="s">
        <v>34</v>
      </c>
      <c r="I424" s="225"/>
      <c r="J424" s="222"/>
      <c r="K424" s="222"/>
      <c r="L424" s="226"/>
      <c r="M424" s="227"/>
      <c r="N424" s="228"/>
      <c r="O424" s="228"/>
      <c r="P424" s="228"/>
      <c r="Q424" s="228"/>
      <c r="R424" s="228"/>
      <c r="S424" s="228"/>
      <c r="T424" s="229"/>
      <c r="AT424" s="230" t="s">
        <v>211</v>
      </c>
      <c r="AU424" s="230" t="s">
        <v>87</v>
      </c>
      <c r="AV424" s="12" t="s">
        <v>42</v>
      </c>
      <c r="AW424" s="12" t="s">
        <v>40</v>
      </c>
      <c r="AX424" s="12" t="s">
        <v>80</v>
      </c>
      <c r="AY424" s="230" t="s">
        <v>201</v>
      </c>
    </row>
    <row r="425" spans="2:65" s="13" customFormat="1">
      <c r="B425" s="231"/>
      <c r="C425" s="232"/>
      <c r="D425" s="218" t="s">
        <v>211</v>
      </c>
      <c r="E425" s="233" t="s">
        <v>34</v>
      </c>
      <c r="F425" s="234" t="s">
        <v>5449</v>
      </c>
      <c r="G425" s="232"/>
      <c r="H425" s="235">
        <v>1</v>
      </c>
      <c r="I425" s="236"/>
      <c r="J425" s="232"/>
      <c r="K425" s="232"/>
      <c r="L425" s="237"/>
      <c r="M425" s="238"/>
      <c r="N425" s="239"/>
      <c r="O425" s="239"/>
      <c r="P425" s="239"/>
      <c r="Q425" s="239"/>
      <c r="R425" s="239"/>
      <c r="S425" s="239"/>
      <c r="T425" s="240"/>
      <c r="AT425" s="241" t="s">
        <v>211</v>
      </c>
      <c r="AU425" s="241" t="s">
        <v>87</v>
      </c>
      <c r="AV425" s="13" t="s">
        <v>87</v>
      </c>
      <c r="AW425" s="13" t="s">
        <v>40</v>
      </c>
      <c r="AX425" s="13" t="s">
        <v>80</v>
      </c>
      <c r="AY425" s="241" t="s">
        <v>201</v>
      </c>
    </row>
    <row r="426" spans="2:65" s="14" customFormat="1">
      <c r="B426" s="242"/>
      <c r="C426" s="243"/>
      <c r="D426" s="218" t="s">
        <v>211</v>
      </c>
      <c r="E426" s="244" t="s">
        <v>34</v>
      </c>
      <c r="F426" s="245" t="s">
        <v>215</v>
      </c>
      <c r="G426" s="243"/>
      <c r="H426" s="246">
        <v>1</v>
      </c>
      <c r="I426" s="247"/>
      <c r="J426" s="243"/>
      <c r="K426" s="243"/>
      <c r="L426" s="248"/>
      <c r="M426" s="249"/>
      <c r="N426" s="250"/>
      <c r="O426" s="250"/>
      <c r="P426" s="250"/>
      <c r="Q426" s="250"/>
      <c r="R426" s="250"/>
      <c r="S426" s="250"/>
      <c r="T426" s="251"/>
      <c r="AT426" s="252" t="s">
        <v>211</v>
      </c>
      <c r="AU426" s="252" t="s">
        <v>87</v>
      </c>
      <c r="AV426" s="14" t="s">
        <v>111</v>
      </c>
      <c r="AW426" s="14" t="s">
        <v>40</v>
      </c>
      <c r="AX426" s="14" t="s">
        <v>42</v>
      </c>
      <c r="AY426" s="252" t="s">
        <v>201</v>
      </c>
    </row>
    <row r="427" spans="2:65" s="1" customFormat="1" ht="25.5" customHeight="1">
      <c r="B427" s="43"/>
      <c r="C427" s="206" t="s">
        <v>621</v>
      </c>
      <c r="D427" s="206" t="s">
        <v>203</v>
      </c>
      <c r="E427" s="207" t="s">
        <v>5450</v>
      </c>
      <c r="F427" s="208" t="s">
        <v>5451</v>
      </c>
      <c r="G427" s="209" t="s">
        <v>370</v>
      </c>
      <c r="H427" s="210">
        <v>1</v>
      </c>
      <c r="I427" s="211"/>
      <c r="J427" s="212">
        <f>ROUND(I427*H427,2)</f>
        <v>0</v>
      </c>
      <c r="K427" s="208" t="s">
        <v>207</v>
      </c>
      <c r="L427" s="63"/>
      <c r="M427" s="213" t="s">
        <v>34</v>
      </c>
      <c r="N427" s="214" t="s">
        <v>51</v>
      </c>
      <c r="O427" s="44"/>
      <c r="P427" s="215">
        <f>O427*H427</f>
        <v>0</v>
      </c>
      <c r="Q427" s="215">
        <v>0.21734000000000001</v>
      </c>
      <c r="R427" s="215">
        <f>Q427*H427</f>
        <v>0.21734000000000001</v>
      </c>
      <c r="S427" s="215">
        <v>0</v>
      </c>
      <c r="T427" s="216">
        <f>S427*H427</f>
        <v>0</v>
      </c>
      <c r="AR427" s="25" t="s">
        <v>111</v>
      </c>
      <c r="AT427" s="25" t="s">
        <v>203</v>
      </c>
      <c r="AU427" s="25" t="s">
        <v>87</v>
      </c>
      <c r="AY427" s="25" t="s">
        <v>201</v>
      </c>
      <c r="BE427" s="217">
        <f>IF(N427="základní",J427,0)</f>
        <v>0</v>
      </c>
      <c r="BF427" s="217">
        <f>IF(N427="snížená",J427,0)</f>
        <v>0</v>
      </c>
      <c r="BG427" s="217">
        <f>IF(N427="zákl. přenesená",J427,0)</f>
        <v>0</v>
      </c>
      <c r="BH427" s="217">
        <f>IF(N427="sníž. přenesená",J427,0)</f>
        <v>0</v>
      </c>
      <c r="BI427" s="217">
        <f>IF(N427="nulová",J427,0)</f>
        <v>0</v>
      </c>
      <c r="BJ427" s="25" t="s">
        <v>42</v>
      </c>
      <c r="BK427" s="217">
        <f>ROUND(I427*H427,2)</f>
        <v>0</v>
      </c>
      <c r="BL427" s="25" t="s">
        <v>111</v>
      </c>
      <c r="BM427" s="25" t="s">
        <v>5452</v>
      </c>
    </row>
    <row r="428" spans="2:65" s="1" customFormat="1" ht="148.5">
      <c r="B428" s="43"/>
      <c r="C428" s="65"/>
      <c r="D428" s="218" t="s">
        <v>209</v>
      </c>
      <c r="E428" s="65"/>
      <c r="F428" s="219" t="s">
        <v>5453</v>
      </c>
      <c r="G428" s="65"/>
      <c r="H428" s="65"/>
      <c r="I428" s="175"/>
      <c r="J428" s="65"/>
      <c r="K428" s="65"/>
      <c r="L428" s="63"/>
      <c r="M428" s="220"/>
      <c r="N428" s="44"/>
      <c r="O428" s="44"/>
      <c r="P428" s="44"/>
      <c r="Q428" s="44"/>
      <c r="R428" s="44"/>
      <c r="S428" s="44"/>
      <c r="T428" s="80"/>
      <c r="AT428" s="25" t="s">
        <v>209</v>
      </c>
      <c r="AU428" s="25" t="s">
        <v>87</v>
      </c>
    </row>
    <row r="429" spans="2:65" s="12" customFormat="1">
      <c r="B429" s="221"/>
      <c r="C429" s="222"/>
      <c r="D429" s="218" t="s">
        <v>211</v>
      </c>
      <c r="E429" s="223" t="s">
        <v>34</v>
      </c>
      <c r="F429" s="224" t="s">
        <v>5189</v>
      </c>
      <c r="G429" s="222"/>
      <c r="H429" s="223" t="s">
        <v>34</v>
      </c>
      <c r="I429" s="225"/>
      <c r="J429" s="222"/>
      <c r="K429" s="222"/>
      <c r="L429" s="226"/>
      <c r="M429" s="227"/>
      <c r="N429" s="228"/>
      <c r="O429" s="228"/>
      <c r="P429" s="228"/>
      <c r="Q429" s="228"/>
      <c r="R429" s="228"/>
      <c r="S429" s="228"/>
      <c r="T429" s="229"/>
      <c r="AT429" s="230" t="s">
        <v>211</v>
      </c>
      <c r="AU429" s="230" t="s">
        <v>87</v>
      </c>
      <c r="AV429" s="12" t="s">
        <v>42</v>
      </c>
      <c r="AW429" s="12" t="s">
        <v>40</v>
      </c>
      <c r="AX429" s="12" t="s">
        <v>80</v>
      </c>
      <c r="AY429" s="230" t="s">
        <v>201</v>
      </c>
    </row>
    <row r="430" spans="2:65" s="13" customFormat="1">
      <c r="B430" s="231"/>
      <c r="C430" s="232"/>
      <c r="D430" s="218" t="s">
        <v>211</v>
      </c>
      <c r="E430" s="233" t="s">
        <v>34</v>
      </c>
      <c r="F430" s="234" t="s">
        <v>5401</v>
      </c>
      <c r="G430" s="232"/>
      <c r="H430" s="235">
        <v>1</v>
      </c>
      <c r="I430" s="236"/>
      <c r="J430" s="232"/>
      <c r="K430" s="232"/>
      <c r="L430" s="237"/>
      <c r="M430" s="238"/>
      <c r="N430" s="239"/>
      <c r="O430" s="239"/>
      <c r="P430" s="239"/>
      <c r="Q430" s="239"/>
      <c r="R430" s="239"/>
      <c r="S430" s="239"/>
      <c r="T430" s="240"/>
      <c r="AT430" s="241" t="s">
        <v>211</v>
      </c>
      <c r="AU430" s="241" t="s">
        <v>87</v>
      </c>
      <c r="AV430" s="13" t="s">
        <v>87</v>
      </c>
      <c r="AW430" s="13" t="s">
        <v>40</v>
      </c>
      <c r="AX430" s="13" t="s">
        <v>80</v>
      </c>
      <c r="AY430" s="241" t="s">
        <v>201</v>
      </c>
    </row>
    <row r="431" spans="2:65" s="14" customFormat="1">
      <c r="B431" s="242"/>
      <c r="C431" s="243"/>
      <c r="D431" s="218" t="s">
        <v>211</v>
      </c>
      <c r="E431" s="244" t="s">
        <v>34</v>
      </c>
      <c r="F431" s="245" t="s">
        <v>215</v>
      </c>
      <c r="G431" s="243"/>
      <c r="H431" s="246">
        <v>1</v>
      </c>
      <c r="I431" s="247"/>
      <c r="J431" s="243"/>
      <c r="K431" s="243"/>
      <c r="L431" s="248"/>
      <c r="M431" s="249"/>
      <c r="N431" s="250"/>
      <c r="O431" s="250"/>
      <c r="P431" s="250"/>
      <c r="Q431" s="250"/>
      <c r="R431" s="250"/>
      <c r="S431" s="250"/>
      <c r="T431" s="251"/>
      <c r="AT431" s="252" t="s">
        <v>211</v>
      </c>
      <c r="AU431" s="252" t="s">
        <v>87</v>
      </c>
      <c r="AV431" s="14" t="s">
        <v>111</v>
      </c>
      <c r="AW431" s="14" t="s">
        <v>40</v>
      </c>
      <c r="AX431" s="14" t="s">
        <v>42</v>
      </c>
      <c r="AY431" s="252" t="s">
        <v>201</v>
      </c>
    </row>
    <row r="432" spans="2:65" s="1" customFormat="1" ht="16.5" customHeight="1">
      <c r="B432" s="43"/>
      <c r="C432" s="264" t="s">
        <v>627</v>
      </c>
      <c r="D432" s="264" t="s">
        <v>306</v>
      </c>
      <c r="E432" s="265" t="s">
        <v>5454</v>
      </c>
      <c r="F432" s="266" t="s">
        <v>5455</v>
      </c>
      <c r="G432" s="267" t="s">
        <v>370</v>
      </c>
      <c r="H432" s="268">
        <v>1</v>
      </c>
      <c r="I432" s="269"/>
      <c r="J432" s="270">
        <f>ROUND(I432*H432,2)</f>
        <v>0</v>
      </c>
      <c r="K432" s="266" t="s">
        <v>207</v>
      </c>
      <c r="L432" s="271"/>
      <c r="M432" s="272" t="s">
        <v>34</v>
      </c>
      <c r="N432" s="273" t="s">
        <v>51</v>
      </c>
      <c r="O432" s="44"/>
      <c r="P432" s="215">
        <f>O432*H432</f>
        <v>0</v>
      </c>
      <c r="Q432" s="215">
        <v>0.19600000000000001</v>
      </c>
      <c r="R432" s="215">
        <f>Q432*H432</f>
        <v>0.19600000000000001</v>
      </c>
      <c r="S432" s="215">
        <v>0</v>
      </c>
      <c r="T432" s="216">
        <f>S432*H432</f>
        <v>0</v>
      </c>
      <c r="AR432" s="25" t="s">
        <v>244</v>
      </c>
      <c r="AT432" s="25" t="s">
        <v>306</v>
      </c>
      <c r="AU432" s="25" t="s">
        <v>87</v>
      </c>
      <c r="AY432" s="25" t="s">
        <v>201</v>
      </c>
      <c r="BE432" s="217">
        <f>IF(N432="základní",J432,0)</f>
        <v>0</v>
      </c>
      <c r="BF432" s="217">
        <f>IF(N432="snížená",J432,0)</f>
        <v>0</v>
      </c>
      <c r="BG432" s="217">
        <f>IF(N432="zákl. přenesená",J432,0)</f>
        <v>0</v>
      </c>
      <c r="BH432" s="217">
        <f>IF(N432="sníž. přenesená",J432,0)</f>
        <v>0</v>
      </c>
      <c r="BI432" s="217">
        <f>IF(N432="nulová",J432,0)</f>
        <v>0</v>
      </c>
      <c r="BJ432" s="25" t="s">
        <v>42</v>
      </c>
      <c r="BK432" s="217">
        <f>ROUND(I432*H432,2)</f>
        <v>0</v>
      </c>
      <c r="BL432" s="25" t="s">
        <v>111</v>
      </c>
      <c r="BM432" s="25" t="s">
        <v>5456</v>
      </c>
    </row>
    <row r="433" spans="2:65" s="1" customFormat="1" ht="25.5" customHeight="1">
      <c r="B433" s="43"/>
      <c r="C433" s="206" t="s">
        <v>635</v>
      </c>
      <c r="D433" s="206" t="s">
        <v>203</v>
      </c>
      <c r="E433" s="207" t="s">
        <v>5457</v>
      </c>
      <c r="F433" s="208" t="s">
        <v>5458</v>
      </c>
      <c r="G433" s="209" t="s">
        <v>206</v>
      </c>
      <c r="H433" s="210">
        <v>0.77</v>
      </c>
      <c r="I433" s="211"/>
      <c r="J433" s="212">
        <f>ROUND(I433*H433,2)</f>
        <v>0</v>
      </c>
      <c r="K433" s="208" t="s">
        <v>207</v>
      </c>
      <c r="L433" s="63"/>
      <c r="M433" s="213" t="s">
        <v>34</v>
      </c>
      <c r="N433" s="214" t="s">
        <v>51</v>
      </c>
      <c r="O433" s="44"/>
      <c r="P433" s="215">
        <f>O433*H433</f>
        <v>0</v>
      </c>
      <c r="Q433" s="215">
        <v>0</v>
      </c>
      <c r="R433" s="215">
        <f>Q433*H433</f>
        <v>0</v>
      </c>
      <c r="S433" s="215">
        <v>0</v>
      </c>
      <c r="T433" s="216">
        <f>S433*H433</f>
        <v>0</v>
      </c>
      <c r="AR433" s="25" t="s">
        <v>111</v>
      </c>
      <c r="AT433" s="25" t="s">
        <v>203</v>
      </c>
      <c r="AU433" s="25" t="s">
        <v>87</v>
      </c>
      <c r="AY433" s="25" t="s">
        <v>201</v>
      </c>
      <c r="BE433" s="217">
        <f>IF(N433="základní",J433,0)</f>
        <v>0</v>
      </c>
      <c r="BF433" s="217">
        <f>IF(N433="snížená",J433,0)</f>
        <v>0</v>
      </c>
      <c r="BG433" s="217">
        <f>IF(N433="zákl. přenesená",J433,0)</f>
        <v>0</v>
      </c>
      <c r="BH433" s="217">
        <f>IF(N433="sníž. přenesená",J433,0)</f>
        <v>0</v>
      </c>
      <c r="BI433" s="217">
        <f>IF(N433="nulová",J433,0)</f>
        <v>0</v>
      </c>
      <c r="BJ433" s="25" t="s">
        <v>42</v>
      </c>
      <c r="BK433" s="217">
        <f>ROUND(I433*H433,2)</f>
        <v>0</v>
      </c>
      <c r="BL433" s="25" t="s">
        <v>111</v>
      </c>
      <c r="BM433" s="25" t="s">
        <v>5459</v>
      </c>
    </row>
    <row r="434" spans="2:65" s="12" customFormat="1">
      <c r="B434" s="221"/>
      <c r="C434" s="222"/>
      <c r="D434" s="218" t="s">
        <v>211</v>
      </c>
      <c r="E434" s="223" t="s">
        <v>34</v>
      </c>
      <c r="F434" s="224" t="s">
        <v>5189</v>
      </c>
      <c r="G434" s="222"/>
      <c r="H434" s="223" t="s">
        <v>34</v>
      </c>
      <c r="I434" s="225"/>
      <c r="J434" s="222"/>
      <c r="K434" s="222"/>
      <c r="L434" s="226"/>
      <c r="M434" s="227"/>
      <c r="N434" s="228"/>
      <c r="O434" s="228"/>
      <c r="P434" s="228"/>
      <c r="Q434" s="228"/>
      <c r="R434" s="228"/>
      <c r="S434" s="228"/>
      <c r="T434" s="229"/>
      <c r="AT434" s="230" t="s">
        <v>211</v>
      </c>
      <c r="AU434" s="230" t="s">
        <v>87</v>
      </c>
      <c r="AV434" s="12" t="s">
        <v>42</v>
      </c>
      <c r="AW434" s="12" t="s">
        <v>40</v>
      </c>
      <c r="AX434" s="12" t="s">
        <v>80</v>
      </c>
      <c r="AY434" s="230" t="s">
        <v>201</v>
      </c>
    </row>
    <row r="435" spans="2:65" s="13" customFormat="1">
      <c r="B435" s="231"/>
      <c r="C435" s="232"/>
      <c r="D435" s="218" t="s">
        <v>211</v>
      </c>
      <c r="E435" s="233" t="s">
        <v>34</v>
      </c>
      <c r="F435" s="234" t="s">
        <v>5460</v>
      </c>
      <c r="G435" s="232"/>
      <c r="H435" s="235">
        <v>0.77</v>
      </c>
      <c r="I435" s="236"/>
      <c r="J435" s="232"/>
      <c r="K435" s="232"/>
      <c r="L435" s="237"/>
      <c r="M435" s="238"/>
      <c r="N435" s="239"/>
      <c r="O435" s="239"/>
      <c r="P435" s="239"/>
      <c r="Q435" s="239"/>
      <c r="R435" s="239"/>
      <c r="S435" s="239"/>
      <c r="T435" s="240"/>
      <c r="AT435" s="241" t="s">
        <v>211</v>
      </c>
      <c r="AU435" s="241" t="s">
        <v>87</v>
      </c>
      <c r="AV435" s="13" t="s">
        <v>87</v>
      </c>
      <c r="AW435" s="13" t="s">
        <v>40</v>
      </c>
      <c r="AX435" s="13" t="s">
        <v>80</v>
      </c>
      <c r="AY435" s="241" t="s">
        <v>201</v>
      </c>
    </row>
    <row r="436" spans="2:65" s="14" customFormat="1">
      <c r="B436" s="242"/>
      <c r="C436" s="243"/>
      <c r="D436" s="218" t="s">
        <v>211</v>
      </c>
      <c r="E436" s="244" t="s">
        <v>34</v>
      </c>
      <c r="F436" s="245" t="s">
        <v>215</v>
      </c>
      <c r="G436" s="243"/>
      <c r="H436" s="246">
        <v>0.77</v>
      </c>
      <c r="I436" s="247"/>
      <c r="J436" s="243"/>
      <c r="K436" s="243"/>
      <c r="L436" s="248"/>
      <c r="M436" s="249"/>
      <c r="N436" s="250"/>
      <c r="O436" s="250"/>
      <c r="P436" s="250"/>
      <c r="Q436" s="250"/>
      <c r="R436" s="250"/>
      <c r="S436" s="250"/>
      <c r="T436" s="251"/>
      <c r="AT436" s="252" t="s">
        <v>211</v>
      </c>
      <c r="AU436" s="252" t="s">
        <v>87</v>
      </c>
      <c r="AV436" s="14" t="s">
        <v>111</v>
      </c>
      <c r="AW436" s="14" t="s">
        <v>40</v>
      </c>
      <c r="AX436" s="14" t="s">
        <v>42</v>
      </c>
      <c r="AY436" s="252" t="s">
        <v>201</v>
      </c>
    </row>
    <row r="437" spans="2:65" s="1" customFormat="1" ht="25.5" customHeight="1">
      <c r="B437" s="43"/>
      <c r="C437" s="206" t="s">
        <v>642</v>
      </c>
      <c r="D437" s="206" t="s">
        <v>203</v>
      </c>
      <c r="E437" s="207" t="s">
        <v>5461</v>
      </c>
      <c r="F437" s="208" t="s">
        <v>5462</v>
      </c>
      <c r="G437" s="209" t="s">
        <v>137</v>
      </c>
      <c r="H437" s="210">
        <v>5.7450000000000001</v>
      </c>
      <c r="I437" s="211"/>
      <c r="J437" s="212">
        <f>ROUND(I437*H437,2)</f>
        <v>0</v>
      </c>
      <c r="K437" s="208" t="s">
        <v>207</v>
      </c>
      <c r="L437" s="63"/>
      <c r="M437" s="213" t="s">
        <v>34</v>
      </c>
      <c r="N437" s="214" t="s">
        <v>51</v>
      </c>
      <c r="O437" s="44"/>
      <c r="P437" s="215">
        <f>O437*H437</f>
        <v>0</v>
      </c>
      <c r="Q437" s="215">
        <v>4.0200000000000001E-3</v>
      </c>
      <c r="R437" s="215">
        <f>Q437*H437</f>
        <v>2.3094900000000002E-2</v>
      </c>
      <c r="S437" s="215">
        <v>0</v>
      </c>
      <c r="T437" s="216">
        <f>S437*H437</f>
        <v>0</v>
      </c>
      <c r="AR437" s="25" t="s">
        <v>111</v>
      </c>
      <c r="AT437" s="25" t="s">
        <v>203</v>
      </c>
      <c r="AU437" s="25" t="s">
        <v>87</v>
      </c>
      <c r="AY437" s="25" t="s">
        <v>201</v>
      </c>
      <c r="BE437" s="217">
        <f>IF(N437="základní",J437,0)</f>
        <v>0</v>
      </c>
      <c r="BF437" s="217">
        <f>IF(N437="snížená",J437,0)</f>
        <v>0</v>
      </c>
      <c r="BG437" s="217">
        <f>IF(N437="zákl. přenesená",J437,0)</f>
        <v>0</v>
      </c>
      <c r="BH437" s="217">
        <f>IF(N437="sníž. přenesená",J437,0)</f>
        <v>0</v>
      </c>
      <c r="BI437" s="217">
        <f>IF(N437="nulová",J437,0)</f>
        <v>0</v>
      </c>
      <c r="BJ437" s="25" t="s">
        <v>42</v>
      </c>
      <c r="BK437" s="217">
        <f>ROUND(I437*H437,2)</f>
        <v>0</v>
      </c>
      <c r="BL437" s="25" t="s">
        <v>111</v>
      </c>
      <c r="BM437" s="25" t="s">
        <v>5463</v>
      </c>
    </row>
    <row r="438" spans="2:65" s="12" customFormat="1">
      <c r="B438" s="221"/>
      <c r="C438" s="222"/>
      <c r="D438" s="218" t="s">
        <v>211</v>
      </c>
      <c r="E438" s="223" t="s">
        <v>34</v>
      </c>
      <c r="F438" s="224" t="s">
        <v>5189</v>
      </c>
      <c r="G438" s="222"/>
      <c r="H438" s="223" t="s">
        <v>34</v>
      </c>
      <c r="I438" s="225"/>
      <c r="J438" s="222"/>
      <c r="K438" s="222"/>
      <c r="L438" s="226"/>
      <c r="M438" s="227"/>
      <c r="N438" s="228"/>
      <c r="O438" s="228"/>
      <c r="P438" s="228"/>
      <c r="Q438" s="228"/>
      <c r="R438" s="228"/>
      <c r="S438" s="228"/>
      <c r="T438" s="229"/>
      <c r="AT438" s="230" t="s">
        <v>211</v>
      </c>
      <c r="AU438" s="230" t="s">
        <v>87</v>
      </c>
      <c r="AV438" s="12" t="s">
        <v>42</v>
      </c>
      <c r="AW438" s="12" t="s">
        <v>40</v>
      </c>
      <c r="AX438" s="12" t="s">
        <v>80</v>
      </c>
      <c r="AY438" s="230" t="s">
        <v>201</v>
      </c>
    </row>
    <row r="439" spans="2:65" s="13" customFormat="1">
      <c r="B439" s="231"/>
      <c r="C439" s="232"/>
      <c r="D439" s="218" t="s">
        <v>211</v>
      </c>
      <c r="E439" s="233" t="s">
        <v>34</v>
      </c>
      <c r="F439" s="234" t="s">
        <v>5464</v>
      </c>
      <c r="G439" s="232"/>
      <c r="H439" s="235">
        <v>5.7450000000000001</v>
      </c>
      <c r="I439" s="236"/>
      <c r="J439" s="232"/>
      <c r="K439" s="232"/>
      <c r="L439" s="237"/>
      <c r="M439" s="238"/>
      <c r="N439" s="239"/>
      <c r="O439" s="239"/>
      <c r="P439" s="239"/>
      <c r="Q439" s="239"/>
      <c r="R439" s="239"/>
      <c r="S439" s="239"/>
      <c r="T439" s="240"/>
      <c r="AT439" s="241" t="s">
        <v>211</v>
      </c>
      <c r="AU439" s="241" t="s">
        <v>87</v>
      </c>
      <c r="AV439" s="13" t="s">
        <v>87</v>
      </c>
      <c r="AW439" s="13" t="s">
        <v>40</v>
      </c>
      <c r="AX439" s="13" t="s">
        <v>80</v>
      </c>
      <c r="AY439" s="241" t="s">
        <v>201</v>
      </c>
    </row>
    <row r="440" spans="2:65" s="14" customFormat="1">
      <c r="B440" s="242"/>
      <c r="C440" s="243"/>
      <c r="D440" s="218" t="s">
        <v>211</v>
      </c>
      <c r="E440" s="244" t="s">
        <v>34</v>
      </c>
      <c r="F440" s="245" t="s">
        <v>215</v>
      </c>
      <c r="G440" s="243"/>
      <c r="H440" s="246">
        <v>5.7450000000000001</v>
      </c>
      <c r="I440" s="247"/>
      <c r="J440" s="243"/>
      <c r="K440" s="243"/>
      <c r="L440" s="248"/>
      <c r="M440" s="249"/>
      <c r="N440" s="250"/>
      <c r="O440" s="250"/>
      <c r="P440" s="250"/>
      <c r="Q440" s="250"/>
      <c r="R440" s="250"/>
      <c r="S440" s="250"/>
      <c r="T440" s="251"/>
      <c r="AT440" s="252" t="s">
        <v>211</v>
      </c>
      <c r="AU440" s="252" t="s">
        <v>87</v>
      </c>
      <c r="AV440" s="14" t="s">
        <v>111</v>
      </c>
      <c r="AW440" s="14" t="s">
        <v>40</v>
      </c>
      <c r="AX440" s="14" t="s">
        <v>42</v>
      </c>
      <c r="AY440" s="252" t="s">
        <v>201</v>
      </c>
    </row>
    <row r="441" spans="2:65" s="1" customFormat="1" ht="16.5" customHeight="1">
      <c r="B441" s="43"/>
      <c r="C441" s="206" t="s">
        <v>649</v>
      </c>
      <c r="D441" s="206" t="s">
        <v>203</v>
      </c>
      <c r="E441" s="207" t="s">
        <v>5465</v>
      </c>
      <c r="F441" s="208" t="s">
        <v>5466</v>
      </c>
      <c r="G441" s="209" t="s">
        <v>540</v>
      </c>
      <c r="H441" s="210">
        <v>13.2</v>
      </c>
      <c r="I441" s="211"/>
      <c r="J441" s="212">
        <f>ROUND(I441*H441,2)</f>
        <v>0</v>
      </c>
      <c r="K441" s="208" t="s">
        <v>207</v>
      </c>
      <c r="L441" s="63"/>
      <c r="M441" s="213" t="s">
        <v>34</v>
      </c>
      <c r="N441" s="214" t="s">
        <v>51</v>
      </c>
      <c r="O441" s="44"/>
      <c r="P441" s="215">
        <f>O441*H441</f>
        <v>0</v>
      </c>
      <c r="Q441" s="215">
        <v>1.9000000000000001E-4</v>
      </c>
      <c r="R441" s="215">
        <f>Q441*H441</f>
        <v>2.5079999999999998E-3</v>
      </c>
      <c r="S441" s="215">
        <v>0</v>
      </c>
      <c r="T441" s="216">
        <f>S441*H441</f>
        <v>0</v>
      </c>
      <c r="AR441" s="25" t="s">
        <v>111</v>
      </c>
      <c r="AT441" s="25" t="s">
        <v>203</v>
      </c>
      <c r="AU441" s="25" t="s">
        <v>87</v>
      </c>
      <c r="AY441" s="25" t="s">
        <v>201</v>
      </c>
      <c r="BE441" s="217">
        <f>IF(N441="základní",J441,0)</f>
        <v>0</v>
      </c>
      <c r="BF441" s="217">
        <f>IF(N441="snížená",J441,0)</f>
        <v>0</v>
      </c>
      <c r="BG441" s="217">
        <f>IF(N441="zákl. přenesená",J441,0)</f>
        <v>0</v>
      </c>
      <c r="BH441" s="217">
        <f>IF(N441="sníž. přenesená",J441,0)</f>
        <v>0</v>
      </c>
      <c r="BI441" s="217">
        <f>IF(N441="nulová",J441,0)</f>
        <v>0</v>
      </c>
      <c r="BJ441" s="25" t="s">
        <v>42</v>
      </c>
      <c r="BK441" s="217">
        <f>ROUND(I441*H441,2)</f>
        <v>0</v>
      </c>
      <c r="BL441" s="25" t="s">
        <v>111</v>
      </c>
      <c r="BM441" s="25" t="s">
        <v>5467</v>
      </c>
    </row>
    <row r="442" spans="2:65" s="12" customFormat="1">
      <c r="B442" s="221"/>
      <c r="C442" s="222"/>
      <c r="D442" s="218" t="s">
        <v>211</v>
      </c>
      <c r="E442" s="223" t="s">
        <v>34</v>
      </c>
      <c r="F442" s="224" t="s">
        <v>5189</v>
      </c>
      <c r="G442" s="222"/>
      <c r="H442" s="223" t="s">
        <v>34</v>
      </c>
      <c r="I442" s="225"/>
      <c r="J442" s="222"/>
      <c r="K442" s="222"/>
      <c r="L442" s="226"/>
      <c r="M442" s="227"/>
      <c r="N442" s="228"/>
      <c r="O442" s="228"/>
      <c r="P442" s="228"/>
      <c r="Q442" s="228"/>
      <c r="R442" s="228"/>
      <c r="S442" s="228"/>
      <c r="T442" s="229"/>
      <c r="AT442" s="230" t="s">
        <v>211</v>
      </c>
      <c r="AU442" s="230" t="s">
        <v>87</v>
      </c>
      <c r="AV442" s="12" t="s">
        <v>42</v>
      </c>
      <c r="AW442" s="12" t="s">
        <v>40</v>
      </c>
      <c r="AX442" s="12" t="s">
        <v>80</v>
      </c>
      <c r="AY442" s="230" t="s">
        <v>201</v>
      </c>
    </row>
    <row r="443" spans="2:65" s="13" customFormat="1">
      <c r="B443" s="231"/>
      <c r="C443" s="232"/>
      <c r="D443" s="218" t="s">
        <v>211</v>
      </c>
      <c r="E443" s="233" t="s">
        <v>34</v>
      </c>
      <c r="F443" s="234" t="s">
        <v>5325</v>
      </c>
      <c r="G443" s="232"/>
      <c r="H443" s="235">
        <v>7.3</v>
      </c>
      <c r="I443" s="236"/>
      <c r="J443" s="232"/>
      <c r="K443" s="232"/>
      <c r="L443" s="237"/>
      <c r="M443" s="238"/>
      <c r="N443" s="239"/>
      <c r="O443" s="239"/>
      <c r="P443" s="239"/>
      <c r="Q443" s="239"/>
      <c r="R443" s="239"/>
      <c r="S443" s="239"/>
      <c r="T443" s="240"/>
      <c r="AT443" s="241" t="s">
        <v>211</v>
      </c>
      <c r="AU443" s="241" t="s">
        <v>87</v>
      </c>
      <c r="AV443" s="13" t="s">
        <v>87</v>
      </c>
      <c r="AW443" s="13" t="s">
        <v>40</v>
      </c>
      <c r="AX443" s="13" t="s">
        <v>80</v>
      </c>
      <c r="AY443" s="241" t="s">
        <v>201</v>
      </c>
    </row>
    <row r="444" spans="2:65" s="13" customFormat="1">
      <c r="B444" s="231"/>
      <c r="C444" s="232"/>
      <c r="D444" s="218" t="s">
        <v>211</v>
      </c>
      <c r="E444" s="233" t="s">
        <v>34</v>
      </c>
      <c r="F444" s="234" t="s">
        <v>5326</v>
      </c>
      <c r="G444" s="232"/>
      <c r="H444" s="235">
        <v>5.9</v>
      </c>
      <c r="I444" s="236"/>
      <c r="J444" s="232"/>
      <c r="K444" s="232"/>
      <c r="L444" s="237"/>
      <c r="M444" s="238"/>
      <c r="N444" s="239"/>
      <c r="O444" s="239"/>
      <c r="P444" s="239"/>
      <c r="Q444" s="239"/>
      <c r="R444" s="239"/>
      <c r="S444" s="239"/>
      <c r="T444" s="240"/>
      <c r="AT444" s="241" t="s">
        <v>211</v>
      </c>
      <c r="AU444" s="241" t="s">
        <v>87</v>
      </c>
      <c r="AV444" s="13" t="s">
        <v>87</v>
      </c>
      <c r="AW444" s="13" t="s">
        <v>40</v>
      </c>
      <c r="AX444" s="13" t="s">
        <v>80</v>
      </c>
      <c r="AY444" s="241" t="s">
        <v>201</v>
      </c>
    </row>
    <row r="445" spans="2:65" s="14" customFormat="1">
      <c r="B445" s="242"/>
      <c r="C445" s="243"/>
      <c r="D445" s="218" t="s">
        <v>211</v>
      </c>
      <c r="E445" s="244" t="s">
        <v>34</v>
      </c>
      <c r="F445" s="245" t="s">
        <v>215</v>
      </c>
      <c r="G445" s="243"/>
      <c r="H445" s="246">
        <v>13.2</v>
      </c>
      <c r="I445" s="247"/>
      <c r="J445" s="243"/>
      <c r="K445" s="243"/>
      <c r="L445" s="248"/>
      <c r="M445" s="249"/>
      <c r="N445" s="250"/>
      <c r="O445" s="250"/>
      <c r="P445" s="250"/>
      <c r="Q445" s="250"/>
      <c r="R445" s="250"/>
      <c r="S445" s="250"/>
      <c r="T445" s="251"/>
      <c r="AT445" s="252" t="s">
        <v>211</v>
      </c>
      <c r="AU445" s="252" t="s">
        <v>87</v>
      </c>
      <c r="AV445" s="14" t="s">
        <v>111</v>
      </c>
      <c r="AW445" s="14" t="s">
        <v>40</v>
      </c>
      <c r="AX445" s="14" t="s">
        <v>42</v>
      </c>
      <c r="AY445" s="252" t="s">
        <v>201</v>
      </c>
    </row>
    <row r="446" spans="2:65" s="1" customFormat="1" ht="16.5" customHeight="1">
      <c r="B446" s="43"/>
      <c r="C446" s="206" t="s">
        <v>653</v>
      </c>
      <c r="D446" s="206" t="s">
        <v>203</v>
      </c>
      <c r="E446" s="207" t="s">
        <v>5468</v>
      </c>
      <c r="F446" s="208" t="s">
        <v>5469</v>
      </c>
      <c r="G446" s="209" t="s">
        <v>540</v>
      </c>
      <c r="H446" s="210">
        <v>14.5</v>
      </c>
      <c r="I446" s="211"/>
      <c r="J446" s="212">
        <f>ROUND(I446*H446,2)</f>
        <v>0</v>
      </c>
      <c r="K446" s="208" t="s">
        <v>207</v>
      </c>
      <c r="L446" s="63"/>
      <c r="M446" s="213" t="s">
        <v>34</v>
      </c>
      <c r="N446" s="214" t="s">
        <v>51</v>
      </c>
      <c r="O446" s="44"/>
      <c r="P446" s="215">
        <f>O446*H446</f>
        <v>0</v>
      </c>
      <c r="Q446" s="215">
        <v>2.0000000000000001E-4</v>
      </c>
      <c r="R446" s="215">
        <f>Q446*H446</f>
        <v>2.9000000000000002E-3</v>
      </c>
      <c r="S446" s="215">
        <v>0</v>
      </c>
      <c r="T446" s="216">
        <f>S446*H446</f>
        <v>0</v>
      </c>
      <c r="AR446" s="25" t="s">
        <v>111</v>
      </c>
      <c r="AT446" s="25" t="s">
        <v>203</v>
      </c>
      <c r="AU446" s="25" t="s">
        <v>87</v>
      </c>
      <c r="AY446" s="25" t="s">
        <v>201</v>
      </c>
      <c r="BE446" s="217">
        <f>IF(N446="základní",J446,0)</f>
        <v>0</v>
      </c>
      <c r="BF446" s="217">
        <f>IF(N446="snížená",J446,0)</f>
        <v>0</v>
      </c>
      <c r="BG446" s="217">
        <f>IF(N446="zákl. přenesená",J446,0)</f>
        <v>0</v>
      </c>
      <c r="BH446" s="217">
        <f>IF(N446="sníž. přenesená",J446,0)</f>
        <v>0</v>
      </c>
      <c r="BI446" s="217">
        <f>IF(N446="nulová",J446,0)</f>
        <v>0</v>
      </c>
      <c r="BJ446" s="25" t="s">
        <v>42</v>
      </c>
      <c r="BK446" s="217">
        <f>ROUND(I446*H446,2)</f>
        <v>0</v>
      </c>
      <c r="BL446" s="25" t="s">
        <v>111</v>
      </c>
      <c r="BM446" s="25" t="s">
        <v>5470</v>
      </c>
    </row>
    <row r="447" spans="2:65" s="12" customFormat="1">
      <c r="B447" s="221"/>
      <c r="C447" s="222"/>
      <c r="D447" s="218" t="s">
        <v>211</v>
      </c>
      <c r="E447" s="223" t="s">
        <v>34</v>
      </c>
      <c r="F447" s="224" t="s">
        <v>5189</v>
      </c>
      <c r="G447" s="222"/>
      <c r="H447" s="223" t="s">
        <v>34</v>
      </c>
      <c r="I447" s="225"/>
      <c r="J447" s="222"/>
      <c r="K447" s="222"/>
      <c r="L447" s="226"/>
      <c r="M447" s="227"/>
      <c r="N447" s="228"/>
      <c r="O447" s="228"/>
      <c r="P447" s="228"/>
      <c r="Q447" s="228"/>
      <c r="R447" s="228"/>
      <c r="S447" s="228"/>
      <c r="T447" s="229"/>
      <c r="AT447" s="230" t="s">
        <v>211</v>
      </c>
      <c r="AU447" s="230" t="s">
        <v>87</v>
      </c>
      <c r="AV447" s="12" t="s">
        <v>42</v>
      </c>
      <c r="AW447" s="12" t="s">
        <v>40</v>
      </c>
      <c r="AX447" s="12" t="s">
        <v>80</v>
      </c>
      <c r="AY447" s="230" t="s">
        <v>201</v>
      </c>
    </row>
    <row r="448" spans="2:65" s="13" customFormat="1">
      <c r="B448" s="231"/>
      <c r="C448" s="232"/>
      <c r="D448" s="218" t="s">
        <v>211</v>
      </c>
      <c r="E448" s="233" t="s">
        <v>34</v>
      </c>
      <c r="F448" s="234" t="s">
        <v>5327</v>
      </c>
      <c r="G448" s="232"/>
      <c r="H448" s="235">
        <v>14.5</v>
      </c>
      <c r="I448" s="236"/>
      <c r="J448" s="232"/>
      <c r="K448" s="232"/>
      <c r="L448" s="237"/>
      <c r="M448" s="238"/>
      <c r="N448" s="239"/>
      <c r="O448" s="239"/>
      <c r="P448" s="239"/>
      <c r="Q448" s="239"/>
      <c r="R448" s="239"/>
      <c r="S448" s="239"/>
      <c r="T448" s="240"/>
      <c r="AT448" s="241" t="s">
        <v>211</v>
      </c>
      <c r="AU448" s="241" t="s">
        <v>87</v>
      </c>
      <c r="AV448" s="13" t="s">
        <v>87</v>
      </c>
      <c r="AW448" s="13" t="s">
        <v>40</v>
      </c>
      <c r="AX448" s="13" t="s">
        <v>80</v>
      </c>
      <c r="AY448" s="241" t="s">
        <v>201</v>
      </c>
    </row>
    <row r="449" spans="2:65" s="14" customFormat="1">
      <c r="B449" s="242"/>
      <c r="C449" s="243"/>
      <c r="D449" s="218" t="s">
        <v>211</v>
      </c>
      <c r="E449" s="244" t="s">
        <v>34</v>
      </c>
      <c r="F449" s="245" t="s">
        <v>215</v>
      </c>
      <c r="G449" s="243"/>
      <c r="H449" s="246">
        <v>14.5</v>
      </c>
      <c r="I449" s="247"/>
      <c r="J449" s="243"/>
      <c r="K449" s="243"/>
      <c r="L449" s="248"/>
      <c r="M449" s="249"/>
      <c r="N449" s="250"/>
      <c r="O449" s="250"/>
      <c r="P449" s="250"/>
      <c r="Q449" s="250"/>
      <c r="R449" s="250"/>
      <c r="S449" s="250"/>
      <c r="T449" s="251"/>
      <c r="AT449" s="252" t="s">
        <v>211</v>
      </c>
      <c r="AU449" s="252" t="s">
        <v>87</v>
      </c>
      <c r="AV449" s="14" t="s">
        <v>111</v>
      </c>
      <c r="AW449" s="14" t="s">
        <v>40</v>
      </c>
      <c r="AX449" s="14" t="s">
        <v>42</v>
      </c>
      <c r="AY449" s="252" t="s">
        <v>201</v>
      </c>
    </row>
    <row r="450" spans="2:65" s="1" customFormat="1" ht="16.5" customHeight="1">
      <c r="B450" s="43"/>
      <c r="C450" s="206" t="s">
        <v>658</v>
      </c>
      <c r="D450" s="206" t="s">
        <v>203</v>
      </c>
      <c r="E450" s="207" t="s">
        <v>5471</v>
      </c>
      <c r="F450" s="208" t="s">
        <v>5472</v>
      </c>
      <c r="G450" s="209" t="s">
        <v>540</v>
      </c>
      <c r="H450" s="210">
        <v>27.7</v>
      </c>
      <c r="I450" s="211"/>
      <c r="J450" s="212">
        <f>ROUND(I450*H450,2)</f>
        <v>0</v>
      </c>
      <c r="K450" s="208" t="s">
        <v>207</v>
      </c>
      <c r="L450" s="63"/>
      <c r="M450" s="213" t="s">
        <v>34</v>
      </c>
      <c r="N450" s="214" t="s">
        <v>51</v>
      </c>
      <c r="O450" s="44"/>
      <c r="P450" s="215">
        <f>O450*H450</f>
        <v>0</v>
      </c>
      <c r="Q450" s="215">
        <v>1.2999999999999999E-4</v>
      </c>
      <c r="R450" s="215">
        <f>Q450*H450</f>
        <v>3.6009999999999996E-3</v>
      </c>
      <c r="S450" s="215">
        <v>0</v>
      </c>
      <c r="T450" s="216">
        <f>S450*H450</f>
        <v>0</v>
      </c>
      <c r="AR450" s="25" t="s">
        <v>111</v>
      </c>
      <c r="AT450" s="25" t="s">
        <v>203</v>
      </c>
      <c r="AU450" s="25" t="s">
        <v>87</v>
      </c>
      <c r="AY450" s="25" t="s">
        <v>201</v>
      </c>
      <c r="BE450" s="217">
        <f>IF(N450="základní",J450,0)</f>
        <v>0</v>
      </c>
      <c r="BF450" s="217">
        <f>IF(N450="snížená",J450,0)</f>
        <v>0</v>
      </c>
      <c r="BG450" s="217">
        <f>IF(N450="zákl. přenesená",J450,0)</f>
        <v>0</v>
      </c>
      <c r="BH450" s="217">
        <f>IF(N450="sníž. přenesená",J450,0)</f>
        <v>0</v>
      </c>
      <c r="BI450" s="217">
        <f>IF(N450="nulová",J450,0)</f>
        <v>0</v>
      </c>
      <c r="BJ450" s="25" t="s">
        <v>42</v>
      </c>
      <c r="BK450" s="217">
        <f>ROUND(I450*H450,2)</f>
        <v>0</v>
      </c>
      <c r="BL450" s="25" t="s">
        <v>111</v>
      </c>
      <c r="BM450" s="25" t="s">
        <v>5473</v>
      </c>
    </row>
    <row r="451" spans="2:65" s="12" customFormat="1">
      <c r="B451" s="221"/>
      <c r="C451" s="222"/>
      <c r="D451" s="218" t="s">
        <v>211</v>
      </c>
      <c r="E451" s="223" t="s">
        <v>34</v>
      </c>
      <c r="F451" s="224" t="s">
        <v>5189</v>
      </c>
      <c r="G451" s="222"/>
      <c r="H451" s="223" t="s">
        <v>34</v>
      </c>
      <c r="I451" s="225"/>
      <c r="J451" s="222"/>
      <c r="K451" s="222"/>
      <c r="L451" s="226"/>
      <c r="M451" s="227"/>
      <c r="N451" s="228"/>
      <c r="O451" s="228"/>
      <c r="P451" s="228"/>
      <c r="Q451" s="228"/>
      <c r="R451" s="228"/>
      <c r="S451" s="228"/>
      <c r="T451" s="229"/>
      <c r="AT451" s="230" t="s">
        <v>211</v>
      </c>
      <c r="AU451" s="230" t="s">
        <v>87</v>
      </c>
      <c r="AV451" s="12" t="s">
        <v>42</v>
      </c>
      <c r="AW451" s="12" t="s">
        <v>40</v>
      </c>
      <c r="AX451" s="12" t="s">
        <v>80</v>
      </c>
      <c r="AY451" s="230" t="s">
        <v>201</v>
      </c>
    </row>
    <row r="452" spans="2:65" s="13" customFormat="1">
      <c r="B452" s="231"/>
      <c r="C452" s="232"/>
      <c r="D452" s="218" t="s">
        <v>211</v>
      </c>
      <c r="E452" s="233" t="s">
        <v>34</v>
      </c>
      <c r="F452" s="234" t="s">
        <v>5325</v>
      </c>
      <c r="G452" s="232"/>
      <c r="H452" s="235">
        <v>7.3</v>
      </c>
      <c r="I452" s="236"/>
      <c r="J452" s="232"/>
      <c r="K452" s="232"/>
      <c r="L452" s="237"/>
      <c r="M452" s="238"/>
      <c r="N452" s="239"/>
      <c r="O452" s="239"/>
      <c r="P452" s="239"/>
      <c r="Q452" s="239"/>
      <c r="R452" s="239"/>
      <c r="S452" s="239"/>
      <c r="T452" s="240"/>
      <c r="AT452" s="241" t="s">
        <v>211</v>
      </c>
      <c r="AU452" s="241" t="s">
        <v>87</v>
      </c>
      <c r="AV452" s="13" t="s">
        <v>87</v>
      </c>
      <c r="AW452" s="13" t="s">
        <v>40</v>
      </c>
      <c r="AX452" s="13" t="s">
        <v>80</v>
      </c>
      <c r="AY452" s="241" t="s">
        <v>201</v>
      </c>
    </row>
    <row r="453" spans="2:65" s="13" customFormat="1">
      <c r="B453" s="231"/>
      <c r="C453" s="232"/>
      <c r="D453" s="218" t="s">
        <v>211</v>
      </c>
      <c r="E453" s="233" t="s">
        <v>34</v>
      </c>
      <c r="F453" s="234" t="s">
        <v>5326</v>
      </c>
      <c r="G453" s="232"/>
      <c r="H453" s="235">
        <v>5.9</v>
      </c>
      <c r="I453" s="236"/>
      <c r="J453" s="232"/>
      <c r="K453" s="232"/>
      <c r="L453" s="237"/>
      <c r="M453" s="238"/>
      <c r="N453" s="239"/>
      <c r="O453" s="239"/>
      <c r="P453" s="239"/>
      <c r="Q453" s="239"/>
      <c r="R453" s="239"/>
      <c r="S453" s="239"/>
      <c r="T453" s="240"/>
      <c r="AT453" s="241" t="s">
        <v>211</v>
      </c>
      <c r="AU453" s="241" t="s">
        <v>87</v>
      </c>
      <c r="AV453" s="13" t="s">
        <v>87</v>
      </c>
      <c r="AW453" s="13" t="s">
        <v>40</v>
      </c>
      <c r="AX453" s="13" t="s">
        <v>80</v>
      </c>
      <c r="AY453" s="241" t="s">
        <v>201</v>
      </c>
    </row>
    <row r="454" spans="2:65" s="13" customFormat="1">
      <c r="B454" s="231"/>
      <c r="C454" s="232"/>
      <c r="D454" s="218" t="s">
        <v>211</v>
      </c>
      <c r="E454" s="233" t="s">
        <v>34</v>
      </c>
      <c r="F454" s="234" t="s">
        <v>5327</v>
      </c>
      <c r="G454" s="232"/>
      <c r="H454" s="235">
        <v>14.5</v>
      </c>
      <c r="I454" s="236"/>
      <c r="J454" s="232"/>
      <c r="K454" s="232"/>
      <c r="L454" s="237"/>
      <c r="M454" s="238"/>
      <c r="N454" s="239"/>
      <c r="O454" s="239"/>
      <c r="P454" s="239"/>
      <c r="Q454" s="239"/>
      <c r="R454" s="239"/>
      <c r="S454" s="239"/>
      <c r="T454" s="240"/>
      <c r="AT454" s="241" t="s">
        <v>211</v>
      </c>
      <c r="AU454" s="241" t="s">
        <v>87</v>
      </c>
      <c r="AV454" s="13" t="s">
        <v>87</v>
      </c>
      <c r="AW454" s="13" t="s">
        <v>40</v>
      </c>
      <c r="AX454" s="13" t="s">
        <v>80</v>
      </c>
      <c r="AY454" s="241" t="s">
        <v>201</v>
      </c>
    </row>
    <row r="455" spans="2:65" s="14" customFormat="1">
      <c r="B455" s="242"/>
      <c r="C455" s="243"/>
      <c r="D455" s="218" t="s">
        <v>211</v>
      </c>
      <c r="E455" s="244" t="s">
        <v>34</v>
      </c>
      <c r="F455" s="245" t="s">
        <v>215</v>
      </c>
      <c r="G455" s="243"/>
      <c r="H455" s="246">
        <v>27.7</v>
      </c>
      <c r="I455" s="247"/>
      <c r="J455" s="243"/>
      <c r="K455" s="243"/>
      <c r="L455" s="248"/>
      <c r="M455" s="249"/>
      <c r="N455" s="250"/>
      <c r="O455" s="250"/>
      <c r="P455" s="250"/>
      <c r="Q455" s="250"/>
      <c r="R455" s="250"/>
      <c r="S455" s="250"/>
      <c r="T455" s="251"/>
      <c r="AT455" s="252" t="s">
        <v>211</v>
      </c>
      <c r="AU455" s="252" t="s">
        <v>87</v>
      </c>
      <c r="AV455" s="14" t="s">
        <v>111</v>
      </c>
      <c r="AW455" s="14" t="s">
        <v>40</v>
      </c>
      <c r="AX455" s="14" t="s">
        <v>42</v>
      </c>
      <c r="AY455" s="252" t="s">
        <v>201</v>
      </c>
    </row>
    <row r="456" spans="2:65" s="11" customFormat="1" ht="29.85" customHeight="1">
      <c r="B456" s="190"/>
      <c r="C456" s="191"/>
      <c r="D456" s="192" t="s">
        <v>79</v>
      </c>
      <c r="E456" s="204" t="s">
        <v>249</v>
      </c>
      <c r="F456" s="204" t="s">
        <v>1223</v>
      </c>
      <c r="G456" s="191"/>
      <c r="H456" s="191"/>
      <c r="I456" s="194"/>
      <c r="J456" s="205">
        <f>BK456</f>
        <v>0</v>
      </c>
      <c r="K456" s="191"/>
      <c r="L456" s="196"/>
      <c r="M456" s="197"/>
      <c r="N456" s="198"/>
      <c r="O456" s="198"/>
      <c r="P456" s="199">
        <f>SUM(P457:P505)</f>
        <v>0</v>
      </c>
      <c r="Q456" s="198"/>
      <c r="R456" s="199">
        <f>SUM(R457:R505)</f>
        <v>0.31937500000000002</v>
      </c>
      <c r="S456" s="198"/>
      <c r="T456" s="200">
        <f>SUM(T457:T505)</f>
        <v>0</v>
      </c>
      <c r="AR456" s="201" t="s">
        <v>42</v>
      </c>
      <c r="AT456" s="202" t="s">
        <v>79</v>
      </c>
      <c r="AU456" s="202" t="s">
        <v>42</v>
      </c>
      <c r="AY456" s="201" t="s">
        <v>201</v>
      </c>
      <c r="BK456" s="203">
        <f>SUM(BK457:BK505)</f>
        <v>0</v>
      </c>
    </row>
    <row r="457" spans="2:65" s="1" customFormat="1" ht="38.25" customHeight="1">
      <c r="B457" s="43"/>
      <c r="C457" s="206" t="s">
        <v>664</v>
      </c>
      <c r="D457" s="206" t="s">
        <v>203</v>
      </c>
      <c r="E457" s="207" t="s">
        <v>5024</v>
      </c>
      <c r="F457" s="208" t="s">
        <v>5025</v>
      </c>
      <c r="G457" s="209" t="s">
        <v>540</v>
      </c>
      <c r="H457" s="210">
        <v>2</v>
      </c>
      <c r="I457" s="211"/>
      <c r="J457" s="212">
        <f>ROUND(I457*H457,2)</f>
        <v>0</v>
      </c>
      <c r="K457" s="208" t="s">
        <v>207</v>
      </c>
      <c r="L457" s="63"/>
      <c r="M457" s="213" t="s">
        <v>34</v>
      </c>
      <c r="N457" s="214" t="s">
        <v>51</v>
      </c>
      <c r="O457" s="44"/>
      <c r="P457" s="215">
        <f>O457*H457</f>
        <v>0</v>
      </c>
      <c r="Q457" s="215">
        <v>0.15540000000000001</v>
      </c>
      <c r="R457" s="215">
        <f>Q457*H457</f>
        <v>0.31080000000000002</v>
      </c>
      <c r="S457" s="215">
        <v>0</v>
      </c>
      <c r="T457" s="216">
        <f>S457*H457</f>
        <v>0</v>
      </c>
      <c r="AR457" s="25" t="s">
        <v>111</v>
      </c>
      <c r="AT457" s="25" t="s">
        <v>203</v>
      </c>
      <c r="AU457" s="25" t="s">
        <v>87</v>
      </c>
      <c r="AY457" s="25" t="s">
        <v>201</v>
      </c>
      <c r="BE457" s="217">
        <f>IF(N457="základní",J457,0)</f>
        <v>0</v>
      </c>
      <c r="BF457" s="217">
        <f>IF(N457="snížená",J457,0)</f>
        <v>0</v>
      </c>
      <c r="BG457" s="217">
        <f>IF(N457="zákl. přenesená",J457,0)</f>
        <v>0</v>
      </c>
      <c r="BH457" s="217">
        <f>IF(N457="sníž. přenesená",J457,0)</f>
        <v>0</v>
      </c>
      <c r="BI457" s="217">
        <f>IF(N457="nulová",J457,0)</f>
        <v>0</v>
      </c>
      <c r="BJ457" s="25" t="s">
        <v>42</v>
      </c>
      <c r="BK457" s="217">
        <f>ROUND(I457*H457,2)</f>
        <v>0</v>
      </c>
      <c r="BL457" s="25" t="s">
        <v>111</v>
      </c>
      <c r="BM457" s="25" t="s">
        <v>5474</v>
      </c>
    </row>
    <row r="458" spans="2:65" s="1" customFormat="1" ht="94.5">
      <c r="B458" s="43"/>
      <c r="C458" s="65"/>
      <c r="D458" s="218" t="s">
        <v>209</v>
      </c>
      <c r="E458" s="65"/>
      <c r="F458" s="219" t="s">
        <v>5022</v>
      </c>
      <c r="G458" s="65"/>
      <c r="H458" s="65"/>
      <c r="I458" s="175"/>
      <c r="J458" s="65"/>
      <c r="K458" s="65"/>
      <c r="L458" s="63"/>
      <c r="M458" s="220"/>
      <c r="N458" s="44"/>
      <c r="O458" s="44"/>
      <c r="P458" s="44"/>
      <c r="Q458" s="44"/>
      <c r="R458" s="44"/>
      <c r="S458" s="44"/>
      <c r="T458" s="80"/>
      <c r="AT458" s="25" t="s">
        <v>209</v>
      </c>
      <c r="AU458" s="25" t="s">
        <v>87</v>
      </c>
    </row>
    <row r="459" spans="2:65" s="12" customFormat="1">
      <c r="B459" s="221"/>
      <c r="C459" s="222"/>
      <c r="D459" s="218" t="s">
        <v>211</v>
      </c>
      <c r="E459" s="223" t="s">
        <v>34</v>
      </c>
      <c r="F459" s="224" t="s">
        <v>5189</v>
      </c>
      <c r="G459" s="222"/>
      <c r="H459" s="223" t="s">
        <v>34</v>
      </c>
      <c r="I459" s="225"/>
      <c r="J459" s="222"/>
      <c r="K459" s="222"/>
      <c r="L459" s="226"/>
      <c r="M459" s="227"/>
      <c r="N459" s="228"/>
      <c r="O459" s="228"/>
      <c r="P459" s="228"/>
      <c r="Q459" s="228"/>
      <c r="R459" s="228"/>
      <c r="S459" s="228"/>
      <c r="T459" s="229"/>
      <c r="AT459" s="230" t="s">
        <v>211</v>
      </c>
      <c r="AU459" s="230" t="s">
        <v>87</v>
      </c>
      <c r="AV459" s="12" t="s">
        <v>42</v>
      </c>
      <c r="AW459" s="12" t="s">
        <v>40</v>
      </c>
      <c r="AX459" s="12" t="s">
        <v>80</v>
      </c>
      <c r="AY459" s="230" t="s">
        <v>201</v>
      </c>
    </row>
    <row r="460" spans="2:65" s="13" customFormat="1">
      <c r="B460" s="231"/>
      <c r="C460" s="232"/>
      <c r="D460" s="218" t="s">
        <v>211</v>
      </c>
      <c r="E460" s="233" t="s">
        <v>34</v>
      </c>
      <c r="F460" s="234" t="s">
        <v>5475</v>
      </c>
      <c r="G460" s="232"/>
      <c r="H460" s="235">
        <v>2</v>
      </c>
      <c r="I460" s="236"/>
      <c r="J460" s="232"/>
      <c r="K460" s="232"/>
      <c r="L460" s="237"/>
      <c r="M460" s="238"/>
      <c r="N460" s="239"/>
      <c r="O460" s="239"/>
      <c r="P460" s="239"/>
      <c r="Q460" s="239"/>
      <c r="R460" s="239"/>
      <c r="S460" s="239"/>
      <c r="T460" s="240"/>
      <c r="AT460" s="241" t="s">
        <v>211</v>
      </c>
      <c r="AU460" s="241" t="s">
        <v>87</v>
      </c>
      <c r="AV460" s="13" t="s">
        <v>87</v>
      </c>
      <c r="AW460" s="13" t="s">
        <v>40</v>
      </c>
      <c r="AX460" s="13" t="s">
        <v>80</v>
      </c>
      <c r="AY460" s="241" t="s">
        <v>201</v>
      </c>
    </row>
    <row r="461" spans="2:65" s="14" customFormat="1">
      <c r="B461" s="242"/>
      <c r="C461" s="243"/>
      <c r="D461" s="218" t="s">
        <v>211</v>
      </c>
      <c r="E461" s="244" t="s">
        <v>34</v>
      </c>
      <c r="F461" s="245" t="s">
        <v>215</v>
      </c>
      <c r="G461" s="243"/>
      <c r="H461" s="246">
        <v>2</v>
      </c>
      <c r="I461" s="247"/>
      <c r="J461" s="243"/>
      <c r="K461" s="243"/>
      <c r="L461" s="248"/>
      <c r="M461" s="249"/>
      <c r="N461" s="250"/>
      <c r="O461" s="250"/>
      <c r="P461" s="250"/>
      <c r="Q461" s="250"/>
      <c r="R461" s="250"/>
      <c r="S461" s="250"/>
      <c r="T461" s="251"/>
      <c r="AT461" s="252" t="s">
        <v>211</v>
      </c>
      <c r="AU461" s="252" t="s">
        <v>87</v>
      </c>
      <c r="AV461" s="14" t="s">
        <v>111</v>
      </c>
      <c r="AW461" s="14" t="s">
        <v>40</v>
      </c>
      <c r="AX461" s="14" t="s">
        <v>42</v>
      </c>
      <c r="AY461" s="252" t="s">
        <v>201</v>
      </c>
    </row>
    <row r="462" spans="2:65" s="1" customFormat="1" ht="25.5" customHeight="1">
      <c r="B462" s="43"/>
      <c r="C462" s="206" t="s">
        <v>672</v>
      </c>
      <c r="D462" s="206" t="s">
        <v>203</v>
      </c>
      <c r="E462" s="207" t="s">
        <v>5476</v>
      </c>
      <c r="F462" s="208" t="s">
        <v>5477</v>
      </c>
      <c r="G462" s="209" t="s">
        <v>540</v>
      </c>
      <c r="H462" s="210">
        <v>2</v>
      </c>
      <c r="I462" s="211"/>
      <c r="J462" s="212">
        <f>ROUND(I462*H462,2)</f>
        <v>0</v>
      </c>
      <c r="K462" s="208" t="s">
        <v>207</v>
      </c>
      <c r="L462" s="63"/>
      <c r="M462" s="213" t="s">
        <v>34</v>
      </c>
      <c r="N462" s="214" t="s">
        <v>51</v>
      </c>
      <c r="O462" s="44"/>
      <c r="P462" s="215">
        <f>O462*H462</f>
        <v>0</v>
      </c>
      <c r="Q462" s="215">
        <v>0</v>
      </c>
      <c r="R462" s="215">
        <f>Q462*H462</f>
        <v>0</v>
      </c>
      <c r="S462" s="215">
        <v>0</v>
      </c>
      <c r="T462" s="216">
        <f>S462*H462</f>
        <v>0</v>
      </c>
      <c r="AR462" s="25" t="s">
        <v>111</v>
      </c>
      <c r="AT462" s="25" t="s">
        <v>203</v>
      </c>
      <c r="AU462" s="25" t="s">
        <v>87</v>
      </c>
      <c r="AY462" s="25" t="s">
        <v>201</v>
      </c>
      <c r="BE462" s="217">
        <f>IF(N462="základní",J462,0)</f>
        <v>0</v>
      </c>
      <c r="BF462" s="217">
        <f>IF(N462="snížená",J462,0)</f>
        <v>0</v>
      </c>
      <c r="BG462" s="217">
        <f>IF(N462="zákl. přenesená",J462,0)</f>
        <v>0</v>
      </c>
      <c r="BH462" s="217">
        <f>IF(N462="sníž. přenesená",J462,0)</f>
        <v>0</v>
      </c>
      <c r="BI462" s="217">
        <f>IF(N462="nulová",J462,0)</f>
        <v>0</v>
      </c>
      <c r="BJ462" s="25" t="s">
        <v>42</v>
      </c>
      <c r="BK462" s="217">
        <f>ROUND(I462*H462,2)</f>
        <v>0</v>
      </c>
      <c r="BL462" s="25" t="s">
        <v>111</v>
      </c>
      <c r="BM462" s="25" t="s">
        <v>5478</v>
      </c>
    </row>
    <row r="463" spans="2:65" s="1" customFormat="1" ht="27">
      <c r="B463" s="43"/>
      <c r="C463" s="65"/>
      <c r="D463" s="218" t="s">
        <v>209</v>
      </c>
      <c r="E463" s="65"/>
      <c r="F463" s="219" t="s">
        <v>1177</v>
      </c>
      <c r="G463" s="65"/>
      <c r="H463" s="65"/>
      <c r="I463" s="175"/>
      <c r="J463" s="65"/>
      <c r="K463" s="65"/>
      <c r="L463" s="63"/>
      <c r="M463" s="220"/>
      <c r="N463" s="44"/>
      <c r="O463" s="44"/>
      <c r="P463" s="44"/>
      <c r="Q463" s="44"/>
      <c r="R463" s="44"/>
      <c r="S463" s="44"/>
      <c r="T463" s="80"/>
      <c r="AT463" s="25" t="s">
        <v>209</v>
      </c>
      <c r="AU463" s="25" t="s">
        <v>87</v>
      </c>
    </row>
    <row r="464" spans="2:65" s="12" customFormat="1">
      <c r="B464" s="221"/>
      <c r="C464" s="222"/>
      <c r="D464" s="218" t="s">
        <v>211</v>
      </c>
      <c r="E464" s="223" t="s">
        <v>34</v>
      </c>
      <c r="F464" s="224" t="s">
        <v>5189</v>
      </c>
      <c r="G464" s="222"/>
      <c r="H464" s="223" t="s">
        <v>34</v>
      </c>
      <c r="I464" s="225"/>
      <c r="J464" s="222"/>
      <c r="K464" s="222"/>
      <c r="L464" s="226"/>
      <c r="M464" s="227"/>
      <c r="N464" s="228"/>
      <c r="O464" s="228"/>
      <c r="P464" s="228"/>
      <c r="Q464" s="228"/>
      <c r="R464" s="228"/>
      <c r="S464" s="228"/>
      <c r="T464" s="229"/>
      <c r="AT464" s="230" t="s">
        <v>211</v>
      </c>
      <c r="AU464" s="230" t="s">
        <v>87</v>
      </c>
      <c r="AV464" s="12" t="s">
        <v>42</v>
      </c>
      <c r="AW464" s="12" t="s">
        <v>40</v>
      </c>
      <c r="AX464" s="12" t="s">
        <v>80</v>
      </c>
      <c r="AY464" s="230" t="s">
        <v>201</v>
      </c>
    </row>
    <row r="465" spans="2:65" s="13" customFormat="1">
      <c r="B465" s="231"/>
      <c r="C465" s="232"/>
      <c r="D465" s="218" t="s">
        <v>211</v>
      </c>
      <c r="E465" s="233" t="s">
        <v>34</v>
      </c>
      <c r="F465" s="234" t="s">
        <v>5479</v>
      </c>
      <c r="G465" s="232"/>
      <c r="H465" s="235">
        <v>2</v>
      </c>
      <c r="I465" s="236"/>
      <c r="J465" s="232"/>
      <c r="K465" s="232"/>
      <c r="L465" s="237"/>
      <c r="M465" s="238"/>
      <c r="N465" s="239"/>
      <c r="O465" s="239"/>
      <c r="P465" s="239"/>
      <c r="Q465" s="239"/>
      <c r="R465" s="239"/>
      <c r="S465" s="239"/>
      <c r="T465" s="240"/>
      <c r="AT465" s="241" t="s">
        <v>211</v>
      </c>
      <c r="AU465" s="241" t="s">
        <v>87</v>
      </c>
      <c r="AV465" s="13" t="s">
        <v>87</v>
      </c>
      <c r="AW465" s="13" t="s">
        <v>40</v>
      </c>
      <c r="AX465" s="13" t="s">
        <v>80</v>
      </c>
      <c r="AY465" s="241" t="s">
        <v>201</v>
      </c>
    </row>
    <row r="466" spans="2:65" s="14" customFormat="1">
      <c r="B466" s="242"/>
      <c r="C466" s="243"/>
      <c r="D466" s="218" t="s">
        <v>211</v>
      </c>
      <c r="E466" s="244" t="s">
        <v>34</v>
      </c>
      <c r="F466" s="245" t="s">
        <v>215</v>
      </c>
      <c r="G466" s="243"/>
      <c r="H466" s="246">
        <v>2</v>
      </c>
      <c r="I466" s="247"/>
      <c r="J466" s="243"/>
      <c r="K466" s="243"/>
      <c r="L466" s="248"/>
      <c r="M466" s="249"/>
      <c r="N466" s="250"/>
      <c r="O466" s="250"/>
      <c r="P466" s="250"/>
      <c r="Q466" s="250"/>
      <c r="R466" s="250"/>
      <c r="S466" s="250"/>
      <c r="T466" s="251"/>
      <c r="AT466" s="252" t="s">
        <v>211</v>
      </c>
      <c r="AU466" s="252" t="s">
        <v>87</v>
      </c>
      <c r="AV466" s="14" t="s">
        <v>111</v>
      </c>
      <c r="AW466" s="14" t="s">
        <v>40</v>
      </c>
      <c r="AX466" s="14" t="s">
        <v>42</v>
      </c>
      <c r="AY466" s="252" t="s">
        <v>201</v>
      </c>
    </row>
    <row r="467" spans="2:65" s="1" customFormat="1" ht="38.25" customHeight="1">
      <c r="B467" s="43"/>
      <c r="C467" s="206" t="s">
        <v>679</v>
      </c>
      <c r="D467" s="206" t="s">
        <v>203</v>
      </c>
      <c r="E467" s="207" t="s">
        <v>5480</v>
      </c>
      <c r="F467" s="208" t="s">
        <v>5481</v>
      </c>
      <c r="G467" s="209" t="s">
        <v>540</v>
      </c>
      <c r="H467" s="210">
        <v>2</v>
      </c>
      <c r="I467" s="211"/>
      <c r="J467" s="212">
        <f>ROUND(I467*H467,2)</f>
        <v>0</v>
      </c>
      <c r="K467" s="208" t="s">
        <v>207</v>
      </c>
      <c r="L467" s="63"/>
      <c r="M467" s="213" t="s">
        <v>34</v>
      </c>
      <c r="N467" s="214" t="s">
        <v>51</v>
      </c>
      <c r="O467" s="44"/>
      <c r="P467" s="215">
        <f>O467*H467</f>
        <v>0</v>
      </c>
      <c r="Q467" s="215">
        <v>1.1E-4</v>
      </c>
      <c r="R467" s="215">
        <f>Q467*H467</f>
        <v>2.2000000000000001E-4</v>
      </c>
      <c r="S467" s="215">
        <v>0</v>
      </c>
      <c r="T467" s="216">
        <f>S467*H467</f>
        <v>0</v>
      </c>
      <c r="AR467" s="25" t="s">
        <v>111</v>
      </c>
      <c r="AT467" s="25" t="s">
        <v>203</v>
      </c>
      <c r="AU467" s="25" t="s">
        <v>87</v>
      </c>
      <c r="AY467" s="25" t="s">
        <v>201</v>
      </c>
      <c r="BE467" s="217">
        <f>IF(N467="základní",J467,0)</f>
        <v>0</v>
      </c>
      <c r="BF467" s="217">
        <f>IF(N467="snížená",J467,0)</f>
        <v>0</v>
      </c>
      <c r="BG467" s="217">
        <f>IF(N467="zákl. přenesená",J467,0)</f>
        <v>0</v>
      </c>
      <c r="BH467" s="217">
        <f>IF(N467="sníž. přenesená",J467,0)</f>
        <v>0</v>
      </c>
      <c r="BI467" s="217">
        <f>IF(N467="nulová",J467,0)</f>
        <v>0</v>
      </c>
      <c r="BJ467" s="25" t="s">
        <v>42</v>
      </c>
      <c r="BK467" s="217">
        <f>ROUND(I467*H467,2)</f>
        <v>0</v>
      </c>
      <c r="BL467" s="25" t="s">
        <v>111</v>
      </c>
      <c r="BM467" s="25" t="s">
        <v>5482</v>
      </c>
    </row>
    <row r="468" spans="2:65" s="1" customFormat="1" ht="40.5">
      <c r="B468" s="43"/>
      <c r="C468" s="65"/>
      <c r="D468" s="218" t="s">
        <v>209</v>
      </c>
      <c r="E468" s="65"/>
      <c r="F468" s="219" t="s">
        <v>5483</v>
      </c>
      <c r="G468" s="65"/>
      <c r="H468" s="65"/>
      <c r="I468" s="175"/>
      <c r="J468" s="65"/>
      <c r="K468" s="65"/>
      <c r="L468" s="63"/>
      <c r="M468" s="220"/>
      <c r="N468" s="44"/>
      <c r="O468" s="44"/>
      <c r="P468" s="44"/>
      <c r="Q468" s="44"/>
      <c r="R468" s="44"/>
      <c r="S468" s="44"/>
      <c r="T468" s="80"/>
      <c r="AT468" s="25" t="s">
        <v>209</v>
      </c>
      <c r="AU468" s="25" t="s">
        <v>87</v>
      </c>
    </row>
    <row r="469" spans="2:65" s="12" customFormat="1">
      <c r="B469" s="221"/>
      <c r="C469" s="222"/>
      <c r="D469" s="218" t="s">
        <v>211</v>
      </c>
      <c r="E469" s="223" t="s">
        <v>34</v>
      </c>
      <c r="F469" s="224" t="s">
        <v>5189</v>
      </c>
      <c r="G469" s="222"/>
      <c r="H469" s="223" t="s">
        <v>34</v>
      </c>
      <c r="I469" s="225"/>
      <c r="J469" s="222"/>
      <c r="K469" s="222"/>
      <c r="L469" s="226"/>
      <c r="M469" s="227"/>
      <c r="N469" s="228"/>
      <c r="O469" s="228"/>
      <c r="P469" s="228"/>
      <c r="Q469" s="228"/>
      <c r="R469" s="228"/>
      <c r="S469" s="228"/>
      <c r="T469" s="229"/>
      <c r="AT469" s="230" t="s">
        <v>211</v>
      </c>
      <c r="AU469" s="230" t="s">
        <v>87</v>
      </c>
      <c r="AV469" s="12" t="s">
        <v>42</v>
      </c>
      <c r="AW469" s="12" t="s">
        <v>40</v>
      </c>
      <c r="AX469" s="12" t="s">
        <v>80</v>
      </c>
      <c r="AY469" s="230" t="s">
        <v>201</v>
      </c>
    </row>
    <row r="470" spans="2:65" s="13" customFormat="1">
      <c r="B470" s="231"/>
      <c r="C470" s="232"/>
      <c r="D470" s="218" t="s">
        <v>211</v>
      </c>
      <c r="E470" s="233" t="s">
        <v>34</v>
      </c>
      <c r="F470" s="234" t="s">
        <v>5479</v>
      </c>
      <c r="G470" s="232"/>
      <c r="H470" s="235">
        <v>2</v>
      </c>
      <c r="I470" s="236"/>
      <c r="J470" s="232"/>
      <c r="K470" s="232"/>
      <c r="L470" s="237"/>
      <c r="M470" s="238"/>
      <c r="N470" s="239"/>
      <c r="O470" s="239"/>
      <c r="P470" s="239"/>
      <c r="Q470" s="239"/>
      <c r="R470" s="239"/>
      <c r="S470" s="239"/>
      <c r="T470" s="240"/>
      <c r="AT470" s="241" t="s">
        <v>211</v>
      </c>
      <c r="AU470" s="241" t="s">
        <v>87</v>
      </c>
      <c r="AV470" s="13" t="s">
        <v>87</v>
      </c>
      <c r="AW470" s="13" t="s">
        <v>40</v>
      </c>
      <c r="AX470" s="13" t="s">
        <v>80</v>
      </c>
      <c r="AY470" s="241" t="s">
        <v>201</v>
      </c>
    </row>
    <row r="471" spans="2:65" s="14" customFormat="1">
      <c r="B471" s="242"/>
      <c r="C471" s="243"/>
      <c r="D471" s="218" t="s">
        <v>211</v>
      </c>
      <c r="E471" s="244" t="s">
        <v>34</v>
      </c>
      <c r="F471" s="245" t="s">
        <v>215</v>
      </c>
      <c r="G471" s="243"/>
      <c r="H471" s="246">
        <v>2</v>
      </c>
      <c r="I471" s="247"/>
      <c r="J471" s="243"/>
      <c r="K471" s="243"/>
      <c r="L471" s="248"/>
      <c r="M471" s="249"/>
      <c r="N471" s="250"/>
      <c r="O471" s="250"/>
      <c r="P471" s="250"/>
      <c r="Q471" s="250"/>
      <c r="R471" s="250"/>
      <c r="S471" s="250"/>
      <c r="T471" s="251"/>
      <c r="AT471" s="252" t="s">
        <v>211</v>
      </c>
      <c r="AU471" s="252" t="s">
        <v>87</v>
      </c>
      <c r="AV471" s="14" t="s">
        <v>111</v>
      </c>
      <c r="AW471" s="14" t="s">
        <v>40</v>
      </c>
      <c r="AX471" s="14" t="s">
        <v>42</v>
      </c>
      <c r="AY471" s="252" t="s">
        <v>201</v>
      </c>
    </row>
    <row r="472" spans="2:65" s="1" customFormat="1" ht="25.5" customHeight="1">
      <c r="B472" s="43"/>
      <c r="C472" s="206" t="s">
        <v>683</v>
      </c>
      <c r="D472" s="206" t="s">
        <v>203</v>
      </c>
      <c r="E472" s="207" t="s">
        <v>5484</v>
      </c>
      <c r="F472" s="208" t="s">
        <v>5485</v>
      </c>
      <c r="G472" s="209" t="s">
        <v>540</v>
      </c>
      <c r="H472" s="210">
        <v>2</v>
      </c>
      <c r="I472" s="211"/>
      <c r="J472" s="212">
        <f>ROUND(I472*H472,2)</f>
        <v>0</v>
      </c>
      <c r="K472" s="208" t="s">
        <v>207</v>
      </c>
      <c r="L472" s="63"/>
      <c r="M472" s="213" t="s">
        <v>34</v>
      </c>
      <c r="N472" s="214" t="s">
        <v>51</v>
      </c>
      <c r="O472" s="44"/>
      <c r="P472" s="215">
        <f>O472*H472</f>
        <v>0</v>
      </c>
      <c r="Q472" s="215">
        <v>2.7599999999999999E-3</v>
      </c>
      <c r="R472" s="215">
        <f>Q472*H472</f>
        <v>5.5199999999999997E-3</v>
      </c>
      <c r="S472" s="215">
        <v>0</v>
      </c>
      <c r="T472" s="216">
        <f>S472*H472</f>
        <v>0</v>
      </c>
      <c r="AR472" s="25" t="s">
        <v>111</v>
      </c>
      <c r="AT472" s="25" t="s">
        <v>203</v>
      </c>
      <c r="AU472" s="25" t="s">
        <v>87</v>
      </c>
      <c r="AY472" s="25" t="s">
        <v>201</v>
      </c>
      <c r="BE472" s="217">
        <f>IF(N472="základní",J472,0)</f>
        <v>0</v>
      </c>
      <c r="BF472" s="217">
        <f>IF(N472="snížená",J472,0)</f>
        <v>0</v>
      </c>
      <c r="BG472" s="217">
        <f>IF(N472="zákl. přenesená",J472,0)</f>
        <v>0</v>
      </c>
      <c r="BH472" s="217">
        <f>IF(N472="sníž. přenesená",J472,0)</f>
        <v>0</v>
      </c>
      <c r="BI472" s="217">
        <f>IF(N472="nulová",J472,0)</f>
        <v>0</v>
      </c>
      <c r="BJ472" s="25" t="s">
        <v>42</v>
      </c>
      <c r="BK472" s="217">
        <f>ROUND(I472*H472,2)</f>
        <v>0</v>
      </c>
      <c r="BL472" s="25" t="s">
        <v>111</v>
      </c>
      <c r="BM472" s="25" t="s">
        <v>5486</v>
      </c>
    </row>
    <row r="473" spans="2:65" s="1" customFormat="1" ht="54">
      <c r="B473" s="43"/>
      <c r="C473" s="65"/>
      <c r="D473" s="218" t="s">
        <v>209</v>
      </c>
      <c r="E473" s="65"/>
      <c r="F473" s="219" t="s">
        <v>5487</v>
      </c>
      <c r="G473" s="65"/>
      <c r="H473" s="65"/>
      <c r="I473" s="175"/>
      <c r="J473" s="65"/>
      <c r="K473" s="65"/>
      <c r="L473" s="63"/>
      <c r="M473" s="220"/>
      <c r="N473" s="44"/>
      <c r="O473" s="44"/>
      <c r="P473" s="44"/>
      <c r="Q473" s="44"/>
      <c r="R473" s="44"/>
      <c r="S473" s="44"/>
      <c r="T473" s="80"/>
      <c r="AT473" s="25" t="s">
        <v>209</v>
      </c>
      <c r="AU473" s="25" t="s">
        <v>87</v>
      </c>
    </row>
    <row r="474" spans="2:65" s="12" customFormat="1">
      <c r="B474" s="221"/>
      <c r="C474" s="222"/>
      <c r="D474" s="218" t="s">
        <v>211</v>
      </c>
      <c r="E474" s="223" t="s">
        <v>34</v>
      </c>
      <c r="F474" s="224" t="s">
        <v>5189</v>
      </c>
      <c r="G474" s="222"/>
      <c r="H474" s="223" t="s">
        <v>34</v>
      </c>
      <c r="I474" s="225"/>
      <c r="J474" s="222"/>
      <c r="K474" s="222"/>
      <c r="L474" s="226"/>
      <c r="M474" s="227"/>
      <c r="N474" s="228"/>
      <c r="O474" s="228"/>
      <c r="P474" s="228"/>
      <c r="Q474" s="228"/>
      <c r="R474" s="228"/>
      <c r="S474" s="228"/>
      <c r="T474" s="229"/>
      <c r="AT474" s="230" t="s">
        <v>211</v>
      </c>
      <c r="AU474" s="230" t="s">
        <v>87</v>
      </c>
      <c r="AV474" s="12" t="s">
        <v>42</v>
      </c>
      <c r="AW474" s="12" t="s">
        <v>40</v>
      </c>
      <c r="AX474" s="12" t="s">
        <v>80</v>
      </c>
      <c r="AY474" s="230" t="s">
        <v>201</v>
      </c>
    </row>
    <row r="475" spans="2:65" s="13" customFormat="1">
      <c r="B475" s="231"/>
      <c r="C475" s="232"/>
      <c r="D475" s="218" t="s">
        <v>211</v>
      </c>
      <c r="E475" s="233" t="s">
        <v>34</v>
      </c>
      <c r="F475" s="234" t="s">
        <v>5479</v>
      </c>
      <c r="G475" s="232"/>
      <c r="H475" s="235">
        <v>2</v>
      </c>
      <c r="I475" s="236"/>
      <c r="J475" s="232"/>
      <c r="K475" s="232"/>
      <c r="L475" s="237"/>
      <c r="M475" s="238"/>
      <c r="N475" s="239"/>
      <c r="O475" s="239"/>
      <c r="P475" s="239"/>
      <c r="Q475" s="239"/>
      <c r="R475" s="239"/>
      <c r="S475" s="239"/>
      <c r="T475" s="240"/>
      <c r="AT475" s="241" t="s">
        <v>211</v>
      </c>
      <c r="AU475" s="241" t="s">
        <v>87</v>
      </c>
      <c r="AV475" s="13" t="s">
        <v>87</v>
      </c>
      <c r="AW475" s="13" t="s">
        <v>40</v>
      </c>
      <c r="AX475" s="13" t="s">
        <v>80</v>
      </c>
      <c r="AY475" s="241" t="s">
        <v>201</v>
      </c>
    </row>
    <row r="476" spans="2:65" s="14" customFormat="1">
      <c r="B476" s="242"/>
      <c r="C476" s="243"/>
      <c r="D476" s="218" t="s">
        <v>211</v>
      </c>
      <c r="E476" s="244" t="s">
        <v>34</v>
      </c>
      <c r="F476" s="245" t="s">
        <v>215</v>
      </c>
      <c r="G476" s="243"/>
      <c r="H476" s="246">
        <v>2</v>
      </c>
      <c r="I476" s="247"/>
      <c r="J476" s="243"/>
      <c r="K476" s="243"/>
      <c r="L476" s="248"/>
      <c r="M476" s="249"/>
      <c r="N476" s="250"/>
      <c r="O476" s="250"/>
      <c r="P476" s="250"/>
      <c r="Q476" s="250"/>
      <c r="R476" s="250"/>
      <c r="S476" s="250"/>
      <c r="T476" s="251"/>
      <c r="AT476" s="252" t="s">
        <v>211</v>
      </c>
      <c r="AU476" s="252" t="s">
        <v>87</v>
      </c>
      <c r="AV476" s="14" t="s">
        <v>111</v>
      </c>
      <c r="AW476" s="14" t="s">
        <v>40</v>
      </c>
      <c r="AX476" s="14" t="s">
        <v>42</v>
      </c>
      <c r="AY476" s="252" t="s">
        <v>201</v>
      </c>
    </row>
    <row r="477" spans="2:65" s="1" customFormat="1" ht="25.5" customHeight="1">
      <c r="B477" s="43"/>
      <c r="C477" s="206" t="s">
        <v>689</v>
      </c>
      <c r="D477" s="206" t="s">
        <v>203</v>
      </c>
      <c r="E477" s="207" t="s">
        <v>5488</v>
      </c>
      <c r="F477" s="208" t="s">
        <v>5489</v>
      </c>
      <c r="G477" s="209" t="s">
        <v>540</v>
      </c>
      <c r="H477" s="210">
        <v>4.5</v>
      </c>
      <c r="I477" s="211"/>
      <c r="J477" s="212">
        <f>ROUND(I477*H477,2)</f>
        <v>0</v>
      </c>
      <c r="K477" s="208" t="s">
        <v>207</v>
      </c>
      <c r="L477" s="63"/>
      <c r="M477" s="213" t="s">
        <v>34</v>
      </c>
      <c r="N477" s="214" t="s">
        <v>51</v>
      </c>
      <c r="O477" s="44"/>
      <c r="P477" s="215">
        <f>O477*H477</f>
        <v>0</v>
      </c>
      <c r="Q477" s="215">
        <v>0</v>
      </c>
      <c r="R477" s="215">
        <f>Q477*H477</f>
        <v>0</v>
      </c>
      <c r="S477" s="215">
        <v>0</v>
      </c>
      <c r="T477" s="216">
        <f>S477*H477</f>
        <v>0</v>
      </c>
      <c r="AR477" s="25" t="s">
        <v>111</v>
      </c>
      <c r="AT477" s="25" t="s">
        <v>203</v>
      </c>
      <c r="AU477" s="25" t="s">
        <v>87</v>
      </c>
      <c r="AY477" s="25" t="s">
        <v>201</v>
      </c>
      <c r="BE477" s="217">
        <f>IF(N477="základní",J477,0)</f>
        <v>0</v>
      </c>
      <c r="BF477" s="217">
        <f>IF(N477="snížená",J477,0)</f>
        <v>0</v>
      </c>
      <c r="BG477" s="217">
        <f>IF(N477="zákl. přenesená",J477,0)</f>
        <v>0</v>
      </c>
      <c r="BH477" s="217">
        <f>IF(N477="sníž. přenesená",J477,0)</f>
        <v>0</v>
      </c>
      <c r="BI477" s="217">
        <f>IF(N477="nulová",J477,0)</f>
        <v>0</v>
      </c>
      <c r="BJ477" s="25" t="s">
        <v>42</v>
      </c>
      <c r="BK477" s="217">
        <f>ROUND(I477*H477,2)</f>
        <v>0</v>
      </c>
      <c r="BL477" s="25" t="s">
        <v>111</v>
      </c>
      <c r="BM477" s="25" t="s">
        <v>5490</v>
      </c>
    </row>
    <row r="478" spans="2:65" s="1" customFormat="1" ht="67.5">
      <c r="B478" s="43"/>
      <c r="C478" s="65"/>
      <c r="D478" s="218" t="s">
        <v>209</v>
      </c>
      <c r="E478" s="65"/>
      <c r="F478" s="219" t="s">
        <v>5039</v>
      </c>
      <c r="G478" s="65"/>
      <c r="H478" s="65"/>
      <c r="I478" s="175"/>
      <c r="J478" s="65"/>
      <c r="K478" s="65"/>
      <c r="L478" s="63"/>
      <c r="M478" s="220"/>
      <c r="N478" s="44"/>
      <c r="O478" s="44"/>
      <c r="P478" s="44"/>
      <c r="Q478" s="44"/>
      <c r="R478" s="44"/>
      <c r="S478" s="44"/>
      <c r="T478" s="80"/>
      <c r="AT478" s="25" t="s">
        <v>209</v>
      </c>
      <c r="AU478" s="25" t="s">
        <v>87</v>
      </c>
    </row>
    <row r="479" spans="2:65" s="12" customFormat="1">
      <c r="B479" s="221"/>
      <c r="C479" s="222"/>
      <c r="D479" s="218" t="s">
        <v>211</v>
      </c>
      <c r="E479" s="223" t="s">
        <v>34</v>
      </c>
      <c r="F479" s="224" t="s">
        <v>5189</v>
      </c>
      <c r="G479" s="222"/>
      <c r="H479" s="223" t="s">
        <v>34</v>
      </c>
      <c r="I479" s="225"/>
      <c r="J479" s="222"/>
      <c r="K479" s="222"/>
      <c r="L479" s="226"/>
      <c r="M479" s="227"/>
      <c r="N479" s="228"/>
      <c r="O479" s="228"/>
      <c r="P479" s="228"/>
      <c r="Q479" s="228"/>
      <c r="R479" s="228"/>
      <c r="S479" s="228"/>
      <c r="T479" s="229"/>
      <c r="AT479" s="230" t="s">
        <v>211</v>
      </c>
      <c r="AU479" s="230" t="s">
        <v>87</v>
      </c>
      <c r="AV479" s="12" t="s">
        <v>42</v>
      </c>
      <c r="AW479" s="12" t="s">
        <v>40</v>
      </c>
      <c r="AX479" s="12" t="s">
        <v>80</v>
      </c>
      <c r="AY479" s="230" t="s">
        <v>201</v>
      </c>
    </row>
    <row r="480" spans="2:65" s="13" customFormat="1">
      <c r="B480" s="231"/>
      <c r="C480" s="232"/>
      <c r="D480" s="218" t="s">
        <v>211</v>
      </c>
      <c r="E480" s="233" t="s">
        <v>34</v>
      </c>
      <c r="F480" s="234" t="s">
        <v>5491</v>
      </c>
      <c r="G480" s="232"/>
      <c r="H480" s="235">
        <v>4.5</v>
      </c>
      <c r="I480" s="236"/>
      <c r="J480" s="232"/>
      <c r="K480" s="232"/>
      <c r="L480" s="237"/>
      <c r="M480" s="238"/>
      <c r="N480" s="239"/>
      <c r="O480" s="239"/>
      <c r="P480" s="239"/>
      <c r="Q480" s="239"/>
      <c r="R480" s="239"/>
      <c r="S480" s="239"/>
      <c r="T480" s="240"/>
      <c r="AT480" s="241" t="s">
        <v>211</v>
      </c>
      <c r="AU480" s="241" t="s">
        <v>87</v>
      </c>
      <c r="AV480" s="13" t="s">
        <v>87</v>
      </c>
      <c r="AW480" s="13" t="s">
        <v>40</v>
      </c>
      <c r="AX480" s="13" t="s">
        <v>80</v>
      </c>
      <c r="AY480" s="241" t="s">
        <v>201</v>
      </c>
    </row>
    <row r="481" spans="2:65" s="14" customFormat="1">
      <c r="B481" s="242"/>
      <c r="C481" s="243"/>
      <c r="D481" s="218" t="s">
        <v>211</v>
      </c>
      <c r="E481" s="244" t="s">
        <v>34</v>
      </c>
      <c r="F481" s="245" t="s">
        <v>215</v>
      </c>
      <c r="G481" s="243"/>
      <c r="H481" s="246">
        <v>4.5</v>
      </c>
      <c r="I481" s="247"/>
      <c r="J481" s="243"/>
      <c r="K481" s="243"/>
      <c r="L481" s="248"/>
      <c r="M481" s="249"/>
      <c r="N481" s="250"/>
      <c r="O481" s="250"/>
      <c r="P481" s="250"/>
      <c r="Q481" s="250"/>
      <c r="R481" s="250"/>
      <c r="S481" s="250"/>
      <c r="T481" s="251"/>
      <c r="AT481" s="252" t="s">
        <v>211</v>
      </c>
      <c r="AU481" s="252" t="s">
        <v>87</v>
      </c>
      <c r="AV481" s="14" t="s">
        <v>111</v>
      </c>
      <c r="AW481" s="14" t="s">
        <v>40</v>
      </c>
      <c r="AX481" s="14" t="s">
        <v>42</v>
      </c>
      <c r="AY481" s="252" t="s">
        <v>201</v>
      </c>
    </row>
    <row r="482" spans="2:65" s="1" customFormat="1" ht="25.5" customHeight="1">
      <c r="B482" s="43"/>
      <c r="C482" s="206" t="s">
        <v>693</v>
      </c>
      <c r="D482" s="206" t="s">
        <v>203</v>
      </c>
      <c r="E482" s="207" t="s">
        <v>5492</v>
      </c>
      <c r="F482" s="208" t="s">
        <v>5493</v>
      </c>
      <c r="G482" s="209" t="s">
        <v>540</v>
      </c>
      <c r="H482" s="210">
        <v>4.5</v>
      </c>
      <c r="I482" s="211"/>
      <c r="J482" s="212">
        <f>ROUND(I482*H482,2)</f>
        <v>0</v>
      </c>
      <c r="K482" s="208" t="s">
        <v>207</v>
      </c>
      <c r="L482" s="63"/>
      <c r="M482" s="213" t="s">
        <v>34</v>
      </c>
      <c r="N482" s="214" t="s">
        <v>51</v>
      </c>
      <c r="O482" s="44"/>
      <c r="P482" s="215">
        <f>O482*H482</f>
        <v>0</v>
      </c>
      <c r="Q482" s="215">
        <v>0</v>
      </c>
      <c r="R482" s="215">
        <f>Q482*H482</f>
        <v>0</v>
      </c>
      <c r="S482" s="215">
        <v>0</v>
      </c>
      <c r="T482" s="216">
        <f>S482*H482</f>
        <v>0</v>
      </c>
      <c r="AR482" s="25" t="s">
        <v>111</v>
      </c>
      <c r="AT482" s="25" t="s">
        <v>203</v>
      </c>
      <c r="AU482" s="25" t="s">
        <v>87</v>
      </c>
      <c r="AY482" s="25" t="s">
        <v>201</v>
      </c>
      <c r="BE482" s="217">
        <f>IF(N482="základní",J482,0)</f>
        <v>0</v>
      </c>
      <c r="BF482" s="217">
        <f>IF(N482="snížená",J482,0)</f>
        <v>0</v>
      </c>
      <c r="BG482" s="217">
        <f>IF(N482="zákl. přenesená",J482,0)</f>
        <v>0</v>
      </c>
      <c r="BH482" s="217">
        <f>IF(N482="sníž. přenesená",J482,0)</f>
        <v>0</v>
      </c>
      <c r="BI482" s="217">
        <f>IF(N482="nulová",J482,0)</f>
        <v>0</v>
      </c>
      <c r="BJ482" s="25" t="s">
        <v>42</v>
      </c>
      <c r="BK482" s="217">
        <f>ROUND(I482*H482,2)</f>
        <v>0</v>
      </c>
      <c r="BL482" s="25" t="s">
        <v>111</v>
      </c>
      <c r="BM482" s="25" t="s">
        <v>5494</v>
      </c>
    </row>
    <row r="483" spans="2:65" s="1" customFormat="1" ht="67.5">
      <c r="B483" s="43"/>
      <c r="C483" s="65"/>
      <c r="D483" s="218" t="s">
        <v>209</v>
      </c>
      <c r="E483" s="65"/>
      <c r="F483" s="219" t="s">
        <v>5039</v>
      </c>
      <c r="G483" s="65"/>
      <c r="H483" s="65"/>
      <c r="I483" s="175"/>
      <c r="J483" s="65"/>
      <c r="K483" s="65"/>
      <c r="L483" s="63"/>
      <c r="M483" s="220"/>
      <c r="N483" s="44"/>
      <c r="O483" s="44"/>
      <c r="P483" s="44"/>
      <c r="Q483" s="44"/>
      <c r="R483" s="44"/>
      <c r="S483" s="44"/>
      <c r="T483" s="80"/>
      <c r="AT483" s="25" t="s">
        <v>209</v>
      </c>
      <c r="AU483" s="25" t="s">
        <v>87</v>
      </c>
    </row>
    <row r="484" spans="2:65" s="12" customFormat="1">
      <c r="B484" s="221"/>
      <c r="C484" s="222"/>
      <c r="D484" s="218" t="s">
        <v>211</v>
      </c>
      <c r="E484" s="223" t="s">
        <v>34</v>
      </c>
      <c r="F484" s="224" t="s">
        <v>5189</v>
      </c>
      <c r="G484" s="222"/>
      <c r="H484" s="223" t="s">
        <v>34</v>
      </c>
      <c r="I484" s="225"/>
      <c r="J484" s="222"/>
      <c r="K484" s="222"/>
      <c r="L484" s="226"/>
      <c r="M484" s="227"/>
      <c r="N484" s="228"/>
      <c r="O484" s="228"/>
      <c r="P484" s="228"/>
      <c r="Q484" s="228"/>
      <c r="R484" s="228"/>
      <c r="S484" s="228"/>
      <c r="T484" s="229"/>
      <c r="AT484" s="230" t="s">
        <v>211</v>
      </c>
      <c r="AU484" s="230" t="s">
        <v>87</v>
      </c>
      <c r="AV484" s="12" t="s">
        <v>42</v>
      </c>
      <c r="AW484" s="12" t="s">
        <v>40</v>
      </c>
      <c r="AX484" s="12" t="s">
        <v>80</v>
      </c>
      <c r="AY484" s="230" t="s">
        <v>201</v>
      </c>
    </row>
    <row r="485" spans="2:65" s="13" customFormat="1">
      <c r="B485" s="231"/>
      <c r="C485" s="232"/>
      <c r="D485" s="218" t="s">
        <v>211</v>
      </c>
      <c r="E485" s="233" t="s">
        <v>34</v>
      </c>
      <c r="F485" s="234" t="s">
        <v>5495</v>
      </c>
      <c r="G485" s="232"/>
      <c r="H485" s="235">
        <v>4.5</v>
      </c>
      <c r="I485" s="236"/>
      <c r="J485" s="232"/>
      <c r="K485" s="232"/>
      <c r="L485" s="237"/>
      <c r="M485" s="238"/>
      <c r="N485" s="239"/>
      <c r="O485" s="239"/>
      <c r="P485" s="239"/>
      <c r="Q485" s="239"/>
      <c r="R485" s="239"/>
      <c r="S485" s="239"/>
      <c r="T485" s="240"/>
      <c r="AT485" s="241" t="s">
        <v>211</v>
      </c>
      <c r="AU485" s="241" t="s">
        <v>87</v>
      </c>
      <c r="AV485" s="13" t="s">
        <v>87</v>
      </c>
      <c r="AW485" s="13" t="s">
        <v>40</v>
      </c>
      <c r="AX485" s="13" t="s">
        <v>80</v>
      </c>
      <c r="AY485" s="241" t="s">
        <v>201</v>
      </c>
    </row>
    <row r="486" spans="2:65" s="14" customFormat="1">
      <c r="B486" s="242"/>
      <c r="C486" s="243"/>
      <c r="D486" s="218" t="s">
        <v>211</v>
      </c>
      <c r="E486" s="244" t="s">
        <v>34</v>
      </c>
      <c r="F486" s="245" t="s">
        <v>215</v>
      </c>
      <c r="G486" s="243"/>
      <c r="H486" s="246">
        <v>4.5</v>
      </c>
      <c r="I486" s="247"/>
      <c r="J486" s="243"/>
      <c r="K486" s="243"/>
      <c r="L486" s="248"/>
      <c r="M486" s="249"/>
      <c r="N486" s="250"/>
      <c r="O486" s="250"/>
      <c r="P486" s="250"/>
      <c r="Q486" s="250"/>
      <c r="R486" s="250"/>
      <c r="S486" s="250"/>
      <c r="T486" s="251"/>
      <c r="AT486" s="252" t="s">
        <v>211</v>
      </c>
      <c r="AU486" s="252" t="s">
        <v>87</v>
      </c>
      <c r="AV486" s="14" t="s">
        <v>111</v>
      </c>
      <c r="AW486" s="14" t="s">
        <v>40</v>
      </c>
      <c r="AX486" s="14" t="s">
        <v>42</v>
      </c>
      <c r="AY486" s="252" t="s">
        <v>201</v>
      </c>
    </row>
    <row r="487" spans="2:65" s="1" customFormat="1" ht="51" customHeight="1">
      <c r="B487" s="43"/>
      <c r="C487" s="206" t="s">
        <v>697</v>
      </c>
      <c r="D487" s="206" t="s">
        <v>203</v>
      </c>
      <c r="E487" s="207" t="s">
        <v>5040</v>
      </c>
      <c r="F487" s="208" t="s">
        <v>5041</v>
      </c>
      <c r="G487" s="209" t="s">
        <v>540</v>
      </c>
      <c r="H487" s="210">
        <v>4.5</v>
      </c>
      <c r="I487" s="211"/>
      <c r="J487" s="212">
        <f>ROUND(I487*H487,2)</f>
        <v>0</v>
      </c>
      <c r="K487" s="208" t="s">
        <v>207</v>
      </c>
      <c r="L487" s="63"/>
      <c r="M487" s="213" t="s">
        <v>34</v>
      </c>
      <c r="N487" s="214" t="s">
        <v>51</v>
      </c>
      <c r="O487" s="44"/>
      <c r="P487" s="215">
        <f>O487*H487</f>
        <v>0</v>
      </c>
      <c r="Q487" s="215">
        <v>6.0999999999999997E-4</v>
      </c>
      <c r="R487" s="215">
        <f>Q487*H487</f>
        <v>2.745E-3</v>
      </c>
      <c r="S487" s="215">
        <v>0</v>
      </c>
      <c r="T487" s="216">
        <f>S487*H487</f>
        <v>0</v>
      </c>
      <c r="AR487" s="25" t="s">
        <v>111</v>
      </c>
      <c r="AT487" s="25" t="s">
        <v>203</v>
      </c>
      <c r="AU487" s="25" t="s">
        <v>87</v>
      </c>
      <c r="AY487" s="25" t="s">
        <v>201</v>
      </c>
      <c r="BE487" s="217">
        <f>IF(N487="základní",J487,0)</f>
        <v>0</v>
      </c>
      <c r="BF487" s="217">
        <f>IF(N487="snížená",J487,0)</f>
        <v>0</v>
      </c>
      <c r="BG487" s="217">
        <f>IF(N487="zákl. přenesená",J487,0)</f>
        <v>0</v>
      </c>
      <c r="BH487" s="217">
        <f>IF(N487="sníž. přenesená",J487,0)</f>
        <v>0</v>
      </c>
      <c r="BI487" s="217">
        <f>IF(N487="nulová",J487,0)</f>
        <v>0</v>
      </c>
      <c r="BJ487" s="25" t="s">
        <v>42</v>
      </c>
      <c r="BK487" s="217">
        <f>ROUND(I487*H487,2)</f>
        <v>0</v>
      </c>
      <c r="BL487" s="25" t="s">
        <v>111</v>
      </c>
      <c r="BM487" s="25" t="s">
        <v>5496</v>
      </c>
    </row>
    <row r="488" spans="2:65" s="1" customFormat="1" ht="40.5">
      <c r="B488" s="43"/>
      <c r="C488" s="65"/>
      <c r="D488" s="218" t="s">
        <v>209</v>
      </c>
      <c r="E488" s="65"/>
      <c r="F488" s="219" t="s">
        <v>5043</v>
      </c>
      <c r="G488" s="65"/>
      <c r="H488" s="65"/>
      <c r="I488" s="175"/>
      <c r="J488" s="65"/>
      <c r="K488" s="65"/>
      <c r="L488" s="63"/>
      <c r="M488" s="220"/>
      <c r="N488" s="44"/>
      <c r="O488" s="44"/>
      <c r="P488" s="44"/>
      <c r="Q488" s="44"/>
      <c r="R488" s="44"/>
      <c r="S488" s="44"/>
      <c r="T488" s="80"/>
      <c r="AT488" s="25" t="s">
        <v>209</v>
      </c>
      <c r="AU488" s="25" t="s">
        <v>87</v>
      </c>
    </row>
    <row r="489" spans="2:65" s="12" customFormat="1">
      <c r="B489" s="221"/>
      <c r="C489" s="222"/>
      <c r="D489" s="218" t="s">
        <v>211</v>
      </c>
      <c r="E489" s="223" t="s">
        <v>34</v>
      </c>
      <c r="F489" s="224" t="s">
        <v>5189</v>
      </c>
      <c r="G489" s="222"/>
      <c r="H489" s="223" t="s">
        <v>34</v>
      </c>
      <c r="I489" s="225"/>
      <c r="J489" s="222"/>
      <c r="K489" s="222"/>
      <c r="L489" s="226"/>
      <c r="M489" s="227"/>
      <c r="N489" s="228"/>
      <c r="O489" s="228"/>
      <c r="P489" s="228"/>
      <c r="Q489" s="228"/>
      <c r="R489" s="228"/>
      <c r="S489" s="228"/>
      <c r="T489" s="229"/>
      <c r="AT489" s="230" t="s">
        <v>211</v>
      </c>
      <c r="AU489" s="230" t="s">
        <v>87</v>
      </c>
      <c r="AV489" s="12" t="s">
        <v>42</v>
      </c>
      <c r="AW489" s="12" t="s">
        <v>40</v>
      </c>
      <c r="AX489" s="12" t="s">
        <v>80</v>
      </c>
      <c r="AY489" s="230" t="s">
        <v>201</v>
      </c>
    </row>
    <row r="490" spans="2:65" s="13" customFormat="1">
      <c r="B490" s="231"/>
      <c r="C490" s="232"/>
      <c r="D490" s="218" t="s">
        <v>211</v>
      </c>
      <c r="E490" s="233" t="s">
        <v>34</v>
      </c>
      <c r="F490" s="234" t="s">
        <v>5497</v>
      </c>
      <c r="G490" s="232"/>
      <c r="H490" s="235">
        <v>4.5</v>
      </c>
      <c r="I490" s="236"/>
      <c r="J490" s="232"/>
      <c r="K490" s="232"/>
      <c r="L490" s="237"/>
      <c r="M490" s="238"/>
      <c r="N490" s="239"/>
      <c r="O490" s="239"/>
      <c r="P490" s="239"/>
      <c r="Q490" s="239"/>
      <c r="R490" s="239"/>
      <c r="S490" s="239"/>
      <c r="T490" s="240"/>
      <c r="AT490" s="241" t="s">
        <v>211</v>
      </c>
      <c r="AU490" s="241" t="s">
        <v>87</v>
      </c>
      <c r="AV490" s="13" t="s">
        <v>87</v>
      </c>
      <c r="AW490" s="13" t="s">
        <v>40</v>
      </c>
      <c r="AX490" s="13" t="s">
        <v>80</v>
      </c>
      <c r="AY490" s="241" t="s">
        <v>201</v>
      </c>
    </row>
    <row r="491" spans="2:65" s="14" customFormat="1">
      <c r="B491" s="242"/>
      <c r="C491" s="243"/>
      <c r="D491" s="218" t="s">
        <v>211</v>
      </c>
      <c r="E491" s="244" t="s">
        <v>34</v>
      </c>
      <c r="F491" s="245" t="s">
        <v>215</v>
      </c>
      <c r="G491" s="243"/>
      <c r="H491" s="246">
        <v>4.5</v>
      </c>
      <c r="I491" s="247"/>
      <c r="J491" s="243"/>
      <c r="K491" s="243"/>
      <c r="L491" s="248"/>
      <c r="M491" s="249"/>
      <c r="N491" s="250"/>
      <c r="O491" s="250"/>
      <c r="P491" s="250"/>
      <c r="Q491" s="250"/>
      <c r="R491" s="250"/>
      <c r="S491" s="250"/>
      <c r="T491" s="251"/>
      <c r="AT491" s="252" t="s">
        <v>211</v>
      </c>
      <c r="AU491" s="252" t="s">
        <v>87</v>
      </c>
      <c r="AV491" s="14" t="s">
        <v>111</v>
      </c>
      <c r="AW491" s="14" t="s">
        <v>40</v>
      </c>
      <c r="AX491" s="14" t="s">
        <v>42</v>
      </c>
      <c r="AY491" s="252" t="s">
        <v>201</v>
      </c>
    </row>
    <row r="492" spans="2:65" s="1" customFormat="1" ht="25.5" customHeight="1">
      <c r="B492" s="43"/>
      <c r="C492" s="206" t="s">
        <v>705</v>
      </c>
      <c r="D492" s="206" t="s">
        <v>203</v>
      </c>
      <c r="E492" s="207" t="s">
        <v>5498</v>
      </c>
      <c r="F492" s="208" t="s">
        <v>5499</v>
      </c>
      <c r="G492" s="209" t="s">
        <v>540</v>
      </c>
      <c r="H492" s="210">
        <v>4.5</v>
      </c>
      <c r="I492" s="211"/>
      <c r="J492" s="212">
        <f>ROUND(I492*H492,2)</f>
        <v>0</v>
      </c>
      <c r="K492" s="208" t="s">
        <v>207</v>
      </c>
      <c r="L492" s="63"/>
      <c r="M492" s="213" t="s">
        <v>34</v>
      </c>
      <c r="N492" s="214" t="s">
        <v>51</v>
      </c>
      <c r="O492" s="44"/>
      <c r="P492" s="215">
        <f>O492*H492</f>
        <v>0</v>
      </c>
      <c r="Q492" s="215">
        <v>0</v>
      </c>
      <c r="R492" s="215">
        <f>Q492*H492</f>
        <v>0</v>
      </c>
      <c r="S492" s="215">
        <v>0</v>
      </c>
      <c r="T492" s="216">
        <f>S492*H492</f>
        <v>0</v>
      </c>
      <c r="AR492" s="25" t="s">
        <v>111</v>
      </c>
      <c r="AT492" s="25" t="s">
        <v>203</v>
      </c>
      <c r="AU492" s="25" t="s">
        <v>87</v>
      </c>
      <c r="AY492" s="25" t="s">
        <v>201</v>
      </c>
      <c r="BE492" s="217">
        <f>IF(N492="základní",J492,0)</f>
        <v>0</v>
      </c>
      <c r="BF492" s="217">
        <f>IF(N492="snížená",J492,0)</f>
        <v>0</v>
      </c>
      <c r="BG492" s="217">
        <f>IF(N492="zákl. přenesená",J492,0)</f>
        <v>0</v>
      </c>
      <c r="BH492" s="217">
        <f>IF(N492="sníž. přenesená",J492,0)</f>
        <v>0</v>
      </c>
      <c r="BI492" s="217">
        <f>IF(N492="nulová",J492,0)</f>
        <v>0</v>
      </c>
      <c r="BJ492" s="25" t="s">
        <v>42</v>
      </c>
      <c r="BK492" s="217">
        <f>ROUND(I492*H492,2)</f>
        <v>0</v>
      </c>
      <c r="BL492" s="25" t="s">
        <v>111</v>
      </c>
      <c r="BM492" s="25" t="s">
        <v>5500</v>
      </c>
    </row>
    <row r="493" spans="2:65" s="1" customFormat="1" ht="27">
      <c r="B493" s="43"/>
      <c r="C493" s="65"/>
      <c r="D493" s="218" t="s">
        <v>209</v>
      </c>
      <c r="E493" s="65"/>
      <c r="F493" s="219" t="s">
        <v>5501</v>
      </c>
      <c r="G493" s="65"/>
      <c r="H493" s="65"/>
      <c r="I493" s="175"/>
      <c r="J493" s="65"/>
      <c r="K493" s="65"/>
      <c r="L493" s="63"/>
      <c r="M493" s="220"/>
      <c r="N493" s="44"/>
      <c r="O493" s="44"/>
      <c r="P493" s="44"/>
      <c r="Q493" s="44"/>
      <c r="R493" s="44"/>
      <c r="S493" s="44"/>
      <c r="T493" s="80"/>
      <c r="AT493" s="25" t="s">
        <v>209</v>
      </c>
      <c r="AU493" s="25" t="s">
        <v>87</v>
      </c>
    </row>
    <row r="494" spans="2:65" s="12" customFormat="1">
      <c r="B494" s="221"/>
      <c r="C494" s="222"/>
      <c r="D494" s="218" t="s">
        <v>211</v>
      </c>
      <c r="E494" s="223" t="s">
        <v>34</v>
      </c>
      <c r="F494" s="224" t="s">
        <v>5189</v>
      </c>
      <c r="G494" s="222"/>
      <c r="H494" s="223" t="s">
        <v>34</v>
      </c>
      <c r="I494" s="225"/>
      <c r="J494" s="222"/>
      <c r="K494" s="222"/>
      <c r="L494" s="226"/>
      <c r="M494" s="227"/>
      <c r="N494" s="228"/>
      <c r="O494" s="228"/>
      <c r="P494" s="228"/>
      <c r="Q494" s="228"/>
      <c r="R494" s="228"/>
      <c r="S494" s="228"/>
      <c r="T494" s="229"/>
      <c r="AT494" s="230" t="s">
        <v>211</v>
      </c>
      <c r="AU494" s="230" t="s">
        <v>87</v>
      </c>
      <c r="AV494" s="12" t="s">
        <v>42</v>
      </c>
      <c r="AW494" s="12" t="s">
        <v>40</v>
      </c>
      <c r="AX494" s="12" t="s">
        <v>80</v>
      </c>
      <c r="AY494" s="230" t="s">
        <v>201</v>
      </c>
    </row>
    <row r="495" spans="2:65" s="13" customFormat="1">
      <c r="B495" s="231"/>
      <c r="C495" s="232"/>
      <c r="D495" s="218" t="s">
        <v>211</v>
      </c>
      <c r="E495" s="233" t="s">
        <v>34</v>
      </c>
      <c r="F495" s="234" t="s">
        <v>5495</v>
      </c>
      <c r="G495" s="232"/>
      <c r="H495" s="235">
        <v>4.5</v>
      </c>
      <c r="I495" s="236"/>
      <c r="J495" s="232"/>
      <c r="K495" s="232"/>
      <c r="L495" s="237"/>
      <c r="M495" s="238"/>
      <c r="N495" s="239"/>
      <c r="O495" s="239"/>
      <c r="P495" s="239"/>
      <c r="Q495" s="239"/>
      <c r="R495" s="239"/>
      <c r="S495" s="239"/>
      <c r="T495" s="240"/>
      <c r="AT495" s="241" t="s">
        <v>211</v>
      </c>
      <c r="AU495" s="241" t="s">
        <v>87</v>
      </c>
      <c r="AV495" s="13" t="s">
        <v>87</v>
      </c>
      <c r="AW495" s="13" t="s">
        <v>40</v>
      </c>
      <c r="AX495" s="13" t="s">
        <v>80</v>
      </c>
      <c r="AY495" s="241" t="s">
        <v>201</v>
      </c>
    </row>
    <row r="496" spans="2:65" s="14" customFormat="1">
      <c r="B496" s="242"/>
      <c r="C496" s="243"/>
      <c r="D496" s="218" t="s">
        <v>211</v>
      </c>
      <c r="E496" s="244" t="s">
        <v>34</v>
      </c>
      <c r="F496" s="245" t="s">
        <v>215</v>
      </c>
      <c r="G496" s="243"/>
      <c r="H496" s="246">
        <v>4.5</v>
      </c>
      <c r="I496" s="247"/>
      <c r="J496" s="243"/>
      <c r="K496" s="243"/>
      <c r="L496" s="248"/>
      <c r="M496" s="249"/>
      <c r="N496" s="250"/>
      <c r="O496" s="250"/>
      <c r="P496" s="250"/>
      <c r="Q496" s="250"/>
      <c r="R496" s="250"/>
      <c r="S496" s="250"/>
      <c r="T496" s="251"/>
      <c r="AT496" s="252" t="s">
        <v>211</v>
      </c>
      <c r="AU496" s="252" t="s">
        <v>87</v>
      </c>
      <c r="AV496" s="14" t="s">
        <v>111</v>
      </c>
      <c r="AW496" s="14" t="s">
        <v>40</v>
      </c>
      <c r="AX496" s="14" t="s">
        <v>42</v>
      </c>
      <c r="AY496" s="252" t="s">
        <v>201</v>
      </c>
    </row>
    <row r="497" spans="2:65" s="1" customFormat="1" ht="25.5" customHeight="1">
      <c r="B497" s="43"/>
      <c r="C497" s="206" t="s">
        <v>713</v>
      </c>
      <c r="D497" s="206" t="s">
        <v>203</v>
      </c>
      <c r="E497" s="207" t="s">
        <v>5502</v>
      </c>
      <c r="F497" s="208" t="s">
        <v>5503</v>
      </c>
      <c r="G497" s="209" t="s">
        <v>540</v>
      </c>
      <c r="H497" s="210">
        <v>4.5</v>
      </c>
      <c r="I497" s="211"/>
      <c r="J497" s="212">
        <f>ROUND(I497*H497,2)</f>
        <v>0</v>
      </c>
      <c r="K497" s="208" t="s">
        <v>207</v>
      </c>
      <c r="L497" s="63"/>
      <c r="M497" s="213" t="s">
        <v>34</v>
      </c>
      <c r="N497" s="214" t="s">
        <v>51</v>
      </c>
      <c r="O497" s="44"/>
      <c r="P497" s="215">
        <f>O497*H497</f>
        <v>0</v>
      </c>
      <c r="Q497" s="215">
        <v>2.0000000000000002E-5</v>
      </c>
      <c r="R497" s="215">
        <f>Q497*H497</f>
        <v>9.0000000000000006E-5</v>
      </c>
      <c r="S497" s="215">
        <v>0</v>
      </c>
      <c r="T497" s="216">
        <f>S497*H497</f>
        <v>0</v>
      </c>
      <c r="AR497" s="25" t="s">
        <v>111</v>
      </c>
      <c r="AT497" s="25" t="s">
        <v>203</v>
      </c>
      <c r="AU497" s="25" t="s">
        <v>87</v>
      </c>
      <c r="AY497" s="25" t="s">
        <v>201</v>
      </c>
      <c r="BE497" s="217">
        <f>IF(N497="základní",J497,0)</f>
        <v>0</v>
      </c>
      <c r="BF497" s="217">
        <f>IF(N497="snížená",J497,0)</f>
        <v>0</v>
      </c>
      <c r="BG497" s="217">
        <f>IF(N497="zákl. přenesená",J497,0)</f>
        <v>0</v>
      </c>
      <c r="BH497" s="217">
        <f>IF(N497="sníž. přenesená",J497,0)</f>
        <v>0</v>
      </c>
      <c r="BI497" s="217">
        <f>IF(N497="nulová",J497,0)</f>
        <v>0</v>
      </c>
      <c r="BJ497" s="25" t="s">
        <v>42</v>
      </c>
      <c r="BK497" s="217">
        <f>ROUND(I497*H497,2)</f>
        <v>0</v>
      </c>
      <c r="BL497" s="25" t="s">
        <v>111</v>
      </c>
      <c r="BM497" s="25" t="s">
        <v>5504</v>
      </c>
    </row>
    <row r="498" spans="2:65" s="1" customFormat="1" ht="27">
      <c r="B498" s="43"/>
      <c r="C498" s="65"/>
      <c r="D498" s="218" t="s">
        <v>209</v>
      </c>
      <c r="E498" s="65"/>
      <c r="F498" s="219" t="s">
        <v>5501</v>
      </c>
      <c r="G498" s="65"/>
      <c r="H498" s="65"/>
      <c r="I498" s="175"/>
      <c r="J498" s="65"/>
      <c r="K498" s="65"/>
      <c r="L498" s="63"/>
      <c r="M498" s="220"/>
      <c r="N498" s="44"/>
      <c r="O498" s="44"/>
      <c r="P498" s="44"/>
      <c r="Q498" s="44"/>
      <c r="R498" s="44"/>
      <c r="S498" s="44"/>
      <c r="T498" s="80"/>
      <c r="AT498" s="25" t="s">
        <v>209</v>
      </c>
      <c r="AU498" s="25" t="s">
        <v>87</v>
      </c>
    </row>
    <row r="499" spans="2:65" s="12" customFormat="1">
      <c r="B499" s="221"/>
      <c r="C499" s="222"/>
      <c r="D499" s="218" t="s">
        <v>211</v>
      </c>
      <c r="E499" s="223" t="s">
        <v>34</v>
      </c>
      <c r="F499" s="224" t="s">
        <v>5189</v>
      </c>
      <c r="G499" s="222"/>
      <c r="H499" s="223" t="s">
        <v>34</v>
      </c>
      <c r="I499" s="225"/>
      <c r="J499" s="222"/>
      <c r="K499" s="222"/>
      <c r="L499" s="226"/>
      <c r="M499" s="227"/>
      <c r="N499" s="228"/>
      <c r="O499" s="228"/>
      <c r="P499" s="228"/>
      <c r="Q499" s="228"/>
      <c r="R499" s="228"/>
      <c r="S499" s="228"/>
      <c r="T499" s="229"/>
      <c r="AT499" s="230" t="s">
        <v>211</v>
      </c>
      <c r="AU499" s="230" t="s">
        <v>87</v>
      </c>
      <c r="AV499" s="12" t="s">
        <v>42</v>
      </c>
      <c r="AW499" s="12" t="s">
        <v>40</v>
      </c>
      <c r="AX499" s="12" t="s">
        <v>80</v>
      </c>
      <c r="AY499" s="230" t="s">
        <v>201</v>
      </c>
    </row>
    <row r="500" spans="2:65" s="13" customFormat="1">
      <c r="B500" s="231"/>
      <c r="C500" s="232"/>
      <c r="D500" s="218" t="s">
        <v>211</v>
      </c>
      <c r="E500" s="233" t="s">
        <v>34</v>
      </c>
      <c r="F500" s="234" t="s">
        <v>5505</v>
      </c>
      <c r="G500" s="232"/>
      <c r="H500" s="235">
        <v>4.5</v>
      </c>
      <c r="I500" s="236"/>
      <c r="J500" s="232"/>
      <c r="K500" s="232"/>
      <c r="L500" s="237"/>
      <c r="M500" s="238"/>
      <c r="N500" s="239"/>
      <c r="O500" s="239"/>
      <c r="P500" s="239"/>
      <c r="Q500" s="239"/>
      <c r="R500" s="239"/>
      <c r="S500" s="239"/>
      <c r="T500" s="240"/>
      <c r="AT500" s="241" t="s">
        <v>211</v>
      </c>
      <c r="AU500" s="241" t="s">
        <v>87</v>
      </c>
      <c r="AV500" s="13" t="s">
        <v>87</v>
      </c>
      <c r="AW500" s="13" t="s">
        <v>40</v>
      </c>
      <c r="AX500" s="13" t="s">
        <v>80</v>
      </c>
      <c r="AY500" s="241" t="s">
        <v>201</v>
      </c>
    </row>
    <row r="501" spans="2:65" s="14" customFormat="1">
      <c r="B501" s="242"/>
      <c r="C501" s="243"/>
      <c r="D501" s="218" t="s">
        <v>211</v>
      </c>
      <c r="E501" s="244" t="s">
        <v>34</v>
      </c>
      <c r="F501" s="245" t="s">
        <v>215</v>
      </c>
      <c r="G501" s="243"/>
      <c r="H501" s="246">
        <v>4.5</v>
      </c>
      <c r="I501" s="247"/>
      <c r="J501" s="243"/>
      <c r="K501" s="243"/>
      <c r="L501" s="248"/>
      <c r="M501" s="249"/>
      <c r="N501" s="250"/>
      <c r="O501" s="250"/>
      <c r="P501" s="250"/>
      <c r="Q501" s="250"/>
      <c r="R501" s="250"/>
      <c r="S501" s="250"/>
      <c r="T501" s="251"/>
      <c r="AT501" s="252" t="s">
        <v>211</v>
      </c>
      <c r="AU501" s="252" t="s">
        <v>87</v>
      </c>
      <c r="AV501" s="14" t="s">
        <v>111</v>
      </c>
      <c r="AW501" s="14" t="s">
        <v>40</v>
      </c>
      <c r="AX501" s="14" t="s">
        <v>42</v>
      </c>
      <c r="AY501" s="252" t="s">
        <v>201</v>
      </c>
    </row>
    <row r="502" spans="2:65" s="1" customFormat="1" ht="63.75" customHeight="1">
      <c r="B502" s="43"/>
      <c r="C502" s="206" t="s">
        <v>721</v>
      </c>
      <c r="D502" s="206" t="s">
        <v>203</v>
      </c>
      <c r="E502" s="207" t="s">
        <v>5506</v>
      </c>
      <c r="F502" s="208" t="s">
        <v>5507</v>
      </c>
      <c r="G502" s="209" t="s">
        <v>540</v>
      </c>
      <c r="H502" s="210">
        <v>2</v>
      </c>
      <c r="I502" s="211"/>
      <c r="J502" s="212">
        <f>ROUND(I502*H502,2)</f>
        <v>0</v>
      </c>
      <c r="K502" s="208" t="s">
        <v>207</v>
      </c>
      <c r="L502" s="63"/>
      <c r="M502" s="213" t="s">
        <v>34</v>
      </c>
      <c r="N502" s="214" t="s">
        <v>51</v>
      </c>
      <c r="O502" s="44"/>
      <c r="P502" s="215">
        <f>O502*H502</f>
        <v>0</v>
      </c>
      <c r="Q502" s="215">
        <v>0</v>
      </c>
      <c r="R502" s="215">
        <f>Q502*H502</f>
        <v>0</v>
      </c>
      <c r="S502" s="215">
        <v>0</v>
      </c>
      <c r="T502" s="216">
        <f>S502*H502</f>
        <v>0</v>
      </c>
      <c r="AR502" s="25" t="s">
        <v>111</v>
      </c>
      <c r="AT502" s="25" t="s">
        <v>203</v>
      </c>
      <c r="AU502" s="25" t="s">
        <v>87</v>
      </c>
      <c r="AY502" s="25" t="s">
        <v>201</v>
      </c>
      <c r="BE502" s="217">
        <f>IF(N502="základní",J502,0)</f>
        <v>0</v>
      </c>
      <c r="BF502" s="217">
        <f>IF(N502="snížená",J502,0)</f>
        <v>0</v>
      </c>
      <c r="BG502" s="217">
        <f>IF(N502="zákl. přenesená",J502,0)</f>
        <v>0</v>
      </c>
      <c r="BH502" s="217">
        <f>IF(N502="sníž. přenesená",J502,0)</f>
        <v>0</v>
      </c>
      <c r="BI502" s="217">
        <f>IF(N502="nulová",J502,0)</f>
        <v>0</v>
      </c>
      <c r="BJ502" s="25" t="s">
        <v>42</v>
      </c>
      <c r="BK502" s="217">
        <f>ROUND(I502*H502,2)</f>
        <v>0</v>
      </c>
      <c r="BL502" s="25" t="s">
        <v>111</v>
      </c>
      <c r="BM502" s="25" t="s">
        <v>5508</v>
      </c>
    </row>
    <row r="503" spans="2:65" s="1" customFormat="1" ht="81">
      <c r="B503" s="43"/>
      <c r="C503" s="65"/>
      <c r="D503" s="218" t="s">
        <v>209</v>
      </c>
      <c r="E503" s="65"/>
      <c r="F503" s="219" t="s">
        <v>5509</v>
      </c>
      <c r="G503" s="65"/>
      <c r="H503" s="65"/>
      <c r="I503" s="175"/>
      <c r="J503" s="65"/>
      <c r="K503" s="65"/>
      <c r="L503" s="63"/>
      <c r="M503" s="220"/>
      <c r="N503" s="44"/>
      <c r="O503" s="44"/>
      <c r="P503" s="44"/>
      <c r="Q503" s="44"/>
      <c r="R503" s="44"/>
      <c r="S503" s="44"/>
      <c r="T503" s="80"/>
      <c r="AT503" s="25" t="s">
        <v>209</v>
      </c>
      <c r="AU503" s="25" t="s">
        <v>87</v>
      </c>
    </row>
    <row r="504" spans="2:65" s="1" customFormat="1" ht="51" customHeight="1">
      <c r="B504" s="43"/>
      <c r="C504" s="206" t="s">
        <v>727</v>
      </c>
      <c r="D504" s="206" t="s">
        <v>203</v>
      </c>
      <c r="E504" s="207" t="s">
        <v>5510</v>
      </c>
      <c r="F504" s="208" t="s">
        <v>5511</v>
      </c>
      <c r="G504" s="209" t="s">
        <v>137</v>
      </c>
      <c r="H504" s="210">
        <v>4</v>
      </c>
      <c r="I504" s="211"/>
      <c r="J504" s="212">
        <f>ROUND(I504*H504,2)</f>
        <v>0</v>
      </c>
      <c r="K504" s="208" t="s">
        <v>207</v>
      </c>
      <c r="L504" s="63"/>
      <c r="M504" s="213" t="s">
        <v>34</v>
      </c>
      <c r="N504" s="214" t="s">
        <v>51</v>
      </c>
      <c r="O504" s="44"/>
      <c r="P504" s="215">
        <f>O504*H504</f>
        <v>0</v>
      </c>
      <c r="Q504" s="215">
        <v>0</v>
      </c>
      <c r="R504" s="215">
        <f>Q504*H504</f>
        <v>0</v>
      </c>
      <c r="S504" s="215">
        <v>0</v>
      </c>
      <c r="T504" s="216">
        <f>S504*H504</f>
        <v>0</v>
      </c>
      <c r="AR504" s="25" t="s">
        <v>111</v>
      </c>
      <c r="AT504" s="25" t="s">
        <v>203</v>
      </c>
      <c r="AU504" s="25" t="s">
        <v>87</v>
      </c>
      <c r="AY504" s="25" t="s">
        <v>201</v>
      </c>
      <c r="BE504" s="217">
        <f>IF(N504="základní",J504,0)</f>
        <v>0</v>
      </c>
      <c r="BF504" s="217">
        <f>IF(N504="snížená",J504,0)</f>
        <v>0</v>
      </c>
      <c r="BG504" s="217">
        <f>IF(N504="zákl. přenesená",J504,0)</f>
        <v>0</v>
      </c>
      <c r="BH504" s="217">
        <f>IF(N504="sníž. přenesená",J504,0)</f>
        <v>0</v>
      </c>
      <c r="BI504" s="217">
        <f>IF(N504="nulová",J504,0)</f>
        <v>0</v>
      </c>
      <c r="BJ504" s="25" t="s">
        <v>42</v>
      </c>
      <c r="BK504" s="217">
        <f>ROUND(I504*H504,2)</f>
        <v>0</v>
      </c>
      <c r="BL504" s="25" t="s">
        <v>111</v>
      </c>
      <c r="BM504" s="25" t="s">
        <v>5512</v>
      </c>
    </row>
    <row r="505" spans="2:65" s="1" customFormat="1" ht="81">
      <c r="B505" s="43"/>
      <c r="C505" s="65"/>
      <c r="D505" s="218" t="s">
        <v>209</v>
      </c>
      <c r="E505" s="65"/>
      <c r="F505" s="219" t="s">
        <v>5509</v>
      </c>
      <c r="G505" s="65"/>
      <c r="H505" s="65"/>
      <c r="I505" s="175"/>
      <c r="J505" s="65"/>
      <c r="K505" s="65"/>
      <c r="L505" s="63"/>
      <c r="M505" s="220"/>
      <c r="N505" s="44"/>
      <c r="O505" s="44"/>
      <c r="P505" s="44"/>
      <c r="Q505" s="44"/>
      <c r="R505" s="44"/>
      <c r="S505" s="44"/>
      <c r="T505" s="80"/>
      <c r="AT505" s="25" t="s">
        <v>209</v>
      </c>
      <c r="AU505" s="25" t="s">
        <v>87</v>
      </c>
    </row>
    <row r="506" spans="2:65" s="11" customFormat="1" ht="29.85" customHeight="1">
      <c r="B506" s="190"/>
      <c r="C506" s="191"/>
      <c r="D506" s="192" t="s">
        <v>79</v>
      </c>
      <c r="E506" s="204" t="s">
        <v>4786</v>
      </c>
      <c r="F506" s="204" t="s">
        <v>4787</v>
      </c>
      <c r="G506" s="191"/>
      <c r="H506" s="191"/>
      <c r="I506" s="194"/>
      <c r="J506" s="205">
        <f>BK506</f>
        <v>0</v>
      </c>
      <c r="K506" s="191"/>
      <c r="L506" s="196"/>
      <c r="M506" s="197"/>
      <c r="N506" s="198"/>
      <c r="O506" s="198"/>
      <c r="P506" s="199">
        <f>SUM(P507:P538)</f>
        <v>0</v>
      </c>
      <c r="Q506" s="198"/>
      <c r="R506" s="199">
        <f>SUM(R507:R538)</f>
        <v>0</v>
      </c>
      <c r="S506" s="198"/>
      <c r="T506" s="200">
        <f>SUM(T507:T538)</f>
        <v>0</v>
      </c>
      <c r="AR506" s="201" t="s">
        <v>42</v>
      </c>
      <c r="AT506" s="202" t="s">
        <v>79</v>
      </c>
      <c r="AU506" s="202" t="s">
        <v>42</v>
      </c>
      <c r="AY506" s="201" t="s">
        <v>201</v>
      </c>
      <c r="BK506" s="203">
        <f>SUM(BK507:BK538)</f>
        <v>0</v>
      </c>
    </row>
    <row r="507" spans="2:65" s="1" customFormat="1" ht="25.5" customHeight="1">
      <c r="B507" s="43"/>
      <c r="C507" s="206" t="s">
        <v>731</v>
      </c>
      <c r="D507" s="206" t="s">
        <v>203</v>
      </c>
      <c r="E507" s="207" t="s">
        <v>5151</v>
      </c>
      <c r="F507" s="208" t="s">
        <v>5152</v>
      </c>
      <c r="G507" s="209" t="s">
        <v>355</v>
      </c>
      <c r="H507" s="210">
        <v>2.9</v>
      </c>
      <c r="I507" s="211"/>
      <c r="J507" s="212">
        <f>ROUND(I507*H507,2)</f>
        <v>0</v>
      </c>
      <c r="K507" s="208" t="s">
        <v>207</v>
      </c>
      <c r="L507" s="63"/>
      <c r="M507" s="213" t="s">
        <v>34</v>
      </c>
      <c r="N507" s="214" t="s">
        <v>51</v>
      </c>
      <c r="O507" s="44"/>
      <c r="P507" s="215">
        <f>O507*H507</f>
        <v>0</v>
      </c>
      <c r="Q507" s="215">
        <v>0</v>
      </c>
      <c r="R507" s="215">
        <f>Q507*H507</f>
        <v>0</v>
      </c>
      <c r="S507" s="215">
        <v>0</v>
      </c>
      <c r="T507" s="216">
        <f>S507*H507</f>
        <v>0</v>
      </c>
      <c r="AR507" s="25" t="s">
        <v>111</v>
      </c>
      <c r="AT507" s="25" t="s">
        <v>203</v>
      </c>
      <c r="AU507" s="25" t="s">
        <v>87</v>
      </c>
      <c r="AY507" s="25" t="s">
        <v>201</v>
      </c>
      <c r="BE507" s="217">
        <f>IF(N507="základní",J507,0)</f>
        <v>0</v>
      </c>
      <c r="BF507" s="217">
        <f>IF(N507="snížená",J507,0)</f>
        <v>0</v>
      </c>
      <c r="BG507" s="217">
        <f>IF(N507="zákl. přenesená",J507,0)</f>
        <v>0</v>
      </c>
      <c r="BH507" s="217">
        <f>IF(N507="sníž. přenesená",J507,0)</f>
        <v>0</v>
      </c>
      <c r="BI507" s="217">
        <f>IF(N507="nulová",J507,0)</f>
        <v>0</v>
      </c>
      <c r="BJ507" s="25" t="s">
        <v>42</v>
      </c>
      <c r="BK507" s="217">
        <f>ROUND(I507*H507,2)</f>
        <v>0</v>
      </c>
      <c r="BL507" s="25" t="s">
        <v>111</v>
      </c>
      <c r="BM507" s="25" t="s">
        <v>5513</v>
      </c>
    </row>
    <row r="508" spans="2:65" s="1" customFormat="1" ht="54">
      <c r="B508" s="43"/>
      <c r="C508" s="65"/>
      <c r="D508" s="218" t="s">
        <v>209</v>
      </c>
      <c r="E508" s="65"/>
      <c r="F508" s="219" t="s">
        <v>5154</v>
      </c>
      <c r="G508" s="65"/>
      <c r="H508" s="65"/>
      <c r="I508" s="175"/>
      <c r="J508" s="65"/>
      <c r="K508" s="65"/>
      <c r="L508" s="63"/>
      <c r="M508" s="220"/>
      <c r="N508" s="44"/>
      <c r="O508" s="44"/>
      <c r="P508" s="44"/>
      <c r="Q508" s="44"/>
      <c r="R508" s="44"/>
      <c r="S508" s="44"/>
      <c r="T508" s="80"/>
      <c r="AT508" s="25" t="s">
        <v>209</v>
      </c>
      <c r="AU508" s="25" t="s">
        <v>87</v>
      </c>
    </row>
    <row r="509" spans="2:65" s="12" customFormat="1">
      <c r="B509" s="221"/>
      <c r="C509" s="222"/>
      <c r="D509" s="218" t="s">
        <v>211</v>
      </c>
      <c r="E509" s="223" t="s">
        <v>34</v>
      </c>
      <c r="F509" s="224" t="s">
        <v>5514</v>
      </c>
      <c r="G509" s="222"/>
      <c r="H509" s="223" t="s">
        <v>34</v>
      </c>
      <c r="I509" s="225"/>
      <c r="J509" s="222"/>
      <c r="K509" s="222"/>
      <c r="L509" s="226"/>
      <c r="M509" s="227"/>
      <c r="N509" s="228"/>
      <c r="O509" s="228"/>
      <c r="P509" s="228"/>
      <c r="Q509" s="228"/>
      <c r="R509" s="228"/>
      <c r="S509" s="228"/>
      <c r="T509" s="229"/>
      <c r="AT509" s="230" t="s">
        <v>211</v>
      </c>
      <c r="AU509" s="230" t="s">
        <v>87</v>
      </c>
      <c r="AV509" s="12" t="s">
        <v>42</v>
      </c>
      <c r="AW509" s="12" t="s">
        <v>40</v>
      </c>
      <c r="AX509" s="12" t="s">
        <v>80</v>
      </c>
      <c r="AY509" s="230" t="s">
        <v>201</v>
      </c>
    </row>
    <row r="510" spans="2:65" s="13" customFormat="1">
      <c r="B510" s="231"/>
      <c r="C510" s="232"/>
      <c r="D510" s="218" t="s">
        <v>211</v>
      </c>
      <c r="E510" s="233" t="s">
        <v>34</v>
      </c>
      <c r="F510" s="234" t="s">
        <v>5515</v>
      </c>
      <c r="G510" s="232"/>
      <c r="H510" s="235">
        <v>2.08</v>
      </c>
      <c r="I510" s="236"/>
      <c r="J510" s="232"/>
      <c r="K510" s="232"/>
      <c r="L510" s="237"/>
      <c r="M510" s="238"/>
      <c r="N510" s="239"/>
      <c r="O510" s="239"/>
      <c r="P510" s="239"/>
      <c r="Q510" s="239"/>
      <c r="R510" s="239"/>
      <c r="S510" s="239"/>
      <c r="T510" s="240"/>
      <c r="AT510" s="241" t="s">
        <v>211</v>
      </c>
      <c r="AU510" s="241" t="s">
        <v>87</v>
      </c>
      <c r="AV510" s="13" t="s">
        <v>87</v>
      </c>
      <c r="AW510" s="13" t="s">
        <v>40</v>
      </c>
      <c r="AX510" s="13" t="s">
        <v>80</v>
      </c>
      <c r="AY510" s="241" t="s">
        <v>201</v>
      </c>
    </row>
    <row r="511" spans="2:65" s="13" customFormat="1">
      <c r="B511" s="231"/>
      <c r="C511" s="232"/>
      <c r="D511" s="218" t="s">
        <v>211</v>
      </c>
      <c r="E511" s="233" t="s">
        <v>34</v>
      </c>
      <c r="F511" s="234" t="s">
        <v>5516</v>
      </c>
      <c r="G511" s="232"/>
      <c r="H511" s="235">
        <v>0.82</v>
      </c>
      <c r="I511" s="236"/>
      <c r="J511" s="232"/>
      <c r="K511" s="232"/>
      <c r="L511" s="237"/>
      <c r="M511" s="238"/>
      <c r="N511" s="239"/>
      <c r="O511" s="239"/>
      <c r="P511" s="239"/>
      <c r="Q511" s="239"/>
      <c r="R511" s="239"/>
      <c r="S511" s="239"/>
      <c r="T511" s="240"/>
      <c r="AT511" s="241" t="s">
        <v>211</v>
      </c>
      <c r="AU511" s="241" t="s">
        <v>87</v>
      </c>
      <c r="AV511" s="13" t="s">
        <v>87</v>
      </c>
      <c r="AW511" s="13" t="s">
        <v>40</v>
      </c>
      <c r="AX511" s="13" t="s">
        <v>80</v>
      </c>
      <c r="AY511" s="241" t="s">
        <v>201</v>
      </c>
    </row>
    <row r="512" spans="2:65" s="14" customFormat="1">
      <c r="B512" s="242"/>
      <c r="C512" s="243"/>
      <c r="D512" s="218" t="s">
        <v>211</v>
      </c>
      <c r="E512" s="244" t="s">
        <v>34</v>
      </c>
      <c r="F512" s="245" t="s">
        <v>215</v>
      </c>
      <c r="G512" s="243"/>
      <c r="H512" s="246">
        <v>2.9</v>
      </c>
      <c r="I512" s="247"/>
      <c r="J512" s="243"/>
      <c r="K512" s="243"/>
      <c r="L512" s="248"/>
      <c r="M512" s="249"/>
      <c r="N512" s="250"/>
      <c r="O512" s="250"/>
      <c r="P512" s="250"/>
      <c r="Q512" s="250"/>
      <c r="R512" s="250"/>
      <c r="S512" s="250"/>
      <c r="T512" s="251"/>
      <c r="AT512" s="252" t="s">
        <v>211</v>
      </c>
      <c r="AU512" s="252" t="s">
        <v>87</v>
      </c>
      <c r="AV512" s="14" t="s">
        <v>111</v>
      </c>
      <c r="AW512" s="14" t="s">
        <v>40</v>
      </c>
      <c r="AX512" s="14" t="s">
        <v>42</v>
      </c>
      <c r="AY512" s="252" t="s">
        <v>201</v>
      </c>
    </row>
    <row r="513" spans="2:65" s="1" customFormat="1" ht="25.5" customHeight="1">
      <c r="B513" s="43"/>
      <c r="C513" s="206" t="s">
        <v>743</v>
      </c>
      <c r="D513" s="206" t="s">
        <v>203</v>
      </c>
      <c r="E513" s="207" t="s">
        <v>5517</v>
      </c>
      <c r="F513" s="208" t="s">
        <v>5518</v>
      </c>
      <c r="G513" s="209" t="s">
        <v>355</v>
      </c>
      <c r="H513" s="210">
        <v>1.095</v>
      </c>
      <c r="I513" s="211"/>
      <c r="J513" s="212">
        <f>ROUND(I513*H513,2)</f>
        <v>0</v>
      </c>
      <c r="K513" s="208" t="s">
        <v>207</v>
      </c>
      <c r="L513" s="63"/>
      <c r="M513" s="213" t="s">
        <v>34</v>
      </c>
      <c r="N513" s="214" t="s">
        <v>51</v>
      </c>
      <c r="O513" s="44"/>
      <c r="P513" s="215">
        <f>O513*H513</f>
        <v>0</v>
      </c>
      <c r="Q513" s="215">
        <v>0</v>
      </c>
      <c r="R513" s="215">
        <f>Q513*H513</f>
        <v>0</v>
      </c>
      <c r="S513" s="215">
        <v>0</v>
      </c>
      <c r="T513" s="216">
        <f>S513*H513</f>
        <v>0</v>
      </c>
      <c r="AR513" s="25" t="s">
        <v>111</v>
      </c>
      <c r="AT513" s="25" t="s">
        <v>203</v>
      </c>
      <c r="AU513" s="25" t="s">
        <v>87</v>
      </c>
      <c r="AY513" s="25" t="s">
        <v>201</v>
      </c>
      <c r="BE513" s="217">
        <f>IF(N513="základní",J513,0)</f>
        <v>0</v>
      </c>
      <c r="BF513" s="217">
        <f>IF(N513="snížená",J513,0)</f>
        <v>0</v>
      </c>
      <c r="BG513" s="217">
        <f>IF(N513="zákl. přenesená",J513,0)</f>
        <v>0</v>
      </c>
      <c r="BH513" s="217">
        <f>IF(N513="sníž. přenesená",J513,0)</f>
        <v>0</v>
      </c>
      <c r="BI513" s="217">
        <f>IF(N513="nulová",J513,0)</f>
        <v>0</v>
      </c>
      <c r="BJ513" s="25" t="s">
        <v>42</v>
      </c>
      <c r="BK513" s="217">
        <f>ROUND(I513*H513,2)</f>
        <v>0</v>
      </c>
      <c r="BL513" s="25" t="s">
        <v>111</v>
      </c>
      <c r="BM513" s="25" t="s">
        <v>5519</v>
      </c>
    </row>
    <row r="514" spans="2:65" s="1" customFormat="1" ht="94.5">
      <c r="B514" s="43"/>
      <c r="C514" s="65"/>
      <c r="D514" s="218" t="s">
        <v>209</v>
      </c>
      <c r="E514" s="65"/>
      <c r="F514" s="219" t="s">
        <v>4791</v>
      </c>
      <c r="G514" s="65"/>
      <c r="H514" s="65"/>
      <c r="I514" s="175"/>
      <c r="J514" s="65"/>
      <c r="K514" s="65"/>
      <c r="L514" s="63"/>
      <c r="M514" s="220"/>
      <c r="N514" s="44"/>
      <c r="O514" s="44"/>
      <c r="P514" s="44"/>
      <c r="Q514" s="44"/>
      <c r="R514" s="44"/>
      <c r="S514" s="44"/>
      <c r="T514" s="80"/>
      <c r="AT514" s="25" t="s">
        <v>209</v>
      </c>
      <c r="AU514" s="25" t="s">
        <v>87</v>
      </c>
    </row>
    <row r="515" spans="2:65" s="12" customFormat="1">
      <c r="B515" s="221"/>
      <c r="C515" s="222"/>
      <c r="D515" s="218" t="s">
        <v>211</v>
      </c>
      <c r="E515" s="223" t="s">
        <v>34</v>
      </c>
      <c r="F515" s="224" t="s">
        <v>5520</v>
      </c>
      <c r="G515" s="222"/>
      <c r="H515" s="223" t="s">
        <v>34</v>
      </c>
      <c r="I515" s="225"/>
      <c r="J515" s="222"/>
      <c r="K515" s="222"/>
      <c r="L515" s="226"/>
      <c r="M515" s="227"/>
      <c r="N515" s="228"/>
      <c r="O515" s="228"/>
      <c r="P515" s="228"/>
      <c r="Q515" s="228"/>
      <c r="R515" s="228"/>
      <c r="S515" s="228"/>
      <c r="T515" s="229"/>
      <c r="AT515" s="230" t="s">
        <v>211</v>
      </c>
      <c r="AU515" s="230" t="s">
        <v>87</v>
      </c>
      <c r="AV515" s="12" t="s">
        <v>42</v>
      </c>
      <c r="AW515" s="12" t="s">
        <v>40</v>
      </c>
      <c r="AX515" s="12" t="s">
        <v>80</v>
      </c>
      <c r="AY515" s="230" t="s">
        <v>201</v>
      </c>
    </row>
    <row r="516" spans="2:65" s="13" customFormat="1">
      <c r="B516" s="231"/>
      <c r="C516" s="232"/>
      <c r="D516" s="218" t="s">
        <v>211</v>
      </c>
      <c r="E516" s="233" t="s">
        <v>34</v>
      </c>
      <c r="F516" s="234" t="s">
        <v>5521</v>
      </c>
      <c r="G516" s="232"/>
      <c r="H516" s="235">
        <v>1.095</v>
      </c>
      <c r="I516" s="236"/>
      <c r="J516" s="232"/>
      <c r="K516" s="232"/>
      <c r="L516" s="237"/>
      <c r="M516" s="238"/>
      <c r="N516" s="239"/>
      <c r="O516" s="239"/>
      <c r="P516" s="239"/>
      <c r="Q516" s="239"/>
      <c r="R516" s="239"/>
      <c r="S516" s="239"/>
      <c r="T516" s="240"/>
      <c r="AT516" s="241" t="s">
        <v>211</v>
      </c>
      <c r="AU516" s="241" t="s">
        <v>87</v>
      </c>
      <c r="AV516" s="13" t="s">
        <v>87</v>
      </c>
      <c r="AW516" s="13" t="s">
        <v>40</v>
      </c>
      <c r="AX516" s="13" t="s">
        <v>80</v>
      </c>
      <c r="AY516" s="241" t="s">
        <v>201</v>
      </c>
    </row>
    <row r="517" spans="2:65" s="14" customFormat="1">
      <c r="B517" s="242"/>
      <c r="C517" s="243"/>
      <c r="D517" s="218" t="s">
        <v>211</v>
      </c>
      <c r="E517" s="244" t="s">
        <v>34</v>
      </c>
      <c r="F517" s="245" t="s">
        <v>215</v>
      </c>
      <c r="G517" s="243"/>
      <c r="H517" s="246">
        <v>1.095</v>
      </c>
      <c r="I517" s="247"/>
      <c r="J517" s="243"/>
      <c r="K517" s="243"/>
      <c r="L517" s="248"/>
      <c r="M517" s="249"/>
      <c r="N517" s="250"/>
      <c r="O517" s="250"/>
      <c r="P517" s="250"/>
      <c r="Q517" s="250"/>
      <c r="R517" s="250"/>
      <c r="S517" s="250"/>
      <c r="T517" s="251"/>
      <c r="AT517" s="252" t="s">
        <v>211</v>
      </c>
      <c r="AU517" s="252" t="s">
        <v>87</v>
      </c>
      <c r="AV517" s="14" t="s">
        <v>111</v>
      </c>
      <c r="AW517" s="14" t="s">
        <v>40</v>
      </c>
      <c r="AX517" s="14" t="s">
        <v>42</v>
      </c>
      <c r="AY517" s="252" t="s">
        <v>201</v>
      </c>
    </row>
    <row r="518" spans="2:65" s="1" customFormat="1" ht="25.5" customHeight="1">
      <c r="B518" s="43"/>
      <c r="C518" s="206" t="s">
        <v>749</v>
      </c>
      <c r="D518" s="206" t="s">
        <v>203</v>
      </c>
      <c r="E518" s="207" t="s">
        <v>4788</v>
      </c>
      <c r="F518" s="208" t="s">
        <v>4789</v>
      </c>
      <c r="G518" s="209" t="s">
        <v>355</v>
      </c>
      <c r="H518" s="210">
        <v>1.0349999999999999</v>
      </c>
      <c r="I518" s="211"/>
      <c r="J518" s="212">
        <f>ROUND(I518*H518,2)</f>
        <v>0</v>
      </c>
      <c r="K518" s="208" t="s">
        <v>207</v>
      </c>
      <c r="L518" s="63"/>
      <c r="M518" s="213" t="s">
        <v>34</v>
      </c>
      <c r="N518" s="214" t="s">
        <v>51</v>
      </c>
      <c r="O518" s="44"/>
      <c r="P518" s="215">
        <f>O518*H518</f>
        <v>0</v>
      </c>
      <c r="Q518" s="215">
        <v>0</v>
      </c>
      <c r="R518" s="215">
        <f>Q518*H518</f>
        <v>0</v>
      </c>
      <c r="S518" s="215">
        <v>0</v>
      </c>
      <c r="T518" s="216">
        <f>S518*H518</f>
        <v>0</v>
      </c>
      <c r="AR518" s="25" t="s">
        <v>111</v>
      </c>
      <c r="AT518" s="25" t="s">
        <v>203</v>
      </c>
      <c r="AU518" s="25" t="s">
        <v>87</v>
      </c>
      <c r="AY518" s="25" t="s">
        <v>201</v>
      </c>
      <c r="BE518" s="217">
        <f>IF(N518="základní",J518,0)</f>
        <v>0</v>
      </c>
      <c r="BF518" s="217">
        <f>IF(N518="snížená",J518,0)</f>
        <v>0</v>
      </c>
      <c r="BG518" s="217">
        <f>IF(N518="zákl. přenesená",J518,0)</f>
        <v>0</v>
      </c>
      <c r="BH518" s="217">
        <f>IF(N518="sníž. přenesená",J518,0)</f>
        <v>0</v>
      </c>
      <c r="BI518" s="217">
        <f>IF(N518="nulová",J518,0)</f>
        <v>0</v>
      </c>
      <c r="BJ518" s="25" t="s">
        <v>42</v>
      </c>
      <c r="BK518" s="217">
        <f>ROUND(I518*H518,2)</f>
        <v>0</v>
      </c>
      <c r="BL518" s="25" t="s">
        <v>111</v>
      </c>
      <c r="BM518" s="25" t="s">
        <v>5522</v>
      </c>
    </row>
    <row r="519" spans="2:65" s="1" customFormat="1" ht="94.5">
      <c r="B519" s="43"/>
      <c r="C519" s="65"/>
      <c r="D519" s="218" t="s">
        <v>209</v>
      </c>
      <c r="E519" s="65"/>
      <c r="F519" s="219" t="s">
        <v>4791</v>
      </c>
      <c r="G519" s="65"/>
      <c r="H519" s="65"/>
      <c r="I519" s="175"/>
      <c r="J519" s="65"/>
      <c r="K519" s="65"/>
      <c r="L519" s="63"/>
      <c r="M519" s="220"/>
      <c r="N519" s="44"/>
      <c r="O519" s="44"/>
      <c r="P519" s="44"/>
      <c r="Q519" s="44"/>
      <c r="R519" s="44"/>
      <c r="S519" s="44"/>
      <c r="T519" s="80"/>
      <c r="AT519" s="25" t="s">
        <v>209</v>
      </c>
      <c r="AU519" s="25" t="s">
        <v>87</v>
      </c>
    </row>
    <row r="520" spans="2:65" s="12" customFormat="1">
      <c r="B520" s="221"/>
      <c r="C520" s="222"/>
      <c r="D520" s="218" t="s">
        <v>211</v>
      </c>
      <c r="E520" s="223" t="s">
        <v>34</v>
      </c>
      <c r="F520" s="224" t="s">
        <v>5523</v>
      </c>
      <c r="G520" s="222"/>
      <c r="H520" s="223" t="s">
        <v>34</v>
      </c>
      <c r="I520" s="225"/>
      <c r="J520" s="222"/>
      <c r="K520" s="222"/>
      <c r="L520" s="226"/>
      <c r="M520" s="227"/>
      <c r="N520" s="228"/>
      <c r="O520" s="228"/>
      <c r="P520" s="228"/>
      <c r="Q520" s="228"/>
      <c r="R520" s="228"/>
      <c r="S520" s="228"/>
      <c r="T520" s="229"/>
      <c r="AT520" s="230" t="s">
        <v>211</v>
      </c>
      <c r="AU520" s="230" t="s">
        <v>87</v>
      </c>
      <c r="AV520" s="12" t="s">
        <v>42</v>
      </c>
      <c r="AW520" s="12" t="s">
        <v>40</v>
      </c>
      <c r="AX520" s="12" t="s">
        <v>80</v>
      </c>
      <c r="AY520" s="230" t="s">
        <v>201</v>
      </c>
    </row>
    <row r="521" spans="2:65" s="13" customFormat="1">
      <c r="B521" s="231"/>
      <c r="C521" s="232"/>
      <c r="D521" s="218" t="s">
        <v>211</v>
      </c>
      <c r="E521" s="233" t="s">
        <v>34</v>
      </c>
      <c r="F521" s="234" t="s">
        <v>5524</v>
      </c>
      <c r="G521" s="232"/>
      <c r="H521" s="235">
        <v>0.54</v>
      </c>
      <c r="I521" s="236"/>
      <c r="J521" s="232"/>
      <c r="K521" s="232"/>
      <c r="L521" s="237"/>
      <c r="M521" s="238"/>
      <c r="N521" s="239"/>
      <c r="O521" s="239"/>
      <c r="P521" s="239"/>
      <c r="Q521" s="239"/>
      <c r="R521" s="239"/>
      <c r="S521" s="239"/>
      <c r="T521" s="240"/>
      <c r="AT521" s="241" t="s">
        <v>211</v>
      </c>
      <c r="AU521" s="241" t="s">
        <v>87</v>
      </c>
      <c r="AV521" s="13" t="s">
        <v>87</v>
      </c>
      <c r="AW521" s="13" t="s">
        <v>40</v>
      </c>
      <c r="AX521" s="13" t="s">
        <v>80</v>
      </c>
      <c r="AY521" s="241" t="s">
        <v>201</v>
      </c>
    </row>
    <row r="522" spans="2:65" s="13" customFormat="1">
      <c r="B522" s="231"/>
      <c r="C522" s="232"/>
      <c r="D522" s="218" t="s">
        <v>211</v>
      </c>
      <c r="E522" s="233" t="s">
        <v>34</v>
      </c>
      <c r="F522" s="234" t="s">
        <v>5525</v>
      </c>
      <c r="G522" s="232"/>
      <c r="H522" s="235">
        <v>0.495</v>
      </c>
      <c r="I522" s="236"/>
      <c r="J522" s="232"/>
      <c r="K522" s="232"/>
      <c r="L522" s="237"/>
      <c r="M522" s="238"/>
      <c r="N522" s="239"/>
      <c r="O522" s="239"/>
      <c r="P522" s="239"/>
      <c r="Q522" s="239"/>
      <c r="R522" s="239"/>
      <c r="S522" s="239"/>
      <c r="T522" s="240"/>
      <c r="AT522" s="241" t="s">
        <v>211</v>
      </c>
      <c r="AU522" s="241" t="s">
        <v>87</v>
      </c>
      <c r="AV522" s="13" t="s">
        <v>87</v>
      </c>
      <c r="AW522" s="13" t="s">
        <v>40</v>
      </c>
      <c r="AX522" s="13" t="s">
        <v>80</v>
      </c>
      <c r="AY522" s="241" t="s">
        <v>201</v>
      </c>
    </row>
    <row r="523" spans="2:65" s="14" customFormat="1">
      <c r="B523" s="242"/>
      <c r="C523" s="243"/>
      <c r="D523" s="218" t="s">
        <v>211</v>
      </c>
      <c r="E523" s="244" t="s">
        <v>34</v>
      </c>
      <c r="F523" s="245" t="s">
        <v>215</v>
      </c>
      <c r="G523" s="243"/>
      <c r="H523" s="246">
        <v>1.0349999999999999</v>
      </c>
      <c r="I523" s="247"/>
      <c r="J523" s="243"/>
      <c r="K523" s="243"/>
      <c r="L523" s="248"/>
      <c r="M523" s="249"/>
      <c r="N523" s="250"/>
      <c r="O523" s="250"/>
      <c r="P523" s="250"/>
      <c r="Q523" s="250"/>
      <c r="R523" s="250"/>
      <c r="S523" s="250"/>
      <c r="T523" s="251"/>
      <c r="AT523" s="252" t="s">
        <v>211</v>
      </c>
      <c r="AU523" s="252" t="s">
        <v>87</v>
      </c>
      <c r="AV523" s="14" t="s">
        <v>111</v>
      </c>
      <c r="AW523" s="14" t="s">
        <v>40</v>
      </c>
      <c r="AX523" s="14" t="s">
        <v>42</v>
      </c>
      <c r="AY523" s="252" t="s">
        <v>201</v>
      </c>
    </row>
    <row r="524" spans="2:65" s="1" customFormat="1" ht="25.5" customHeight="1">
      <c r="B524" s="43"/>
      <c r="C524" s="206" t="s">
        <v>755</v>
      </c>
      <c r="D524" s="206" t="s">
        <v>203</v>
      </c>
      <c r="E524" s="207" t="s">
        <v>4794</v>
      </c>
      <c r="F524" s="208" t="s">
        <v>4795</v>
      </c>
      <c r="G524" s="209" t="s">
        <v>355</v>
      </c>
      <c r="H524" s="210">
        <v>16.559999999999999</v>
      </c>
      <c r="I524" s="211"/>
      <c r="J524" s="212">
        <f>ROUND(I524*H524,2)</f>
        <v>0</v>
      </c>
      <c r="K524" s="208" t="s">
        <v>207</v>
      </c>
      <c r="L524" s="63"/>
      <c r="M524" s="213" t="s">
        <v>34</v>
      </c>
      <c r="N524" s="214" t="s">
        <v>51</v>
      </c>
      <c r="O524" s="44"/>
      <c r="P524" s="215">
        <f>O524*H524</f>
        <v>0</v>
      </c>
      <c r="Q524" s="215">
        <v>0</v>
      </c>
      <c r="R524" s="215">
        <f>Q524*H524</f>
        <v>0</v>
      </c>
      <c r="S524" s="215">
        <v>0</v>
      </c>
      <c r="T524" s="216">
        <f>S524*H524</f>
        <v>0</v>
      </c>
      <c r="AR524" s="25" t="s">
        <v>111</v>
      </c>
      <c r="AT524" s="25" t="s">
        <v>203</v>
      </c>
      <c r="AU524" s="25" t="s">
        <v>87</v>
      </c>
      <c r="AY524" s="25" t="s">
        <v>201</v>
      </c>
      <c r="BE524" s="217">
        <f>IF(N524="základní",J524,0)</f>
        <v>0</v>
      </c>
      <c r="BF524" s="217">
        <f>IF(N524="snížená",J524,0)</f>
        <v>0</v>
      </c>
      <c r="BG524" s="217">
        <f>IF(N524="zákl. přenesená",J524,0)</f>
        <v>0</v>
      </c>
      <c r="BH524" s="217">
        <f>IF(N524="sníž. přenesená",J524,0)</f>
        <v>0</v>
      </c>
      <c r="BI524" s="217">
        <f>IF(N524="nulová",J524,0)</f>
        <v>0</v>
      </c>
      <c r="BJ524" s="25" t="s">
        <v>42</v>
      </c>
      <c r="BK524" s="217">
        <f>ROUND(I524*H524,2)</f>
        <v>0</v>
      </c>
      <c r="BL524" s="25" t="s">
        <v>111</v>
      </c>
      <c r="BM524" s="25" t="s">
        <v>5526</v>
      </c>
    </row>
    <row r="525" spans="2:65" s="1" customFormat="1" ht="94.5">
      <c r="B525" s="43"/>
      <c r="C525" s="65"/>
      <c r="D525" s="218" t="s">
        <v>209</v>
      </c>
      <c r="E525" s="65"/>
      <c r="F525" s="219" t="s">
        <v>4791</v>
      </c>
      <c r="G525" s="65"/>
      <c r="H525" s="65"/>
      <c r="I525" s="175"/>
      <c r="J525" s="65"/>
      <c r="K525" s="65"/>
      <c r="L525" s="63"/>
      <c r="M525" s="220"/>
      <c r="N525" s="44"/>
      <c r="O525" s="44"/>
      <c r="P525" s="44"/>
      <c r="Q525" s="44"/>
      <c r="R525" s="44"/>
      <c r="S525" s="44"/>
      <c r="T525" s="80"/>
      <c r="AT525" s="25" t="s">
        <v>209</v>
      </c>
      <c r="AU525" s="25" t="s">
        <v>87</v>
      </c>
    </row>
    <row r="526" spans="2:65" s="13" customFormat="1">
      <c r="B526" s="231"/>
      <c r="C526" s="232"/>
      <c r="D526" s="218" t="s">
        <v>211</v>
      </c>
      <c r="E526" s="232"/>
      <c r="F526" s="234" t="s">
        <v>5527</v>
      </c>
      <c r="G526" s="232"/>
      <c r="H526" s="235">
        <v>16.559999999999999</v>
      </c>
      <c r="I526" s="236"/>
      <c r="J526" s="232"/>
      <c r="K526" s="232"/>
      <c r="L526" s="237"/>
      <c r="M526" s="238"/>
      <c r="N526" s="239"/>
      <c r="O526" s="239"/>
      <c r="P526" s="239"/>
      <c r="Q526" s="239"/>
      <c r="R526" s="239"/>
      <c r="S526" s="239"/>
      <c r="T526" s="240"/>
      <c r="AT526" s="241" t="s">
        <v>211</v>
      </c>
      <c r="AU526" s="241" t="s">
        <v>87</v>
      </c>
      <c r="AV526" s="13" t="s">
        <v>87</v>
      </c>
      <c r="AW526" s="13" t="s">
        <v>6</v>
      </c>
      <c r="AX526" s="13" t="s">
        <v>42</v>
      </c>
      <c r="AY526" s="241" t="s">
        <v>201</v>
      </c>
    </row>
    <row r="527" spans="2:65" s="1" customFormat="1" ht="16.5" customHeight="1">
      <c r="B527" s="43"/>
      <c r="C527" s="206" t="s">
        <v>762</v>
      </c>
      <c r="D527" s="206" t="s">
        <v>203</v>
      </c>
      <c r="E527" s="207" t="s">
        <v>4798</v>
      </c>
      <c r="F527" s="208" t="s">
        <v>4799</v>
      </c>
      <c r="G527" s="209" t="s">
        <v>355</v>
      </c>
      <c r="H527" s="210">
        <v>2.13</v>
      </c>
      <c r="I527" s="211"/>
      <c r="J527" s="212">
        <f>ROUND(I527*H527,2)</f>
        <v>0</v>
      </c>
      <c r="K527" s="208" t="s">
        <v>207</v>
      </c>
      <c r="L527" s="63"/>
      <c r="M527" s="213" t="s">
        <v>34</v>
      </c>
      <c r="N527" s="214" t="s">
        <v>51</v>
      </c>
      <c r="O527" s="44"/>
      <c r="P527" s="215">
        <f>O527*H527</f>
        <v>0</v>
      </c>
      <c r="Q527" s="215">
        <v>0</v>
      </c>
      <c r="R527" s="215">
        <f>Q527*H527</f>
        <v>0</v>
      </c>
      <c r="S527" s="215">
        <v>0</v>
      </c>
      <c r="T527" s="216">
        <f>S527*H527</f>
        <v>0</v>
      </c>
      <c r="AR527" s="25" t="s">
        <v>111</v>
      </c>
      <c r="AT527" s="25" t="s">
        <v>203</v>
      </c>
      <c r="AU527" s="25" t="s">
        <v>87</v>
      </c>
      <c r="AY527" s="25" t="s">
        <v>201</v>
      </c>
      <c r="BE527" s="217">
        <f>IF(N527="základní",J527,0)</f>
        <v>0</v>
      </c>
      <c r="BF527" s="217">
        <f>IF(N527="snížená",J527,0)</f>
        <v>0</v>
      </c>
      <c r="BG527" s="217">
        <f>IF(N527="zákl. přenesená",J527,0)</f>
        <v>0</v>
      </c>
      <c r="BH527" s="217">
        <f>IF(N527="sníž. přenesená",J527,0)</f>
        <v>0</v>
      </c>
      <c r="BI527" s="217">
        <f>IF(N527="nulová",J527,0)</f>
        <v>0</v>
      </c>
      <c r="BJ527" s="25" t="s">
        <v>42</v>
      </c>
      <c r="BK527" s="217">
        <f>ROUND(I527*H527,2)</f>
        <v>0</v>
      </c>
      <c r="BL527" s="25" t="s">
        <v>111</v>
      </c>
      <c r="BM527" s="25" t="s">
        <v>5528</v>
      </c>
    </row>
    <row r="528" spans="2:65" s="1" customFormat="1" ht="40.5">
      <c r="B528" s="43"/>
      <c r="C528" s="65"/>
      <c r="D528" s="218" t="s">
        <v>209</v>
      </c>
      <c r="E528" s="65"/>
      <c r="F528" s="219" t="s">
        <v>4801</v>
      </c>
      <c r="G528" s="65"/>
      <c r="H528" s="65"/>
      <c r="I528" s="175"/>
      <c r="J528" s="65"/>
      <c r="K528" s="65"/>
      <c r="L528" s="63"/>
      <c r="M528" s="220"/>
      <c r="N528" s="44"/>
      <c r="O528" s="44"/>
      <c r="P528" s="44"/>
      <c r="Q528" s="44"/>
      <c r="R528" s="44"/>
      <c r="S528" s="44"/>
      <c r="T528" s="80"/>
      <c r="AT528" s="25" t="s">
        <v>209</v>
      </c>
      <c r="AU528" s="25" t="s">
        <v>87</v>
      </c>
    </row>
    <row r="529" spans="2:65" s="13" customFormat="1">
      <c r="B529" s="231"/>
      <c r="C529" s="232"/>
      <c r="D529" s="218" t="s">
        <v>211</v>
      </c>
      <c r="E529" s="233" t="s">
        <v>34</v>
      </c>
      <c r="F529" s="234" t="s">
        <v>5521</v>
      </c>
      <c r="G529" s="232"/>
      <c r="H529" s="235">
        <v>1.095</v>
      </c>
      <c r="I529" s="236"/>
      <c r="J529" s="232"/>
      <c r="K529" s="232"/>
      <c r="L529" s="237"/>
      <c r="M529" s="238"/>
      <c r="N529" s="239"/>
      <c r="O529" s="239"/>
      <c r="P529" s="239"/>
      <c r="Q529" s="239"/>
      <c r="R529" s="239"/>
      <c r="S529" s="239"/>
      <c r="T529" s="240"/>
      <c r="AT529" s="241" t="s">
        <v>211</v>
      </c>
      <c r="AU529" s="241" t="s">
        <v>87</v>
      </c>
      <c r="AV529" s="13" t="s">
        <v>87</v>
      </c>
      <c r="AW529" s="13" t="s">
        <v>40</v>
      </c>
      <c r="AX529" s="13" t="s">
        <v>80</v>
      </c>
      <c r="AY529" s="241" t="s">
        <v>201</v>
      </c>
    </row>
    <row r="530" spans="2:65" s="13" customFormat="1">
      <c r="B530" s="231"/>
      <c r="C530" s="232"/>
      <c r="D530" s="218" t="s">
        <v>211</v>
      </c>
      <c r="E530" s="233" t="s">
        <v>34</v>
      </c>
      <c r="F530" s="234" t="s">
        <v>5524</v>
      </c>
      <c r="G530" s="232"/>
      <c r="H530" s="235">
        <v>0.54</v>
      </c>
      <c r="I530" s="236"/>
      <c r="J530" s="232"/>
      <c r="K530" s="232"/>
      <c r="L530" s="237"/>
      <c r="M530" s="238"/>
      <c r="N530" s="239"/>
      <c r="O530" s="239"/>
      <c r="P530" s="239"/>
      <c r="Q530" s="239"/>
      <c r="R530" s="239"/>
      <c r="S530" s="239"/>
      <c r="T530" s="240"/>
      <c r="AT530" s="241" t="s">
        <v>211</v>
      </c>
      <c r="AU530" s="241" t="s">
        <v>87</v>
      </c>
      <c r="AV530" s="13" t="s">
        <v>87</v>
      </c>
      <c r="AW530" s="13" t="s">
        <v>40</v>
      </c>
      <c r="AX530" s="13" t="s">
        <v>80</v>
      </c>
      <c r="AY530" s="241" t="s">
        <v>201</v>
      </c>
    </row>
    <row r="531" spans="2:65" s="13" customFormat="1">
      <c r="B531" s="231"/>
      <c r="C531" s="232"/>
      <c r="D531" s="218" t="s">
        <v>211</v>
      </c>
      <c r="E531" s="233" t="s">
        <v>34</v>
      </c>
      <c r="F531" s="234" t="s">
        <v>5525</v>
      </c>
      <c r="G531" s="232"/>
      <c r="H531" s="235">
        <v>0.495</v>
      </c>
      <c r="I531" s="236"/>
      <c r="J531" s="232"/>
      <c r="K531" s="232"/>
      <c r="L531" s="237"/>
      <c r="M531" s="238"/>
      <c r="N531" s="239"/>
      <c r="O531" s="239"/>
      <c r="P531" s="239"/>
      <c r="Q531" s="239"/>
      <c r="R531" s="239"/>
      <c r="S531" s="239"/>
      <c r="T531" s="240"/>
      <c r="AT531" s="241" t="s">
        <v>211</v>
      </c>
      <c r="AU531" s="241" t="s">
        <v>87</v>
      </c>
      <c r="AV531" s="13" t="s">
        <v>87</v>
      </c>
      <c r="AW531" s="13" t="s">
        <v>40</v>
      </c>
      <c r="AX531" s="13" t="s">
        <v>80</v>
      </c>
      <c r="AY531" s="241" t="s">
        <v>201</v>
      </c>
    </row>
    <row r="532" spans="2:65" s="14" customFormat="1">
      <c r="B532" s="242"/>
      <c r="C532" s="243"/>
      <c r="D532" s="218" t="s">
        <v>211</v>
      </c>
      <c r="E532" s="244" t="s">
        <v>34</v>
      </c>
      <c r="F532" s="245" t="s">
        <v>215</v>
      </c>
      <c r="G532" s="243"/>
      <c r="H532" s="246">
        <v>2.13</v>
      </c>
      <c r="I532" s="247"/>
      <c r="J532" s="243"/>
      <c r="K532" s="243"/>
      <c r="L532" s="248"/>
      <c r="M532" s="249"/>
      <c r="N532" s="250"/>
      <c r="O532" s="250"/>
      <c r="P532" s="250"/>
      <c r="Q532" s="250"/>
      <c r="R532" s="250"/>
      <c r="S532" s="250"/>
      <c r="T532" s="251"/>
      <c r="AT532" s="252" t="s">
        <v>211</v>
      </c>
      <c r="AU532" s="252" t="s">
        <v>87</v>
      </c>
      <c r="AV532" s="14" t="s">
        <v>111</v>
      </c>
      <c r="AW532" s="14" t="s">
        <v>40</v>
      </c>
      <c r="AX532" s="14" t="s">
        <v>42</v>
      </c>
      <c r="AY532" s="252" t="s">
        <v>201</v>
      </c>
    </row>
    <row r="533" spans="2:65" s="1" customFormat="1" ht="25.5" customHeight="1">
      <c r="B533" s="43"/>
      <c r="C533" s="206" t="s">
        <v>767</v>
      </c>
      <c r="D533" s="206" t="s">
        <v>203</v>
      </c>
      <c r="E533" s="207" t="s">
        <v>4802</v>
      </c>
      <c r="F533" s="208" t="s">
        <v>4803</v>
      </c>
      <c r="G533" s="209" t="s">
        <v>355</v>
      </c>
      <c r="H533" s="210">
        <v>0.54</v>
      </c>
      <c r="I533" s="211"/>
      <c r="J533" s="212">
        <f>ROUND(I533*H533,2)</f>
        <v>0</v>
      </c>
      <c r="K533" s="208" t="s">
        <v>207</v>
      </c>
      <c r="L533" s="63"/>
      <c r="M533" s="213" t="s">
        <v>34</v>
      </c>
      <c r="N533" s="214" t="s">
        <v>51</v>
      </c>
      <c r="O533" s="44"/>
      <c r="P533" s="215">
        <f>O533*H533</f>
        <v>0</v>
      </c>
      <c r="Q533" s="215">
        <v>0</v>
      </c>
      <c r="R533" s="215">
        <f>Q533*H533</f>
        <v>0</v>
      </c>
      <c r="S533" s="215">
        <v>0</v>
      </c>
      <c r="T533" s="216">
        <f>S533*H533</f>
        <v>0</v>
      </c>
      <c r="AR533" s="25" t="s">
        <v>111</v>
      </c>
      <c r="AT533" s="25" t="s">
        <v>203</v>
      </c>
      <c r="AU533" s="25" t="s">
        <v>87</v>
      </c>
      <c r="AY533" s="25" t="s">
        <v>201</v>
      </c>
      <c r="BE533" s="217">
        <f>IF(N533="základní",J533,0)</f>
        <v>0</v>
      </c>
      <c r="BF533" s="217">
        <f>IF(N533="snížená",J533,0)</f>
        <v>0</v>
      </c>
      <c r="BG533" s="217">
        <f>IF(N533="zákl. přenesená",J533,0)</f>
        <v>0</v>
      </c>
      <c r="BH533" s="217">
        <f>IF(N533="sníž. přenesená",J533,0)</f>
        <v>0</v>
      </c>
      <c r="BI533" s="217">
        <f>IF(N533="nulová",J533,0)</f>
        <v>0</v>
      </c>
      <c r="BJ533" s="25" t="s">
        <v>42</v>
      </c>
      <c r="BK533" s="217">
        <f>ROUND(I533*H533,2)</f>
        <v>0</v>
      </c>
      <c r="BL533" s="25" t="s">
        <v>111</v>
      </c>
      <c r="BM533" s="25" t="s">
        <v>5529</v>
      </c>
    </row>
    <row r="534" spans="2:65" s="1" customFormat="1" ht="81">
      <c r="B534" s="43"/>
      <c r="C534" s="65"/>
      <c r="D534" s="218" t="s">
        <v>209</v>
      </c>
      <c r="E534" s="65"/>
      <c r="F534" s="219" t="s">
        <v>4805</v>
      </c>
      <c r="G534" s="65"/>
      <c r="H534" s="65"/>
      <c r="I534" s="175"/>
      <c r="J534" s="65"/>
      <c r="K534" s="65"/>
      <c r="L534" s="63"/>
      <c r="M534" s="220"/>
      <c r="N534" s="44"/>
      <c r="O534" s="44"/>
      <c r="P534" s="44"/>
      <c r="Q534" s="44"/>
      <c r="R534" s="44"/>
      <c r="S534" s="44"/>
      <c r="T534" s="80"/>
      <c r="AT534" s="25" t="s">
        <v>209</v>
      </c>
      <c r="AU534" s="25" t="s">
        <v>87</v>
      </c>
    </row>
    <row r="535" spans="2:65" s="13" customFormat="1">
      <c r="B535" s="231"/>
      <c r="C535" s="232"/>
      <c r="D535" s="218" t="s">
        <v>211</v>
      </c>
      <c r="E535" s="233" t="s">
        <v>34</v>
      </c>
      <c r="F535" s="234" t="s">
        <v>5524</v>
      </c>
      <c r="G535" s="232"/>
      <c r="H535" s="235">
        <v>0.54</v>
      </c>
      <c r="I535" s="236"/>
      <c r="J535" s="232"/>
      <c r="K535" s="232"/>
      <c r="L535" s="237"/>
      <c r="M535" s="238"/>
      <c r="N535" s="239"/>
      <c r="O535" s="239"/>
      <c r="P535" s="239"/>
      <c r="Q535" s="239"/>
      <c r="R535" s="239"/>
      <c r="S535" s="239"/>
      <c r="T535" s="240"/>
      <c r="AT535" s="241" t="s">
        <v>211</v>
      </c>
      <c r="AU535" s="241" t="s">
        <v>87</v>
      </c>
      <c r="AV535" s="13" t="s">
        <v>87</v>
      </c>
      <c r="AW535" s="13" t="s">
        <v>40</v>
      </c>
      <c r="AX535" s="13" t="s">
        <v>42</v>
      </c>
      <c r="AY535" s="241" t="s">
        <v>201</v>
      </c>
    </row>
    <row r="536" spans="2:65" s="1" customFormat="1" ht="38.25" customHeight="1">
      <c r="B536" s="43"/>
      <c r="C536" s="206" t="s">
        <v>771</v>
      </c>
      <c r="D536" s="206" t="s">
        <v>203</v>
      </c>
      <c r="E536" s="207" t="s">
        <v>5530</v>
      </c>
      <c r="F536" s="208" t="s">
        <v>5531</v>
      </c>
      <c r="G536" s="209" t="s">
        <v>355</v>
      </c>
      <c r="H536" s="210">
        <v>0.495</v>
      </c>
      <c r="I536" s="211"/>
      <c r="J536" s="212">
        <f>ROUND(I536*H536,2)</f>
        <v>0</v>
      </c>
      <c r="K536" s="208" t="s">
        <v>207</v>
      </c>
      <c r="L536" s="63"/>
      <c r="M536" s="213" t="s">
        <v>34</v>
      </c>
      <c r="N536" s="214" t="s">
        <v>51</v>
      </c>
      <c r="O536" s="44"/>
      <c r="P536" s="215">
        <f>O536*H536</f>
        <v>0</v>
      </c>
      <c r="Q536" s="215">
        <v>0</v>
      </c>
      <c r="R536" s="215">
        <f>Q536*H536</f>
        <v>0</v>
      </c>
      <c r="S536" s="215">
        <v>0</v>
      </c>
      <c r="T536" s="216">
        <f>S536*H536</f>
        <v>0</v>
      </c>
      <c r="AR536" s="25" t="s">
        <v>111</v>
      </c>
      <c r="AT536" s="25" t="s">
        <v>203</v>
      </c>
      <c r="AU536" s="25" t="s">
        <v>87</v>
      </c>
      <c r="AY536" s="25" t="s">
        <v>201</v>
      </c>
      <c r="BE536" s="217">
        <f>IF(N536="základní",J536,0)</f>
        <v>0</v>
      </c>
      <c r="BF536" s="217">
        <f>IF(N536="snížená",J536,0)</f>
        <v>0</v>
      </c>
      <c r="BG536" s="217">
        <f>IF(N536="zákl. přenesená",J536,0)</f>
        <v>0</v>
      </c>
      <c r="BH536" s="217">
        <f>IF(N536="sníž. přenesená",J536,0)</f>
        <v>0</v>
      </c>
      <c r="BI536" s="217">
        <f>IF(N536="nulová",J536,0)</f>
        <v>0</v>
      </c>
      <c r="BJ536" s="25" t="s">
        <v>42</v>
      </c>
      <c r="BK536" s="217">
        <f>ROUND(I536*H536,2)</f>
        <v>0</v>
      </c>
      <c r="BL536" s="25" t="s">
        <v>111</v>
      </c>
      <c r="BM536" s="25" t="s">
        <v>5532</v>
      </c>
    </row>
    <row r="537" spans="2:65" s="1" customFormat="1" ht="81">
      <c r="B537" s="43"/>
      <c r="C537" s="65"/>
      <c r="D537" s="218" t="s">
        <v>209</v>
      </c>
      <c r="E537" s="65"/>
      <c r="F537" s="219" t="s">
        <v>4805</v>
      </c>
      <c r="G537" s="65"/>
      <c r="H537" s="65"/>
      <c r="I537" s="175"/>
      <c r="J537" s="65"/>
      <c r="K537" s="65"/>
      <c r="L537" s="63"/>
      <c r="M537" s="220"/>
      <c r="N537" s="44"/>
      <c r="O537" s="44"/>
      <c r="P537" s="44"/>
      <c r="Q537" s="44"/>
      <c r="R537" s="44"/>
      <c r="S537" s="44"/>
      <c r="T537" s="80"/>
      <c r="AT537" s="25" t="s">
        <v>209</v>
      </c>
      <c r="AU537" s="25" t="s">
        <v>87</v>
      </c>
    </row>
    <row r="538" spans="2:65" s="13" customFormat="1">
      <c r="B538" s="231"/>
      <c r="C538" s="232"/>
      <c r="D538" s="218" t="s">
        <v>211</v>
      </c>
      <c r="E538" s="233" t="s">
        <v>34</v>
      </c>
      <c r="F538" s="234" t="s">
        <v>5525</v>
      </c>
      <c r="G538" s="232"/>
      <c r="H538" s="235">
        <v>0.495</v>
      </c>
      <c r="I538" s="236"/>
      <c r="J538" s="232"/>
      <c r="K538" s="232"/>
      <c r="L538" s="237"/>
      <c r="M538" s="238"/>
      <c r="N538" s="239"/>
      <c r="O538" s="239"/>
      <c r="P538" s="239"/>
      <c r="Q538" s="239"/>
      <c r="R538" s="239"/>
      <c r="S538" s="239"/>
      <c r="T538" s="240"/>
      <c r="AT538" s="241" t="s">
        <v>211</v>
      </c>
      <c r="AU538" s="241" t="s">
        <v>87</v>
      </c>
      <c r="AV538" s="13" t="s">
        <v>87</v>
      </c>
      <c r="AW538" s="13" t="s">
        <v>40</v>
      </c>
      <c r="AX538" s="13" t="s">
        <v>42</v>
      </c>
      <c r="AY538" s="241" t="s">
        <v>201</v>
      </c>
    </row>
    <row r="539" spans="2:65" s="11" customFormat="1" ht="29.85" customHeight="1">
      <c r="B539" s="190"/>
      <c r="C539" s="191"/>
      <c r="D539" s="192" t="s">
        <v>79</v>
      </c>
      <c r="E539" s="204" t="s">
        <v>1426</v>
      </c>
      <c r="F539" s="204" t="s">
        <v>1427</v>
      </c>
      <c r="G539" s="191"/>
      <c r="H539" s="191"/>
      <c r="I539" s="194"/>
      <c r="J539" s="205">
        <f>BK539</f>
        <v>0</v>
      </c>
      <c r="K539" s="191"/>
      <c r="L539" s="196"/>
      <c r="M539" s="197"/>
      <c r="N539" s="198"/>
      <c r="O539" s="198"/>
      <c r="P539" s="199">
        <f>SUM(P540:P543)</f>
        <v>0</v>
      </c>
      <c r="Q539" s="198"/>
      <c r="R539" s="199">
        <f>SUM(R540:R543)</f>
        <v>0</v>
      </c>
      <c r="S539" s="198"/>
      <c r="T539" s="200">
        <f>SUM(T540:T543)</f>
        <v>0</v>
      </c>
      <c r="AR539" s="201" t="s">
        <v>42</v>
      </c>
      <c r="AT539" s="202" t="s">
        <v>79</v>
      </c>
      <c r="AU539" s="202" t="s">
        <v>42</v>
      </c>
      <c r="AY539" s="201" t="s">
        <v>201</v>
      </c>
      <c r="BK539" s="203">
        <f>SUM(BK540:BK543)</f>
        <v>0</v>
      </c>
    </row>
    <row r="540" spans="2:65" s="1" customFormat="1" ht="38.25" customHeight="1">
      <c r="B540" s="43"/>
      <c r="C540" s="206" t="s">
        <v>775</v>
      </c>
      <c r="D540" s="206" t="s">
        <v>203</v>
      </c>
      <c r="E540" s="207" t="s">
        <v>5533</v>
      </c>
      <c r="F540" s="208" t="s">
        <v>5534</v>
      </c>
      <c r="G540" s="209" t="s">
        <v>355</v>
      </c>
      <c r="H540" s="210">
        <v>14.738</v>
      </c>
      <c r="I540" s="211"/>
      <c r="J540" s="212">
        <f>ROUND(I540*H540,2)</f>
        <v>0</v>
      </c>
      <c r="K540" s="208" t="s">
        <v>207</v>
      </c>
      <c r="L540" s="63"/>
      <c r="M540" s="213" t="s">
        <v>34</v>
      </c>
      <c r="N540" s="214" t="s">
        <v>51</v>
      </c>
      <c r="O540" s="44"/>
      <c r="P540" s="215">
        <f>O540*H540</f>
        <v>0</v>
      </c>
      <c r="Q540" s="215">
        <v>0</v>
      </c>
      <c r="R540" s="215">
        <f>Q540*H540</f>
        <v>0</v>
      </c>
      <c r="S540" s="215">
        <v>0</v>
      </c>
      <c r="T540" s="216">
        <f>S540*H540</f>
        <v>0</v>
      </c>
      <c r="AR540" s="25" t="s">
        <v>111</v>
      </c>
      <c r="AT540" s="25" t="s">
        <v>203</v>
      </c>
      <c r="AU540" s="25" t="s">
        <v>87</v>
      </c>
      <c r="AY540" s="25" t="s">
        <v>201</v>
      </c>
      <c r="BE540" s="217">
        <f>IF(N540="základní",J540,0)</f>
        <v>0</v>
      </c>
      <c r="BF540" s="217">
        <f>IF(N540="snížená",J540,0)</f>
        <v>0</v>
      </c>
      <c r="BG540" s="217">
        <f>IF(N540="zákl. přenesená",J540,0)</f>
        <v>0</v>
      </c>
      <c r="BH540" s="217">
        <f>IF(N540="sníž. přenesená",J540,0)</f>
        <v>0</v>
      </c>
      <c r="BI540" s="217">
        <f>IF(N540="nulová",J540,0)</f>
        <v>0</v>
      </c>
      <c r="BJ540" s="25" t="s">
        <v>42</v>
      </c>
      <c r="BK540" s="217">
        <f>ROUND(I540*H540,2)</f>
        <v>0</v>
      </c>
      <c r="BL540" s="25" t="s">
        <v>111</v>
      </c>
      <c r="BM540" s="25" t="s">
        <v>5535</v>
      </c>
    </row>
    <row r="541" spans="2:65" s="1" customFormat="1" ht="54">
      <c r="B541" s="43"/>
      <c r="C541" s="65"/>
      <c r="D541" s="218" t="s">
        <v>209</v>
      </c>
      <c r="E541" s="65"/>
      <c r="F541" s="219" t="s">
        <v>5536</v>
      </c>
      <c r="G541" s="65"/>
      <c r="H541" s="65"/>
      <c r="I541" s="175"/>
      <c r="J541" s="65"/>
      <c r="K541" s="65"/>
      <c r="L541" s="63"/>
      <c r="M541" s="220"/>
      <c r="N541" s="44"/>
      <c r="O541" s="44"/>
      <c r="P541" s="44"/>
      <c r="Q541" s="44"/>
      <c r="R541" s="44"/>
      <c r="S541" s="44"/>
      <c r="T541" s="80"/>
      <c r="AT541" s="25" t="s">
        <v>209</v>
      </c>
      <c r="AU541" s="25" t="s">
        <v>87</v>
      </c>
    </row>
    <row r="542" spans="2:65" s="1" customFormat="1" ht="38.25" customHeight="1">
      <c r="B542" s="43"/>
      <c r="C542" s="206" t="s">
        <v>780</v>
      </c>
      <c r="D542" s="206" t="s">
        <v>203</v>
      </c>
      <c r="E542" s="207" t="s">
        <v>5537</v>
      </c>
      <c r="F542" s="208" t="s">
        <v>5538</v>
      </c>
      <c r="G542" s="209" t="s">
        <v>355</v>
      </c>
      <c r="H542" s="210">
        <v>14.738</v>
      </c>
      <c r="I542" s="211"/>
      <c r="J542" s="212">
        <f>ROUND(I542*H542,2)</f>
        <v>0</v>
      </c>
      <c r="K542" s="208" t="s">
        <v>207</v>
      </c>
      <c r="L542" s="63"/>
      <c r="M542" s="213" t="s">
        <v>34</v>
      </c>
      <c r="N542" s="214" t="s">
        <v>51</v>
      </c>
      <c r="O542" s="44"/>
      <c r="P542" s="215">
        <f>O542*H542</f>
        <v>0</v>
      </c>
      <c r="Q542" s="215">
        <v>0</v>
      </c>
      <c r="R542" s="215">
        <f>Q542*H542</f>
        <v>0</v>
      </c>
      <c r="S542" s="215">
        <v>0</v>
      </c>
      <c r="T542" s="216">
        <f>S542*H542</f>
        <v>0</v>
      </c>
      <c r="AR542" s="25" t="s">
        <v>111</v>
      </c>
      <c r="AT542" s="25" t="s">
        <v>203</v>
      </c>
      <c r="AU542" s="25" t="s">
        <v>87</v>
      </c>
      <c r="AY542" s="25" t="s">
        <v>201</v>
      </c>
      <c r="BE542" s="217">
        <f>IF(N542="základní",J542,0)</f>
        <v>0</v>
      </c>
      <c r="BF542" s="217">
        <f>IF(N542="snížená",J542,0)</f>
        <v>0</v>
      </c>
      <c r="BG542" s="217">
        <f>IF(N542="zákl. přenesená",J542,0)</f>
        <v>0</v>
      </c>
      <c r="BH542" s="217">
        <f>IF(N542="sníž. přenesená",J542,0)</f>
        <v>0</v>
      </c>
      <c r="BI542" s="217">
        <f>IF(N542="nulová",J542,0)</f>
        <v>0</v>
      </c>
      <c r="BJ542" s="25" t="s">
        <v>42</v>
      </c>
      <c r="BK542" s="217">
        <f>ROUND(I542*H542,2)</f>
        <v>0</v>
      </c>
      <c r="BL542" s="25" t="s">
        <v>111</v>
      </c>
      <c r="BM542" s="25" t="s">
        <v>5539</v>
      </c>
    </row>
    <row r="543" spans="2:65" s="1" customFormat="1" ht="54">
      <c r="B543" s="43"/>
      <c r="C543" s="65"/>
      <c r="D543" s="218" t="s">
        <v>209</v>
      </c>
      <c r="E543" s="65"/>
      <c r="F543" s="219" t="s">
        <v>5536</v>
      </c>
      <c r="G543" s="65"/>
      <c r="H543" s="65"/>
      <c r="I543" s="175"/>
      <c r="J543" s="65"/>
      <c r="K543" s="65"/>
      <c r="L543" s="63"/>
      <c r="M543" s="220"/>
      <c r="N543" s="44"/>
      <c r="O543" s="44"/>
      <c r="P543" s="44"/>
      <c r="Q543" s="44"/>
      <c r="R543" s="44"/>
      <c r="S543" s="44"/>
      <c r="T543" s="80"/>
      <c r="AT543" s="25" t="s">
        <v>209</v>
      </c>
      <c r="AU543" s="25" t="s">
        <v>87</v>
      </c>
    </row>
    <row r="544" spans="2:65" s="11" customFormat="1" ht="37.35" customHeight="1">
      <c r="B544" s="190"/>
      <c r="C544" s="191"/>
      <c r="D544" s="192" t="s">
        <v>79</v>
      </c>
      <c r="E544" s="193" t="s">
        <v>5540</v>
      </c>
      <c r="F544" s="193" t="s">
        <v>5541</v>
      </c>
      <c r="G544" s="191"/>
      <c r="H544" s="191"/>
      <c r="I544" s="194"/>
      <c r="J544" s="195">
        <f>BK544</f>
        <v>0</v>
      </c>
      <c r="K544" s="191"/>
      <c r="L544" s="196"/>
      <c r="M544" s="197"/>
      <c r="N544" s="198"/>
      <c r="O544" s="198"/>
      <c r="P544" s="199">
        <f>SUM(P545:P549)</f>
        <v>0</v>
      </c>
      <c r="Q544" s="198"/>
      <c r="R544" s="199">
        <f>SUM(R545:R549)</f>
        <v>0</v>
      </c>
      <c r="S544" s="198"/>
      <c r="T544" s="200">
        <f>SUM(T545:T549)</f>
        <v>0</v>
      </c>
      <c r="AR544" s="201" t="s">
        <v>111</v>
      </c>
      <c r="AT544" s="202" t="s">
        <v>79</v>
      </c>
      <c r="AU544" s="202" t="s">
        <v>80</v>
      </c>
      <c r="AY544" s="201" t="s">
        <v>201</v>
      </c>
      <c r="BK544" s="203">
        <f>SUM(BK545:BK549)</f>
        <v>0</v>
      </c>
    </row>
    <row r="545" spans="2:65" s="1" customFormat="1" ht="25.5" customHeight="1">
      <c r="B545" s="43"/>
      <c r="C545" s="206" t="s">
        <v>832</v>
      </c>
      <c r="D545" s="206" t="s">
        <v>203</v>
      </c>
      <c r="E545" s="207" t="s">
        <v>5542</v>
      </c>
      <c r="F545" s="208" t="s">
        <v>5543</v>
      </c>
      <c r="G545" s="209" t="s">
        <v>5544</v>
      </c>
      <c r="H545" s="210">
        <v>10</v>
      </c>
      <c r="I545" s="211"/>
      <c r="J545" s="212">
        <f>ROUND(I545*H545,2)</f>
        <v>0</v>
      </c>
      <c r="K545" s="208" t="s">
        <v>207</v>
      </c>
      <c r="L545" s="63"/>
      <c r="M545" s="213" t="s">
        <v>34</v>
      </c>
      <c r="N545" s="214" t="s">
        <v>51</v>
      </c>
      <c r="O545" s="44"/>
      <c r="P545" s="215">
        <f>O545*H545</f>
        <v>0</v>
      </c>
      <c r="Q545" s="215">
        <v>0</v>
      </c>
      <c r="R545" s="215">
        <f>Q545*H545</f>
        <v>0</v>
      </c>
      <c r="S545" s="215">
        <v>0</v>
      </c>
      <c r="T545" s="216">
        <f>S545*H545</f>
        <v>0</v>
      </c>
      <c r="AR545" s="25" t="s">
        <v>5545</v>
      </c>
      <c r="AT545" s="25" t="s">
        <v>203</v>
      </c>
      <c r="AU545" s="25" t="s">
        <v>42</v>
      </c>
      <c r="AY545" s="25" t="s">
        <v>201</v>
      </c>
      <c r="BE545" s="217">
        <f>IF(N545="základní",J545,0)</f>
        <v>0</v>
      </c>
      <c r="BF545" s="217">
        <f>IF(N545="snížená",J545,0)</f>
        <v>0</v>
      </c>
      <c r="BG545" s="217">
        <f>IF(N545="zákl. přenesená",J545,0)</f>
        <v>0</v>
      </c>
      <c r="BH545" s="217">
        <f>IF(N545="sníž. přenesená",J545,0)</f>
        <v>0</v>
      </c>
      <c r="BI545" s="217">
        <f>IF(N545="nulová",J545,0)</f>
        <v>0</v>
      </c>
      <c r="BJ545" s="25" t="s">
        <v>42</v>
      </c>
      <c r="BK545" s="217">
        <f>ROUND(I545*H545,2)</f>
        <v>0</v>
      </c>
      <c r="BL545" s="25" t="s">
        <v>5545</v>
      </c>
      <c r="BM545" s="25" t="s">
        <v>5546</v>
      </c>
    </row>
    <row r="546" spans="2:65" s="13" customFormat="1">
      <c r="B546" s="231"/>
      <c r="C546" s="232"/>
      <c r="D546" s="218" t="s">
        <v>211</v>
      </c>
      <c r="E546" s="233" t="s">
        <v>34</v>
      </c>
      <c r="F546" s="234" t="s">
        <v>5547</v>
      </c>
      <c r="G546" s="232"/>
      <c r="H546" s="235">
        <v>2</v>
      </c>
      <c r="I546" s="236"/>
      <c r="J546" s="232"/>
      <c r="K546" s="232"/>
      <c r="L546" s="237"/>
      <c r="M546" s="238"/>
      <c r="N546" s="239"/>
      <c r="O546" s="239"/>
      <c r="P546" s="239"/>
      <c r="Q546" s="239"/>
      <c r="R546" s="239"/>
      <c r="S546" s="239"/>
      <c r="T546" s="240"/>
      <c r="AT546" s="241" t="s">
        <v>211</v>
      </c>
      <c r="AU546" s="241" t="s">
        <v>42</v>
      </c>
      <c r="AV546" s="13" t="s">
        <v>87</v>
      </c>
      <c r="AW546" s="13" t="s">
        <v>40</v>
      </c>
      <c r="AX546" s="13" t="s">
        <v>80</v>
      </c>
      <c r="AY546" s="241" t="s">
        <v>201</v>
      </c>
    </row>
    <row r="547" spans="2:65" s="13" customFormat="1">
      <c r="B547" s="231"/>
      <c r="C547" s="232"/>
      <c r="D547" s="218" t="s">
        <v>211</v>
      </c>
      <c r="E547" s="233" t="s">
        <v>34</v>
      </c>
      <c r="F547" s="234" t="s">
        <v>5548</v>
      </c>
      <c r="G547" s="232"/>
      <c r="H547" s="235">
        <v>6</v>
      </c>
      <c r="I547" s="236"/>
      <c r="J547" s="232"/>
      <c r="K547" s="232"/>
      <c r="L547" s="237"/>
      <c r="M547" s="238"/>
      <c r="N547" s="239"/>
      <c r="O547" s="239"/>
      <c r="P547" s="239"/>
      <c r="Q547" s="239"/>
      <c r="R547" s="239"/>
      <c r="S547" s="239"/>
      <c r="T547" s="240"/>
      <c r="AT547" s="241" t="s">
        <v>211</v>
      </c>
      <c r="AU547" s="241" t="s">
        <v>42</v>
      </c>
      <c r="AV547" s="13" t="s">
        <v>87</v>
      </c>
      <c r="AW547" s="13" t="s">
        <v>40</v>
      </c>
      <c r="AX547" s="13" t="s">
        <v>80</v>
      </c>
      <c r="AY547" s="241" t="s">
        <v>201</v>
      </c>
    </row>
    <row r="548" spans="2:65" s="13" customFormat="1">
      <c r="B548" s="231"/>
      <c r="C548" s="232"/>
      <c r="D548" s="218" t="s">
        <v>211</v>
      </c>
      <c r="E548" s="233" t="s">
        <v>34</v>
      </c>
      <c r="F548" s="234" t="s">
        <v>5549</v>
      </c>
      <c r="G548" s="232"/>
      <c r="H548" s="235">
        <v>2</v>
      </c>
      <c r="I548" s="236"/>
      <c r="J548" s="232"/>
      <c r="K548" s="232"/>
      <c r="L548" s="237"/>
      <c r="M548" s="238"/>
      <c r="N548" s="239"/>
      <c r="O548" s="239"/>
      <c r="P548" s="239"/>
      <c r="Q548" s="239"/>
      <c r="R548" s="239"/>
      <c r="S548" s="239"/>
      <c r="T548" s="240"/>
      <c r="AT548" s="241" t="s">
        <v>211</v>
      </c>
      <c r="AU548" s="241" t="s">
        <v>42</v>
      </c>
      <c r="AV548" s="13" t="s">
        <v>87</v>
      </c>
      <c r="AW548" s="13" t="s">
        <v>40</v>
      </c>
      <c r="AX548" s="13" t="s">
        <v>80</v>
      </c>
      <c r="AY548" s="241" t="s">
        <v>201</v>
      </c>
    </row>
    <row r="549" spans="2:65" s="14" customFormat="1">
      <c r="B549" s="242"/>
      <c r="C549" s="243"/>
      <c r="D549" s="218" t="s">
        <v>211</v>
      </c>
      <c r="E549" s="244" t="s">
        <v>34</v>
      </c>
      <c r="F549" s="245" t="s">
        <v>215</v>
      </c>
      <c r="G549" s="243"/>
      <c r="H549" s="246">
        <v>10</v>
      </c>
      <c r="I549" s="247"/>
      <c r="J549" s="243"/>
      <c r="K549" s="243"/>
      <c r="L549" s="248"/>
      <c r="M549" s="274"/>
      <c r="N549" s="275"/>
      <c r="O549" s="275"/>
      <c r="P549" s="275"/>
      <c r="Q549" s="275"/>
      <c r="R549" s="275"/>
      <c r="S549" s="275"/>
      <c r="T549" s="276"/>
      <c r="AT549" s="252" t="s">
        <v>211</v>
      </c>
      <c r="AU549" s="252" t="s">
        <v>42</v>
      </c>
      <c r="AV549" s="14" t="s">
        <v>111</v>
      </c>
      <c r="AW549" s="14" t="s">
        <v>40</v>
      </c>
      <c r="AX549" s="14" t="s">
        <v>42</v>
      </c>
      <c r="AY549" s="252" t="s">
        <v>201</v>
      </c>
    </row>
    <row r="550" spans="2:65" s="1" customFormat="1" ht="6.95" customHeight="1">
      <c r="B550" s="58"/>
      <c r="C550" s="59"/>
      <c r="D550" s="59"/>
      <c r="E550" s="59"/>
      <c r="F550" s="59"/>
      <c r="G550" s="59"/>
      <c r="H550" s="59"/>
      <c r="I550" s="151"/>
      <c r="J550" s="59"/>
      <c r="K550" s="59"/>
      <c r="L550" s="63"/>
    </row>
  </sheetData>
  <sheetProtection password="CC35" sheet="1" objects="1" scenarios="1" formatColumns="0" formatRows="0" autoFilter="0"/>
  <autoFilter ref="C92:K549"/>
  <mergeCells count="13">
    <mergeCell ref="E85:H85"/>
    <mergeCell ref="G1:H1"/>
    <mergeCell ref="L2:V2"/>
    <mergeCell ref="E49:H49"/>
    <mergeCell ref="E51:H51"/>
    <mergeCell ref="J55:J56"/>
    <mergeCell ref="E81:H81"/>
    <mergeCell ref="E83:H83"/>
    <mergeCell ref="E7:H7"/>
    <mergeCell ref="E9:H9"/>
    <mergeCell ref="E11:H11"/>
    <mergeCell ref="E26:H26"/>
    <mergeCell ref="E47:H47"/>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119</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ht="15">
      <c r="B8" s="29"/>
      <c r="C8" s="30"/>
      <c r="D8" s="38" t="s">
        <v>149</v>
      </c>
      <c r="E8" s="30"/>
      <c r="F8" s="30"/>
      <c r="G8" s="30"/>
      <c r="H8" s="30"/>
      <c r="I8" s="129"/>
      <c r="J8" s="30"/>
      <c r="K8" s="32"/>
    </row>
    <row r="9" spans="1:70" s="1" customFormat="1" ht="16.5" customHeight="1">
      <c r="B9" s="43"/>
      <c r="C9" s="44"/>
      <c r="D9" s="44"/>
      <c r="E9" s="405" t="s">
        <v>5185</v>
      </c>
      <c r="F9" s="406"/>
      <c r="G9" s="406"/>
      <c r="H9" s="406"/>
      <c r="I9" s="130"/>
      <c r="J9" s="44"/>
      <c r="K9" s="47"/>
    </row>
    <row r="10" spans="1:70" s="1" customFormat="1" ht="15">
      <c r="B10" s="43"/>
      <c r="C10" s="44"/>
      <c r="D10" s="38" t="s">
        <v>151</v>
      </c>
      <c r="E10" s="44"/>
      <c r="F10" s="44"/>
      <c r="G10" s="44"/>
      <c r="H10" s="44"/>
      <c r="I10" s="130"/>
      <c r="J10" s="44"/>
      <c r="K10" s="47"/>
    </row>
    <row r="11" spans="1:70" s="1" customFormat="1" ht="36.950000000000003" customHeight="1">
      <c r="B11" s="43"/>
      <c r="C11" s="44"/>
      <c r="D11" s="44"/>
      <c r="E11" s="407" t="s">
        <v>5550</v>
      </c>
      <c r="F11" s="406"/>
      <c r="G11" s="406"/>
      <c r="H11" s="406"/>
      <c r="I11" s="130"/>
      <c r="J11" s="44"/>
      <c r="K11" s="47"/>
    </row>
    <row r="12" spans="1:70" s="1" customFormat="1">
      <c r="B12" s="43"/>
      <c r="C12" s="44"/>
      <c r="D12" s="44"/>
      <c r="E12" s="44"/>
      <c r="F12" s="44"/>
      <c r="G12" s="44"/>
      <c r="H12" s="44"/>
      <c r="I12" s="130"/>
      <c r="J12" s="44"/>
      <c r="K12" s="47"/>
    </row>
    <row r="13" spans="1:70" s="1" customFormat="1" ht="14.45" customHeight="1">
      <c r="B13" s="43"/>
      <c r="C13" s="44"/>
      <c r="D13" s="38" t="s">
        <v>20</v>
      </c>
      <c r="E13" s="44"/>
      <c r="F13" s="36" t="s">
        <v>21</v>
      </c>
      <c r="G13" s="44"/>
      <c r="H13" s="44"/>
      <c r="I13" s="131" t="s">
        <v>22</v>
      </c>
      <c r="J13" s="36" t="s">
        <v>34</v>
      </c>
      <c r="K13" s="47"/>
    </row>
    <row r="14" spans="1:70" s="1" customFormat="1" ht="14.45" customHeight="1">
      <c r="B14" s="43"/>
      <c r="C14" s="44"/>
      <c r="D14" s="38" t="s">
        <v>24</v>
      </c>
      <c r="E14" s="44"/>
      <c r="F14" s="36" t="s">
        <v>25</v>
      </c>
      <c r="G14" s="44"/>
      <c r="H14" s="44"/>
      <c r="I14" s="131" t="s">
        <v>26</v>
      </c>
      <c r="J14" s="132" t="str">
        <f>'Rekapitulace stavby'!AN8</f>
        <v>5. 6. 2018</v>
      </c>
      <c r="K14" s="47"/>
    </row>
    <row r="15" spans="1:70" s="1" customFormat="1" ht="10.9" customHeight="1">
      <c r="B15" s="43"/>
      <c r="C15" s="44"/>
      <c r="D15" s="44"/>
      <c r="E15" s="44"/>
      <c r="F15" s="44"/>
      <c r="G15" s="44"/>
      <c r="H15" s="44"/>
      <c r="I15" s="130"/>
      <c r="J15" s="44"/>
      <c r="K15" s="47"/>
    </row>
    <row r="16" spans="1:70" s="1" customFormat="1" ht="14.45" customHeight="1">
      <c r="B16" s="43"/>
      <c r="C16" s="44"/>
      <c r="D16" s="38" t="s">
        <v>32</v>
      </c>
      <c r="E16" s="44"/>
      <c r="F16" s="44"/>
      <c r="G16" s="44"/>
      <c r="H16" s="44"/>
      <c r="I16" s="131" t="s">
        <v>33</v>
      </c>
      <c r="J16" s="36" t="s">
        <v>34</v>
      </c>
      <c r="K16" s="47"/>
    </row>
    <row r="17" spans="2:11" s="1" customFormat="1" ht="18" customHeight="1">
      <c r="B17" s="43"/>
      <c r="C17" s="44"/>
      <c r="D17" s="44"/>
      <c r="E17" s="36" t="s">
        <v>35</v>
      </c>
      <c r="F17" s="44"/>
      <c r="G17" s="44"/>
      <c r="H17" s="44"/>
      <c r="I17" s="131" t="s">
        <v>36</v>
      </c>
      <c r="J17" s="36" t="s">
        <v>34</v>
      </c>
      <c r="K17" s="47"/>
    </row>
    <row r="18" spans="2:11" s="1" customFormat="1" ht="6.95" customHeight="1">
      <c r="B18" s="43"/>
      <c r="C18" s="44"/>
      <c r="D18" s="44"/>
      <c r="E18" s="44"/>
      <c r="F18" s="44"/>
      <c r="G18" s="44"/>
      <c r="H18" s="44"/>
      <c r="I18" s="130"/>
      <c r="J18" s="44"/>
      <c r="K18" s="47"/>
    </row>
    <row r="19" spans="2:11" s="1" customFormat="1" ht="14.45" customHeight="1">
      <c r="B19" s="43"/>
      <c r="C19" s="44"/>
      <c r="D19" s="38" t="s">
        <v>37</v>
      </c>
      <c r="E19" s="44"/>
      <c r="F19" s="44"/>
      <c r="G19" s="44"/>
      <c r="H19" s="44"/>
      <c r="I19" s="131" t="s">
        <v>33</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1" t="s">
        <v>36</v>
      </c>
      <c r="J20" s="36" t="str">
        <f>IF('Rekapitulace stavby'!AN14="Vyplň údaj","",IF('Rekapitulace stavby'!AN14="","",'Rekapitulace stavby'!AN14))</f>
        <v/>
      </c>
      <c r="K20" s="47"/>
    </row>
    <row r="21" spans="2:11" s="1" customFormat="1" ht="6.95" customHeight="1">
      <c r="B21" s="43"/>
      <c r="C21" s="44"/>
      <c r="D21" s="44"/>
      <c r="E21" s="44"/>
      <c r="F21" s="44"/>
      <c r="G21" s="44"/>
      <c r="H21" s="44"/>
      <c r="I21" s="130"/>
      <c r="J21" s="44"/>
      <c r="K21" s="47"/>
    </row>
    <row r="22" spans="2:11" s="1" customFormat="1" ht="14.45" customHeight="1">
      <c r="B22" s="43"/>
      <c r="C22" s="44"/>
      <c r="D22" s="38" t="s">
        <v>39</v>
      </c>
      <c r="E22" s="44"/>
      <c r="F22" s="44"/>
      <c r="G22" s="44"/>
      <c r="H22" s="44"/>
      <c r="I22" s="131" t="s">
        <v>33</v>
      </c>
      <c r="J22" s="36" t="s">
        <v>34</v>
      </c>
      <c r="K22" s="47"/>
    </row>
    <row r="23" spans="2:11" s="1" customFormat="1" ht="18" customHeight="1">
      <c r="B23" s="43"/>
      <c r="C23" s="44"/>
      <c r="D23" s="44"/>
      <c r="E23" s="36" t="s">
        <v>41</v>
      </c>
      <c r="F23" s="44"/>
      <c r="G23" s="44"/>
      <c r="H23" s="44"/>
      <c r="I23" s="131" t="s">
        <v>36</v>
      </c>
      <c r="J23" s="36" t="s">
        <v>34</v>
      </c>
      <c r="K23" s="47"/>
    </row>
    <row r="24" spans="2:11" s="1" customFormat="1" ht="6.95" customHeight="1">
      <c r="B24" s="43"/>
      <c r="C24" s="44"/>
      <c r="D24" s="44"/>
      <c r="E24" s="44"/>
      <c r="F24" s="44"/>
      <c r="G24" s="44"/>
      <c r="H24" s="44"/>
      <c r="I24" s="130"/>
      <c r="J24" s="44"/>
      <c r="K24" s="47"/>
    </row>
    <row r="25" spans="2:11" s="1" customFormat="1" ht="14.45" customHeight="1">
      <c r="B25" s="43"/>
      <c r="C25" s="44"/>
      <c r="D25" s="38" t="s">
        <v>43</v>
      </c>
      <c r="E25" s="44"/>
      <c r="F25" s="44"/>
      <c r="G25" s="44"/>
      <c r="H25" s="44"/>
      <c r="I25" s="130"/>
      <c r="J25" s="44"/>
      <c r="K25" s="47"/>
    </row>
    <row r="26" spans="2:11" s="7" customFormat="1" ht="71.25" customHeight="1">
      <c r="B26" s="133"/>
      <c r="C26" s="134"/>
      <c r="D26" s="134"/>
      <c r="E26" s="399" t="s">
        <v>45</v>
      </c>
      <c r="F26" s="399"/>
      <c r="G26" s="399"/>
      <c r="H26" s="399"/>
      <c r="I26" s="135"/>
      <c r="J26" s="134"/>
      <c r="K26" s="136"/>
    </row>
    <row r="27" spans="2:11" s="1" customFormat="1" ht="6.95" customHeight="1">
      <c r="B27" s="43"/>
      <c r="C27" s="44"/>
      <c r="D27" s="44"/>
      <c r="E27" s="44"/>
      <c r="F27" s="44"/>
      <c r="G27" s="44"/>
      <c r="H27" s="44"/>
      <c r="I27" s="130"/>
      <c r="J27" s="44"/>
      <c r="K27" s="47"/>
    </row>
    <row r="28" spans="2:11" s="1" customFormat="1" ht="6.95" customHeight="1">
      <c r="B28" s="43"/>
      <c r="C28" s="44"/>
      <c r="D28" s="87"/>
      <c r="E28" s="87"/>
      <c r="F28" s="87"/>
      <c r="G28" s="87"/>
      <c r="H28" s="87"/>
      <c r="I28" s="137"/>
      <c r="J28" s="87"/>
      <c r="K28" s="138"/>
    </row>
    <row r="29" spans="2:11" s="1" customFormat="1" ht="25.35" customHeight="1">
      <c r="B29" s="43"/>
      <c r="C29" s="44"/>
      <c r="D29" s="139" t="s">
        <v>46</v>
      </c>
      <c r="E29" s="44"/>
      <c r="F29" s="44"/>
      <c r="G29" s="44"/>
      <c r="H29" s="44"/>
      <c r="I29" s="130"/>
      <c r="J29" s="140">
        <f>ROUND(J93,0)</f>
        <v>0</v>
      </c>
      <c r="K29" s="47"/>
    </row>
    <row r="30" spans="2:11" s="1" customFormat="1" ht="6.95" customHeight="1">
      <c r="B30" s="43"/>
      <c r="C30" s="44"/>
      <c r="D30" s="87"/>
      <c r="E30" s="87"/>
      <c r="F30" s="87"/>
      <c r="G30" s="87"/>
      <c r="H30" s="87"/>
      <c r="I30" s="137"/>
      <c r="J30" s="87"/>
      <c r="K30" s="138"/>
    </row>
    <row r="31" spans="2:11" s="1" customFormat="1" ht="14.45" customHeight="1">
      <c r="B31" s="43"/>
      <c r="C31" s="44"/>
      <c r="D31" s="44"/>
      <c r="E31" s="44"/>
      <c r="F31" s="48" t="s">
        <v>48</v>
      </c>
      <c r="G31" s="44"/>
      <c r="H31" s="44"/>
      <c r="I31" s="141" t="s">
        <v>47</v>
      </c>
      <c r="J31" s="48" t="s">
        <v>49</v>
      </c>
      <c r="K31" s="47"/>
    </row>
    <row r="32" spans="2:11" s="1" customFormat="1" ht="14.45" customHeight="1">
      <c r="B32" s="43"/>
      <c r="C32" s="44"/>
      <c r="D32" s="51" t="s">
        <v>50</v>
      </c>
      <c r="E32" s="51" t="s">
        <v>51</v>
      </c>
      <c r="F32" s="142">
        <f>ROUND(SUM(BE93:BE540), 0)</f>
        <v>0</v>
      </c>
      <c r="G32" s="44"/>
      <c r="H32" s="44"/>
      <c r="I32" s="143">
        <v>0.21</v>
      </c>
      <c r="J32" s="142">
        <f>ROUND(ROUND((SUM(BE93:BE540)), 0)*I32, 1)</f>
        <v>0</v>
      </c>
      <c r="K32" s="47"/>
    </row>
    <row r="33" spans="2:11" s="1" customFormat="1" ht="14.45" customHeight="1">
      <c r="B33" s="43"/>
      <c r="C33" s="44"/>
      <c r="D33" s="44"/>
      <c r="E33" s="51" t="s">
        <v>52</v>
      </c>
      <c r="F33" s="142">
        <f>ROUND(SUM(BF93:BF540), 0)</f>
        <v>0</v>
      </c>
      <c r="G33" s="44"/>
      <c r="H33" s="44"/>
      <c r="I33" s="143">
        <v>0.15</v>
      </c>
      <c r="J33" s="142">
        <f>ROUND(ROUND((SUM(BF93:BF540)), 0)*I33, 1)</f>
        <v>0</v>
      </c>
      <c r="K33" s="47"/>
    </row>
    <row r="34" spans="2:11" s="1" customFormat="1" ht="14.45" hidden="1" customHeight="1">
      <c r="B34" s="43"/>
      <c r="C34" s="44"/>
      <c r="D34" s="44"/>
      <c r="E34" s="51" t="s">
        <v>53</v>
      </c>
      <c r="F34" s="142">
        <f>ROUND(SUM(BG93:BG540), 0)</f>
        <v>0</v>
      </c>
      <c r="G34" s="44"/>
      <c r="H34" s="44"/>
      <c r="I34" s="143">
        <v>0.21</v>
      </c>
      <c r="J34" s="142">
        <v>0</v>
      </c>
      <c r="K34" s="47"/>
    </row>
    <row r="35" spans="2:11" s="1" customFormat="1" ht="14.45" hidden="1" customHeight="1">
      <c r="B35" s="43"/>
      <c r="C35" s="44"/>
      <c r="D35" s="44"/>
      <c r="E35" s="51" t="s">
        <v>54</v>
      </c>
      <c r="F35" s="142">
        <f>ROUND(SUM(BH93:BH540), 0)</f>
        <v>0</v>
      </c>
      <c r="G35" s="44"/>
      <c r="H35" s="44"/>
      <c r="I35" s="143">
        <v>0.15</v>
      </c>
      <c r="J35" s="142">
        <v>0</v>
      </c>
      <c r="K35" s="47"/>
    </row>
    <row r="36" spans="2:11" s="1" customFormat="1" ht="14.45" hidden="1" customHeight="1">
      <c r="B36" s="43"/>
      <c r="C36" s="44"/>
      <c r="D36" s="44"/>
      <c r="E36" s="51" t="s">
        <v>55</v>
      </c>
      <c r="F36" s="142">
        <f>ROUND(SUM(BI93:BI540), 0)</f>
        <v>0</v>
      </c>
      <c r="G36" s="44"/>
      <c r="H36" s="44"/>
      <c r="I36" s="143">
        <v>0</v>
      </c>
      <c r="J36" s="142">
        <v>0</v>
      </c>
      <c r="K36" s="47"/>
    </row>
    <row r="37" spans="2:11" s="1" customFormat="1" ht="6.95" customHeight="1">
      <c r="B37" s="43"/>
      <c r="C37" s="44"/>
      <c r="D37" s="44"/>
      <c r="E37" s="44"/>
      <c r="F37" s="44"/>
      <c r="G37" s="44"/>
      <c r="H37" s="44"/>
      <c r="I37" s="130"/>
      <c r="J37" s="44"/>
      <c r="K37" s="47"/>
    </row>
    <row r="38" spans="2:11" s="1" customFormat="1" ht="25.35" customHeight="1">
      <c r="B38" s="43"/>
      <c r="C38" s="144"/>
      <c r="D38" s="145" t="s">
        <v>56</v>
      </c>
      <c r="E38" s="81"/>
      <c r="F38" s="81"/>
      <c r="G38" s="146" t="s">
        <v>57</v>
      </c>
      <c r="H38" s="147" t="s">
        <v>58</v>
      </c>
      <c r="I38" s="148"/>
      <c r="J38" s="149">
        <f>SUM(J29:J36)</f>
        <v>0</v>
      </c>
      <c r="K38" s="150"/>
    </row>
    <row r="39" spans="2:11" s="1" customFormat="1" ht="14.45" customHeight="1">
      <c r="B39" s="58"/>
      <c r="C39" s="59"/>
      <c r="D39" s="59"/>
      <c r="E39" s="59"/>
      <c r="F39" s="59"/>
      <c r="G39" s="59"/>
      <c r="H39" s="59"/>
      <c r="I39" s="151"/>
      <c r="J39" s="59"/>
      <c r="K39" s="60"/>
    </row>
    <row r="43" spans="2:11" s="1" customFormat="1" ht="6.95" customHeight="1">
      <c r="B43" s="152"/>
      <c r="C43" s="153"/>
      <c r="D43" s="153"/>
      <c r="E43" s="153"/>
      <c r="F43" s="153"/>
      <c r="G43" s="153"/>
      <c r="H43" s="153"/>
      <c r="I43" s="154"/>
      <c r="J43" s="153"/>
      <c r="K43" s="155"/>
    </row>
    <row r="44" spans="2:11" s="1" customFormat="1" ht="36.950000000000003" customHeight="1">
      <c r="B44" s="43"/>
      <c r="C44" s="31" t="s">
        <v>153</v>
      </c>
      <c r="D44" s="44"/>
      <c r="E44" s="44"/>
      <c r="F44" s="44"/>
      <c r="G44" s="44"/>
      <c r="H44" s="44"/>
      <c r="I44" s="130"/>
      <c r="J44" s="44"/>
      <c r="K44" s="47"/>
    </row>
    <row r="45" spans="2:11" s="1" customFormat="1" ht="6.95" customHeight="1">
      <c r="B45" s="43"/>
      <c r="C45" s="44"/>
      <c r="D45" s="44"/>
      <c r="E45" s="44"/>
      <c r="F45" s="44"/>
      <c r="G45" s="44"/>
      <c r="H45" s="44"/>
      <c r="I45" s="130"/>
      <c r="J45" s="44"/>
      <c r="K45" s="47"/>
    </row>
    <row r="46" spans="2:11" s="1" customFormat="1" ht="14.45" customHeight="1">
      <c r="B46" s="43"/>
      <c r="C46" s="38" t="s">
        <v>18</v>
      </c>
      <c r="D46" s="44"/>
      <c r="E46" s="44"/>
      <c r="F46" s="44"/>
      <c r="G46" s="44"/>
      <c r="H46" s="44"/>
      <c r="I46" s="130"/>
      <c r="J46" s="44"/>
      <c r="K46" s="47"/>
    </row>
    <row r="47" spans="2:11" s="1" customFormat="1" ht="16.5" customHeight="1">
      <c r="B47" s="43"/>
      <c r="C47" s="44"/>
      <c r="D47" s="44"/>
      <c r="E47" s="405" t="str">
        <f>E7</f>
        <v>Školní jídelna a kuchyně, Velké Březno</v>
      </c>
      <c r="F47" s="411"/>
      <c r="G47" s="411"/>
      <c r="H47" s="411"/>
      <c r="I47" s="130"/>
      <c r="J47" s="44"/>
      <c r="K47" s="47"/>
    </row>
    <row r="48" spans="2:11" ht="15">
      <c r="B48" s="29"/>
      <c r="C48" s="38" t="s">
        <v>149</v>
      </c>
      <c r="D48" s="30"/>
      <c r="E48" s="30"/>
      <c r="F48" s="30"/>
      <c r="G48" s="30"/>
      <c r="H48" s="30"/>
      <c r="I48" s="129"/>
      <c r="J48" s="30"/>
      <c r="K48" s="32"/>
    </row>
    <row r="49" spans="2:47" s="1" customFormat="1" ht="16.5" customHeight="1">
      <c r="B49" s="43"/>
      <c r="C49" s="44"/>
      <c r="D49" s="44"/>
      <c r="E49" s="405" t="s">
        <v>5185</v>
      </c>
      <c r="F49" s="406"/>
      <c r="G49" s="406"/>
      <c r="H49" s="406"/>
      <c r="I49" s="130"/>
      <c r="J49" s="44"/>
      <c r="K49" s="47"/>
    </row>
    <row r="50" spans="2:47" s="1" customFormat="1" ht="14.45" customHeight="1">
      <c r="B50" s="43"/>
      <c r="C50" s="38" t="s">
        <v>151</v>
      </c>
      <c r="D50" s="44"/>
      <c r="E50" s="44"/>
      <c r="F50" s="44"/>
      <c r="G50" s="44"/>
      <c r="H50" s="44"/>
      <c r="I50" s="130"/>
      <c r="J50" s="44"/>
      <c r="K50" s="47"/>
    </row>
    <row r="51" spans="2:47" s="1" customFormat="1" ht="17.25" customHeight="1">
      <c r="B51" s="43"/>
      <c r="C51" s="44"/>
      <c r="D51" s="44"/>
      <c r="E51" s="407" t="str">
        <f>E11</f>
        <v>4.2 - IO 03.2 - Dešťová kanalizace</v>
      </c>
      <c r="F51" s="406"/>
      <c r="G51" s="406"/>
      <c r="H51" s="406"/>
      <c r="I51" s="130"/>
      <c r="J51" s="44"/>
      <c r="K51" s="47"/>
    </row>
    <row r="52" spans="2:47" s="1" customFormat="1" ht="6.95" customHeight="1">
      <c r="B52" s="43"/>
      <c r="C52" s="44"/>
      <c r="D52" s="44"/>
      <c r="E52" s="44"/>
      <c r="F52" s="44"/>
      <c r="G52" s="44"/>
      <c r="H52" s="44"/>
      <c r="I52" s="130"/>
      <c r="J52" s="44"/>
      <c r="K52" s="47"/>
    </row>
    <row r="53" spans="2:47" s="1" customFormat="1" ht="18" customHeight="1">
      <c r="B53" s="43"/>
      <c r="C53" s="38" t="s">
        <v>24</v>
      </c>
      <c r="D53" s="44"/>
      <c r="E53" s="44"/>
      <c r="F53" s="36" t="str">
        <f>F14</f>
        <v>Velké Březno</v>
      </c>
      <c r="G53" s="44"/>
      <c r="H53" s="44"/>
      <c r="I53" s="131" t="s">
        <v>26</v>
      </c>
      <c r="J53" s="132" t="str">
        <f>IF(J14="","",J14)</f>
        <v>5. 6. 2018</v>
      </c>
      <c r="K53" s="47"/>
    </row>
    <row r="54" spans="2:47" s="1" customFormat="1" ht="6.95" customHeight="1">
      <c r="B54" s="43"/>
      <c r="C54" s="44"/>
      <c r="D54" s="44"/>
      <c r="E54" s="44"/>
      <c r="F54" s="44"/>
      <c r="G54" s="44"/>
      <c r="H54" s="44"/>
      <c r="I54" s="130"/>
      <c r="J54" s="44"/>
      <c r="K54" s="47"/>
    </row>
    <row r="55" spans="2:47" s="1" customFormat="1" ht="15">
      <c r="B55" s="43"/>
      <c r="C55" s="38" t="s">
        <v>32</v>
      </c>
      <c r="D55" s="44"/>
      <c r="E55" s="44"/>
      <c r="F55" s="36" t="str">
        <f>E17</f>
        <v>Obec Velké Březno</v>
      </c>
      <c r="G55" s="44"/>
      <c r="H55" s="44"/>
      <c r="I55" s="131" t="s">
        <v>39</v>
      </c>
      <c r="J55" s="399" t="str">
        <f>E23</f>
        <v>Ateliér AVN s.r.o.</v>
      </c>
      <c r="K55" s="47"/>
    </row>
    <row r="56" spans="2:47" s="1" customFormat="1" ht="14.45" customHeight="1">
      <c r="B56" s="43"/>
      <c r="C56" s="38" t="s">
        <v>37</v>
      </c>
      <c r="D56" s="44"/>
      <c r="E56" s="44"/>
      <c r="F56" s="36" t="str">
        <f>IF(E20="","",E20)</f>
        <v/>
      </c>
      <c r="G56" s="44"/>
      <c r="H56" s="44"/>
      <c r="I56" s="130"/>
      <c r="J56" s="408"/>
      <c r="K56" s="47"/>
    </row>
    <row r="57" spans="2:47" s="1" customFormat="1" ht="10.35" customHeight="1">
      <c r="B57" s="43"/>
      <c r="C57" s="44"/>
      <c r="D57" s="44"/>
      <c r="E57" s="44"/>
      <c r="F57" s="44"/>
      <c r="G57" s="44"/>
      <c r="H57" s="44"/>
      <c r="I57" s="130"/>
      <c r="J57" s="44"/>
      <c r="K57" s="47"/>
    </row>
    <row r="58" spans="2:47" s="1" customFormat="1" ht="29.25" customHeight="1">
      <c r="B58" s="43"/>
      <c r="C58" s="156" t="s">
        <v>154</v>
      </c>
      <c r="D58" s="144"/>
      <c r="E58" s="144"/>
      <c r="F58" s="144"/>
      <c r="G58" s="144"/>
      <c r="H58" s="144"/>
      <c r="I58" s="157"/>
      <c r="J58" s="158" t="s">
        <v>155</v>
      </c>
      <c r="K58" s="159"/>
    </row>
    <row r="59" spans="2:47" s="1" customFormat="1" ht="10.35" customHeight="1">
      <c r="B59" s="43"/>
      <c r="C59" s="44"/>
      <c r="D59" s="44"/>
      <c r="E59" s="44"/>
      <c r="F59" s="44"/>
      <c r="G59" s="44"/>
      <c r="H59" s="44"/>
      <c r="I59" s="130"/>
      <c r="J59" s="44"/>
      <c r="K59" s="47"/>
    </row>
    <row r="60" spans="2:47" s="1" customFormat="1" ht="29.25" customHeight="1">
      <c r="B60" s="43"/>
      <c r="C60" s="160" t="s">
        <v>156</v>
      </c>
      <c r="D60" s="44"/>
      <c r="E60" s="44"/>
      <c r="F60" s="44"/>
      <c r="G60" s="44"/>
      <c r="H60" s="44"/>
      <c r="I60" s="130"/>
      <c r="J60" s="140">
        <f>J93</f>
        <v>0</v>
      </c>
      <c r="K60" s="47"/>
      <c r="AU60" s="25" t="s">
        <v>157</v>
      </c>
    </row>
    <row r="61" spans="2:47" s="8" customFormat="1" ht="24.95" customHeight="1">
      <c r="B61" s="161"/>
      <c r="C61" s="162"/>
      <c r="D61" s="163" t="s">
        <v>158</v>
      </c>
      <c r="E61" s="164"/>
      <c r="F61" s="164"/>
      <c r="G61" s="164"/>
      <c r="H61" s="164"/>
      <c r="I61" s="165"/>
      <c r="J61" s="166">
        <f>J94</f>
        <v>0</v>
      </c>
      <c r="K61" s="167"/>
    </row>
    <row r="62" spans="2:47" s="9" customFormat="1" ht="19.899999999999999" customHeight="1">
      <c r="B62" s="168"/>
      <c r="C62" s="169"/>
      <c r="D62" s="170" t="s">
        <v>159</v>
      </c>
      <c r="E62" s="171"/>
      <c r="F62" s="171"/>
      <c r="G62" s="171"/>
      <c r="H62" s="171"/>
      <c r="I62" s="172"/>
      <c r="J62" s="173">
        <f>J95</f>
        <v>0</v>
      </c>
      <c r="K62" s="174"/>
    </row>
    <row r="63" spans="2:47" s="9" customFormat="1" ht="19.899999999999999" customHeight="1">
      <c r="B63" s="168"/>
      <c r="C63" s="169"/>
      <c r="D63" s="170" t="s">
        <v>160</v>
      </c>
      <c r="E63" s="171"/>
      <c r="F63" s="171"/>
      <c r="G63" s="171"/>
      <c r="H63" s="171"/>
      <c r="I63" s="172"/>
      <c r="J63" s="173">
        <f>J263</f>
        <v>0</v>
      </c>
      <c r="K63" s="174"/>
    </row>
    <row r="64" spans="2:47" s="9" customFormat="1" ht="19.899999999999999" customHeight="1">
      <c r="B64" s="168"/>
      <c r="C64" s="169"/>
      <c r="D64" s="170" t="s">
        <v>161</v>
      </c>
      <c r="E64" s="171"/>
      <c r="F64" s="171"/>
      <c r="G64" s="171"/>
      <c r="H64" s="171"/>
      <c r="I64" s="172"/>
      <c r="J64" s="173">
        <f>J272</f>
        <v>0</v>
      </c>
      <c r="K64" s="174"/>
    </row>
    <row r="65" spans="2:12" s="9" customFormat="1" ht="19.899999999999999" customHeight="1">
      <c r="B65" s="168"/>
      <c r="C65" s="169"/>
      <c r="D65" s="170" t="s">
        <v>162</v>
      </c>
      <c r="E65" s="171"/>
      <c r="F65" s="171"/>
      <c r="G65" s="171"/>
      <c r="H65" s="171"/>
      <c r="I65" s="172"/>
      <c r="J65" s="173">
        <f>J281</f>
        <v>0</v>
      </c>
      <c r="K65" s="174"/>
    </row>
    <row r="66" spans="2:12" s="9" customFormat="1" ht="19.899999999999999" customHeight="1">
      <c r="B66" s="168"/>
      <c r="C66" s="169"/>
      <c r="D66" s="170" t="s">
        <v>4463</v>
      </c>
      <c r="E66" s="171"/>
      <c r="F66" s="171"/>
      <c r="G66" s="171"/>
      <c r="H66" s="171"/>
      <c r="I66" s="172"/>
      <c r="J66" s="173">
        <f>J312</f>
        <v>0</v>
      </c>
      <c r="K66" s="174"/>
    </row>
    <row r="67" spans="2:12" s="9" customFormat="1" ht="19.899999999999999" customHeight="1">
      <c r="B67" s="168"/>
      <c r="C67" s="169"/>
      <c r="D67" s="170" t="s">
        <v>4464</v>
      </c>
      <c r="E67" s="171"/>
      <c r="F67" s="171"/>
      <c r="G67" s="171"/>
      <c r="H67" s="171"/>
      <c r="I67" s="172"/>
      <c r="J67" s="173">
        <f>J336</f>
        <v>0</v>
      </c>
      <c r="K67" s="174"/>
    </row>
    <row r="68" spans="2:12" s="9" customFormat="1" ht="19.899999999999999" customHeight="1">
      <c r="B68" s="168"/>
      <c r="C68" s="169"/>
      <c r="D68" s="170" t="s">
        <v>164</v>
      </c>
      <c r="E68" s="171"/>
      <c r="F68" s="171"/>
      <c r="G68" s="171"/>
      <c r="H68" s="171"/>
      <c r="I68" s="172"/>
      <c r="J68" s="173">
        <f>J447</f>
        <v>0</v>
      </c>
      <c r="K68" s="174"/>
    </row>
    <row r="69" spans="2:12" s="9" customFormat="1" ht="19.899999999999999" customHeight="1">
      <c r="B69" s="168"/>
      <c r="C69" s="169"/>
      <c r="D69" s="170" t="s">
        <v>4465</v>
      </c>
      <c r="E69" s="171"/>
      <c r="F69" s="171"/>
      <c r="G69" s="171"/>
      <c r="H69" s="171"/>
      <c r="I69" s="172"/>
      <c r="J69" s="173">
        <f>J497</f>
        <v>0</v>
      </c>
      <c r="K69" s="174"/>
    </row>
    <row r="70" spans="2:12" s="9" customFormat="1" ht="19.899999999999999" customHeight="1">
      <c r="B70" s="168"/>
      <c r="C70" s="169"/>
      <c r="D70" s="170" t="s">
        <v>165</v>
      </c>
      <c r="E70" s="171"/>
      <c r="F70" s="171"/>
      <c r="G70" s="171"/>
      <c r="H70" s="171"/>
      <c r="I70" s="172"/>
      <c r="J70" s="173">
        <f>J530</f>
        <v>0</v>
      </c>
      <c r="K70" s="174"/>
    </row>
    <row r="71" spans="2:12" s="8" customFormat="1" ht="24.95" customHeight="1">
      <c r="B71" s="161"/>
      <c r="C71" s="162"/>
      <c r="D71" s="163" t="s">
        <v>5187</v>
      </c>
      <c r="E71" s="164"/>
      <c r="F71" s="164"/>
      <c r="G71" s="164"/>
      <c r="H71" s="164"/>
      <c r="I71" s="165"/>
      <c r="J71" s="166">
        <f>J535</f>
        <v>0</v>
      </c>
      <c r="K71" s="167"/>
    </row>
    <row r="72" spans="2:12" s="1" customFormat="1" ht="21.75" customHeight="1">
      <c r="B72" s="43"/>
      <c r="C72" s="44"/>
      <c r="D72" s="44"/>
      <c r="E72" s="44"/>
      <c r="F72" s="44"/>
      <c r="G72" s="44"/>
      <c r="H72" s="44"/>
      <c r="I72" s="130"/>
      <c r="J72" s="44"/>
      <c r="K72" s="47"/>
    </row>
    <row r="73" spans="2:12" s="1" customFormat="1" ht="6.95" customHeight="1">
      <c r="B73" s="58"/>
      <c r="C73" s="59"/>
      <c r="D73" s="59"/>
      <c r="E73" s="59"/>
      <c r="F73" s="59"/>
      <c r="G73" s="59"/>
      <c r="H73" s="59"/>
      <c r="I73" s="151"/>
      <c r="J73" s="59"/>
      <c r="K73" s="60"/>
    </row>
    <row r="77" spans="2:12" s="1" customFormat="1" ht="6.95" customHeight="1">
      <c r="B77" s="61"/>
      <c r="C77" s="62"/>
      <c r="D77" s="62"/>
      <c r="E77" s="62"/>
      <c r="F77" s="62"/>
      <c r="G77" s="62"/>
      <c r="H77" s="62"/>
      <c r="I77" s="154"/>
      <c r="J77" s="62"/>
      <c r="K77" s="62"/>
      <c r="L77" s="63"/>
    </row>
    <row r="78" spans="2:12" s="1" customFormat="1" ht="36.950000000000003" customHeight="1">
      <c r="B78" s="43"/>
      <c r="C78" s="64" t="s">
        <v>185</v>
      </c>
      <c r="D78" s="65"/>
      <c r="E78" s="65"/>
      <c r="F78" s="65"/>
      <c r="G78" s="65"/>
      <c r="H78" s="65"/>
      <c r="I78" s="175"/>
      <c r="J78" s="65"/>
      <c r="K78" s="65"/>
      <c r="L78" s="63"/>
    </row>
    <row r="79" spans="2:12" s="1" customFormat="1" ht="6.95" customHeight="1">
      <c r="B79" s="43"/>
      <c r="C79" s="65"/>
      <c r="D79" s="65"/>
      <c r="E79" s="65"/>
      <c r="F79" s="65"/>
      <c r="G79" s="65"/>
      <c r="H79" s="65"/>
      <c r="I79" s="175"/>
      <c r="J79" s="65"/>
      <c r="K79" s="65"/>
      <c r="L79" s="63"/>
    </row>
    <row r="80" spans="2:12" s="1" customFormat="1" ht="14.45" customHeight="1">
      <c r="B80" s="43"/>
      <c r="C80" s="67" t="s">
        <v>18</v>
      </c>
      <c r="D80" s="65"/>
      <c r="E80" s="65"/>
      <c r="F80" s="65"/>
      <c r="G80" s="65"/>
      <c r="H80" s="65"/>
      <c r="I80" s="175"/>
      <c r="J80" s="65"/>
      <c r="K80" s="65"/>
      <c r="L80" s="63"/>
    </row>
    <row r="81" spans="2:65" s="1" customFormat="1" ht="16.5" customHeight="1">
      <c r="B81" s="43"/>
      <c r="C81" s="65"/>
      <c r="D81" s="65"/>
      <c r="E81" s="409" t="str">
        <f>E7</f>
        <v>Školní jídelna a kuchyně, Velké Březno</v>
      </c>
      <c r="F81" s="410"/>
      <c r="G81" s="410"/>
      <c r="H81" s="410"/>
      <c r="I81" s="175"/>
      <c r="J81" s="65"/>
      <c r="K81" s="65"/>
      <c r="L81" s="63"/>
    </row>
    <row r="82" spans="2:65" ht="15">
      <c r="B82" s="29"/>
      <c r="C82" s="67" t="s">
        <v>149</v>
      </c>
      <c r="D82" s="176"/>
      <c r="E82" s="176"/>
      <c r="F82" s="176"/>
      <c r="G82" s="176"/>
      <c r="H82" s="176"/>
      <c r="J82" s="176"/>
      <c r="K82" s="176"/>
      <c r="L82" s="177"/>
    </row>
    <row r="83" spans="2:65" s="1" customFormat="1" ht="16.5" customHeight="1">
      <c r="B83" s="43"/>
      <c r="C83" s="65"/>
      <c r="D83" s="65"/>
      <c r="E83" s="409" t="s">
        <v>5185</v>
      </c>
      <c r="F83" s="403"/>
      <c r="G83" s="403"/>
      <c r="H83" s="403"/>
      <c r="I83" s="175"/>
      <c r="J83" s="65"/>
      <c r="K83" s="65"/>
      <c r="L83" s="63"/>
    </row>
    <row r="84" spans="2:65" s="1" customFormat="1" ht="14.45" customHeight="1">
      <c r="B84" s="43"/>
      <c r="C84" s="67" t="s">
        <v>151</v>
      </c>
      <c r="D84" s="65"/>
      <c r="E84" s="65"/>
      <c r="F84" s="65"/>
      <c r="G84" s="65"/>
      <c r="H84" s="65"/>
      <c r="I84" s="175"/>
      <c r="J84" s="65"/>
      <c r="K84" s="65"/>
      <c r="L84" s="63"/>
    </row>
    <row r="85" spans="2:65" s="1" customFormat="1" ht="17.25" customHeight="1">
      <c r="B85" s="43"/>
      <c r="C85" s="65"/>
      <c r="D85" s="65"/>
      <c r="E85" s="371" t="str">
        <f>E11</f>
        <v>4.2 - IO 03.2 - Dešťová kanalizace</v>
      </c>
      <c r="F85" s="403"/>
      <c r="G85" s="403"/>
      <c r="H85" s="403"/>
      <c r="I85" s="175"/>
      <c r="J85" s="65"/>
      <c r="K85" s="65"/>
      <c r="L85" s="63"/>
    </row>
    <row r="86" spans="2:65" s="1" customFormat="1" ht="6.95" customHeight="1">
      <c r="B86" s="43"/>
      <c r="C86" s="65"/>
      <c r="D86" s="65"/>
      <c r="E86" s="65"/>
      <c r="F86" s="65"/>
      <c r="G86" s="65"/>
      <c r="H86" s="65"/>
      <c r="I86" s="175"/>
      <c r="J86" s="65"/>
      <c r="K86" s="65"/>
      <c r="L86" s="63"/>
    </row>
    <row r="87" spans="2:65" s="1" customFormat="1" ht="18" customHeight="1">
      <c r="B87" s="43"/>
      <c r="C87" s="67" t="s">
        <v>24</v>
      </c>
      <c r="D87" s="65"/>
      <c r="E87" s="65"/>
      <c r="F87" s="178" t="str">
        <f>F14</f>
        <v>Velké Březno</v>
      </c>
      <c r="G87" s="65"/>
      <c r="H87" s="65"/>
      <c r="I87" s="179" t="s">
        <v>26</v>
      </c>
      <c r="J87" s="75" t="str">
        <f>IF(J14="","",J14)</f>
        <v>5. 6. 2018</v>
      </c>
      <c r="K87" s="65"/>
      <c r="L87" s="63"/>
    </row>
    <row r="88" spans="2:65" s="1" customFormat="1" ht="6.95" customHeight="1">
      <c r="B88" s="43"/>
      <c r="C88" s="65"/>
      <c r="D88" s="65"/>
      <c r="E88" s="65"/>
      <c r="F88" s="65"/>
      <c r="G88" s="65"/>
      <c r="H88" s="65"/>
      <c r="I88" s="175"/>
      <c r="J88" s="65"/>
      <c r="K88" s="65"/>
      <c r="L88" s="63"/>
    </row>
    <row r="89" spans="2:65" s="1" customFormat="1" ht="15">
      <c r="B89" s="43"/>
      <c r="C89" s="67" t="s">
        <v>32</v>
      </c>
      <c r="D89" s="65"/>
      <c r="E89" s="65"/>
      <c r="F89" s="178" t="str">
        <f>E17</f>
        <v>Obec Velké Březno</v>
      </c>
      <c r="G89" s="65"/>
      <c r="H89" s="65"/>
      <c r="I89" s="179" t="s">
        <v>39</v>
      </c>
      <c r="J89" s="178" t="str">
        <f>E23</f>
        <v>Ateliér AVN s.r.o.</v>
      </c>
      <c r="K89" s="65"/>
      <c r="L89" s="63"/>
    </row>
    <row r="90" spans="2:65" s="1" customFormat="1" ht="14.45" customHeight="1">
      <c r="B90" s="43"/>
      <c r="C90" s="67" t="s">
        <v>37</v>
      </c>
      <c r="D90" s="65"/>
      <c r="E90" s="65"/>
      <c r="F90" s="178" t="str">
        <f>IF(E20="","",E20)</f>
        <v/>
      </c>
      <c r="G90" s="65"/>
      <c r="H90" s="65"/>
      <c r="I90" s="175"/>
      <c r="J90" s="65"/>
      <c r="K90" s="65"/>
      <c r="L90" s="63"/>
    </row>
    <row r="91" spans="2:65" s="1" customFormat="1" ht="10.35" customHeight="1">
      <c r="B91" s="43"/>
      <c r="C91" s="65"/>
      <c r="D91" s="65"/>
      <c r="E91" s="65"/>
      <c r="F91" s="65"/>
      <c r="G91" s="65"/>
      <c r="H91" s="65"/>
      <c r="I91" s="175"/>
      <c r="J91" s="65"/>
      <c r="K91" s="65"/>
      <c r="L91" s="63"/>
    </row>
    <row r="92" spans="2:65" s="10" customFormat="1" ht="29.25" customHeight="1">
      <c r="B92" s="180"/>
      <c r="C92" s="181" t="s">
        <v>186</v>
      </c>
      <c r="D92" s="182" t="s">
        <v>65</v>
      </c>
      <c r="E92" s="182" t="s">
        <v>61</v>
      </c>
      <c r="F92" s="182" t="s">
        <v>187</v>
      </c>
      <c r="G92" s="182" t="s">
        <v>188</v>
      </c>
      <c r="H92" s="182" t="s">
        <v>189</v>
      </c>
      <c r="I92" s="183" t="s">
        <v>190</v>
      </c>
      <c r="J92" s="182" t="s">
        <v>155</v>
      </c>
      <c r="K92" s="184" t="s">
        <v>191</v>
      </c>
      <c r="L92" s="185"/>
      <c r="M92" s="83" t="s">
        <v>192</v>
      </c>
      <c r="N92" s="84" t="s">
        <v>50</v>
      </c>
      <c r="O92" s="84" t="s">
        <v>193</v>
      </c>
      <c r="P92" s="84" t="s">
        <v>194</v>
      </c>
      <c r="Q92" s="84" t="s">
        <v>195</v>
      </c>
      <c r="R92" s="84" t="s">
        <v>196</v>
      </c>
      <c r="S92" s="84" t="s">
        <v>197</v>
      </c>
      <c r="T92" s="85" t="s">
        <v>198</v>
      </c>
    </row>
    <row r="93" spans="2:65" s="1" customFormat="1" ht="29.25" customHeight="1">
      <c r="B93" s="43"/>
      <c r="C93" s="89" t="s">
        <v>156</v>
      </c>
      <c r="D93" s="65"/>
      <c r="E93" s="65"/>
      <c r="F93" s="65"/>
      <c r="G93" s="65"/>
      <c r="H93" s="65"/>
      <c r="I93" s="175"/>
      <c r="J93" s="186">
        <f>BK93</f>
        <v>0</v>
      </c>
      <c r="K93" s="65"/>
      <c r="L93" s="63"/>
      <c r="M93" s="86"/>
      <c r="N93" s="87"/>
      <c r="O93" s="87"/>
      <c r="P93" s="187">
        <f>P94+P535</f>
        <v>0</v>
      </c>
      <c r="Q93" s="87"/>
      <c r="R93" s="187">
        <f>R94+R535</f>
        <v>21.455895990000002</v>
      </c>
      <c r="S93" s="87"/>
      <c r="T93" s="188">
        <f>T94+T535</f>
        <v>3.0600000000000005</v>
      </c>
      <c r="AT93" s="25" t="s">
        <v>79</v>
      </c>
      <c r="AU93" s="25" t="s">
        <v>157</v>
      </c>
      <c r="BK93" s="189">
        <f>BK94+BK535</f>
        <v>0</v>
      </c>
    </row>
    <row r="94" spans="2:65" s="11" customFormat="1" ht="37.35" customHeight="1">
      <c r="B94" s="190"/>
      <c r="C94" s="191"/>
      <c r="D94" s="192" t="s">
        <v>79</v>
      </c>
      <c r="E94" s="193" t="s">
        <v>199</v>
      </c>
      <c r="F94" s="193" t="s">
        <v>200</v>
      </c>
      <c r="G94" s="191"/>
      <c r="H94" s="191"/>
      <c r="I94" s="194"/>
      <c r="J94" s="195">
        <f>BK94</f>
        <v>0</v>
      </c>
      <c r="K94" s="191"/>
      <c r="L94" s="196"/>
      <c r="M94" s="197"/>
      <c r="N94" s="198"/>
      <c r="O94" s="198"/>
      <c r="P94" s="199">
        <f>P95+P263+P272+P281+P312+P336+P447+P497+P530</f>
        <v>0</v>
      </c>
      <c r="Q94" s="198"/>
      <c r="R94" s="199">
        <f>R95+R263+R272+R281+R312+R336+R447+R497+R530</f>
        <v>21.455895990000002</v>
      </c>
      <c r="S94" s="198"/>
      <c r="T94" s="200">
        <f>T95+T263+T272+T281+T312+T336+T447+T497+T530</f>
        <v>3.0600000000000005</v>
      </c>
      <c r="AR94" s="201" t="s">
        <v>42</v>
      </c>
      <c r="AT94" s="202" t="s">
        <v>79</v>
      </c>
      <c r="AU94" s="202" t="s">
        <v>80</v>
      </c>
      <c r="AY94" s="201" t="s">
        <v>201</v>
      </c>
      <c r="BK94" s="203">
        <f>BK95+BK263+BK272+BK281+BK312+BK336+BK447+BK497+BK530</f>
        <v>0</v>
      </c>
    </row>
    <row r="95" spans="2:65" s="11" customFormat="1" ht="19.899999999999999" customHeight="1">
      <c r="B95" s="190"/>
      <c r="C95" s="191"/>
      <c r="D95" s="192" t="s">
        <v>79</v>
      </c>
      <c r="E95" s="204" t="s">
        <v>42</v>
      </c>
      <c r="F95" s="204" t="s">
        <v>202</v>
      </c>
      <c r="G95" s="191"/>
      <c r="H95" s="191"/>
      <c r="I95" s="194"/>
      <c r="J95" s="205">
        <f>BK95</f>
        <v>0</v>
      </c>
      <c r="K95" s="191"/>
      <c r="L95" s="196"/>
      <c r="M95" s="197"/>
      <c r="N95" s="198"/>
      <c r="O95" s="198"/>
      <c r="P95" s="199">
        <f>SUM(P96:P262)</f>
        <v>0</v>
      </c>
      <c r="Q95" s="198"/>
      <c r="R95" s="199">
        <f>SUM(R96:R262)</f>
        <v>0.20297642000000005</v>
      </c>
      <c r="S95" s="198"/>
      <c r="T95" s="200">
        <f>SUM(T96:T262)</f>
        <v>3.0600000000000005</v>
      </c>
      <c r="AR95" s="201" t="s">
        <v>42</v>
      </c>
      <c r="AT95" s="202" t="s">
        <v>79</v>
      </c>
      <c r="AU95" s="202" t="s">
        <v>42</v>
      </c>
      <c r="AY95" s="201" t="s">
        <v>201</v>
      </c>
      <c r="BK95" s="203">
        <f>SUM(BK96:BK262)</f>
        <v>0</v>
      </c>
    </row>
    <row r="96" spans="2:65" s="1" customFormat="1" ht="51" customHeight="1">
      <c r="B96" s="43"/>
      <c r="C96" s="206" t="s">
        <v>42</v>
      </c>
      <c r="D96" s="206" t="s">
        <v>203</v>
      </c>
      <c r="E96" s="207" t="s">
        <v>4810</v>
      </c>
      <c r="F96" s="208" t="s">
        <v>4811</v>
      </c>
      <c r="G96" s="209" t="s">
        <v>137</v>
      </c>
      <c r="H96" s="210">
        <v>2</v>
      </c>
      <c r="I96" s="211"/>
      <c r="J96" s="212">
        <f>ROUND(I96*H96,2)</f>
        <v>0</v>
      </c>
      <c r="K96" s="208" t="s">
        <v>207</v>
      </c>
      <c r="L96" s="63"/>
      <c r="M96" s="213" t="s">
        <v>34</v>
      </c>
      <c r="N96" s="214" t="s">
        <v>51</v>
      </c>
      <c r="O96" s="44"/>
      <c r="P96" s="215">
        <f>O96*H96</f>
        <v>0</v>
      </c>
      <c r="Q96" s="215">
        <v>0</v>
      </c>
      <c r="R96" s="215">
        <f>Q96*H96</f>
        <v>0</v>
      </c>
      <c r="S96" s="215">
        <v>0.26</v>
      </c>
      <c r="T96" s="216">
        <f>S96*H96</f>
        <v>0.52</v>
      </c>
      <c r="AR96" s="25" t="s">
        <v>111</v>
      </c>
      <c r="AT96" s="25" t="s">
        <v>203</v>
      </c>
      <c r="AU96" s="25" t="s">
        <v>87</v>
      </c>
      <c r="AY96" s="25" t="s">
        <v>201</v>
      </c>
      <c r="BE96" s="217">
        <f>IF(N96="základní",J96,0)</f>
        <v>0</v>
      </c>
      <c r="BF96" s="217">
        <f>IF(N96="snížená",J96,0)</f>
        <v>0</v>
      </c>
      <c r="BG96" s="217">
        <f>IF(N96="zákl. přenesená",J96,0)</f>
        <v>0</v>
      </c>
      <c r="BH96" s="217">
        <f>IF(N96="sníž. přenesená",J96,0)</f>
        <v>0</v>
      </c>
      <c r="BI96" s="217">
        <f>IF(N96="nulová",J96,0)</f>
        <v>0</v>
      </c>
      <c r="BJ96" s="25" t="s">
        <v>42</v>
      </c>
      <c r="BK96" s="217">
        <f>ROUND(I96*H96,2)</f>
        <v>0</v>
      </c>
      <c r="BL96" s="25" t="s">
        <v>111</v>
      </c>
      <c r="BM96" s="25" t="s">
        <v>5551</v>
      </c>
    </row>
    <row r="97" spans="2:65" s="1" customFormat="1" ht="148.5">
      <c r="B97" s="43"/>
      <c r="C97" s="65"/>
      <c r="D97" s="218" t="s">
        <v>209</v>
      </c>
      <c r="E97" s="65"/>
      <c r="F97" s="219" t="s">
        <v>4813</v>
      </c>
      <c r="G97" s="65"/>
      <c r="H97" s="65"/>
      <c r="I97" s="175"/>
      <c r="J97" s="65"/>
      <c r="K97" s="65"/>
      <c r="L97" s="63"/>
      <c r="M97" s="220"/>
      <c r="N97" s="44"/>
      <c r="O97" s="44"/>
      <c r="P97" s="44"/>
      <c r="Q97" s="44"/>
      <c r="R97" s="44"/>
      <c r="S97" s="44"/>
      <c r="T97" s="80"/>
      <c r="AT97" s="25" t="s">
        <v>209</v>
      </c>
      <c r="AU97" s="25" t="s">
        <v>87</v>
      </c>
    </row>
    <row r="98" spans="2:65" s="12" customFormat="1">
      <c r="B98" s="221"/>
      <c r="C98" s="222"/>
      <c r="D98" s="218" t="s">
        <v>211</v>
      </c>
      <c r="E98" s="223" t="s">
        <v>34</v>
      </c>
      <c r="F98" s="224" t="s">
        <v>5189</v>
      </c>
      <c r="G98" s="222"/>
      <c r="H98" s="223" t="s">
        <v>34</v>
      </c>
      <c r="I98" s="225"/>
      <c r="J98" s="222"/>
      <c r="K98" s="222"/>
      <c r="L98" s="226"/>
      <c r="M98" s="227"/>
      <c r="N98" s="228"/>
      <c r="O98" s="228"/>
      <c r="P98" s="228"/>
      <c r="Q98" s="228"/>
      <c r="R98" s="228"/>
      <c r="S98" s="228"/>
      <c r="T98" s="229"/>
      <c r="AT98" s="230" t="s">
        <v>211</v>
      </c>
      <c r="AU98" s="230" t="s">
        <v>87</v>
      </c>
      <c r="AV98" s="12" t="s">
        <v>42</v>
      </c>
      <c r="AW98" s="12" t="s">
        <v>40</v>
      </c>
      <c r="AX98" s="12" t="s">
        <v>80</v>
      </c>
      <c r="AY98" s="230" t="s">
        <v>201</v>
      </c>
    </row>
    <row r="99" spans="2:65" s="13" customFormat="1">
      <c r="B99" s="231"/>
      <c r="C99" s="232"/>
      <c r="D99" s="218" t="s">
        <v>211</v>
      </c>
      <c r="E99" s="233" t="s">
        <v>34</v>
      </c>
      <c r="F99" s="234" t="s">
        <v>5552</v>
      </c>
      <c r="G99" s="232"/>
      <c r="H99" s="235">
        <v>2</v>
      </c>
      <c r="I99" s="236"/>
      <c r="J99" s="232"/>
      <c r="K99" s="232"/>
      <c r="L99" s="237"/>
      <c r="M99" s="238"/>
      <c r="N99" s="239"/>
      <c r="O99" s="239"/>
      <c r="P99" s="239"/>
      <c r="Q99" s="239"/>
      <c r="R99" s="239"/>
      <c r="S99" s="239"/>
      <c r="T99" s="240"/>
      <c r="AT99" s="241" t="s">
        <v>211</v>
      </c>
      <c r="AU99" s="241" t="s">
        <v>87</v>
      </c>
      <c r="AV99" s="13" t="s">
        <v>87</v>
      </c>
      <c r="AW99" s="13" t="s">
        <v>40</v>
      </c>
      <c r="AX99" s="13" t="s">
        <v>80</v>
      </c>
      <c r="AY99" s="241" t="s">
        <v>201</v>
      </c>
    </row>
    <row r="100" spans="2:65" s="14" customFormat="1">
      <c r="B100" s="242"/>
      <c r="C100" s="243"/>
      <c r="D100" s="218" t="s">
        <v>211</v>
      </c>
      <c r="E100" s="244" t="s">
        <v>34</v>
      </c>
      <c r="F100" s="245" t="s">
        <v>215</v>
      </c>
      <c r="G100" s="243"/>
      <c r="H100" s="246">
        <v>2</v>
      </c>
      <c r="I100" s="247"/>
      <c r="J100" s="243"/>
      <c r="K100" s="243"/>
      <c r="L100" s="248"/>
      <c r="M100" s="249"/>
      <c r="N100" s="250"/>
      <c r="O100" s="250"/>
      <c r="P100" s="250"/>
      <c r="Q100" s="250"/>
      <c r="R100" s="250"/>
      <c r="S100" s="250"/>
      <c r="T100" s="251"/>
      <c r="AT100" s="252" t="s">
        <v>211</v>
      </c>
      <c r="AU100" s="252" t="s">
        <v>87</v>
      </c>
      <c r="AV100" s="14" t="s">
        <v>111</v>
      </c>
      <c r="AW100" s="14" t="s">
        <v>40</v>
      </c>
      <c r="AX100" s="14" t="s">
        <v>42</v>
      </c>
      <c r="AY100" s="252" t="s">
        <v>201</v>
      </c>
    </row>
    <row r="101" spans="2:65" s="1" customFormat="1" ht="51" customHeight="1">
      <c r="B101" s="43"/>
      <c r="C101" s="206" t="s">
        <v>87</v>
      </c>
      <c r="D101" s="206" t="s">
        <v>203</v>
      </c>
      <c r="E101" s="207" t="s">
        <v>5191</v>
      </c>
      <c r="F101" s="208" t="s">
        <v>5192</v>
      </c>
      <c r="G101" s="209" t="s">
        <v>137</v>
      </c>
      <c r="H101" s="210">
        <v>3.65</v>
      </c>
      <c r="I101" s="211"/>
      <c r="J101" s="212">
        <f>ROUND(I101*H101,2)</f>
        <v>0</v>
      </c>
      <c r="K101" s="208" t="s">
        <v>207</v>
      </c>
      <c r="L101" s="63"/>
      <c r="M101" s="213" t="s">
        <v>34</v>
      </c>
      <c r="N101" s="214" t="s">
        <v>51</v>
      </c>
      <c r="O101" s="44"/>
      <c r="P101" s="215">
        <f>O101*H101</f>
        <v>0</v>
      </c>
      <c r="Q101" s="215">
        <v>0</v>
      </c>
      <c r="R101" s="215">
        <f>Q101*H101</f>
        <v>0</v>
      </c>
      <c r="S101" s="215">
        <v>0.3</v>
      </c>
      <c r="T101" s="216">
        <f>S101*H101</f>
        <v>1.095</v>
      </c>
      <c r="AR101" s="25" t="s">
        <v>111</v>
      </c>
      <c r="AT101" s="25" t="s">
        <v>203</v>
      </c>
      <c r="AU101" s="25" t="s">
        <v>87</v>
      </c>
      <c r="AY101" s="25" t="s">
        <v>201</v>
      </c>
      <c r="BE101" s="217">
        <f>IF(N101="základní",J101,0)</f>
        <v>0</v>
      </c>
      <c r="BF101" s="217">
        <f>IF(N101="snížená",J101,0)</f>
        <v>0</v>
      </c>
      <c r="BG101" s="217">
        <f>IF(N101="zákl. přenesená",J101,0)</f>
        <v>0</v>
      </c>
      <c r="BH101" s="217">
        <f>IF(N101="sníž. přenesená",J101,0)</f>
        <v>0</v>
      </c>
      <c r="BI101" s="217">
        <f>IF(N101="nulová",J101,0)</f>
        <v>0</v>
      </c>
      <c r="BJ101" s="25" t="s">
        <v>42</v>
      </c>
      <c r="BK101" s="217">
        <f>ROUND(I101*H101,2)</f>
        <v>0</v>
      </c>
      <c r="BL101" s="25" t="s">
        <v>111</v>
      </c>
      <c r="BM101" s="25" t="s">
        <v>5553</v>
      </c>
    </row>
    <row r="102" spans="2:65" s="1" customFormat="1" ht="229.5">
      <c r="B102" s="43"/>
      <c r="C102" s="65"/>
      <c r="D102" s="218" t="s">
        <v>209</v>
      </c>
      <c r="E102" s="65"/>
      <c r="F102" s="219" t="s">
        <v>5194</v>
      </c>
      <c r="G102" s="65"/>
      <c r="H102" s="65"/>
      <c r="I102" s="175"/>
      <c r="J102" s="65"/>
      <c r="K102" s="65"/>
      <c r="L102" s="63"/>
      <c r="M102" s="220"/>
      <c r="N102" s="44"/>
      <c r="O102" s="44"/>
      <c r="P102" s="44"/>
      <c r="Q102" s="44"/>
      <c r="R102" s="44"/>
      <c r="S102" s="44"/>
      <c r="T102" s="80"/>
      <c r="AT102" s="25" t="s">
        <v>209</v>
      </c>
      <c r="AU102" s="25" t="s">
        <v>87</v>
      </c>
    </row>
    <row r="103" spans="2:65" s="12" customFormat="1">
      <c r="B103" s="221"/>
      <c r="C103" s="222"/>
      <c r="D103" s="218" t="s">
        <v>211</v>
      </c>
      <c r="E103" s="223" t="s">
        <v>34</v>
      </c>
      <c r="F103" s="224" t="s">
        <v>5189</v>
      </c>
      <c r="G103" s="222"/>
      <c r="H103" s="223" t="s">
        <v>34</v>
      </c>
      <c r="I103" s="225"/>
      <c r="J103" s="222"/>
      <c r="K103" s="222"/>
      <c r="L103" s="226"/>
      <c r="M103" s="227"/>
      <c r="N103" s="228"/>
      <c r="O103" s="228"/>
      <c r="P103" s="228"/>
      <c r="Q103" s="228"/>
      <c r="R103" s="228"/>
      <c r="S103" s="228"/>
      <c r="T103" s="229"/>
      <c r="AT103" s="230" t="s">
        <v>211</v>
      </c>
      <c r="AU103" s="230" t="s">
        <v>87</v>
      </c>
      <c r="AV103" s="12" t="s">
        <v>42</v>
      </c>
      <c r="AW103" s="12" t="s">
        <v>40</v>
      </c>
      <c r="AX103" s="12" t="s">
        <v>80</v>
      </c>
      <c r="AY103" s="230" t="s">
        <v>201</v>
      </c>
    </row>
    <row r="104" spans="2:65" s="13" customFormat="1">
      <c r="B104" s="231"/>
      <c r="C104" s="232"/>
      <c r="D104" s="218" t="s">
        <v>211</v>
      </c>
      <c r="E104" s="233" t="s">
        <v>34</v>
      </c>
      <c r="F104" s="234" t="s">
        <v>5554</v>
      </c>
      <c r="G104" s="232"/>
      <c r="H104" s="235">
        <v>2.25</v>
      </c>
      <c r="I104" s="236"/>
      <c r="J104" s="232"/>
      <c r="K104" s="232"/>
      <c r="L104" s="237"/>
      <c r="M104" s="238"/>
      <c r="N104" s="239"/>
      <c r="O104" s="239"/>
      <c r="P104" s="239"/>
      <c r="Q104" s="239"/>
      <c r="R104" s="239"/>
      <c r="S104" s="239"/>
      <c r="T104" s="240"/>
      <c r="AT104" s="241" t="s">
        <v>211</v>
      </c>
      <c r="AU104" s="241" t="s">
        <v>87</v>
      </c>
      <c r="AV104" s="13" t="s">
        <v>87</v>
      </c>
      <c r="AW104" s="13" t="s">
        <v>40</v>
      </c>
      <c r="AX104" s="13" t="s">
        <v>80</v>
      </c>
      <c r="AY104" s="241" t="s">
        <v>201</v>
      </c>
    </row>
    <row r="105" spans="2:65" s="13" customFormat="1">
      <c r="B105" s="231"/>
      <c r="C105" s="232"/>
      <c r="D105" s="218" t="s">
        <v>211</v>
      </c>
      <c r="E105" s="233" t="s">
        <v>34</v>
      </c>
      <c r="F105" s="234" t="s">
        <v>5196</v>
      </c>
      <c r="G105" s="232"/>
      <c r="H105" s="235">
        <v>1.4</v>
      </c>
      <c r="I105" s="236"/>
      <c r="J105" s="232"/>
      <c r="K105" s="232"/>
      <c r="L105" s="237"/>
      <c r="M105" s="238"/>
      <c r="N105" s="239"/>
      <c r="O105" s="239"/>
      <c r="P105" s="239"/>
      <c r="Q105" s="239"/>
      <c r="R105" s="239"/>
      <c r="S105" s="239"/>
      <c r="T105" s="240"/>
      <c r="AT105" s="241" t="s">
        <v>211</v>
      </c>
      <c r="AU105" s="241" t="s">
        <v>87</v>
      </c>
      <c r="AV105" s="13" t="s">
        <v>87</v>
      </c>
      <c r="AW105" s="13" t="s">
        <v>40</v>
      </c>
      <c r="AX105" s="13" t="s">
        <v>80</v>
      </c>
      <c r="AY105" s="241" t="s">
        <v>201</v>
      </c>
    </row>
    <row r="106" spans="2:65" s="14" customFormat="1">
      <c r="B106" s="242"/>
      <c r="C106" s="243"/>
      <c r="D106" s="218" t="s">
        <v>211</v>
      </c>
      <c r="E106" s="244" t="s">
        <v>34</v>
      </c>
      <c r="F106" s="245" t="s">
        <v>215</v>
      </c>
      <c r="G106" s="243"/>
      <c r="H106" s="246">
        <v>3.65</v>
      </c>
      <c r="I106" s="247"/>
      <c r="J106" s="243"/>
      <c r="K106" s="243"/>
      <c r="L106" s="248"/>
      <c r="M106" s="249"/>
      <c r="N106" s="250"/>
      <c r="O106" s="250"/>
      <c r="P106" s="250"/>
      <c r="Q106" s="250"/>
      <c r="R106" s="250"/>
      <c r="S106" s="250"/>
      <c r="T106" s="251"/>
      <c r="AT106" s="252" t="s">
        <v>211</v>
      </c>
      <c r="AU106" s="252" t="s">
        <v>87</v>
      </c>
      <c r="AV106" s="14" t="s">
        <v>111</v>
      </c>
      <c r="AW106" s="14" t="s">
        <v>40</v>
      </c>
      <c r="AX106" s="14" t="s">
        <v>42</v>
      </c>
      <c r="AY106" s="252" t="s">
        <v>201</v>
      </c>
    </row>
    <row r="107" spans="2:65" s="1" customFormat="1" ht="51" customHeight="1">
      <c r="B107" s="43"/>
      <c r="C107" s="206" t="s">
        <v>108</v>
      </c>
      <c r="D107" s="206" t="s">
        <v>203</v>
      </c>
      <c r="E107" s="207" t="s">
        <v>5197</v>
      </c>
      <c r="F107" s="208" t="s">
        <v>5198</v>
      </c>
      <c r="G107" s="209" t="s">
        <v>137</v>
      </c>
      <c r="H107" s="210">
        <v>2.25</v>
      </c>
      <c r="I107" s="211"/>
      <c r="J107" s="212">
        <f>ROUND(I107*H107,2)</f>
        <v>0</v>
      </c>
      <c r="K107" s="208" t="s">
        <v>207</v>
      </c>
      <c r="L107" s="63"/>
      <c r="M107" s="213" t="s">
        <v>34</v>
      </c>
      <c r="N107" s="214" t="s">
        <v>51</v>
      </c>
      <c r="O107" s="44"/>
      <c r="P107" s="215">
        <f>O107*H107</f>
        <v>0</v>
      </c>
      <c r="Q107" s="215">
        <v>0</v>
      </c>
      <c r="R107" s="215">
        <f>Q107*H107</f>
        <v>0</v>
      </c>
      <c r="S107" s="215">
        <v>0.24</v>
      </c>
      <c r="T107" s="216">
        <f>S107*H107</f>
        <v>0.54</v>
      </c>
      <c r="AR107" s="25" t="s">
        <v>111</v>
      </c>
      <c r="AT107" s="25" t="s">
        <v>203</v>
      </c>
      <c r="AU107" s="25" t="s">
        <v>87</v>
      </c>
      <c r="AY107" s="25" t="s">
        <v>201</v>
      </c>
      <c r="BE107" s="217">
        <f>IF(N107="základní",J107,0)</f>
        <v>0</v>
      </c>
      <c r="BF107" s="217">
        <f>IF(N107="snížená",J107,0)</f>
        <v>0</v>
      </c>
      <c r="BG107" s="217">
        <f>IF(N107="zákl. přenesená",J107,0)</f>
        <v>0</v>
      </c>
      <c r="BH107" s="217">
        <f>IF(N107="sníž. přenesená",J107,0)</f>
        <v>0</v>
      </c>
      <c r="BI107" s="217">
        <f>IF(N107="nulová",J107,0)</f>
        <v>0</v>
      </c>
      <c r="BJ107" s="25" t="s">
        <v>42</v>
      </c>
      <c r="BK107" s="217">
        <f>ROUND(I107*H107,2)</f>
        <v>0</v>
      </c>
      <c r="BL107" s="25" t="s">
        <v>111</v>
      </c>
      <c r="BM107" s="25" t="s">
        <v>5555</v>
      </c>
    </row>
    <row r="108" spans="2:65" s="1" customFormat="1" ht="229.5">
      <c r="B108" s="43"/>
      <c r="C108" s="65"/>
      <c r="D108" s="218" t="s">
        <v>209</v>
      </c>
      <c r="E108" s="65"/>
      <c r="F108" s="219" t="s">
        <v>5194</v>
      </c>
      <c r="G108" s="65"/>
      <c r="H108" s="65"/>
      <c r="I108" s="175"/>
      <c r="J108" s="65"/>
      <c r="K108" s="65"/>
      <c r="L108" s="63"/>
      <c r="M108" s="220"/>
      <c r="N108" s="44"/>
      <c r="O108" s="44"/>
      <c r="P108" s="44"/>
      <c r="Q108" s="44"/>
      <c r="R108" s="44"/>
      <c r="S108" s="44"/>
      <c r="T108" s="80"/>
      <c r="AT108" s="25" t="s">
        <v>209</v>
      </c>
      <c r="AU108" s="25" t="s">
        <v>87</v>
      </c>
    </row>
    <row r="109" spans="2:65" s="12" customFormat="1">
      <c r="B109" s="221"/>
      <c r="C109" s="222"/>
      <c r="D109" s="218" t="s">
        <v>211</v>
      </c>
      <c r="E109" s="223" t="s">
        <v>34</v>
      </c>
      <c r="F109" s="224" t="s">
        <v>5189</v>
      </c>
      <c r="G109" s="222"/>
      <c r="H109" s="223" t="s">
        <v>34</v>
      </c>
      <c r="I109" s="225"/>
      <c r="J109" s="222"/>
      <c r="K109" s="222"/>
      <c r="L109" s="226"/>
      <c r="M109" s="227"/>
      <c r="N109" s="228"/>
      <c r="O109" s="228"/>
      <c r="P109" s="228"/>
      <c r="Q109" s="228"/>
      <c r="R109" s="228"/>
      <c r="S109" s="228"/>
      <c r="T109" s="229"/>
      <c r="AT109" s="230" t="s">
        <v>211</v>
      </c>
      <c r="AU109" s="230" t="s">
        <v>87</v>
      </c>
      <c r="AV109" s="12" t="s">
        <v>42</v>
      </c>
      <c r="AW109" s="12" t="s">
        <v>40</v>
      </c>
      <c r="AX109" s="12" t="s">
        <v>80</v>
      </c>
      <c r="AY109" s="230" t="s">
        <v>201</v>
      </c>
    </row>
    <row r="110" spans="2:65" s="13" customFormat="1">
      <c r="B110" s="231"/>
      <c r="C110" s="232"/>
      <c r="D110" s="218" t="s">
        <v>211</v>
      </c>
      <c r="E110" s="233" t="s">
        <v>34</v>
      </c>
      <c r="F110" s="234" t="s">
        <v>5556</v>
      </c>
      <c r="G110" s="232"/>
      <c r="H110" s="235">
        <v>2.25</v>
      </c>
      <c r="I110" s="236"/>
      <c r="J110" s="232"/>
      <c r="K110" s="232"/>
      <c r="L110" s="237"/>
      <c r="M110" s="238"/>
      <c r="N110" s="239"/>
      <c r="O110" s="239"/>
      <c r="P110" s="239"/>
      <c r="Q110" s="239"/>
      <c r="R110" s="239"/>
      <c r="S110" s="239"/>
      <c r="T110" s="240"/>
      <c r="AT110" s="241" t="s">
        <v>211</v>
      </c>
      <c r="AU110" s="241" t="s">
        <v>87</v>
      </c>
      <c r="AV110" s="13" t="s">
        <v>87</v>
      </c>
      <c r="AW110" s="13" t="s">
        <v>40</v>
      </c>
      <c r="AX110" s="13" t="s">
        <v>80</v>
      </c>
      <c r="AY110" s="241" t="s">
        <v>201</v>
      </c>
    </row>
    <row r="111" spans="2:65" s="14" customFormat="1">
      <c r="B111" s="242"/>
      <c r="C111" s="243"/>
      <c r="D111" s="218" t="s">
        <v>211</v>
      </c>
      <c r="E111" s="244" t="s">
        <v>34</v>
      </c>
      <c r="F111" s="245" t="s">
        <v>215</v>
      </c>
      <c r="G111" s="243"/>
      <c r="H111" s="246">
        <v>2.25</v>
      </c>
      <c r="I111" s="247"/>
      <c r="J111" s="243"/>
      <c r="K111" s="243"/>
      <c r="L111" s="248"/>
      <c r="M111" s="249"/>
      <c r="N111" s="250"/>
      <c r="O111" s="250"/>
      <c r="P111" s="250"/>
      <c r="Q111" s="250"/>
      <c r="R111" s="250"/>
      <c r="S111" s="250"/>
      <c r="T111" s="251"/>
      <c r="AT111" s="252" t="s">
        <v>211</v>
      </c>
      <c r="AU111" s="252" t="s">
        <v>87</v>
      </c>
      <c r="AV111" s="14" t="s">
        <v>111</v>
      </c>
      <c r="AW111" s="14" t="s">
        <v>40</v>
      </c>
      <c r="AX111" s="14" t="s">
        <v>42</v>
      </c>
      <c r="AY111" s="252" t="s">
        <v>201</v>
      </c>
    </row>
    <row r="112" spans="2:65" s="1" customFormat="1" ht="51" customHeight="1">
      <c r="B112" s="43"/>
      <c r="C112" s="206" t="s">
        <v>111</v>
      </c>
      <c r="D112" s="206" t="s">
        <v>203</v>
      </c>
      <c r="E112" s="207" t="s">
        <v>5201</v>
      </c>
      <c r="F112" s="208" t="s">
        <v>5202</v>
      </c>
      <c r="G112" s="209" t="s">
        <v>137</v>
      </c>
      <c r="H112" s="210">
        <v>2.25</v>
      </c>
      <c r="I112" s="211"/>
      <c r="J112" s="212">
        <f>ROUND(I112*H112,2)</f>
        <v>0</v>
      </c>
      <c r="K112" s="208" t="s">
        <v>207</v>
      </c>
      <c r="L112" s="63"/>
      <c r="M112" s="213" t="s">
        <v>34</v>
      </c>
      <c r="N112" s="214" t="s">
        <v>51</v>
      </c>
      <c r="O112" s="44"/>
      <c r="P112" s="215">
        <f>O112*H112</f>
        <v>0</v>
      </c>
      <c r="Q112" s="215">
        <v>0</v>
      </c>
      <c r="R112" s="215">
        <f>Q112*H112</f>
        <v>0</v>
      </c>
      <c r="S112" s="215">
        <v>0.22</v>
      </c>
      <c r="T112" s="216">
        <f>S112*H112</f>
        <v>0.495</v>
      </c>
      <c r="AR112" s="25" t="s">
        <v>111</v>
      </c>
      <c r="AT112" s="25" t="s">
        <v>203</v>
      </c>
      <c r="AU112" s="25" t="s">
        <v>87</v>
      </c>
      <c r="AY112" s="25" t="s">
        <v>201</v>
      </c>
      <c r="BE112" s="217">
        <f>IF(N112="základní",J112,0)</f>
        <v>0</v>
      </c>
      <c r="BF112" s="217">
        <f>IF(N112="snížená",J112,0)</f>
        <v>0</v>
      </c>
      <c r="BG112" s="217">
        <f>IF(N112="zákl. přenesená",J112,0)</f>
        <v>0</v>
      </c>
      <c r="BH112" s="217">
        <f>IF(N112="sníž. přenesená",J112,0)</f>
        <v>0</v>
      </c>
      <c r="BI112" s="217">
        <f>IF(N112="nulová",J112,0)</f>
        <v>0</v>
      </c>
      <c r="BJ112" s="25" t="s">
        <v>42</v>
      </c>
      <c r="BK112" s="217">
        <f>ROUND(I112*H112,2)</f>
        <v>0</v>
      </c>
      <c r="BL112" s="25" t="s">
        <v>111</v>
      </c>
      <c r="BM112" s="25" t="s">
        <v>5557</v>
      </c>
    </row>
    <row r="113" spans="2:65" s="1" customFormat="1" ht="229.5">
      <c r="B113" s="43"/>
      <c r="C113" s="65"/>
      <c r="D113" s="218" t="s">
        <v>209</v>
      </c>
      <c r="E113" s="65"/>
      <c r="F113" s="219" t="s">
        <v>5194</v>
      </c>
      <c r="G113" s="65"/>
      <c r="H113" s="65"/>
      <c r="I113" s="175"/>
      <c r="J113" s="65"/>
      <c r="K113" s="65"/>
      <c r="L113" s="63"/>
      <c r="M113" s="220"/>
      <c r="N113" s="44"/>
      <c r="O113" s="44"/>
      <c r="P113" s="44"/>
      <c r="Q113" s="44"/>
      <c r="R113" s="44"/>
      <c r="S113" s="44"/>
      <c r="T113" s="80"/>
      <c r="AT113" s="25" t="s">
        <v>209</v>
      </c>
      <c r="AU113" s="25" t="s">
        <v>87</v>
      </c>
    </row>
    <row r="114" spans="2:65" s="12" customFormat="1">
      <c r="B114" s="221"/>
      <c r="C114" s="222"/>
      <c r="D114" s="218" t="s">
        <v>211</v>
      </c>
      <c r="E114" s="223" t="s">
        <v>34</v>
      </c>
      <c r="F114" s="224" t="s">
        <v>5189</v>
      </c>
      <c r="G114" s="222"/>
      <c r="H114" s="223" t="s">
        <v>34</v>
      </c>
      <c r="I114" s="225"/>
      <c r="J114" s="222"/>
      <c r="K114" s="222"/>
      <c r="L114" s="226"/>
      <c r="M114" s="227"/>
      <c r="N114" s="228"/>
      <c r="O114" s="228"/>
      <c r="P114" s="228"/>
      <c r="Q114" s="228"/>
      <c r="R114" s="228"/>
      <c r="S114" s="228"/>
      <c r="T114" s="229"/>
      <c r="AT114" s="230" t="s">
        <v>211</v>
      </c>
      <c r="AU114" s="230" t="s">
        <v>87</v>
      </c>
      <c r="AV114" s="12" t="s">
        <v>42</v>
      </c>
      <c r="AW114" s="12" t="s">
        <v>40</v>
      </c>
      <c r="AX114" s="12" t="s">
        <v>80</v>
      </c>
      <c r="AY114" s="230" t="s">
        <v>201</v>
      </c>
    </row>
    <row r="115" spans="2:65" s="13" customFormat="1">
      <c r="B115" s="231"/>
      <c r="C115" s="232"/>
      <c r="D115" s="218" t="s">
        <v>211</v>
      </c>
      <c r="E115" s="233" t="s">
        <v>34</v>
      </c>
      <c r="F115" s="234" t="s">
        <v>5558</v>
      </c>
      <c r="G115" s="232"/>
      <c r="H115" s="235">
        <v>2.25</v>
      </c>
      <c r="I115" s="236"/>
      <c r="J115" s="232"/>
      <c r="K115" s="232"/>
      <c r="L115" s="237"/>
      <c r="M115" s="238"/>
      <c r="N115" s="239"/>
      <c r="O115" s="239"/>
      <c r="P115" s="239"/>
      <c r="Q115" s="239"/>
      <c r="R115" s="239"/>
      <c r="S115" s="239"/>
      <c r="T115" s="240"/>
      <c r="AT115" s="241" t="s">
        <v>211</v>
      </c>
      <c r="AU115" s="241" t="s">
        <v>87</v>
      </c>
      <c r="AV115" s="13" t="s">
        <v>87</v>
      </c>
      <c r="AW115" s="13" t="s">
        <v>40</v>
      </c>
      <c r="AX115" s="13" t="s">
        <v>80</v>
      </c>
      <c r="AY115" s="241" t="s">
        <v>201</v>
      </c>
    </row>
    <row r="116" spans="2:65" s="14" customFormat="1">
      <c r="B116" s="242"/>
      <c r="C116" s="243"/>
      <c r="D116" s="218" t="s">
        <v>211</v>
      </c>
      <c r="E116" s="244" t="s">
        <v>34</v>
      </c>
      <c r="F116" s="245" t="s">
        <v>215</v>
      </c>
      <c r="G116" s="243"/>
      <c r="H116" s="246">
        <v>2.25</v>
      </c>
      <c r="I116" s="247"/>
      <c r="J116" s="243"/>
      <c r="K116" s="243"/>
      <c r="L116" s="248"/>
      <c r="M116" s="249"/>
      <c r="N116" s="250"/>
      <c r="O116" s="250"/>
      <c r="P116" s="250"/>
      <c r="Q116" s="250"/>
      <c r="R116" s="250"/>
      <c r="S116" s="250"/>
      <c r="T116" s="251"/>
      <c r="AT116" s="252" t="s">
        <v>211</v>
      </c>
      <c r="AU116" s="252" t="s">
        <v>87</v>
      </c>
      <c r="AV116" s="14" t="s">
        <v>111</v>
      </c>
      <c r="AW116" s="14" t="s">
        <v>40</v>
      </c>
      <c r="AX116" s="14" t="s">
        <v>42</v>
      </c>
      <c r="AY116" s="252" t="s">
        <v>201</v>
      </c>
    </row>
    <row r="117" spans="2:65" s="1" customFormat="1" ht="38.25" customHeight="1">
      <c r="B117" s="43"/>
      <c r="C117" s="206" t="s">
        <v>123</v>
      </c>
      <c r="D117" s="206" t="s">
        <v>203</v>
      </c>
      <c r="E117" s="207" t="s">
        <v>4819</v>
      </c>
      <c r="F117" s="208" t="s">
        <v>4820</v>
      </c>
      <c r="G117" s="209" t="s">
        <v>540</v>
      </c>
      <c r="H117" s="210">
        <v>2</v>
      </c>
      <c r="I117" s="211"/>
      <c r="J117" s="212">
        <f>ROUND(I117*H117,2)</f>
        <v>0</v>
      </c>
      <c r="K117" s="208" t="s">
        <v>207</v>
      </c>
      <c r="L117" s="63"/>
      <c r="M117" s="213" t="s">
        <v>34</v>
      </c>
      <c r="N117" s="214" t="s">
        <v>51</v>
      </c>
      <c r="O117" s="44"/>
      <c r="P117" s="215">
        <f>O117*H117</f>
        <v>0</v>
      </c>
      <c r="Q117" s="215">
        <v>0</v>
      </c>
      <c r="R117" s="215">
        <f>Q117*H117</f>
        <v>0</v>
      </c>
      <c r="S117" s="215">
        <v>0.20499999999999999</v>
      </c>
      <c r="T117" s="216">
        <f>S117*H117</f>
        <v>0.41</v>
      </c>
      <c r="AR117" s="25" t="s">
        <v>111</v>
      </c>
      <c r="AT117" s="25" t="s">
        <v>203</v>
      </c>
      <c r="AU117" s="25" t="s">
        <v>87</v>
      </c>
      <c r="AY117" s="25" t="s">
        <v>201</v>
      </c>
      <c r="BE117" s="217">
        <f>IF(N117="základní",J117,0)</f>
        <v>0</v>
      </c>
      <c r="BF117" s="217">
        <f>IF(N117="snížená",J117,0)</f>
        <v>0</v>
      </c>
      <c r="BG117" s="217">
        <f>IF(N117="zákl. přenesená",J117,0)</f>
        <v>0</v>
      </c>
      <c r="BH117" s="217">
        <f>IF(N117="sníž. přenesená",J117,0)</f>
        <v>0</v>
      </c>
      <c r="BI117" s="217">
        <f>IF(N117="nulová",J117,0)</f>
        <v>0</v>
      </c>
      <c r="BJ117" s="25" t="s">
        <v>42</v>
      </c>
      <c r="BK117" s="217">
        <f>ROUND(I117*H117,2)</f>
        <v>0</v>
      </c>
      <c r="BL117" s="25" t="s">
        <v>111</v>
      </c>
      <c r="BM117" s="25" t="s">
        <v>5559</v>
      </c>
    </row>
    <row r="118" spans="2:65" s="1" customFormat="1" ht="148.5">
      <c r="B118" s="43"/>
      <c r="C118" s="65"/>
      <c r="D118" s="218" t="s">
        <v>209</v>
      </c>
      <c r="E118" s="65"/>
      <c r="F118" s="219" t="s">
        <v>4822</v>
      </c>
      <c r="G118" s="65"/>
      <c r="H118" s="65"/>
      <c r="I118" s="175"/>
      <c r="J118" s="65"/>
      <c r="K118" s="65"/>
      <c r="L118" s="63"/>
      <c r="M118" s="220"/>
      <c r="N118" s="44"/>
      <c r="O118" s="44"/>
      <c r="P118" s="44"/>
      <c r="Q118" s="44"/>
      <c r="R118" s="44"/>
      <c r="S118" s="44"/>
      <c r="T118" s="80"/>
      <c r="AT118" s="25" t="s">
        <v>209</v>
      </c>
      <c r="AU118" s="25" t="s">
        <v>87</v>
      </c>
    </row>
    <row r="119" spans="2:65" s="12" customFormat="1">
      <c r="B119" s="221"/>
      <c r="C119" s="222"/>
      <c r="D119" s="218" t="s">
        <v>211</v>
      </c>
      <c r="E119" s="223" t="s">
        <v>34</v>
      </c>
      <c r="F119" s="224" t="s">
        <v>5189</v>
      </c>
      <c r="G119" s="222"/>
      <c r="H119" s="223" t="s">
        <v>34</v>
      </c>
      <c r="I119" s="225"/>
      <c r="J119" s="222"/>
      <c r="K119" s="222"/>
      <c r="L119" s="226"/>
      <c r="M119" s="227"/>
      <c r="N119" s="228"/>
      <c r="O119" s="228"/>
      <c r="P119" s="228"/>
      <c r="Q119" s="228"/>
      <c r="R119" s="228"/>
      <c r="S119" s="228"/>
      <c r="T119" s="229"/>
      <c r="AT119" s="230" t="s">
        <v>211</v>
      </c>
      <c r="AU119" s="230" t="s">
        <v>87</v>
      </c>
      <c r="AV119" s="12" t="s">
        <v>42</v>
      </c>
      <c r="AW119" s="12" t="s">
        <v>40</v>
      </c>
      <c r="AX119" s="12" t="s">
        <v>80</v>
      </c>
      <c r="AY119" s="230" t="s">
        <v>201</v>
      </c>
    </row>
    <row r="120" spans="2:65" s="13" customFormat="1">
      <c r="B120" s="231"/>
      <c r="C120" s="232"/>
      <c r="D120" s="218" t="s">
        <v>211</v>
      </c>
      <c r="E120" s="233" t="s">
        <v>34</v>
      </c>
      <c r="F120" s="234" t="s">
        <v>5206</v>
      </c>
      <c r="G120" s="232"/>
      <c r="H120" s="235">
        <v>2</v>
      </c>
      <c r="I120" s="236"/>
      <c r="J120" s="232"/>
      <c r="K120" s="232"/>
      <c r="L120" s="237"/>
      <c r="M120" s="238"/>
      <c r="N120" s="239"/>
      <c r="O120" s="239"/>
      <c r="P120" s="239"/>
      <c r="Q120" s="239"/>
      <c r="R120" s="239"/>
      <c r="S120" s="239"/>
      <c r="T120" s="240"/>
      <c r="AT120" s="241" t="s">
        <v>211</v>
      </c>
      <c r="AU120" s="241" t="s">
        <v>87</v>
      </c>
      <c r="AV120" s="13" t="s">
        <v>87</v>
      </c>
      <c r="AW120" s="13" t="s">
        <v>40</v>
      </c>
      <c r="AX120" s="13" t="s">
        <v>80</v>
      </c>
      <c r="AY120" s="241" t="s">
        <v>201</v>
      </c>
    </row>
    <row r="121" spans="2:65" s="14" customFormat="1">
      <c r="B121" s="242"/>
      <c r="C121" s="243"/>
      <c r="D121" s="218" t="s">
        <v>211</v>
      </c>
      <c r="E121" s="244" t="s">
        <v>34</v>
      </c>
      <c r="F121" s="245" t="s">
        <v>215</v>
      </c>
      <c r="G121" s="243"/>
      <c r="H121" s="246">
        <v>2</v>
      </c>
      <c r="I121" s="247"/>
      <c r="J121" s="243"/>
      <c r="K121" s="243"/>
      <c r="L121" s="248"/>
      <c r="M121" s="249"/>
      <c r="N121" s="250"/>
      <c r="O121" s="250"/>
      <c r="P121" s="250"/>
      <c r="Q121" s="250"/>
      <c r="R121" s="250"/>
      <c r="S121" s="250"/>
      <c r="T121" s="251"/>
      <c r="AT121" s="252" t="s">
        <v>211</v>
      </c>
      <c r="AU121" s="252" t="s">
        <v>87</v>
      </c>
      <c r="AV121" s="14" t="s">
        <v>111</v>
      </c>
      <c r="AW121" s="14" t="s">
        <v>40</v>
      </c>
      <c r="AX121" s="14" t="s">
        <v>42</v>
      </c>
      <c r="AY121" s="252" t="s">
        <v>201</v>
      </c>
    </row>
    <row r="122" spans="2:65" s="1" customFormat="1" ht="63.75" customHeight="1">
      <c r="B122" s="43"/>
      <c r="C122" s="206" t="s">
        <v>233</v>
      </c>
      <c r="D122" s="206" t="s">
        <v>203</v>
      </c>
      <c r="E122" s="207" t="s">
        <v>5216</v>
      </c>
      <c r="F122" s="208" t="s">
        <v>5217</v>
      </c>
      <c r="G122" s="209" t="s">
        <v>540</v>
      </c>
      <c r="H122" s="210">
        <v>1.6</v>
      </c>
      <c r="I122" s="211"/>
      <c r="J122" s="212">
        <f>ROUND(I122*H122,2)</f>
        <v>0</v>
      </c>
      <c r="K122" s="208" t="s">
        <v>207</v>
      </c>
      <c r="L122" s="63"/>
      <c r="M122" s="213" t="s">
        <v>34</v>
      </c>
      <c r="N122" s="214" t="s">
        <v>51</v>
      </c>
      <c r="O122" s="44"/>
      <c r="P122" s="215">
        <f>O122*H122</f>
        <v>0</v>
      </c>
      <c r="Q122" s="215">
        <v>3.6900000000000002E-2</v>
      </c>
      <c r="R122" s="215">
        <f>Q122*H122</f>
        <v>5.9040000000000009E-2</v>
      </c>
      <c r="S122" s="215">
        <v>0</v>
      </c>
      <c r="T122" s="216">
        <f>S122*H122</f>
        <v>0</v>
      </c>
      <c r="AR122" s="25" t="s">
        <v>111</v>
      </c>
      <c r="AT122" s="25" t="s">
        <v>203</v>
      </c>
      <c r="AU122" s="25" t="s">
        <v>87</v>
      </c>
      <c r="AY122" s="25" t="s">
        <v>201</v>
      </c>
      <c r="BE122" s="217">
        <f>IF(N122="základní",J122,0)</f>
        <v>0</v>
      </c>
      <c r="BF122" s="217">
        <f>IF(N122="snížená",J122,0)</f>
        <v>0</v>
      </c>
      <c r="BG122" s="217">
        <f>IF(N122="zákl. přenesená",J122,0)</f>
        <v>0</v>
      </c>
      <c r="BH122" s="217">
        <f>IF(N122="sníž. přenesená",J122,0)</f>
        <v>0</v>
      </c>
      <c r="BI122" s="217">
        <f>IF(N122="nulová",J122,0)</f>
        <v>0</v>
      </c>
      <c r="BJ122" s="25" t="s">
        <v>42</v>
      </c>
      <c r="BK122" s="217">
        <f>ROUND(I122*H122,2)</f>
        <v>0</v>
      </c>
      <c r="BL122" s="25" t="s">
        <v>111</v>
      </c>
      <c r="BM122" s="25" t="s">
        <v>5560</v>
      </c>
    </row>
    <row r="123" spans="2:65" s="1" customFormat="1" ht="81">
      <c r="B123" s="43"/>
      <c r="C123" s="65"/>
      <c r="D123" s="218" t="s">
        <v>209</v>
      </c>
      <c r="E123" s="65"/>
      <c r="F123" s="219" t="s">
        <v>5210</v>
      </c>
      <c r="G123" s="65"/>
      <c r="H123" s="65"/>
      <c r="I123" s="175"/>
      <c r="J123" s="65"/>
      <c r="K123" s="65"/>
      <c r="L123" s="63"/>
      <c r="M123" s="220"/>
      <c r="N123" s="44"/>
      <c r="O123" s="44"/>
      <c r="P123" s="44"/>
      <c r="Q123" s="44"/>
      <c r="R123" s="44"/>
      <c r="S123" s="44"/>
      <c r="T123" s="80"/>
      <c r="AT123" s="25" t="s">
        <v>209</v>
      </c>
      <c r="AU123" s="25" t="s">
        <v>87</v>
      </c>
    </row>
    <row r="124" spans="2:65" s="12" customFormat="1">
      <c r="B124" s="221"/>
      <c r="C124" s="222"/>
      <c r="D124" s="218" t="s">
        <v>211</v>
      </c>
      <c r="E124" s="223" t="s">
        <v>34</v>
      </c>
      <c r="F124" s="224" t="s">
        <v>5189</v>
      </c>
      <c r="G124" s="222"/>
      <c r="H124" s="223" t="s">
        <v>34</v>
      </c>
      <c r="I124" s="225"/>
      <c r="J124" s="222"/>
      <c r="K124" s="222"/>
      <c r="L124" s="226"/>
      <c r="M124" s="227"/>
      <c r="N124" s="228"/>
      <c r="O124" s="228"/>
      <c r="P124" s="228"/>
      <c r="Q124" s="228"/>
      <c r="R124" s="228"/>
      <c r="S124" s="228"/>
      <c r="T124" s="229"/>
      <c r="AT124" s="230" t="s">
        <v>211</v>
      </c>
      <c r="AU124" s="230" t="s">
        <v>87</v>
      </c>
      <c r="AV124" s="12" t="s">
        <v>42</v>
      </c>
      <c r="AW124" s="12" t="s">
        <v>40</v>
      </c>
      <c r="AX124" s="12" t="s">
        <v>80</v>
      </c>
      <c r="AY124" s="230" t="s">
        <v>201</v>
      </c>
    </row>
    <row r="125" spans="2:65" s="12" customFormat="1">
      <c r="B125" s="221"/>
      <c r="C125" s="222"/>
      <c r="D125" s="218" t="s">
        <v>211</v>
      </c>
      <c r="E125" s="223" t="s">
        <v>34</v>
      </c>
      <c r="F125" s="224" t="s">
        <v>5230</v>
      </c>
      <c r="G125" s="222"/>
      <c r="H125" s="223" t="s">
        <v>34</v>
      </c>
      <c r="I125" s="225"/>
      <c r="J125" s="222"/>
      <c r="K125" s="222"/>
      <c r="L125" s="226"/>
      <c r="M125" s="227"/>
      <c r="N125" s="228"/>
      <c r="O125" s="228"/>
      <c r="P125" s="228"/>
      <c r="Q125" s="228"/>
      <c r="R125" s="228"/>
      <c r="S125" s="228"/>
      <c r="T125" s="229"/>
      <c r="AT125" s="230" t="s">
        <v>211</v>
      </c>
      <c r="AU125" s="230" t="s">
        <v>87</v>
      </c>
      <c r="AV125" s="12" t="s">
        <v>42</v>
      </c>
      <c r="AW125" s="12" t="s">
        <v>40</v>
      </c>
      <c r="AX125" s="12" t="s">
        <v>80</v>
      </c>
      <c r="AY125" s="230" t="s">
        <v>201</v>
      </c>
    </row>
    <row r="126" spans="2:65" s="13" customFormat="1">
      <c r="B126" s="231"/>
      <c r="C126" s="232"/>
      <c r="D126" s="218" t="s">
        <v>211</v>
      </c>
      <c r="E126" s="233" t="s">
        <v>34</v>
      </c>
      <c r="F126" s="234" t="s">
        <v>5219</v>
      </c>
      <c r="G126" s="232"/>
      <c r="H126" s="235">
        <v>0.8</v>
      </c>
      <c r="I126" s="236"/>
      <c r="J126" s="232"/>
      <c r="K126" s="232"/>
      <c r="L126" s="237"/>
      <c r="M126" s="238"/>
      <c r="N126" s="239"/>
      <c r="O126" s="239"/>
      <c r="P126" s="239"/>
      <c r="Q126" s="239"/>
      <c r="R126" s="239"/>
      <c r="S126" s="239"/>
      <c r="T126" s="240"/>
      <c r="AT126" s="241" t="s">
        <v>211</v>
      </c>
      <c r="AU126" s="241" t="s">
        <v>87</v>
      </c>
      <c r="AV126" s="13" t="s">
        <v>87</v>
      </c>
      <c r="AW126" s="13" t="s">
        <v>40</v>
      </c>
      <c r="AX126" s="13" t="s">
        <v>80</v>
      </c>
      <c r="AY126" s="241" t="s">
        <v>201</v>
      </c>
    </row>
    <row r="127" spans="2:65" s="13" customFormat="1">
      <c r="B127" s="231"/>
      <c r="C127" s="232"/>
      <c r="D127" s="218" t="s">
        <v>211</v>
      </c>
      <c r="E127" s="233" t="s">
        <v>34</v>
      </c>
      <c r="F127" s="234" t="s">
        <v>5220</v>
      </c>
      <c r="G127" s="232"/>
      <c r="H127" s="235">
        <v>0.8</v>
      </c>
      <c r="I127" s="236"/>
      <c r="J127" s="232"/>
      <c r="K127" s="232"/>
      <c r="L127" s="237"/>
      <c r="M127" s="238"/>
      <c r="N127" s="239"/>
      <c r="O127" s="239"/>
      <c r="P127" s="239"/>
      <c r="Q127" s="239"/>
      <c r="R127" s="239"/>
      <c r="S127" s="239"/>
      <c r="T127" s="240"/>
      <c r="AT127" s="241" t="s">
        <v>211</v>
      </c>
      <c r="AU127" s="241" t="s">
        <v>87</v>
      </c>
      <c r="AV127" s="13" t="s">
        <v>87</v>
      </c>
      <c r="AW127" s="13" t="s">
        <v>40</v>
      </c>
      <c r="AX127" s="13" t="s">
        <v>80</v>
      </c>
      <c r="AY127" s="241" t="s">
        <v>201</v>
      </c>
    </row>
    <row r="128" spans="2:65" s="14" customFormat="1">
      <c r="B128" s="242"/>
      <c r="C128" s="243"/>
      <c r="D128" s="218" t="s">
        <v>211</v>
      </c>
      <c r="E128" s="244" t="s">
        <v>34</v>
      </c>
      <c r="F128" s="245" t="s">
        <v>215</v>
      </c>
      <c r="G128" s="243"/>
      <c r="H128" s="246">
        <v>1.6</v>
      </c>
      <c r="I128" s="247"/>
      <c r="J128" s="243"/>
      <c r="K128" s="243"/>
      <c r="L128" s="248"/>
      <c r="M128" s="249"/>
      <c r="N128" s="250"/>
      <c r="O128" s="250"/>
      <c r="P128" s="250"/>
      <c r="Q128" s="250"/>
      <c r="R128" s="250"/>
      <c r="S128" s="250"/>
      <c r="T128" s="251"/>
      <c r="AT128" s="252" t="s">
        <v>211</v>
      </c>
      <c r="AU128" s="252" t="s">
        <v>87</v>
      </c>
      <c r="AV128" s="14" t="s">
        <v>111</v>
      </c>
      <c r="AW128" s="14" t="s">
        <v>40</v>
      </c>
      <c r="AX128" s="14" t="s">
        <v>42</v>
      </c>
      <c r="AY128" s="252" t="s">
        <v>201</v>
      </c>
    </row>
    <row r="129" spans="2:65" s="1" customFormat="1" ht="25.5" customHeight="1">
      <c r="B129" s="43"/>
      <c r="C129" s="206" t="s">
        <v>238</v>
      </c>
      <c r="D129" s="206" t="s">
        <v>203</v>
      </c>
      <c r="E129" s="207" t="s">
        <v>5221</v>
      </c>
      <c r="F129" s="208" t="s">
        <v>5222</v>
      </c>
      <c r="G129" s="209" t="s">
        <v>206</v>
      </c>
      <c r="H129" s="210">
        <v>2.4</v>
      </c>
      <c r="I129" s="211"/>
      <c r="J129" s="212">
        <f>ROUND(I129*H129,2)</f>
        <v>0</v>
      </c>
      <c r="K129" s="208" t="s">
        <v>207</v>
      </c>
      <c r="L129" s="63"/>
      <c r="M129" s="213" t="s">
        <v>34</v>
      </c>
      <c r="N129" s="214" t="s">
        <v>51</v>
      </c>
      <c r="O129" s="44"/>
      <c r="P129" s="215">
        <f>O129*H129</f>
        <v>0</v>
      </c>
      <c r="Q129" s="215">
        <v>0</v>
      </c>
      <c r="R129" s="215">
        <f>Q129*H129</f>
        <v>0</v>
      </c>
      <c r="S129" s="215">
        <v>0</v>
      </c>
      <c r="T129" s="216">
        <f>S129*H129</f>
        <v>0</v>
      </c>
      <c r="AR129" s="25" t="s">
        <v>111</v>
      </c>
      <c r="AT129" s="25" t="s">
        <v>203</v>
      </c>
      <c r="AU129" s="25" t="s">
        <v>87</v>
      </c>
      <c r="AY129" s="25" t="s">
        <v>201</v>
      </c>
      <c r="BE129" s="217">
        <f>IF(N129="základní",J129,0)</f>
        <v>0</v>
      </c>
      <c r="BF129" s="217">
        <f>IF(N129="snížená",J129,0)</f>
        <v>0</v>
      </c>
      <c r="BG129" s="217">
        <f>IF(N129="zákl. přenesená",J129,0)</f>
        <v>0</v>
      </c>
      <c r="BH129" s="217">
        <f>IF(N129="sníž. přenesená",J129,0)</f>
        <v>0</v>
      </c>
      <c r="BI129" s="217">
        <f>IF(N129="nulová",J129,0)</f>
        <v>0</v>
      </c>
      <c r="BJ129" s="25" t="s">
        <v>42</v>
      </c>
      <c r="BK129" s="217">
        <f>ROUND(I129*H129,2)</f>
        <v>0</v>
      </c>
      <c r="BL129" s="25" t="s">
        <v>111</v>
      </c>
      <c r="BM129" s="25" t="s">
        <v>5561</v>
      </c>
    </row>
    <row r="130" spans="2:65" s="1" customFormat="1" ht="364.5">
      <c r="B130" s="43"/>
      <c r="C130" s="65"/>
      <c r="D130" s="218" t="s">
        <v>209</v>
      </c>
      <c r="E130" s="65"/>
      <c r="F130" s="219" t="s">
        <v>5224</v>
      </c>
      <c r="G130" s="65"/>
      <c r="H130" s="65"/>
      <c r="I130" s="175"/>
      <c r="J130" s="65"/>
      <c r="K130" s="65"/>
      <c r="L130" s="63"/>
      <c r="M130" s="220"/>
      <c r="N130" s="44"/>
      <c r="O130" s="44"/>
      <c r="P130" s="44"/>
      <c r="Q130" s="44"/>
      <c r="R130" s="44"/>
      <c r="S130" s="44"/>
      <c r="T130" s="80"/>
      <c r="AT130" s="25" t="s">
        <v>209</v>
      </c>
      <c r="AU130" s="25" t="s">
        <v>87</v>
      </c>
    </row>
    <row r="131" spans="2:65" s="12" customFormat="1">
      <c r="B131" s="221"/>
      <c r="C131" s="222"/>
      <c r="D131" s="218" t="s">
        <v>211</v>
      </c>
      <c r="E131" s="223" t="s">
        <v>34</v>
      </c>
      <c r="F131" s="224" t="s">
        <v>5189</v>
      </c>
      <c r="G131" s="222"/>
      <c r="H131" s="223" t="s">
        <v>34</v>
      </c>
      <c r="I131" s="225"/>
      <c r="J131" s="222"/>
      <c r="K131" s="222"/>
      <c r="L131" s="226"/>
      <c r="M131" s="227"/>
      <c r="N131" s="228"/>
      <c r="O131" s="228"/>
      <c r="P131" s="228"/>
      <c r="Q131" s="228"/>
      <c r="R131" s="228"/>
      <c r="S131" s="228"/>
      <c r="T131" s="229"/>
      <c r="AT131" s="230" t="s">
        <v>211</v>
      </c>
      <c r="AU131" s="230" t="s">
        <v>87</v>
      </c>
      <c r="AV131" s="12" t="s">
        <v>42</v>
      </c>
      <c r="AW131" s="12" t="s">
        <v>40</v>
      </c>
      <c r="AX131" s="12" t="s">
        <v>80</v>
      </c>
      <c r="AY131" s="230" t="s">
        <v>201</v>
      </c>
    </row>
    <row r="132" spans="2:65" s="12" customFormat="1">
      <c r="B132" s="221"/>
      <c r="C132" s="222"/>
      <c r="D132" s="218" t="s">
        <v>211</v>
      </c>
      <c r="E132" s="223" t="s">
        <v>34</v>
      </c>
      <c r="F132" s="224" t="s">
        <v>5230</v>
      </c>
      <c r="G132" s="222"/>
      <c r="H132" s="223" t="s">
        <v>34</v>
      </c>
      <c r="I132" s="225"/>
      <c r="J132" s="222"/>
      <c r="K132" s="222"/>
      <c r="L132" s="226"/>
      <c r="M132" s="227"/>
      <c r="N132" s="228"/>
      <c r="O132" s="228"/>
      <c r="P132" s="228"/>
      <c r="Q132" s="228"/>
      <c r="R132" s="228"/>
      <c r="S132" s="228"/>
      <c r="T132" s="229"/>
      <c r="AT132" s="230" t="s">
        <v>211</v>
      </c>
      <c r="AU132" s="230" t="s">
        <v>87</v>
      </c>
      <c r="AV132" s="12" t="s">
        <v>42</v>
      </c>
      <c r="AW132" s="12" t="s">
        <v>40</v>
      </c>
      <c r="AX132" s="12" t="s">
        <v>80</v>
      </c>
      <c r="AY132" s="230" t="s">
        <v>201</v>
      </c>
    </row>
    <row r="133" spans="2:65" s="13" customFormat="1">
      <c r="B133" s="231"/>
      <c r="C133" s="232"/>
      <c r="D133" s="218" t="s">
        <v>211</v>
      </c>
      <c r="E133" s="233" t="s">
        <v>34</v>
      </c>
      <c r="F133" s="234" t="s">
        <v>5227</v>
      </c>
      <c r="G133" s="232"/>
      <c r="H133" s="235">
        <v>1.2</v>
      </c>
      <c r="I133" s="236"/>
      <c r="J133" s="232"/>
      <c r="K133" s="232"/>
      <c r="L133" s="237"/>
      <c r="M133" s="238"/>
      <c r="N133" s="239"/>
      <c r="O133" s="239"/>
      <c r="P133" s="239"/>
      <c r="Q133" s="239"/>
      <c r="R133" s="239"/>
      <c r="S133" s="239"/>
      <c r="T133" s="240"/>
      <c r="AT133" s="241" t="s">
        <v>211</v>
      </c>
      <c r="AU133" s="241" t="s">
        <v>87</v>
      </c>
      <c r="AV133" s="13" t="s">
        <v>87</v>
      </c>
      <c r="AW133" s="13" t="s">
        <v>40</v>
      </c>
      <c r="AX133" s="13" t="s">
        <v>80</v>
      </c>
      <c r="AY133" s="241" t="s">
        <v>201</v>
      </c>
    </row>
    <row r="134" spans="2:65" s="13" customFormat="1">
      <c r="B134" s="231"/>
      <c r="C134" s="232"/>
      <c r="D134" s="218" t="s">
        <v>211</v>
      </c>
      <c r="E134" s="233" t="s">
        <v>34</v>
      </c>
      <c r="F134" s="234" t="s">
        <v>5228</v>
      </c>
      <c r="G134" s="232"/>
      <c r="H134" s="235">
        <v>1.2</v>
      </c>
      <c r="I134" s="236"/>
      <c r="J134" s="232"/>
      <c r="K134" s="232"/>
      <c r="L134" s="237"/>
      <c r="M134" s="238"/>
      <c r="N134" s="239"/>
      <c r="O134" s="239"/>
      <c r="P134" s="239"/>
      <c r="Q134" s="239"/>
      <c r="R134" s="239"/>
      <c r="S134" s="239"/>
      <c r="T134" s="240"/>
      <c r="AT134" s="241" t="s">
        <v>211</v>
      </c>
      <c r="AU134" s="241" t="s">
        <v>87</v>
      </c>
      <c r="AV134" s="13" t="s">
        <v>87</v>
      </c>
      <c r="AW134" s="13" t="s">
        <v>40</v>
      </c>
      <c r="AX134" s="13" t="s">
        <v>80</v>
      </c>
      <c r="AY134" s="241" t="s">
        <v>201</v>
      </c>
    </row>
    <row r="135" spans="2:65" s="14" customFormat="1">
      <c r="B135" s="242"/>
      <c r="C135" s="243"/>
      <c r="D135" s="218" t="s">
        <v>211</v>
      </c>
      <c r="E135" s="244" t="s">
        <v>34</v>
      </c>
      <c r="F135" s="245" t="s">
        <v>215</v>
      </c>
      <c r="G135" s="243"/>
      <c r="H135" s="246">
        <v>2.4</v>
      </c>
      <c r="I135" s="247"/>
      <c r="J135" s="243"/>
      <c r="K135" s="243"/>
      <c r="L135" s="248"/>
      <c r="M135" s="249"/>
      <c r="N135" s="250"/>
      <c r="O135" s="250"/>
      <c r="P135" s="250"/>
      <c r="Q135" s="250"/>
      <c r="R135" s="250"/>
      <c r="S135" s="250"/>
      <c r="T135" s="251"/>
      <c r="AT135" s="252" t="s">
        <v>211</v>
      </c>
      <c r="AU135" s="252" t="s">
        <v>87</v>
      </c>
      <c r="AV135" s="14" t="s">
        <v>111</v>
      </c>
      <c r="AW135" s="14" t="s">
        <v>40</v>
      </c>
      <c r="AX135" s="14" t="s">
        <v>42</v>
      </c>
      <c r="AY135" s="252" t="s">
        <v>201</v>
      </c>
    </row>
    <row r="136" spans="2:65" s="1" customFormat="1" ht="38.25" customHeight="1">
      <c r="B136" s="43"/>
      <c r="C136" s="206" t="s">
        <v>244</v>
      </c>
      <c r="D136" s="206" t="s">
        <v>203</v>
      </c>
      <c r="E136" s="207" t="s">
        <v>239</v>
      </c>
      <c r="F136" s="208" t="s">
        <v>240</v>
      </c>
      <c r="G136" s="209" t="s">
        <v>206</v>
      </c>
      <c r="H136" s="210">
        <v>32.176000000000002</v>
      </c>
      <c r="I136" s="211"/>
      <c r="J136" s="212">
        <f>ROUND(I136*H136,2)</f>
        <v>0</v>
      </c>
      <c r="K136" s="208" t="s">
        <v>207</v>
      </c>
      <c r="L136" s="63"/>
      <c r="M136" s="213" t="s">
        <v>34</v>
      </c>
      <c r="N136" s="214" t="s">
        <v>51</v>
      </c>
      <c r="O136" s="44"/>
      <c r="P136" s="215">
        <f>O136*H136</f>
        <v>0</v>
      </c>
      <c r="Q136" s="215">
        <v>0</v>
      </c>
      <c r="R136" s="215">
        <f>Q136*H136</f>
        <v>0</v>
      </c>
      <c r="S136" s="215">
        <v>0</v>
      </c>
      <c r="T136" s="216">
        <f>S136*H136</f>
        <v>0</v>
      </c>
      <c r="AR136" s="25" t="s">
        <v>111</v>
      </c>
      <c r="AT136" s="25" t="s">
        <v>203</v>
      </c>
      <c r="AU136" s="25" t="s">
        <v>87</v>
      </c>
      <c r="AY136" s="25" t="s">
        <v>201</v>
      </c>
      <c r="BE136" s="217">
        <f>IF(N136="základní",J136,0)</f>
        <v>0</v>
      </c>
      <c r="BF136" s="217">
        <f>IF(N136="snížená",J136,0)</f>
        <v>0</v>
      </c>
      <c r="BG136" s="217">
        <f>IF(N136="zákl. přenesená",J136,0)</f>
        <v>0</v>
      </c>
      <c r="BH136" s="217">
        <f>IF(N136="sníž. přenesená",J136,0)</f>
        <v>0</v>
      </c>
      <c r="BI136" s="217">
        <f>IF(N136="nulová",J136,0)</f>
        <v>0</v>
      </c>
      <c r="BJ136" s="25" t="s">
        <v>42</v>
      </c>
      <c r="BK136" s="217">
        <f>ROUND(I136*H136,2)</f>
        <v>0</v>
      </c>
      <c r="BL136" s="25" t="s">
        <v>111</v>
      </c>
      <c r="BM136" s="25" t="s">
        <v>5562</v>
      </c>
    </row>
    <row r="137" spans="2:65" s="1" customFormat="1" ht="202.5">
      <c r="B137" s="43"/>
      <c r="C137" s="65"/>
      <c r="D137" s="218" t="s">
        <v>209</v>
      </c>
      <c r="E137" s="65"/>
      <c r="F137" s="219" t="s">
        <v>242</v>
      </c>
      <c r="G137" s="65"/>
      <c r="H137" s="65"/>
      <c r="I137" s="175"/>
      <c r="J137" s="65"/>
      <c r="K137" s="65"/>
      <c r="L137" s="63"/>
      <c r="M137" s="220"/>
      <c r="N137" s="44"/>
      <c r="O137" s="44"/>
      <c r="P137" s="44"/>
      <c r="Q137" s="44"/>
      <c r="R137" s="44"/>
      <c r="S137" s="44"/>
      <c r="T137" s="80"/>
      <c r="AT137" s="25" t="s">
        <v>209</v>
      </c>
      <c r="AU137" s="25" t="s">
        <v>87</v>
      </c>
    </row>
    <row r="138" spans="2:65" s="12" customFormat="1">
      <c r="B138" s="221"/>
      <c r="C138" s="222"/>
      <c r="D138" s="218" t="s">
        <v>211</v>
      </c>
      <c r="E138" s="223" t="s">
        <v>34</v>
      </c>
      <c r="F138" s="224" t="s">
        <v>3315</v>
      </c>
      <c r="G138" s="222"/>
      <c r="H138" s="223" t="s">
        <v>34</v>
      </c>
      <c r="I138" s="225"/>
      <c r="J138" s="222"/>
      <c r="K138" s="222"/>
      <c r="L138" s="226"/>
      <c r="M138" s="227"/>
      <c r="N138" s="228"/>
      <c r="O138" s="228"/>
      <c r="P138" s="228"/>
      <c r="Q138" s="228"/>
      <c r="R138" s="228"/>
      <c r="S138" s="228"/>
      <c r="T138" s="229"/>
      <c r="AT138" s="230" t="s">
        <v>211</v>
      </c>
      <c r="AU138" s="230" t="s">
        <v>87</v>
      </c>
      <c r="AV138" s="12" t="s">
        <v>42</v>
      </c>
      <c r="AW138" s="12" t="s">
        <v>40</v>
      </c>
      <c r="AX138" s="12" t="s">
        <v>80</v>
      </c>
      <c r="AY138" s="230" t="s">
        <v>201</v>
      </c>
    </row>
    <row r="139" spans="2:65" s="12" customFormat="1">
      <c r="B139" s="221"/>
      <c r="C139" s="222"/>
      <c r="D139" s="218" t="s">
        <v>211</v>
      </c>
      <c r="E139" s="223" t="s">
        <v>34</v>
      </c>
      <c r="F139" s="224" t="s">
        <v>5189</v>
      </c>
      <c r="G139" s="222"/>
      <c r="H139" s="223" t="s">
        <v>34</v>
      </c>
      <c r="I139" s="225"/>
      <c r="J139" s="222"/>
      <c r="K139" s="222"/>
      <c r="L139" s="226"/>
      <c r="M139" s="227"/>
      <c r="N139" s="228"/>
      <c r="O139" s="228"/>
      <c r="P139" s="228"/>
      <c r="Q139" s="228"/>
      <c r="R139" s="228"/>
      <c r="S139" s="228"/>
      <c r="T139" s="229"/>
      <c r="AT139" s="230" t="s">
        <v>211</v>
      </c>
      <c r="AU139" s="230" t="s">
        <v>87</v>
      </c>
      <c r="AV139" s="12" t="s">
        <v>42</v>
      </c>
      <c r="AW139" s="12" t="s">
        <v>40</v>
      </c>
      <c r="AX139" s="12" t="s">
        <v>80</v>
      </c>
      <c r="AY139" s="230" t="s">
        <v>201</v>
      </c>
    </row>
    <row r="140" spans="2:65" s="12" customFormat="1">
      <c r="B140" s="221"/>
      <c r="C140" s="222"/>
      <c r="D140" s="218" t="s">
        <v>211</v>
      </c>
      <c r="E140" s="223" t="s">
        <v>34</v>
      </c>
      <c r="F140" s="224" t="s">
        <v>5230</v>
      </c>
      <c r="G140" s="222"/>
      <c r="H140" s="223" t="s">
        <v>34</v>
      </c>
      <c r="I140" s="225"/>
      <c r="J140" s="222"/>
      <c r="K140" s="222"/>
      <c r="L140" s="226"/>
      <c r="M140" s="227"/>
      <c r="N140" s="228"/>
      <c r="O140" s="228"/>
      <c r="P140" s="228"/>
      <c r="Q140" s="228"/>
      <c r="R140" s="228"/>
      <c r="S140" s="228"/>
      <c r="T140" s="229"/>
      <c r="AT140" s="230" t="s">
        <v>211</v>
      </c>
      <c r="AU140" s="230" t="s">
        <v>87</v>
      </c>
      <c r="AV140" s="12" t="s">
        <v>42</v>
      </c>
      <c r="AW140" s="12" t="s">
        <v>40</v>
      </c>
      <c r="AX140" s="12" t="s">
        <v>80</v>
      </c>
      <c r="AY140" s="230" t="s">
        <v>201</v>
      </c>
    </row>
    <row r="141" spans="2:65" s="13" customFormat="1">
      <c r="B141" s="231"/>
      <c r="C141" s="232"/>
      <c r="D141" s="218" t="s">
        <v>211</v>
      </c>
      <c r="E141" s="233" t="s">
        <v>34</v>
      </c>
      <c r="F141" s="234" t="s">
        <v>5563</v>
      </c>
      <c r="G141" s="232"/>
      <c r="H141" s="235">
        <v>12.151999999999999</v>
      </c>
      <c r="I141" s="236"/>
      <c r="J141" s="232"/>
      <c r="K141" s="232"/>
      <c r="L141" s="237"/>
      <c r="M141" s="238"/>
      <c r="N141" s="239"/>
      <c r="O141" s="239"/>
      <c r="P141" s="239"/>
      <c r="Q141" s="239"/>
      <c r="R141" s="239"/>
      <c r="S141" s="239"/>
      <c r="T141" s="240"/>
      <c r="AT141" s="241" t="s">
        <v>211</v>
      </c>
      <c r="AU141" s="241" t="s">
        <v>87</v>
      </c>
      <c r="AV141" s="13" t="s">
        <v>87</v>
      </c>
      <c r="AW141" s="13" t="s">
        <v>40</v>
      </c>
      <c r="AX141" s="13" t="s">
        <v>80</v>
      </c>
      <c r="AY141" s="241" t="s">
        <v>201</v>
      </c>
    </row>
    <row r="142" spans="2:65" s="13" customFormat="1">
      <c r="B142" s="231"/>
      <c r="C142" s="232"/>
      <c r="D142" s="218" t="s">
        <v>211</v>
      </c>
      <c r="E142" s="233" t="s">
        <v>34</v>
      </c>
      <c r="F142" s="234" t="s">
        <v>5564</v>
      </c>
      <c r="G142" s="232"/>
      <c r="H142" s="235">
        <v>5.5039999999999996</v>
      </c>
      <c r="I142" s="236"/>
      <c r="J142" s="232"/>
      <c r="K142" s="232"/>
      <c r="L142" s="237"/>
      <c r="M142" s="238"/>
      <c r="N142" s="239"/>
      <c r="O142" s="239"/>
      <c r="P142" s="239"/>
      <c r="Q142" s="239"/>
      <c r="R142" s="239"/>
      <c r="S142" s="239"/>
      <c r="T142" s="240"/>
      <c r="AT142" s="241" t="s">
        <v>211</v>
      </c>
      <c r="AU142" s="241" t="s">
        <v>87</v>
      </c>
      <c r="AV142" s="13" t="s">
        <v>87</v>
      </c>
      <c r="AW142" s="13" t="s">
        <v>40</v>
      </c>
      <c r="AX142" s="13" t="s">
        <v>80</v>
      </c>
      <c r="AY142" s="241" t="s">
        <v>201</v>
      </c>
    </row>
    <row r="143" spans="2:65" s="13" customFormat="1">
      <c r="B143" s="231"/>
      <c r="C143" s="232"/>
      <c r="D143" s="218" t="s">
        <v>211</v>
      </c>
      <c r="E143" s="233" t="s">
        <v>34</v>
      </c>
      <c r="F143" s="234" t="s">
        <v>5565</v>
      </c>
      <c r="G143" s="232"/>
      <c r="H143" s="235">
        <v>6.1059999999999999</v>
      </c>
      <c r="I143" s="236"/>
      <c r="J143" s="232"/>
      <c r="K143" s="232"/>
      <c r="L143" s="237"/>
      <c r="M143" s="238"/>
      <c r="N143" s="239"/>
      <c r="O143" s="239"/>
      <c r="P143" s="239"/>
      <c r="Q143" s="239"/>
      <c r="R143" s="239"/>
      <c r="S143" s="239"/>
      <c r="T143" s="240"/>
      <c r="AT143" s="241" t="s">
        <v>211</v>
      </c>
      <c r="AU143" s="241" t="s">
        <v>87</v>
      </c>
      <c r="AV143" s="13" t="s">
        <v>87</v>
      </c>
      <c r="AW143" s="13" t="s">
        <v>40</v>
      </c>
      <c r="AX143" s="13" t="s">
        <v>80</v>
      </c>
      <c r="AY143" s="241" t="s">
        <v>201</v>
      </c>
    </row>
    <row r="144" spans="2:65" s="13" customFormat="1">
      <c r="B144" s="231"/>
      <c r="C144" s="232"/>
      <c r="D144" s="218" t="s">
        <v>211</v>
      </c>
      <c r="E144" s="233" t="s">
        <v>34</v>
      </c>
      <c r="F144" s="234" t="s">
        <v>5566</v>
      </c>
      <c r="G144" s="232"/>
      <c r="H144" s="235">
        <v>8.702</v>
      </c>
      <c r="I144" s="236"/>
      <c r="J144" s="232"/>
      <c r="K144" s="232"/>
      <c r="L144" s="237"/>
      <c r="M144" s="238"/>
      <c r="N144" s="239"/>
      <c r="O144" s="239"/>
      <c r="P144" s="239"/>
      <c r="Q144" s="239"/>
      <c r="R144" s="239"/>
      <c r="S144" s="239"/>
      <c r="T144" s="240"/>
      <c r="AT144" s="241" t="s">
        <v>211</v>
      </c>
      <c r="AU144" s="241" t="s">
        <v>87</v>
      </c>
      <c r="AV144" s="13" t="s">
        <v>87</v>
      </c>
      <c r="AW144" s="13" t="s">
        <v>40</v>
      </c>
      <c r="AX144" s="13" t="s">
        <v>80</v>
      </c>
      <c r="AY144" s="241" t="s">
        <v>201</v>
      </c>
    </row>
    <row r="145" spans="2:65" s="13" customFormat="1">
      <c r="B145" s="231"/>
      <c r="C145" s="232"/>
      <c r="D145" s="218" t="s">
        <v>211</v>
      </c>
      <c r="E145" s="233" t="s">
        <v>34</v>
      </c>
      <c r="F145" s="234" t="s">
        <v>5567</v>
      </c>
      <c r="G145" s="232"/>
      <c r="H145" s="235">
        <v>-0.28799999999999998</v>
      </c>
      <c r="I145" s="236"/>
      <c r="J145" s="232"/>
      <c r="K145" s="232"/>
      <c r="L145" s="237"/>
      <c r="M145" s="238"/>
      <c r="N145" s="239"/>
      <c r="O145" s="239"/>
      <c r="P145" s="239"/>
      <c r="Q145" s="239"/>
      <c r="R145" s="239"/>
      <c r="S145" s="239"/>
      <c r="T145" s="240"/>
      <c r="AT145" s="241" t="s">
        <v>211</v>
      </c>
      <c r="AU145" s="241" t="s">
        <v>87</v>
      </c>
      <c r="AV145" s="13" t="s">
        <v>87</v>
      </c>
      <c r="AW145" s="13" t="s">
        <v>40</v>
      </c>
      <c r="AX145" s="13" t="s">
        <v>80</v>
      </c>
      <c r="AY145" s="241" t="s">
        <v>201</v>
      </c>
    </row>
    <row r="146" spans="2:65" s="14" customFormat="1">
      <c r="B146" s="242"/>
      <c r="C146" s="243"/>
      <c r="D146" s="218" t="s">
        <v>211</v>
      </c>
      <c r="E146" s="244" t="s">
        <v>34</v>
      </c>
      <c r="F146" s="245" t="s">
        <v>215</v>
      </c>
      <c r="G146" s="243"/>
      <c r="H146" s="246">
        <v>32.176000000000002</v>
      </c>
      <c r="I146" s="247"/>
      <c r="J146" s="243"/>
      <c r="K146" s="243"/>
      <c r="L146" s="248"/>
      <c r="M146" s="249"/>
      <c r="N146" s="250"/>
      <c r="O146" s="250"/>
      <c r="P146" s="250"/>
      <c r="Q146" s="250"/>
      <c r="R146" s="250"/>
      <c r="S146" s="250"/>
      <c r="T146" s="251"/>
      <c r="AT146" s="252" t="s">
        <v>211</v>
      </c>
      <c r="AU146" s="252" t="s">
        <v>87</v>
      </c>
      <c r="AV146" s="14" t="s">
        <v>111</v>
      </c>
      <c r="AW146" s="14" t="s">
        <v>40</v>
      </c>
      <c r="AX146" s="14" t="s">
        <v>42</v>
      </c>
      <c r="AY146" s="252" t="s">
        <v>201</v>
      </c>
    </row>
    <row r="147" spans="2:65" s="1" customFormat="1" ht="38.25" customHeight="1">
      <c r="B147" s="43"/>
      <c r="C147" s="206" t="s">
        <v>249</v>
      </c>
      <c r="D147" s="206" t="s">
        <v>203</v>
      </c>
      <c r="E147" s="207" t="s">
        <v>245</v>
      </c>
      <c r="F147" s="208" t="s">
        <v>246</v>
      </c>
      <c r="G147" s="209" t="s">
        <v>206</v>
      </c>
      <c r="H147" s="210">
        <v>9.6530000000000005</v>
      </c>
      <c r="I147" s="211"/>
      <c r="J147" s="212">
        <f>ROUND(I147*H147,2)</f>
        <v>0</v>
      </c>
      <c r="K147" s="208" t="s">
        <v>207</v>
      </c>
      <c r="L147" s="63"/>
      <c r="M147" s="213" t="s">
        <v>34</v>
      </c>
      <c r="N147" s="214" t="s">
        <v>51</v>
      </c>
      <c r="O147" s="44"/>
      <c r="P147" s="215">
        <f>O147*H147</f>
        <v>0</v>
      </c>
      <c r="Q147" s="215">
        <v>0</v>
      </c>
      <c r="R147" s="215">
        <f>Q147*H147</f>
        <v>0</v>
      </c>
      <c r="S147" s="215">
        <v>0</v>
      </c>
      <c r="T147" s="216">
        <f>S147*H147</f>
        <v>0</v>
      </c>
      <c r="AR147" s="25" t="s">
        <v>111</v>
      </c>
      <c r="AT147" s="25" t="s">
        <v>203</v>
      </c>
      <c r="AU147" s="25" t="s">
        <v>87</v>
      </c>
      <c r="AY147" s="25" t="s">
        <v>201</v>
      </c>
      <c r="BE147" s="217">
        <f>IF(N147="základní",J147,0)</f>
        <v>0</v>
      </c>
      <c r="BF147" s="217">
        <f>IF(N147="snížená",J147,0)</f>
        <v>0</v>
      </c>
      <c r="BG147" s="217">
        <f>IF(N147="zákl. přenesená",J147,0)</f>
        <v>0</v>
      </c>
      <c r="BH147" s="217">
        <f>IF(N147="sníž. přenesená",J147,0)</f>
        <v>0</v>
      </c>
      <c r="BI147" s="217">
        <f>IF(N147="nulová",J147,0)</f>
        <v>0</v>
      </c>
      <c r="BJ147" s="25" t="s">
        <v>42</v>
      </c>
      <c r="BK147" s="217">
        <f>ROUND(I147*H147,2)</f>
        <v>0</v>
      </c>
      <c r="BL147" s="25" t="s">
        <v>111</v>
      </c>
      <c r="BM147" s="25" t="s">
        <v>5568</v>
      </c>
    </row>
    <row r="148" spans="2:65" s="1" customFormat="1" ht="202.5">
      <c r="B148" s="43"/>
      <c r="C148" s="65"/>
      <c r="D148" s="218" t="s">
        <v>209</v>
      </c>
      <c r="E148" s="65"/>
      <c r="F148" s="219" t="s">
        <v>242</v>
      </c>
      <c r="G148" s="65"/>
      <c r="H148" s="65"/>
      <c r="I148" s="175"/>
      <c r="J148" s="65"/>
      <c r="K148" s="65"/>
      <c r="L148" s="63"/>
      <c r="M148" s="220"/>
      <c r="N148" s="44"/>
      <c r="O148" s="44"/>
      <c r="P148" s="44"/>
      <c r="Q148" s="44"/>
      <c r="R148" s="44"/>
      <c r="S148" s="44"/>
      <c r="T148" s="80"/>
      <c r="AT148" s="25" t="s">
        <v>209</v>
      </c>
      <c r="AU148" s="25" t="s">
        <v>87</v>
      </c>
    </row>
    <row r="149" spans="2:65" s="13" customFormat="1">
      <c r="B149" s="231"/>
      <c r="C149" s="232"/>
      <c r="D149" s="218" t="s">
        <v>211</v>
      </c>
      <c r="E149" s="232"/>
      <c r="F149" s="234" t="s">
        <v>5569</v>
      </c>
      <c r="G149" s="232"/>
      <c r="H149" s="235">
        <v>9.6530000000000005</v>
      </c>
      <c r="I149" s="236"/>
      <c r="J149" s="232"/>
      <c r="K149" s="232"/>
      <c r="L149" s="237"/>
      <c r="M149" s="238"/>
      <c r="N149" s="239"/>
      <c r="O149" s="239"/>
      <c r="P149" s="239"/>
      <c r="Q149" s="239"/>
      <c r="R149" s="239"/>
      <c r="S149" s="239"/>
      <c r="T149" s="240"/>
      <c r="AT149" s="241" t="s">
        <v>211</v>
      </c>
      <c r="AU149" s="241" t="s">
        <v>87</v>
      </c>
      <c r="AV149" s="13" t="s">
        <v>87</v>
      </c>
      <c r="AW149" s="13" t="s">
        <v>6</v>
      </c>
      <c r="AX149" s="13" t="s">
        <v>42</v>
      </c>
      <c r="AY149" s="241" t="s">
        <v>201</v>
      </c>
    </row>
    <row r="150" spans="2:65" s="1" customFormat="1" ht="38.25" customHeight="1">
      <c r="B150" s="43"/>
      <c r="C150" s="206" t="s">
        <v>253</v>
      </c>
      <c r="D150" s="206" t="s">
        <v>203</v>
      </c>
      <c r="E150" s="207" t="s">
        <v>258</v>
      </c>
      <c r="F150" s="208" t="s">
        <v>259</v>
      </c>
      <c r="G150" s="209" t="s">
        <v>206</v>
      </c>
      <c r="H150" s="210">
        <v>32.176000000000002</v>
      </c>
      <c r="I150" s="211"/>
      <c r="J150" s="212">
        <f>ROUND(I150*H150,2)</f>
        <v>0</v>
      </c>
      <c r="K150" s="208" t="s">
        <v>207</v>
      </c>
      <c r="L150" s="63"/>
      <c r="M150" s="213" t="s">
        <v>34</v>
      </c>
      <c r="N150" s="214" t="s">
        <v>51</v>
      </c>
      <c r="O150" s="44"/>
      <c r="P150" s="215">
        <f>O150*H150</f>
        <v>0</v>
      </c>
      <c r="Q150" s="215">
        <v>0</v>
      </c>
      <c r="R150" s="215">
        <f>Q150*H150</f>
        <v>0</v>
      </c>
      <c r="S150" s="215">
        <v>0</v>
      </c>
      <c r="T150" s="216">
        <f>S150*H150</f>
        <v>0</v>
      </c>
      <c r="AR150" s="25" t="s">
        <v>111</v>
      </c>
      <c r="AT150" s="25" t="s">
        <v>203</v>
      </c>
      <c r="AU150" s="25" t="s">
        <v>87</v>
      </c>
      <c r="AY150" s="25" t="s">
        <v>201</v>
      </c>
      <c r="BE150" s="217">
        <f>IF(N150="základní",J150,0)</f>
        <v>0</v>
      </c>
      <c r="BF150" s="217">
        <f>IF(N150="snížená",J150,0)</f>
        <v>0</v>
      </c>
      <c r="BG150" s="217">
        <f>IF(N150="zákl. přenesená",J150,0)</f>
        <v>0</v>
      </c>
      <c r="BH150" s="217">
        <f>IF(N150="sníž. přenesená",J150,0)</f>
        <v>0</v>
      </c>
      <c r="BI150" s="217">
        <f>IF(N150="nulová",J150,0)</f>
        <v>0</v>
      </c>
      <c r="BJ150" s="25" t="s">
        <v>42</v>
      </c>
      <c r="BK150" s="217">
        <f>ROUND(I150*H150,2)</f>
        <v>0</v>
      </c>
      <c r="BL150" s="25" t="s">
        <v>111</v>
      </c>
      <c r="BM150" s="25" t="s">
        <v>5570</v>
      </c>
    </row>
    <row r="151" spans="2:65" s="1" customFormat="1" ht="202.5">
      <c r="B151" s="43"/>
      <c r="C151" s="65"/>
      <c r="D151" s="218" t="s">
        <v>209</v>
      </c>
      <c r="E151" s="65"/>
      <c r="F151" s="219" t="s">
        <v>242</v>
      </c>
      <c r="G151" s="65"/>
      <c r="H151" s="65"/>
      <c r="I151" s="175"/>
      <c r="J151" s="65"/>
      <c r="K151" s="65"/>
      <c r="L151" s="63"/>
      <c r="M151" s="220"/>
      <c r="N151" s="44"/>
      <c r="O151" s="44"/>
      <c r="P151" s="44"/>
      <c r="Q151" s="44"/>
      <c r="R151" s="44"/>
      <c r="S151" s="44"/>
      <c r="T151" s="80"/>
      <c r="AT151" s="25" t="s">
        <v>209</v>
      </c>
      <c r="AU151" s="25" t="s">
        <v>87</v>
      </c>
    </row>
    <row r="152" spans="2:65" s="12" customFormat="1">
      <c r="B152" s="221"/>
      <c r="C152" s="222"/>
      <c r="D152" s="218" t="s">
        <v>211</v>
      </c>
      <c r="E152" s="223" t="s">
        <v>34</v>
      </c>
      <c r="F152" s="224" t="s">
        <v>3315</v>
      </c>
      <c r="G152" s="222"/>
      <c r="H152" s="223" t="s">
        <v>34</v>
      </c>
      <c r="I152" s="225"/>
      <c r="J152" s="222"/>
      <c r="K152" s="222"/>
      <c r="L152" s="226"/>
      <c r="M152" s="227"/>
      <c r="N152" s="228"/>
      <c r="O152" s="228"/>
      <c r="P152" s="228"/>
      <c r="Q152" s="228"/>
      <c r="R152" s="228"/>
      <c r="S152" s="228"/>
      <c r="T152" s="229"/>
      <c r="AT152" s="230" t="s">
        <v>211</v>
      </c>
      <c r="AU152" s="230" t="s">
        <v>87</v>
      </c>
      <c r="AV152" s="12" t="s">
        <v>42</v>
      </c>
      <c r="AW152" s="12" t="s">
        <v>40</v>
      </c>
      <c r="AX152" s="12" t="s">
        <v>80</v>
      </c>
      <c r="AY152" s="230" t="s">
        <v>201</v>
      </c>
    </row>
    <row r="153" spans="2:65" s="12" customFormat="1">
      <c r="B153" s="221"/>
      <c r="C153" s="222"/>
      <c r="D153" s="218" t="s">
        <v>211</v>
      </c>
      <c r="E153" s="223" t="s">
        <v>34</v>
      </c>
      <c r="F153" s="224" t="s">
        <v>5189</v>
      </c>
      <c r="G153" s="222"/>
      <c r="H153" s="223" t="s">
        <v>34</v>
      </c>
      <c r="I153" s="225"/>
      <c r="J153" s="222"/>
      <c r="K153" s="222"/>
      <c r="L153" s="226"/>
      <c r="M153" s="227"/>
      <c r="N153" s="228"/>
      <c r="O153" s="228"/>
      <c r="P153" s="228"/>
      <c r="Q153" s="228"/>
      <c r="R153" s="228"/>
      <c r="S153" s="228"/>
      <c r="T153" s="229"/>
      <c r="AT153" s="230" t="s">
        <v>211</v>
      </c>
      <c r="AU153" s="230" t="s">
        <v>87</v>
      </c>
      <c r="AV153" s="12" t="s">
        <v>42</v>
      </c>
      <c r="AW153" s="12" t="s">
        <v>40</v>
      </c>
      <c r="AX153" s="12" t="s">
        <v>80</v>
      </c>
      <c r="AY153" s="230" t="s">
        <v>201</v>
      </c>
    </row>
    <row r="154" spans="2:65" s="12" customFormat="1">
      <c r="B154" s="221"/>
      <c r="C154" s="222"/>
      <c r="D154" s="218" t="s">
        <v>211</v>
      </c>
      <c r="E154" s="223" t="s">
        <v>34</v>
      </c>
      <c r="F154" s="224" t="s">
        <v>5230</v>
      </c>
      <c r="G154" s="222"/>
      <c r="H154" s="223" t="s">
        <v>34</v>
      </c>
      <c r="I154" s="225"/>
      <c r="J154" s="222"/>
      <c r="K154" s="222"/>
      <c r="L154" s="226"/>
      <c r="M154" s="227"/>
      <c r="N154" s="228"/>
      <c r="O154" s="228"/>
      <c r="P154" s="228"/>
      <c r="Q154" s="228"/>
      <c r="R154" s="228"/>
      <c r="S154" s="228"/>
      <c r="T154" s="229"/>
      <c r="AT154" s="230" t="s">
        <v>211</v>
      </c>
      <c r="AU154" s="230" t="s">
        <v>87</v>
      </c>
      <c r="AV154" s="12" t="s">
        <v>42</v>
      </c>
      <c r="AW154" s="12" t="s">
        <v>40</v>
      </c>
      <c r="AX154" s="12" t="s">
        <v>80</v>
      </c>
      <c r="AY154" s="230" t="s">
        <v>201</v>
      </c>
    </row>
    <row r="155" spans="2:65" s="13" customFormat="1">
      <c r="B155" s="231"/>
      <c r="C155" s="232"/>
      <c r="D155" s="218" t="s">
        <v>211</v>
      </c>
      <c r="E155" s="233" t="s">
        <v>34</v>
      </c>
      <c r="F155" s="234" t="s">
        <v>5563</v>
      </c>
      <c r="G155" s="232"/>
      <c r="H155" s="235">
        <v>12.151999999999999</v>
      </c>
      <c r="I155" s="236"/>
      <c r="J155" s="232"/>
      <c r="K155" s="232"/>
      <c r="L155" s="237"/>
      <c r="M155" s="238"/>
      <c r="N155" s="239"/>
      <c r="O155" s="239"/>
      <c r="P155" s="239"/>
      <c r="Q155" s="239"/>
      <c r="R155" s="239"/>
      <c r="S155" s="239"/>
      <c r="T155" s="240"/>
      <c r="AT155" s="241" t="s">
        <v>211</v>
      </c>
      <c r="AU155" s="241" t="s">
        <v>87</v>
      </c>
      <c r="AV155" s="13" t="s">
        <v>87</v>
      </c>
      <c r="AW155" s="13" t="s">
        <v>40</v>
      </c>
      <c r="AX155" s="13" t="s">
        <v>80</v>
      </c>
      <c r="AY155" s="241" t="s">
        <v>201</v>
      </c>
    </row>
    <row r="156" spans="2:65" s="13" customFormat="1">
      <c r="B156" s="231"/>
      <c r="C156" s="232"/>
      <c r="D156" s="218" t="s">
        <v>211</v>
      </c>
      <c r="E156" s="233" t="s">
        <v>34</v>
      </c>
      <c r="F156" s="234" t="s">
        <v>5564</v>
      </c>
      <c r="G156" s="232"/>
      <c r="H156" s="235">
        <v>5.5039999999999996</v>
      </c>
      <c r="I156" s="236"/>
      <c r="J156" s="232"/>
      <c r="K156" s="232"/>
      <c r="L156" s="237"/>
      <c r="M156" s="238"/>
      <c r="N156" s="239"/>
      <c r="O156" s="239"/>
      <c r="P156" s="239"/>
      <c r="Q156" s="239"/>
      <c r="R156" s="239"/>
      <c r="S156" s="239"/>
      <c r="T156" s="240"/>
      <c r="AT156" s="241" t="s">
        <v>211</v>
      </c>
      <c r="AU156" s="241" t="s">
        <v>87</v>
      </c>
      <c r="AV156" s="13" t="s">
        <v>87</v>
      </c>
      <c r="AW156" s="13" t="s">
        <v>40</v>
      </c>
      <c r="AX156" s="13" t="s">
        <v>80</v>
      </c>
      <c r="AY156" s="241" t="s">
        <v>201</v>
      </c>
    </row>
    <row r="157" spans="2:65" s="13" customFormat="1">
      <c r="B157" s="231"/>
      <c r="C157" s="232"/>
      <c r="D157" s="218" t="s">
        <v>211</v>
      </c>
      <c r="E157" s="233" t="s">
        <v>34</v>
      </c>
      <c r="F157" s="234" t="s">
        <v>5565</v>
      </c>
      <c r="G157" s="232"/>
      <c r="H157" s="235">
        <v>6.1059999999999999</v>
      </c>
      <c r="I157" s="236"/>
      <c r="J157" s="232"/>
      <c r="K157" s="232"/>
      <c r="L157" s="237"/>
      <c r="M157" s="238"/>
      <c r="N157" s="239"/>
      <c r="O157" s="239"/>
      <c r="P157" s="239"/>
      <c r="Q157" s="239"/>
      <c r="R157" s="239"/>
      <c r="S157" s="239"/>
      <c r="T157" s="240"/>
      <c r="AT157" s="241" t="s">
        <v>211</v>
      </c>
      <c r="AU157" s="241" t="s">
        <v>87</v>
      </c>
      <c r="AV157" s="13" t="s">
        <v>87</v>
      </c>
      <c r="AW157" s="13" t="s">
        <v>40</v>
      </c>
      <c r="AX157" s="13" t="s">
        <v>80</v>
      </c>
      <c r="AY157" s="241" t="s">
        <v>201</v>
      </c>
    </row>
    <row r="158" spans="2:65" s="13" customFormat="1">
      <c r="B158" s="231"/>
      <c r="C158" s="232"/>
      <c r="D158" s="218" t="s">
        <v>211</v>
      </c>
      <c r="E158" s="233" t="s">
        <v>34</v>
      </c>
      <c r="F158" s="234" t="s">
        <v>5566</v>
      </c>
      <c r="G158" s="232"/>
      <c r="H158" s="235">
        <v>8.702</v>
      </c>
      <c r="I158" s="236"/>
      <c r="J158" s="232"/>
      <c r="K158" s="232"/>
      <c r="L158" s="237"/>
      <c r="M158" s="238"/>
      <c r="N158" s="239"/>
      <c r="O158" s="239"/>
      <c r="P158" s="239"/>
      <c r="Q158" s="239"/>
      <c r="R158" s="239"/>
      <c r="S158" s="239"/>
      <c r="T158" s="240"/>
      <c r="AT158" s="241" t="s">
        <v>211</v>
      </c>
      <c r="AU158" s="241" t="s">
        <v>87</v>
      </c>
      <c r="AV158" s="13" t="s">
        <v>87</v>
      </c>
      <c r="AW158" s="13" t="s">
        <v>40</v>
      </c>
      <c r="AX158" s="13" t="s">
        <v>80</v>
      </c>
      <c r="AY158" s="241" t="s">
        <v>201</v>
      </c>
    </row>
    <row r="159" spans="2:65" s="13" customFormat="1">
      <c r="B159" s="231"/>
      <c r="C159" s="232"/>
      <c r="D159" s="218" t="s">
        <v>211</v>
      </c>
      <c r="E159" s="233" t="s">
        <v>34</v>
      </c>
      <c r="F159" s="234" t="s">
        <v>5567</v>
      </c>
      <c r="G159" s="232"/>
      <c r="H159" s="235">
        <v>-0.28799999999999998</v>
      </c>
      <c r="I159" s="236"/>
      <c r="J159" s="232"/>
      <c r="K159" s="232"/>
      <c r="L159" s="237"/>
      <c r="M159" s="238"/>
      <c r="N159" s="239"/>
      <c r="O159" s="239"/>
      <c r="P159" s="239"/>
      <c r="Q159" s="239"/>
      <c r="R159" s="239"/>
      <c r="S159" s="239"/>
      <c r="T159" s="240"/>
      <c r="AT159" s="241" t="s">
        <v>211</v>
      </c>
      <c r="AU159" s="241" t="s">
        <v>87</v>
      </c>
      <c r="AV159" s="13" t="s">
        <v>87</v>
      </c>
      <c r="AW159" s="13" t="s">
        <v>40</v>
      </c>
      <c r="AX159" s="13" t="s">
        <v>80</v>
      </c>
      <c r="AY159" s="241" t="s">
        <v>201</v>
      </c>
    </row>
    <row r="160" spans="2:65" s="14" customFormat="1">
      <c r="B160" s="242"/>
      <c r="C160" s="243"/>
      <c r="D160" s="218" t="s">
        <v>211</v>
      </c>
      <c r="E160" s="244" t="s">
        <v>34</v>
      </c>
      <c r="F160" s="245" t="s">
        <v>215</v>
      </c>
      <c r="G160" s="243"/>
      <c r="H160" s="246">
        <v>32.176000000000002</v>
      </c>
      <c r="I160" s="247"/>
      <c r="J160" s="243"/>
      <c r="K160" s="243"/>
      <c r="L160" s="248"/>
      <c r="M160" s="249"/>
      <c r="N160" s="250"/>
      <c r="O160" s="250"/>
      <c r="P160" s="250"/>
      <c r="Q160" s="250"/>
      <c r="R160" s="250"/>
      <c r="S160" s="250"/>
      <c r="T160" s="251"/>
      <c r="AT160" s="252" t="s">
        <v>211</v>
      </c>
      <c r="AU160" s="252" t="s">
        <v>87</v>
      </c>
      <c r="AV160" s="14" t="s">
        <v>111</v>
      </c>
      <c r="AW160" s="14" t="s">
        <v>40</v>
      </c>
      <c r="AX160" s="14" t="s">
        <v>42</v>
      </c>
      <c r="AY160" s="252" t="s">
        <v>201</v>
      </c>
    </row>
    <row r="161" spans="2:65" s="1" customFormat="1" ht="38.25" customHeight="1">
      <c r="B161" s="43"/>
      <c r="C161" s="206" t="s">
        <v>257</v>
      </c>
      <c r="D161" s="206" t="s">
        <v>203</v>
      </c>
      <c r="E161" s="207" t="s">
        <v>262</v>
      </c>
      <c r="F161" s="208" t="s">
        <v>263</v>
      </c>
      <c r="G161" s="209" t="s">
        <v>206</v>
      </c>
      <c r="H161" s="210">
        <v>9.6530000000000005</v>
      </c>
      <c r="I161" s="211"/>
      <c r="J161" s="212">
        <f>ROUND(I161*H161,2)</f>
        <v>0</v>
      </c>
      <c r="K161" s="208" t="s">
        <v>207</v>
      </c>
      <c r="L161" s="63"/>
      <c r="M161" s="213" t="s">
        <v>34</v>
      </c>
      <c r="N161" s="214" t="s">
        <v>51</v>
      </c>
      <c r="O161" s="44"/>
      <c r="P161" s="215">
        <f>O161*H161</f>
        <v>0</v>
      </c>
      <c r="Q161" s="215">
        <v>0</v>
      </c>
      <c r="R161" s="215">
        <f>Q161*H161</f>
        <v>0</v>
      </c>
      <c r="S161" s="215">
        <v>0</v>
      </c>
      <c r="T161" s="216">
        <f>S161*H161</f>
        <v>0</v>
      </c>
      <c r="AR161" s="25" t="s">
        <v>111</v>
      </c>
      <c r="AT161" s="25" t="s">
        <v>203</v>
      </c>
      <c r="AU161" s="25" t="s">
        <v>87</v>
      </c>
      <c r="AY161" s="25" t="s">
        <v>201</v>
      </c>
      <c r="BE161" s="217">
        <f>IF(N161="základní",J161,0)</f>
        <v>0</v>
      </c>
      <c r="BF161" s="217">
        <f>IF(N161="snížená",J161,0)</f>
        <v>0</v>
      </c>
      <c r="BG161" s="217">
        <f>IF(N161="zákl. přenesená",J161,0)</f>
        <v>0</v>
      </c>
      <c r="BH161" s="217">
        <f>IF(N161="sníž. přenesená",J161,0)</f>
        <v>0</v>
      </c>
      <c r="BI161" s="217">
        <f>IF(N161="nulová",J161,0)</f>
        <v>0</v>
      </c>
      <c r="BJ161" s="25" t="s">
        <v>42</v>
      </c>
      <c r="BK161" s="217">
        <f>ROUND(I161*H161,2)</f>
        <v>0</v>
      </c>
      <c r="BL161" s="25" t="s">
        <v>111</v>
      </c>
      <c r="BM161" s="25" t="s">
        <v>5571</v>
      </c>
    </row>
    <row r="162" spans="2:65" s="1" customFormat="1" ht="202.5">
      <c r="B162" s="43"/>
      <c r="C162" s="65"/>
      <c r="D162" s="218" t="s">
        <v>209</v>
      </c>
      <c r="E162" s="65"/>
      <c r="F162" s="219" t="s">
        <v>242</v>
      </c>
      <c r="G162" s="65"/>
      <c r="H162" s="65"/>
      <c r="I162" s="175"/>
      <c r="J162" s="65"/>
      <c r="K162" s="65"/>
      <c r="L162" s="63"/>
      <c r="M162" s="220"/>
      <c r="N162" s="44"/>
      <c r="O162" s="44"/>
      <c r="P162" s="44"/>
      <c r="Q162" s="44"/>
      <c r="R162" s="44"/>
      <c r="S162" s="44"/>
      <c r="T162" s="80"/>
      <c r="AT162" s="25" t="s">
        <v>209</v>
      </c>
      <c r="AU162" s="25" t="s">
        <v>87</v>
      </c>
    </row>
    <row r="163" spans="2:65" s="13" customFormat="1">
      <c r="B163" s="231"/>
      <c r="C163" s="232"/>
      <c r="D163" s="218" t="s">
        <v>211</v>
      </c>
      <c r="E163" s="232"/>
      <c r="F163" s="234" t="s">
        <v>5569</v>
      </c>
      <c r="G163" s="232"/>
      <c r="H163" s="235">
        <v>9.6530000000000005</v>
      </c>
      <c r="I163" s="236"/>
      <c r="J163" s="232"/>
      <c r="K163" s="232"/>
      <c r="L163" s="237"/>
      <c r="M163" s="238"/>
      <c r="N163" s="239"/>
      <c r="O163" s="239"/>
      <c r="P163" s="239"/>
      <c r="Q163" s="239"/>
      <c r="R163" s="239"/>
      <c r="S163" s="239"/>
      <c r="T163" s="240"/>
      <c r="AT163" s="241" t="s">
        <v>211</v>
      </c>
      <c r="AU163" s="241" t="s">
        <v>87</v>
      </c>
      <c r="AV163" s="13" t="s">
        <v>87</v>
      </c>
      <c r="AW163" s="13" t="s">
        <v>6</v>
      </c>
      <c r="AX163" s="13" t="s">
        <v>42</v>
      </c>
      <c r="AY163" s="241" t="s">
        <v>201</v>
      </c>
    </row>
    <row r="164" spans="2:65" s="1" customFormat="1" ht="25.5" customHeight="1">
      <c r="B164" s="43"/>
      <c r="C164" s="206" t="s">
        <v>261</v>
      </c>
      <c r="D164" s="206" t="s">
        <v>203</v>
      </c>
      <c r="E164" s="207" t="s">
        <v>5237</v>
      </c>
      <c r="F164" s="208" t="s">
        <v>5238</v>
      </c>
      <c r="G164" s="209" t="s">
        <v>206</v>
      </c>
      <c r="H164" s="210">
        <v>1.226</v>
      </c>
      <c r="I164" s="211"/>
      <c r="J164" s="212">
        <f>ROUND(I164*H164,2)</f>
        <v>0</v>
      </c>
      <c r="K164" s="208" t="s">
        <v>207</v>
      </c>
      <c r="L164" s="63"/>
      <c r="M164" s="213" t="s">
        <v>34</v>
      </c>
      <c r="N164" s="214" t="s">
        <v>51</v>
      </c>
      <c r="O164" s="44"/>
      <c r="P164" s="215">
        <f>O164*H164</f>
        <v>0</v>
      </c>
      <c r="Q164" s="215">
        <v>0</v>
      </c>
      <c r="R164" s="215">
        <f>Q164*H164</f>
        <v>0</v>
      </c>
      <c r="S164" s="215">
        <v>0</v>
      </c>
      <c r="T164" s="216">
        <f>S164*H164</f>
        <v>0</v>
      </c>
      <c r="AR164" s="25" t="s">
        <v>111</v>
      </c>
      <c r="AT164" s="25" t="s">
        <v>203</v>
      </c>
      <c r="AU164" s="25" t="s">
        <v>87</v>
      </c>
      <c r="AY164" s="25" t="s">
        <v>201</v>
      </c>
      <c r="BE164" s="217">
        <f>IF(N164="základní",J164,0)</f>
        <v>0</v>
      </c>
      <c r="BF164" s="217">
        <f>IF(N164="snížená",J164,0)</f>
        <v>0</v>
      </c>
      <c r="BG164" s="217">
        <f>IF(N164="zákl. přenesená",J164,0)</f>
        <v>0</v>
      </c>
      <c r="BH164" s="217">
        <f>IF(N164="sníž. přenesená",J164,0)</f>
        <v>0</v>
      </c>
      <c r="BI164" s="217">
        <f>IF(N164="nulová",J164,0)</f>
        <v>0</v>
      </c>
      <c r="BJ164" s="25" t="s">
        <v>42</v>
      </c>
      <c r="BK164" s="217">
        <f>ROUND(I164*H164,2)</f>
        <v>0</v>
      </c>
      <c r="BL164" s="25" t="s">
        <v>111</v>
      </c>
      <c r="BM164" s="25" t="s">
        <v>5572</v>
      </c>
    </row>
    <row r="165" spans="2:65" s="1" customFormat="1" ht="189">
      <c r="B165" s="43"/>
      <c r="C165" s="65"/>
      <c r="D165" s="218" t="s">
        <v>209</v>
      </c>
      <c r="E165" s="65"/>
      <c r="F165" s="219" t="s">
        <v>5240</v>
      </c>
      <c r="G165" s="65"/>
      <c r="H165" s="65"/>
      <c r="I165" s="175"/>
      <c r="J165" s="65"/>
      <c r="K165" s="65"/>
      <c r="L165" s="63"/>
      <c r="M165" s="220"/>
      <c r="N165" s="44"/>
      <c r="O165" s="44"/>
      <c r="P165" s="44"/>
      <c r="Q165" s="44"/>
      <c r="R165" s="44"/>
      <c r="S165" s="44"/>
      <c r="T165" s="80"/>
      <c r="AT165" s="25" t="s">
        <v>209</v>
      </c>
      <c r="AU165" s="25" t="s">
        <v>87</v>
      </c>
    </row>
    <row r="166" spans="2:65" s="12" customFormat="1">
      <c r="B166" s="221"/>
      <c r="C166" s="222"/>
      <c r="D166" s="218" t="s">
        <v>211</v>
      </c>
      <c r="E166" s="223" t="s">
        <v>34</v>
      </c>
      <c r="F166" s="224" t="s">
        <v>3315</v>
      </c>
      <c r="G166" s="222"/>
      <c r="H166" s="223" t="s">
        <v>34</v>
      </c>
      <c r="I166" s="225"/>
      <c r="J166" s="222"/>
      <c r="K166" s="222"/>
      <c r="L166" s="226"/>
      <c r="M166" s="227"/>
      <c r="N166" s="228"/>
      <c r="O166" s="228"/>
      <c r="P166" s="228"/>
      <c r="Q166" s="228"/>
      <c r="R166" s="228"/>
      <c r="S166" s="228"/>
      <c r="T166" s="229"/>
      <c r="AT166" s="230" t="s">
        <v>211</v>
      </c>
      <c r="AU166" s="230" t="s">
        <v>87</v>
      </c>
      <c r="AV166" s="12" t="s">
        <v>42</v>
      </c>
      <c r="AW166" s="12" t="s">
        <v>40</v>
      </c>
      <c r="AX166" s="12" t="s">
        <v>80</v>
      </c>
      <c r="AY166" s="230" t="s">
        <v>201</v>
      </c>
    </row>
    <row r="167" spans="2:65" s="12" customFormat="1">
      <c r="B167" s="221"/>
      <c r="C167" s="222"/>
      <c r="D167" s="218" t="s">
        <v>211</v>
      </c>
      <c r="E167" s="223" t="s">
        <v>34</v>
      </c>
      <c r="F167" s="224" t="s">
        <v>5189</v>
      </c>
      <c r="G167" s="222"/>
      <c r="H167" s="223" t="s">
        <v>34</v>
      </c>
      <c r="I167" s="225"/>
      <c r="J167" s="222"/>
      <c r="K167" s="222"/>
      <c r="L167" s="226"/>
      <c r="M167" s="227"/>
      <c r="N167" s="228"/>
      <c r="O167" s="228"/>
      <c r="P167" s="228"/>
      <c r="Q167" s="228"/>
      <c r="R167" s="228"/>
      <c r="S167" s="228"/>
      <c r="T167" s="229"/>
      <c r="AT167" s="230" t="s">
        <v>211</v>
      </c>
      <c r="AU167" s="230" t="s">
        <v>87</v>
      </c>
      <c r="AV167" s="12" t="s">
        <v>42</v>
      </c>
      <c r="AW167" s="12" t="s">
        <v>40</v>
      </c>
      <c r="AX167" s="12" t="s">
        <v>80</v>
      </c>
      <c r="AY167" s="230" t="s">
        <v>201</v>
      </c>
    </row>
    <row r="168" spans="2:65" s="12" customFormat="1">
      <c r="B168" s="221"/>
      <c r="C168" s="222"/>
      <c r="D168" s="218" t="s">
        <v>211</v>
      </c>
      <c r="E168" s="223" t="s">
        <v>34</v>
      </c>
      <c r="F168" s="224" t="s">
        <v>5230</v>
      </c>
      <c r="G168" s="222"/>
      <c r="H168" s="223" t="s">
        <v>34</v>
      </c>
      <c r="I168" s="225"/>
      <c r="J168" s="222"/>
      <c r="K168" s="222"/>
      <c r="L168" s="226"/>
      <c r="M168" s="227"/>
      <c r="N168" s="228"/>
      <c r="O168" s="228"/>
      <c r="P168" s="228"/>
      <c r="Q168" s="228"/>
      <c r="R168" s="228"/>
      <c r="S168" s="228"/>
      <c r="T168" s="229"/>
      <c r="AT168" s="230" t="s">
        <v>211</v>
      </c>
      <c r="AU168" s="230" t="s">
        <v>87</v>
      </c>
      <c r="AV168" s="12" t="s">
        <v>42</v>
      </c>
      <c r="AW168" s="12" t="s">
        <v>40</v>
      </c>
      <c r="AX168" s="12" t="s">
        <v>80</v>
      </c>
      <c r="AY168" s="230" t="s">
        <v>201</v>
      </c>
    </row>
    <row r="169" spans="2:65" s="13" customFormat="1">
      <c r="B169" s="231"/>
      <c r="C169" s="232"/>
      <c r="D169" s="218" t="s">
        <v>211</v>
      </c>
      <c r="E169" s="233" t="s">
        <v>34</v>
      </c>
      <c r="F169" s="234" t="s">
        <v>5573</v>
      </c>
      <c r="G169" s="232"/>
      <c r="H169" s="235">
        <v>1.631</v>
      </c>
      <c r="I169" s="236"/>
      <c r="J169" s="232"/>
      <c r="K169" s="232"/>
      <c r="L169" s="237"/>
      <c r="M169" s="238"/>
      <c r="N169" s="239"/>
      <c r="O169" s="239"/>
      <c r="P169" s="239"/>
      <c r="Q169" s="239"/>
      <c r="R169" s="239"/>
      <c r="S169" s="239"/>
      <c r="T169" s="240"/>
      <c r="AT169" s="241" t="s">
        <v>211</v>
      </c>
      <c r="AU169" s="241" t="s">
        <v>87</v>
      </c>
      <c r="AV169" s="13" t="s">
        <v>87</v>
      </c>
      <c r="AW169" s="13" t="s">
        <v>40</v>
      </c>
      <c r="AX169" s="13" t="s">
        <v>80</v>
      </c>
      <c r="AY169" s="241" t="s">
        <v>201</v>
      </c>
    </row>
    <row r="170" spans="2:65" s="13" customFormat="1">
      <c r="B170" s="231"/>
      <c r="C170" s="232"/>
      <c r="D170" s="218" t="s">
        <v>211</v>
      </c>
      <c r="E170" s="233" t="s">
        <v>34</v>
      </c>
      <c r="F170" s="234" t="s">
        <v>5574</v>
      </c>
      <c r="G170" s="232"/>
      <c r="H170" s="235">
        <v>-0.40500000000000003</v>
      </c>
      <c r="I170" s="236"/>
      <c r="J170" s="232"/>
      <c r="K170" s="232"/>
      <c r="L170" s="237"/>
      <c r="M170" s="238"/>
      <c r="N170" s="239"/>
      <c r="O170" s="239"/>
      <c r="P170" s="239"/>
      <c r="Q170" s="239"/>
      <c r="R170" s="239"/>
      <c r="S170" s="239"/>
      <c r="T170" s="240"/>
      <c r="AT170" s="241" t="s">
        <v>211</v>
      </c>
      <c r="AU170" s="241" t="s">
        <v>87</v>
      </c>
      <c r="AV170" s="13" t="s">
        <v>87</v>
      </c>
      <c r="AW170" s="13" t="s">
        <v>40</v>
      </c>
      <c r="AX170" s="13" t="s">
        <v>80</v>
      </c>
      <c r="AY170" s="241" t="s">
        <v>201</v>
      </c>
    </row>
    <row r="171" spans="2:65" s="14" customFormat="1">
      <c r="B171" s="242"/>
      <c r="C171" s="243"/>
      <c r="D171" s="218" t="s">
        <v>211</v>
      </c>
      <c r="E171" s="244" t="s">
        <v>34</v>
      </c>
      <c r="F171" s="245" t="s">
        <v>215</v>
      </c>
      <c r="G171" s="243"/>
      <c r="H171" s="246">
        <v>1.226</v>
      </c>
      <c r="I171" s="247"/>
      <c r="J171" s="243"/>
      <c r="K171" s="243"/>
      <c r="L171" s="248"/>
      <c r="M171" s="249"/>
      <c r="N171" s="250"/>
      <c r="O171" s="250"/>
      <c r="P171" s="250"/>
      <c r="Q171" s="250"/>
      <c r="R171" s="250"/>
      <c r="S171" s="250"/>
      <c r="T171" s="251"/>
      <c r="AT171" s="252" t="s">
        <v>211</v>
      </c>
      <c r="AU171" s="252" t="s">
        <v>87</v>
      </c>
      <c r="AV171" s="14" t="s">
        <v>111</v>
      </c>
      <c r="AW171" s="14" t="s">
        <v>40</v>
      </c>
      <c r="AX171" s="14" t="s">
        <v>42</v>
      </c>
      <c r="AY171" s="252" t="s">
        <v>201</v>
      </c>
    </row>
    <row r="172" spans="2:65" s="1" customFormat="1" ht="38.25" customHeight="1">
      <c r="B172" s="43"/>
      <c r="C172" s="206" t="s">
        <v>265</v>
      </c>
      <c r="D172" s="206" t="s">
        <v>203</v>
      </c>
      <c r="E172" s="207" t="s">
        <v>5244</v>
      </c>
      <c r="F172" s="208" t="s">
        <v>5245</v>
      </c>
      <c r="G172" s="209" t="s">
        <v>206</v>
      </c>
      <c r="H172" s="210">
        <v>0.36799999999999999</v>
      </c>
      <c r="I172" s="211"/>
      <c r="J172" s="212">
        <f>ROUND(I172*H172,2)</f>
        <v>0</v>
      </c>
      <c r="K172" s="208" t="s">
        <v>207</v>
      </c>
      <c r="L172" s="63"/>
      <c r="M172" s="213" t="s">
        <v>34</v>
      </c>
      <c r="N172" s="214" t="s">
        <v>51</v>
      </c>
      <c r="O172" s="44"/>
      <c r="P172" s="215">
        <f>O172*H172</f>
        <v>0</v>
      </c>
      <c r="Q172" s="215">
        <v>0</v>
      </c>
      <c r="R172" s="215">
        <f>Q172*H172</f>
        <v>0</v>
      </c>
      <c r="S172" s="215">
        <v>0</v>
      </c>
      <c r="T172" s="216">
        <f>S172*H172</f>
        <v>0</v>
      </c>
      <c r="AR172" s="25" t="s">
        <v>111</v>
      </c>
      <c r="AT172" s="25" t="s">
        <v>203</v>
      </c>
      <c r="AU172" s="25" t="s">
        <v>87</v>
      </c>
      <c r="AY172" s="25" t="s">
        <v>201</v>
      </c>
      <c r="BE172" s="217">
        <f>IF(N172="základní",J172,0)</f>
        <v>0</v>
      </c>
      <c r="BF172" s="217">
        <f>IF(N172="snížená",J172,0)</f>
        <v>0</v>
      </c>
      <c r="BG172" s="217">
        <f>IF(N172="zákl. přenesená",J172,0)</f>
        <v>0</v>
      </c>
      <c r="BH172" s="217">
        <f>IF(N172="sníž. přenesená",J172,0)</f>
        <v>0</v>
      </c>
      <c r="BI172" s="217">
        <f>IF(N172="nulová",J172,0)</f>
        <v>0</v>
      </c>
      <c r="BJ172" s="25" t="s">
        <v>42</v>
      </c>
      <c r="BK172" s="217">
        <f>ROUND(I172*H172,2)</f>
        <v>0</v>
      </c>
      <c r="BL172" s="25" t="s">
        <v>111</v>
      </c>
      <c r="BM172" s="25" t="s">
        <v>5575</v>
      </c>
    </row>
    <row r="173" spans="2:65" s="1" customFormat="1" ht="189">
      <c r="B173" s="43"/>
      <c r="C173" s="65"/>
      <c r="D173" s="218" t="s">
        <v>209</v>
      </c>
      <c r="E173" s="65"/>
      <c r="F173" s="219" t="s">
        <v>5240</v>
      </c>
      <c r="G173" s="65"/>
      <c r="H173" s="65"/>
      <c r="I173" s="175"/>
      <c r="J173" s="65"/>
      <c r="K173" s="65"/>
      <c r="L173" s="63"/>
      <c r="M173" s="220"/>
      <c r="N173" s="44"/>
      <c r="O173" s="44"/>
      <c r="P173" s="44"/>
      <c r="Q173" s="44"/>
      <c r="R173" s="44"/>
      <c r="S173" s="44"/>
      <c r="T173" s="80"/>
      <c r="AT173" s="25" t="s">
        <v>209</v>
      </c>
      <c r="AU173" s="25" t="s">
        <v>87</v>
      </c>
    </row>
    <row r="174" spans="2:65" s="13" customFormat="1">
      <c r="B174" s="231"/>
      <c r="C174" s="232"/>
      <c r="D174" s="218" t="s">
        <v>211</v>
      </c>
      <c r="E174" s="232"/>
      <c r="F174" s="234" t="s">
        <v>5576</v>
      </c>
      <c r="G174" s="232"/>
      <c r="H174" s="235">
        <v>0.36799999999999999</v>
      </c>
      <c r="I174" s="236"/>
      <c r="J174" s="232"/>
      <c r="K174" s="232"/>
      <c r="L174" s="237"/>
      <c r="M174" s="238"/>
      <c r="N174" s="239"/>
      <c r="O174" s="239"/>
      <c r="P174" s="239"/>
      <c r="Q174" s="239"/>
      <c r="R174" s="239"/>
      <c r="S174" s="239"/>
      <c r="T174" s="240"/>
      <c r="AT174" s="241" t="s">
        <v>211</v>
      </c>
      <c r="AU174" s="241" t="s">
        <v>87</v>
      </c>
      <c r="AV174" s="13" t="s">
        <v>87</v>
      </c>
      <c r="AW174" s="13" t="s">
        <v>6</v>
      </c>
      <c r="AX174" s="13" t="s">
        <v>42</v>
      </c>
      <c r="AY174" s="241" t="s">
        <v>201</v>
      </c>
    </row>
    <row r="175" spans="2:65" s="1" customFormat="1" ht="25.5" customHeight="1">
      <c r="B175" s="43"/>
      <c r="C175" s="206" t="s">
        <v>272</v>
      </c>
      <c r="D175" s="206" t="s">
        <v>203</v>
      </c>
      <c r="E175" s="207" t="s">
        <v>5248</v>
      </c>
      <c r="F175" s="208" t="s">
        <v>5249</v>
      </c>
      <c r="G175" s="209" t="s">
        <v>206</v>
      </c>
      <c r="H175" s="210">
        <v>1.226</v>
      </c>
      <c r="I175" s="211"/>
      <c r="J175" s="212">
        <f>ROUND(I175*H175,2)</f>
        <v>0</v>
      </c>
      <c r="K175" s="208" t="s">
        <v>207</v>
      </c>
      <c r="L175" s="63"/>
      <c r="M175" s="213" t="s">
        <v>34</v>
      </c>
      <c r="N175" s="214" t="s">
        <v>51</v>
      </c>
      <c r="O175" s="44"/>
      <c r="P175" s="215">
        <f>O175*H175</f>
        <v>0</v>
      </c>
      <c r="Q175" s="215">
        <v>0</v>
      </c>
      <c r="R175" s="215">
        <f>Q175*H175</f>
        <v>0</v>
      </c>
      <c r="S175" s="215">
        <v>0</v>
      </c>
      <c r="T175" s="216">
        <f>S175*H175</f>
        <v>0</v>
      </c>
      <c r="AR175" s="25" t="s">
        <v>111</v>
      </c>
      <c r="AT175" s="25" t="s">
        <v>203</v>
      </c>
      <c r="AU175" s="25" t="s">
        <v>87</v>
      </c>
      <c r="AY175" s="25" t="s">
        <v>201</v>
      </c>
      <c r="BE175" s="217">
        <f>IF(N175="základní",J175,0)</f>
        <v>0</v>
      </c>
      <c r="BF175" s="217">
        <f>IF(N175="snížená",J175,0)</f>
        <v>0</v>
      </c>
      <c r="BG175" s="217">
        <f>IF(N175="zákl. přenesená",J175,0)</f>
        <v>0</v>
      </c>
      <c r="BH175" s="217">
        <f>IF(N175="sníž. přenesená",J175,0)</f>
        <v>0</v>
      </c>
      <c r="BI175" s="217">
        <f>IF(N175="nulová",J175,0)</f>
        <v>0</v>
      </c>
      <c r="BJ175" s="25" t="s">
        <v>42</v>
      </c>
      <c r="BK175" s="217">
        <f>ROUND(I175*H175,2)</f>
        <v>0</v>
      </c>
      <c r="BL175" s="25" t="s">
        <v>111</v>
      </c>
      <c r="BM175" s="25" t="s">
        <v>5577</v>
      </c>
    </row>
    <row r="176" spans="2:65" s="1" customFormat="1" ht="189">
      <c r="B176" s="43"/>
      <c r="C176" s="65"/>
      <c r="D176" s="218" t="s">
        <v>209</v>
      </c>
      <c r="E176" s="65"/>
      <c r="F176" s="219" t="s">
        <v>5240</v>
      </c>
      <c r="G176" s="65"/>
      <c r="H176" s="65"/>
      <c r="I176" s="175"/>
      <c r="J176" s="65"/>
      <c r="K176" s="65"/>
      <c r="L176" s="63"/>
      <c r="M176" s="220"/>
      <c r="N176" s="44"/>
      <c r="O176" s="44"/>
      <c r="P176" s="44"/>
      <c r="Q176" s="44"/>
      <c r="R176" s="44"/>
      <c r="S176" s="44"/>
      <c r="T176" s="80"/>
      <c r="AT176" s="25" t="s">
        <v>209</v>
      </c>
      <c r="AU176" s="25" t="s">
        <v>87</v>
      </c>
    </row>
    <row r="177" spans="2:65" s="12" customFormat="1">
      <c r="B177" s="221"/>
      <c r="C177" s="222"/>
      <c r="D177" s="218" t="s">
        <v>211</v>
      </c>
      <c r="E177" s="223" t="s">
        <v>34</v>
      </c>
      <c r="F177" s="224" t="s">
        <v>3315</v>
      </c>
      <c r="G177" s="222"/>
      <c r="H177" s="223" t="s">
        <v>34</v>
      </c>
      <c r="I177" s="225"/>
      <c r="J177" s="222"/>
      <c r="K177" s="222"/>
      <c r="L177" s="226"/>
      <c r="M177" s="227"/>
      <c r="N177" s="228"/>
      <c r="O177" s="228"/>
      <c r="P177" s="228"/>
      <c r="Q177" s="228"/>
      <c r="R177" s="228"/>
      <c r="S177" s="228"/>
      <c r="T177" s="229"/>
      <c r="AT177" s="230" t="s">
        <v>211</v>
      </c>
      <c r="AU177" s="230" t="s">
        <v>87</v>
      </c>
      <c r="AV177" s="12" t="s">
        <v>42</v>
      </c>
      <c r="AW177" s="12" t="s">
        <v>40</v>
      </c>
      <c r="AX177" s="12" t="s">
        <v>80</v>
      </c>
      <c r="AY177" s="230" t="s">
        <v>201</v>
      </c>
    </row>
    <row r="178" spans="2:65" s="12" customFormat="1">
      <c r="B178" s="221"/>
      <c r="C178" s="222"/>
      <c r="D178" s="218" t="s">
        <v>211</v>
      </c>
      <c r="E178" s="223" t="s">
        <v>34</v>
      </c>
      <c r="F178" s="224" t="s">
        <v>5189</v>
      </c>
      <c r="G178" s="222"/>
      <c r="H178" s="223" t="s">
        <v>34</v>
      </c>
      <c r="I178" s="225"/>
      <c r="J178" s="222"/>
      <c r="K178" s="222"/>
      <c r="L178" s="226"/>
      <c r="M178" s="227"/>
      <c r="N178" s="228"/>
      <c r="O178" s="228"/>
      <c r="P178" s="228"/>
      <c r="Q178" s="228"/>
      <c r="R178" s="228"/>
      <c r="S178" s="228"/>
      <c r="T178" s="229"/>
      <c r="AT178" s="230" t="s">
        <v>211</v>
      </c>
      <c r="AU178" s="230" t="s">
        <v>87</v>
      </c>
      <c r="AV178" s="12" t="s">
        <v>42</v>
      </c>
      <c r="AW178" s="12" t="s">
        <v>40</v>
      </c>
      <c r="AX178" s="12" t="s">
        <v>80</v>
      </c>
      <c r="AY178" s="230" t="s">
        <v>201</v>
      </c>
    </row>
    <row r="179" spans="2:65" s="12" customFormat="1">
      <c r="B179" s="221"/>
      <c r="C179" s="222"/>
      <c r="D179" s="218" t="s">
        <v>211</v>
      </c>
      <c r="E179" s="223" t="s">
        <v>34</v>
      </c>
      <c r="F179" s="224" t="s">
        <v>5230</v>
      </c>
      <c r="G179" s="222"/>
      <c r="H179" s="223" t="s">
        <v>34</v>
      </c>
      <c r="I179" s="225"/>
      <c r="J179" s="222"/>
      <c r="K179" s="222"/>
      <c r="L179" s="226"/>
      <c r="M179" s="227"/>
      <c r="N179" s="228"/>
      <c r="O179" s="228"/>
      <c r="P179" s="228"/>
      <c r="Q179" s="228"/>
      <c r="R179" s="228"/>
      <c r="S179" s="228"/>
      <c r="T179" s="229"/>
      <c r="AT179" s="230" t="s">
        <v>211</v>
      </c>
      <c r="AU179" s="230" t="s">
        <v>87</v>
      </c>
      <c r="AV179" s="12" t="s">
        <v>42</v>
      </c>
      <c r="AW179" s="12" t="s">
        <v>40</v>
      </c>
      <c r="AX179" s="12" t="s">
        <v>80</v>
      </c>
      <c r="AY179" s="230" t="s">
        <v>201</v>
      </c>
    </row>
    <row r="180" spans="2:65" s="13" customFormat="1">
      <c r="B180" s="231"/>
      <c r="C180" s="232"/>
      <c r="D180" s="218" t="s">
        <v>211</v>
      </c>
      <c r="E180" s="233" t="s">
        <v>34</v>
      </c>
      <c r="F180" s="234" t="s">
        <v>5573</v>
      </c>
      <c r="G180" s="232"/>
      <c r="H180" s="235">
        <v>1.631</v>
      </c>
      <c r="I180" s="236"/>
      <c r="J180" s="232"/>
      <c r="K180" s="232"/>
      <c r="L180" s="237"/>
      <c r="M180" s="238"/>
      <c r="N180" s="239"/>
      <c r="O180" s="239"/>
      <c r="P180" s="239"/>
      <c r="Q180" s="239"/>
      <c r="R180" s="239"/>
      <c r="S180" s="239"/>
      <c r="T180" s="240"/>
      <c r="AT180" s="241" t="s">
        <v>211</v>
      </c>
      <c r="AU180" s="241" t="s">
        <v>87</v>
      </c>
      <c r="AV180" s="13" t="s">
        <v>87</v>
      </c>
      <c r="AW180" s="13" t="s">
        <v>40</v>
      </c>
      <c r="AX180" s="13" t="s">
        <v>80</v>
      </c>
      <c r="AY180" s="241" t="s">
        <v>201</v>
      </c>
    </row>
    <row r="181" spans="2:65" s="13" customFormat="1">
      <c r="B181" s="231"/>
      <c r="C181" s="232"/>
      <c r="D181" s="218" t="s">
        <v>211</v>
      </c>
      <c r="E181" s="233" t="s">
        <v>34</v>
      </c>
      <c r="F181" s="234" t="s">
        <v>5574</v>
      </c>
      <c r="G181" s="232"/>
      <c r="H181" s="235">
        <v>-0.40500000000000003</v>
      </c>
      <c r="I181" s="236"/>
      <c r="J181" s="232"/>
      <c r="K181" s="232"/>
      <c r="L181" s="237"/>
      <c r="M181" s="238"/>
      <c r="N181" s="239"/>
      <c r="O181" s="239"/>
      <c r="P181" s="239"/>
      <c r="Q181" s="239"/>
      <c r="R181" s="239"/>
      <c r="S181" s="239"/>
      <c r="T181" s="240"/>
      <c r="AT181" s="241" t="s">
        <v>211</v>
      </c>
      <c r="AU181" s="241" t="s">
        <v>87</v>
      </c>
      <c r="AV181" s="13" t="s">
        <v>87</v>
      </c>
      <c r="AW181" s="13" t="s">
        <v>40</v>
      </c>
      <c r="AX181" s="13" t="s">
        <v>80</v>
      </c>
      <c r="AY181" s="241" t="s">
        <v>201</v>
      </c>
    </row>
    <row r="182" spans="2:65" s="14" customFormat="1">
      <c r="B182" s="242"/>
      <c r="C182" s="243"/>
      <c r="D182" s="218" t="s">
        <v>211</v>
      </c>
      <c r="E182" s="244" t="s">
        <v>34</v>
      </c>
      <c r="F182" s="245" t="s">
        <v>215</v>
      </c>
      <c r="G182" s="243"/>
      <c r="H182" s="246">
        <v>1.226</v>
      </c>
      <c r="I182" s="247"/>
      <c r="J182" s="243"/>
      <c r="K182" s="243"/>
      <c r="L182" s="248"/>
      <c r="M182" s="249"/>
      <c r="N182" s="250"/>
      <c r="O182" s="250"/>
      <c r="P182" s="250"/>
      <c r="Q182" s="250"/>
      <c r="R182" s="250"/>
      <c r="S182" s="250"/>
      <c r="T182" s="251"/>
      <c r="AT182" s="252" t="s">
        <v>211</v>
      </c>
      <c r="AU182" s="252" t="s">
        <v>87</v>
      </c>
      <c r="AV182" s="14" t="s">
        <v>111</v>
      </c>
      <c r="AW182" s="14" t="s">
        <v>40</v>
      </c>
      <c r="AX182" s="14" t="s">
        <v>42</v>
      </c>
      <c r="AY182" s="252" t="s">
        <v>201</v>
      </c>
    </row>
    <row r="183" spans="2:65" s="1" customFormat="1" ht="38.25" customHeight="1">
      <c r="B183" s="43"/>
      <c r="C183" s="206" t="s">
        <v>10</v>
      </c>
      <c r="D183" s="206" t="s">
        <v>203</v>
      </c>
      <c r="E183" s="207" t="s">
        <v>5251</v>
      </c>
      <c r="F183" s="208" t="s">
        <v>5252</v>
      </c>
      <c r="G183" s="209" t="s">
        <v>206</v>
      </c>
      <c r="H183" s="210">
        <v>0.36799999999999999</v>
      </c>
      <c r="I183" s="211"/>
      <c r="J183" s="212">
        <f>ROUND(I183*H183,2)</f>
        <v>0</v>
      </c>
      <c r="K183" s="208" t="s">
        <v>207</v>
      </c>
      <c r="L183" s="63"/>
      <c r="M183" s="213" t="s">
        <v>34</v>
      </c>
      <c r="N183" s="214" t="s">
        <v>51</v>
      </c>
      <c r="O183" s="44"/>
      <c r="P183" s="215">
        <f>O183*H183</f>
        <v>0</v>
      </c>
      <c r="Q183" s="215">
        <v>0</v>
      </c>
      <c r="R183" s="215">
        <f>Q183*H183</f>
        <v>0</v>
      </c>
      <c r="S183" s="215">
        <v>0</v>
      </c>
      <c r="T183" s="216">
        <f>S183*H183</f>
        <v>0</v>
      </c>
      <c r="AR183" s="25" t="s">
        <v>111</v>
      </c>
      <c r="AT183" s="25" t="s">
        <v>203</v>
      </c>
      <c r="AU183" s="25" t="s">
        <v>87</v>
      </c>
      <c r="AY183" s="25" t="s">
        <v>201</v>
      </c>
      <c r="BE183" s="217">
        <f>IF(N183="základní",J183,0)</f>
        <v>0</v>
      </c>
      <c r="BF183" s="217">
        <f>IF(N183="snížená",J183,0)</f>
        <v>0</v>
      </c>
      <c r="BG183" s="217">
        <f>IF(N183="zákl. přenesená",J183,0)</f>
        <v>0</v>
      </c>
      <c r="BH183" s="217">
        <f>IF(N183="sníž. přenesená",J183,0)</f>
        <v>0</v>
      </c>
      <c r="BI183" s="217">
        <f>IF(N183="nulová",J183,0)</f>
        <v>0</v>
      </c>
      <c r="BJ183" s="25" t="s">
        <v>42</v>
      </c>
      <c r="BK183" s="217">
        <f>ROUND(I183*H183,2)</f>
        <v>0</v>
      </c>
      <c r="BL183" s="25" t="s">
        <v>111</v>
      </c>
      <c r="BM183" s="25" t="s">
        <v>5578</v>
      </c>
    </row>
    <row r="184" spans="2:65" s="1" customFormat="1" ht="189">
      <c r="B184" s="43"/>
      <c r="C184" s="65"/>
      <c r="D184" s="218" t="s">
        <v>209</v>
      </c>
      <c r="E184" s="65"/>
      <c r="F184" s="219" t="s">
        <v>5240</v>
      </c>
      <c r="G184" s="65"/>
      <c r="H184" s="65"/>
      <c r="I184" s="175"/>
      <c r="J184" s="65"/>
      <c r="K184" s="65"/>
      <c r="L184" s="63"/>
      <c r="M184" s="220"/>
      <c r="N184" s="44"/>
      <c r="O184" s="44"/>
      <c r="P184" s="44"/>
      <c r="Q184" s="44"/>
      <c r="R184" s="44"/>
      <c r="S184" s="44"/>
      <c r="T184" s="80"/>
      <c r="AT184" s="25" t="s">
        <v>209</v>
      </c>
      <c r="AU184" s="25" t="s">
        <v>87</v>
      </c>
    </row>
    <row r="185" spans="2:65" s="13" customFormat="1">
      <c r="B185" s="231"/>
      <c r="C185" s="232"/>
      <c r="D185" s="218" t="s">
        <v>211</v>
      </c>
      <c r="E185" s="232"/>
      <c r="F185" s="234" t="s">
        <v>5576</v>
      </c>
      <c r="G185" s="232"/>
      <c r="H185" s="235">
        <v>0.36799999999999999</v>
      </c>
      <c r="I185" s="236"/>
      <c r="J185" s="232"/>
      <c r="K185" s="232"/>
      <c r="L185" s="237"/>
      <c r="M185" s="238"/>
      <c r="N185" s="239"/>
      <c r="O185" s="239"/>
      <c r="P185" s="239"/>
      <c r="Q185" s="239"/>
      <c r="R185" s="239"/>
      <c r="S185" s="239"/>
      <c r="T185" s="240"/>
      <c r="AT185" s="241" t="s">
        <v>211</v>
      </c>
      <c r="AU185" s="241" t="s">
        <v>87</v>
      </c>
      <c r="AV185" s="13" t="s">
        <v>87</v>
      </c>
      <c r="AW185" s="13" t="s">
        <v>6</v>
      </c>
      <c r="AX185" s="13" t="s">
        <v>42</v>
      </c>
      <c r="AY185" s="241" t="s">
        <v>201</v>
      </c>
    </row>
    <row r="186" spans="2:65" s="1" customFormat="1" ht="25.5" customHeight="1">
      <c r="B186" s="43"/>
      <c r="C186" s="206" t="s">
        <v>286</v>
      </c>
      <c r="D186" s="206" t="s">
        <v>203</v>
      </c>
      <c r="E186" s="207" t="s">
        <v>5254</v>
      </c>
      <c r="F186" s="208" t="s">
        <v>5255</v>
      </c>
      <c r="G186" s="209" t="s">
        <v>137</v>
      </c>
      <c r="H186" s="210">
        <v>162.316</v>
      </c>
      <c r="I186" s="211"/>
      <c r="J186" s="212">
        <f>ROUND(I186*H186,2)</f>
        <v>0</v>
      </c>
      <c r="K186" s="208" t="s">
        <v>207</v>
      </c>
      <c r="L186" s="63"/>
      <c r="M186" s="213" t="s">
        <v>34</v>
      </c>
      <c r="N186" s="214" t="s">
        <v>51</v>
      </c>
      <c r="O186" s="44"/>
      <c r="P186" s="215">
        <f>O186*H186</f>
        <v>0</v>
      </c>
      <c r="Q186" s="215">
        <v>8.4000000000000003E-4</v>
      </c>
      <c r="R186" s="215">
        <f>Q186*H186</f>
        <v>0.13634544000000001</v>
      </c>
      <c r="S186" s="215">
        <v>0</v>
      </c>
      <c r="T186" s="216">
        <f>S186*H186</f>
        <v>0</v>
      </c>
      <c r="AR186" s="25" t="s">
        <v>111</v>
      </c>
      <c r="AT186" s="25" t="s">
        <v>203</v>
      </c>
      <c r="AU186" s="25" t="s">
        <v>87</v>
      </c>
      <c r="AY186" s="25" t="s">
        <v>201</v>
      </c>
      <c r="BE186" s="217">
        <f>IF(N186="základní",J186,0)</f>
        <v>0</v>
      </c>
      <c r="BF186" s="217">
        <f>IF(N186="snížená",J186,0)</f>
        <v>0</v>
      </c>
      <c r="BG186" s="217">
        <f>IF(N186="zákl. přenesená",J186,0)</f>
        <v>0</v>
      </c>
      <c r="BH186" s="217">
        <f>IF(N186="sníž. přenesená",J186,0)</f>
        <v>0</v>
      </c>
      <c r="BI186" s="217">
        <f>IF(N186="nulová",J186,0)</f>
        <v>0</v>
      </c>
      <c r="BJ186" s="25" t="s">
        <v>42</v>
      </c>
      <c r="BK186" s="217">
        <f>ROUND(I186*H186,2)</f>
        <v>0</v>
      </c>
      <c r="BL186" s="25" t="s">
        <v>111</v>
      </c>
      <c r="BM186" s="25" t="s">
        <v>5579</v>
      </c>
    </row>
    <row r="187" spans="2:65" s="1" customFormat="1" ht="148.5">
      <c r="B187" s="43"/>
      <c r="C187" s="65"/>
      <c r="D187" s="218" t="s">
        <v>209</v>
      </c>
      <c r="E187" s="65"/>
      <c r="F187" s="219" t="s">
        <v>5257</v>
      </c>
      <c r="G187" s="65"/>
      <c r="H187" s="65"/>
      <c r="I187" s="175"/>
      <c r="J187" s="65"/>
      <c r="K187" s="65"/>
      <c r="L187" s="63"/>
      <c r="M187" s="220"/>
      <c r="N187" s="44"/>
      <c r="O187" s="44"/>
      <c r="P187" s="44"/>
      <c r="Q187" s="44"/>
      <c r="R187" s="44"/>
      <c r="S187" s="44"/>
      <c r="T187" s="80"/>
      <c r="AT187" s="25" t="s">
        <v>209</v>
      </c>
      <c r="AU187" s="25" t="s">
        <v>87</v>
      </c>
    </row>
    <row r="188" spans="2:65" s="12" customFormat="1">
      <c r="B188" s="221"/>
      <c r="C188" s="222"/>
      <c r="D188" s="218" t="s">
        <v>211</v>
      </c>
      <c r="E188" s="223" t="s">
        <v>34</v>
      </c>
      <c r="F188" s="224" t="s">
        <v>5189</v>
      </c>
      <c r="G188" s="222"/>
      <c r="H188" s="223" t="s">
        <v>34</v>
      </c>
      <c r="I188" s="225"/>
      <c r="J188" s="222"/>
      <c r="K188" s="222"/>
      <c r="L188" s="226"/>
      <c r="M188" s="227"/>
      <c r="N188" s="228"/>
      <c r="O188" s="228"/>
      <c r="P188" s="228"/>
      <c r="Q188" s="228"/>
      <c r="R188" s="228"/>
      <c r="S188" s="228"/>
      <c r="T188" s="229"/>
      <c r="AT188" s="230" t="s">
        <v>211</v>
      </c>
      <c r="AU188" s="230" t="s">
        <v>87</v>
      </c>
      <c r="AV188" s="12" t="s">
        <v>42</v>
      </c>
      <c r="AW188" s="12" t="s">
        <v>40</v>
      </c>
      <c r="AX188" s="12" t="s">
        <v>80</v>
      </c>
      <c r="AY188" s="230" t="s">
        <v>201</v>
      </c>
    </row>
    <row r="189" spans="2:65" s="12" customFormat="1">
      <c r="B189" s="221"/>
      <c r="C189" s="222"/>
      <c r="D189" s="218" t="s">
        <v>211</v>
      </c>
      <c r="E189" s="223" t="s">
        <v>34</v>
      </c>
      <c r="F189" s="224" t="s">
        <v>5230</v>
      </c>
      <c r="G189" s="222"/>
      <c r="H189" s="223" t="s">
        <v>34</v>
      </c>
      <c r="I189" s="225"/>
      <c r="J189" s="222"/>
      <c r="K189" s="222"/>
      <c r="L189" s="226"/>
      <c r="M189" s="227"/>
      <c r="N189" s="228"/>
      <c r="O189" s="228"/>
      <c r="P189" s="228"/>
      <c r="Q189" s="228"/>
      <c r="R189" s="228"/>
      <c r="S189" s="228"/>
      <c r="T189" s="229"/>
      <c r="AT189" s="230" t="s">
        <v>211</v>
      </c>
      <c r="AU189" s="230" t="s">
        <v>87</v>
      </c>
      <c r="AV189" s="12" t="s">
        <v>42</v>
      </c>
      <c r="AW189" s="12" t="s">
        <v>40</v>
      </c>
      <c r="AX189" s="12" t="s">
        <v>80</v>
      </c>
      <c r="AY189" s="230" t="s">
        <v>201</v>
      </c>
    </row>
    <row r="190" spans="2:65" s="13" customFormat="1">
      <c r="B190" s="231"/>
      <c r="C190" s="232"/>
      <c r="D190" s="218" t="s">
        <v>211</v>
      </c>
      <c r="E190" s="233" t="s">
        <v>34</v>
      </c>
      <c r="F190" s="234" t="s">
        <v>5580</v>
      </c>
      <c r="G190" s="232"/>
      <c r="H190" s="235">
        <v>60.76</v>
      </c>
      <c r="I190" s="236"/>
      <c r="J190" s="232"/>
      <c r="K190" s="232"/>
      <c r="L190" s="237"/>
      <c r="M190" s="238"/>
      <c r="N190" s="239"/>
      <c r="O190" s="239"/>
      <c r="P190" s="239"/>
      <c r="Q190" s="239"/>
      <c r="R190" s="239"/>
      <c r="S190" s="239"/>
      <c r="T190" s="240"/>
      <c r="AT190" s="241" t="s">
        <v>211</v>
      </c>
      <c r="AU190" s="241" t="s">
        <v>87</v>
      </c>
      <c r="AV190" s="13" t="s">
        <v>87</v>
      </c>
      <c r="AW190" s="13" t="s">
        <v>40</v>
      </c>
      <c r="AX190" s="13" t="s">
        <v>80</v>
      </c>
      <c r="AY190" s="241" t="s">
        <v>201</v>
      </c>
    </row>
    <row r="191" spans="2:65" s="13" customFormat="1">
      <c r="B191" s="231"/>
      <c r="C191" s="232"/>
      <c r="D191" s="218" t="s">
        <v>211</v>
      </c>
      <c r="E191" s="233" t="s">
        <v>34</v>
      </c>
      <c r="F191" s="234" t="s">
        <v>5581</v>
      </c>
      <c r="G191" s="232"/>
      <c r="H191" s="235">
        <v>27.52</v>
      </c>
      <c r="I191" s="236"/>
      <c r="J191" s="232"/>
      <c r="K191" s="232"/>
      <c r="L191" s="237"/>
      <c r="M191" s="238"/>
      <c r="N191" s="239"/>
      <c r="O191" s="239"/>
      <c r="P191" s="239"/>
      <c r="Q191" s="239"/>
      <c r="R191" s="239"/>
      <c r="S191" s="239"/>
      <c r="T191" s="240"/>
      <c r="AT191" s="241" t="s">
        <v>211</v>
      </c>
      <c r="AU191" s="241" t="s">
        <v>87</v>
      </c>
      <c r="AV191" s="13" t="s">
        <v>87</v>
      </c>
      <c r="AW191" s="13" t="s">
        <v>40</v>
      </c>
      <c r="AX191" s="13" t="s">
        <v>80</v>
      </c>
      <c r="AY191" s="241" t="s">
        <v>201</v>
      </c>
    </row>
    <row r="192" spans="2:65" s="13" customFormat="1">
      <c r="B192" s="231"/>
      <c r="C192" s="232"/>
      <c r="D192" s="218" t="s">
        <v>211</v>
      </c>
      <c r="E192" s="233" t="s">
        <v>34</v>
      </c>
      <c r="F192" s="234" t="s">
        <v>5582</v>
      </c>
      <c r="G192" s="232"/>
      <c r="H192" s="235">
        <v>30.527999999999999</v>
      </c>
      <c r="I192" s="236"/>
      <c r="J192" s="232"/>
      <c r="K192" s="232"/>
      <c r="L192" s="237"/>
      <c r="M192" s="238"/>
      <c r="N192" s="239"/>
      <c r="O192" s="239"/>
      <c r="P192" s="239"/>
      <c r="Q192" s="239"/>
      <c r="R192" s="239"/>
      <c r="S192" s="239"/>
      <c r="T192" s="240"/>
      <c r="AT192" s="241" t="s">
        <v>211</v>
      </c>
      <c r="AU192" s="241" t="s">
        <v>87</v>
      </c>
      <c r="AV192" s="13" t="s">
        <v>87</v>
      </c>
      <c r="AW192" s="13" t="s">
        <v>40</v>
      </c>
      <c r="AX192" s="13" t="s">
        <v>80</v>
      </c>
      <c r="AY192" s="241" t="s">
        <v>201</v>
      </c>
    </row>
    <row r="193" spans="2:65" s="13" customFormat="1">
      <c r="B193" s="231"/>
      <c r="C193" s="232"/>
      <c r="D193" s="218" t="s">
        <v>211</v>
      </c>
      <c r="E193" s="233" t="s">
        <v>34</v>
      </c>
      <c r="F193" s="234" t="s">
        <v>5583</v>
      </c>
      <c r="G193" s="232"/>
      <c r="H193" s="235">
        <v>43.508000000000003</v>
      </c>
      <c r="I193" s="236"/>
      <c r="J193" s="232"/>
      <c r="K193" s="232"/>
      <c r="L193" s="237"/>
      <c r="M193" s="238"/>
      <c r="N193" s="239"/>
      <c r="O193" s="239"/>
      <c r="P193" s="239"/>
      <c r="Q193" s="239"/>
      <c r="R193" s="239"/>
      <c r="S193" s="239"/>
      <c r="T193" s="240"/>
      <c r="AT193" s="241" t="s">
        <v>211</v>
      </c>
      <c r="AU193" s="241" t="s">
        <v>87</v>
      </c>
      <c r="AV193" s="13" t="s">
        <v>87</v>
      </c>
      <c r="AW193" s="13" t="s">
        <v>40</v>
      </c>
      <c r="AX193" s="13" t="s">
        <v>80</v>
      </c>
      <c r="AY193" s="241" t="s">
        <v>201</v>
      </c>
    </row>
    <row r="194" spans="2:65" s="14" customFormat="1">
      <c r="B194" s="242"/>
      <c r="C194" s="243"/>
      <c r="D194" s="218" t="s">
        <v>211</v>
      </c>
      <c r="E194" s="244" t="s">
        <v>34</v>
      </c>
      <c r="F194" s="245" t="s">
        <v>215</v>
      </c>
      <c r="G194" s="243"/>
      <c r="H194" s="246">
        <v>162.316</v>
      </c>
      <c r="I194" s="247"/>
      <c r="J194" s="243"/>
      <c r="K194" s="243"/>
      <c r="L194" s="248"/>
      <c r="M194" s="249"/>
      <c r="N194" s="250"/>
      <c r="O194" s="250"/>
      <c r="P194" s="250"/>
      <c r="Q194" s="250"/>
      <c r="R194" s="250"/>
      <c r="S194" s="250"/>
      <c r="T194" s="251"/>
      <c r="AT194" s="252" t="s">
        <v>211</v>
      </c>
      <c r="AU194" s="252" t="s">
        <v>87</v>
      </c>
      <c r="AV194" s="14" t="s">
        <v>111</v>
      </c>
      <c r="AW194" s="14" t="s">
        <v>40</v>
      </c>
      <c r="AX194" s="14" t="s">
        <v>42</v>
      </c>
      <c r="AY194" s="252" t="s">
        <v>201</v>
      </c>
    </row>
    <row r="195" spans="2:65" s="1" customFormat="1" ht="38.25" customHeight="1">
      <c r="B195" s="43"/>
      <c r="C195" s="206" t="s">
        <v>293</v>
      </c>
      <c r="D195" s="206" t="s">
        <v>203</v>
      </c>
      <c r="E195" s="207" t="s">
        <v>5259</v>
      </c>
      <c r="F195" s="208" t="s">
        <v>5260</v>
      </c>
      <c r="G195" s="209" t="s">
        <v>137</v>
      </c>
      <c r="H195" s="210">
        <v>162.316</v>
      </c>
      <c r="I195" s="211"/>
      <c r="J195" s="212">
        <f>ROUND(I195*H195,2)</f>
        <v>0</v>
      </c>
      <c r="K195" s="208" t="s">
        <v>207</v>
      </c>
      <c r="L195" s="63"/>
      <c r="M195" s="213" t="s">
        <v>34</v>
      </c>
      <c r="N195" s="214" t="s">
        <v>51</v>
      </c>
      <c r="O195" s="44"/>
      <c r="P195" s="215">
        <f>O195*H195</f>
        <v>0</v>
      </c>
      <c r="Q195" s="215">
        <v>0</v>
      </c>
      <c r="R195" s="215">
        <f>Q195*H195</f>
        <v>0</v>
      </c>
      <c r="S195" s="215">
        <v>0</v>
      </c>
      <c r="T195" s="216">
        <f>S195*H195</f>
        <v>0</v>
      </c>
      <c r="AR195" s="25" t="s">
        <v>111</v>
      </c>
      <c r="AT195" s="25" t="s">
        <v>203</v>
      </c>
      <c r="AU195" s="25" t="s">
        <v>87</v>
      </c>
      <c r="AY195" s="25" t="s">
        <v>201</v>
      </c>
      <c r="BE195" s="217">
        <f>IF(N195="základní",J195,0)</f>
        <v>0</v>
      </c>
      <c r="BF195" s="217">
        <f>IF(N195="snížená",J195,0)</f>
        <v>0</v>
      </c>
      <c r="BG195" s="217">
        <f>IF(N195="zákl. přenesená",J195,0)</f>
        <v>0</v>
      </c>
      <c r="BH195" s="217">
        <f>IF(N195="sníž. přenesená",J195,0)</f>
        <v>0</v>
      </c>
      <c r="BI195" s="217">
        <f>IF(N195="nulová",J195,0)</f>
        <v>0</v>
      </c>
      <c r="BJ195" s="25" t="s">
        <v>42</v>
      </c>
      <c r="BK195" s="217">
        <f>ROUND(I195*H195,2)</f>
        <v>0</v>
      </c>
      <c r="BL195" s="25" t="s">
        <v>111</v>
      </c>
      <c r="BM195" s="25" t="s">
        <v>5584</v>
      </c>
    </row>
    <row r="196" spans="2:65" s="1" customFormat="1" ht="25.5" customHeight="1">
      <c r="B196" s="43"/>
      <c r="C196" s="206" t="s">
        <v>299</v>
      </c>
      <c r="D196" s="206" t="s">
        <v>203</v>
      </c>
      <c r="E196" s="207" t="s">
        <v>5262</v>
      </c>
      <c r="F196" s="208" t="s">
        <v>5263</v>
      </c>
      <c r="G196" s="209" t="s">
        <v>137</v>
      </c>
      <c r="H196" s="210">
        <v>8.6999999999999993</v>
      </c>
      <c r="I196" s="211"/>
      <c r="J196" s="212">
        <f>ROUND(I196*H196,2)</f>
        <v>0</v>
      </c>
      <c r="K196" s="208" t="s">
        <v>207</v>
      </c>
      <c r="L196" s="63"/>
      <c r="M196" s="213" t="s">
        <v>34</v>
      </c>
      <c r="N196" s="214" t="s">
        <v>51</v>
      </c>
      <c r="O196" s="44"/>
      <c r="P196" s="215">
        <f>O196*H196</f>
        <v>0</v>
      </c>
      <c r="Q196" s="215">
        <v>6.9999999999999999E-4</v>
      </c>
      <c r="R196" s="215">
        <f>Q196*H196</f>
        <v>6.0899999999999991E-3</v>
      </c>
      <c r="S196" s="215">
        <v>0</v>
      </c>
      <c r="T196" s="216">
        <f>S196*H196</f>
        <v>0</v>
      </c>
      <c r="AR196" s="25" t="s">
        <v>111</v>
      </c>
      <c r="AT196" s="25" t="s">
        <v>203</v>
      </c>
      <c r="AU196" s="25" t="s">
        <v>87</v>
      </c>
      <c r="AY196" s="25" t="s">
        <v>201</v>
      </c>
      <c r="BE196" s="217">
        <f>IF(N196="základní",J196,0)</f>
        <v>0</v>
      </c>
      <c r="BF196" s="217">
        <f>IF(N196="snížená",J196,0)</f>
        <v>0</v>
      </c>
      <c r="BG196" s="217">
        <f>IF(N196="zákl. přenesená",J196,0)</f>
        <v>0</v>
      </c>
      <c r="BH196" s="217">
        <f>IF(N196="sníž. přenesená",J196,0)</f>
        <v>0</v>
      </c>
      <c r="BI196" s="217">
        <f>IF(N196="nulová",J196,0)</f>
        <v>0</v>
      </c>
      <c r="BJ196" s="25" t="s">
        <v>42</v>
      </c>
      <c r="BK196" s="217">
        <f>ROUND(I196*H196,2)</f>
        <v>0</v>
      </c>
      <c r="BL196" s="25" t="s">
        <v>111</v>
      </c>
      <c r="BM196" s="25" t="s">
        <v>5585</v>
      </c>
    </row>
    <row r="197" spans="2:65" s="1" customFormat="1" ht="81">
      <c r="B197" s="43"/>
      <c r="C197" s="65"/>
      <c r="D197" s="218" t="s">
        <v>209</v>
      </c>
      <c r="E197" s="65"/>
      <c r="F197" s="219" t="s">
        <v>5265</v>
      </c>
      <c r="G197" s="65"/>
      <c r="H197" s="65"/>
      <c r="I197" s="175"/>
      <c r="J197" s="65"/>
      <c r="K197" s="65"/>
      <c r="L197" s="63"/>
      <c r="M197" s="220"/>
      <c r="N197" s="44"/>
      <c r="O197" s="44"/>
      <c r="P197" s="44"/>
      <c r="Q197" s="44"/>
      <c r="R197" s="44"/>
      <c r="S197" s="44"/>
      <c r="T197" s="80"/>
      <c r="AT197" s="25" t="s">
        <v>209</v>
      </c>
      <c r="AU197" s="25" t="s">
        <v>87</v>
      </c>
    </row>
    <row r="198" spans="2:65" s="12" customFormat="1">
      <c r="B198" s="221"/>
      <c r="C198" s="222"/>
      <c r="D198" s="218" t="s">
        <v>211</v>
      </c>
      <c r="E198" s="223" t="s">
        <v>34</v>
      </c>
      <c r="F198" s="224" t="s">
        <v>5189</v>
      </c>
      <c r="G198" s="222"/>
      <c r="H198" s="223" t="s">
        <v>34</v>
      </c>
      <c r="I198" s="225"/>
      <c r="J198" s="222"/>
      <c r="K198" s="222"/>
      <c r="L198" s="226"/>
      <c r="M198" s="227"/>
      <c r="N198" s="228"/>
      <c r="O198" s="228"/>
      <c r="P198" s="228"/>
      <c r="Q198" s="228"/>
      <c r="R198" s="228"/>
      <c r="S198" s="228"/>
      <c r="T198" s="229"/>
      <c r="AT198" s="230" t="s">
        <v>211</v>
      </c>
      <c r="AU198" s="230" t="s">
        <v>87</v>
      </c>
      <c r="AV198" s="12" t="s">
        <v>42</v>
      </c>
      <c r="AW198" s="12" t="s">
        <v>40</v>
      </c>
      <c r="AX198" s="12" t="s">
        <v>80</v>
      </c>
      <c r="AY198" s="230" t="s">
        <v>201</v>
      </c>
    </row>
    <row r="199" spans="2:65" s="12" customFormat="1">
      <c r="B199" s="221"/>
      <c r="C199" s="222"/>
      <c r="D199" s="218" t="s">
        <v>211</v>
      </c>
      <c r="E199" s="223" t="s">
        <v>34</v>
      </c>
      <c r="F199" s="224" t="s">
        <v>5230</v>
      </c>
      <c r="G199" s="222"/>
      <c r="H199" s="223" t="s">
        <v>34</v>
      </c>
      <c r="I199" s="225"/>
      <c r="J199" s="222"/>
      <c r="K199" s="222"/>
      <c r="L199" s="226"/>
      <c r="M199" s="227"/>
      <c r="N199" s="228"/>
      <c r="O199" s="228"/>
      <c r="P199" s="228"/>
      <c r="Q199" s="228"/>
      <c r="R199" s="228"/>
      <c r="S199" s="228"/>
      <c r="T199" s="229"/>
      <c r="AT199" s="230" t="s">
        <v>211</v>
      </c>
      <c r="AU199" s="230" t="s">
        <v>87</v>
      </c>
      <c r="AV199" s="12" t="s">
        <v>42</v>
      </c>
      <c r="AW199" s="12" t="s">
        <v>40</v>
      </c>
      <c r="AX199" s="12" t="s">
        <v>80</v>
      </c>
      <c r="AY199" s="230" t="s">
        <v>201</v>
      </c>
    </row>
    <row r="200" spans="2:65" s="13" customFormat="1">
      <c r="B200" s="231"/>
      <c r="C200" s="232"/>
      <c r="D200" s="218" t="s">
        <v>211</v>
      </c>
      <c r="E200" s="233" t="s">
        <v>34</v>
      </c>
      <c r="F200" s="234" t="s">
        <v>5586</v>
      </c>
      <c r="G200" s="232"/>
      <c r="H200" s="235">
        <v>8.6999999999999993</v>
      </c>
      <c r="I200" s="236"/>
      <c r="J200" s="232"/>
      <c r="K200" s="232"/>
      <c r="L200" s="237"/>
      <c r="M200" s="238"/>
      <c r="N200" s="239"/>
      <c r="O200" s="239"/>
      <c r="P200" s="239"/>
      <c r="Q200" s="239"/>
      <c r="R200" s="239"/>
      <c r="S200" s="239"/>
      <c r="T200" s="240"/>
      <c r="AT200" s="241" t="s">
        <v>211</v>
      </c>
      <c r="AU200" s="241" t="s">
        <v>87</v>
      </c>
      <c r="AV200" s="13" t="s">
        <v>87</v>
      </c>
      <c r="AW200" s="13" t="s">
        <v>40</v>
      </c>
      <c r="AX200" s="13" t="s">
        <v>80</v>
      </c>
      <c r="AY200" s="241" t="s">
        <v>201</v>
      </c>
    </row>
    <row r="201" spans="2:65" s="14" customFormat="1">
      <c r="B201" s="242"/>
      <c r="C201" s="243"/>
      <c r="D201" s="218" t="s">
        <v>211</v>
      </c>
      <c r="E201" s="244" t="s">
        <v>34</v>
      </c>
      <c r="F201" s="245" t="s">
        <v>215</v>
      </c>
      <c r="G201" s="243"/>
      <c r="H201" s="246">
        <v>8.6999999999999993</v>
      </c>
      <c r="I201" s="247"/>
      <c r="J201" s="243"/>
      <c r="K201" s="243"/>
      <c r="L201" s="248"/>
      <c r="M201" s="249"/>
      <c r="N201" s="250"/>
      <c r="O201" s="250"/>
      <c r="P201" s="250"/>
      <c r="Q201" s="250"/>
      <c r="R201" s="250"/>
      <c r="S201" s="250"/>
      <c r="T201" s="251"/>
      <c r="AT201" s="252" t="s">
        <v>211</v>
      </c>
      <c r="AU201" s="252" t="s">
        <v>87</v>
      </c>
      <c r="AV201" s="14" t="s">
        <v>111</v>
      </c>
      <c r="AW201" s="14" t="s">
        <v>40</v>
      </c>
      <c r="AX201" s="14" t="s">
        <v>42</v>
      </c>
      <c r="AY201" s="252" t="s">
        <v>201</v>
      </c>
    </row>
    <row r="202" spans="2:65" s="1" customFormat="1" ht="25.5" customHeight="1">
      <c r="B202" s="43"/>
      <c r="C202" s="206" t="s">
        <v>305</v>
      </c>
      <c r="D202" s="206" t="s">
        <v>203</v>
      </c>
      <c r="E202" s="207" t="s">
        <v>5268</v>
      </c>
      <c r="F202" s="208" t="s">
        <v>5269</v>
      </c>
      <c r="G202" s="209" t="s">
        <v>137</v>
      </c>
      <c r="H202" s="210">
        <v>8.6999999999999993</v>
      </c>
      <c r="I202" s="211"/>
      <c r="J202" s="212">
        <f>ROUND(I202*H202,2)</f>
        <v>0</v>
      </c>
      <c r="K202" s="208" t="s">
        <v>207</v>
      </c>
      <c r="L202" s="63"/>
      <c r="M202" s="213" t="s">
        <v>34</v>
      </c>
      <c r="N202" s="214" t="s">
        <v>51</v>
      </c>
      <c r="O202" s="44"/>
      <c r="P202" s="215">
        <f>O202*H202</f>
        <v>0</v>
      </c>
      <c r="Q202" s="215">
        <v>0</v>
      </c>
      <c r="R202" s="215">
        <f>Q202*H202</f>
        <v>0</v>
      </c>
      <c r="S202" s="215">
        <v>0</v>
      </c>
      <c r="T202" s="216">
        <f>S202*H202</f>
        <v>0</v>
      </c>
      <c r="AR202" s="25" t="s">
        <v>111</v>
      </c>
      <c r="AT202" s="25" t="s">
        <v>203</v>
      </c>
      <c r="AU202" s="25" t="s">
        <v>87</v>
      </c>
      <c r="AY202" s="25" t="s">
        <v>201</v>
      </c>
      <c r="BE202" s="217">
        <f>IF(N202="základní",J202,0)</f>
        <v>0</v>
      </c>
      <c r="BF202" s="217">
        <f>IF(N202="snížená",J202,0)</f>
        <v>0</v>
      </c>
      <c r="BG202" s="217">
        <f>IF(N202="zákl. přenesená",J202,0)</f>
        <v>0</v>
      </c>
      <c r="BH202" s="217">
        <f>IF(N202="sníž. přenesená",J202,0)</f>
        <v>0</v>
      </c>
      <c r="BI202" s="217">
        <f>IF(N202="nulová",J202,0)</f>
        <v>0</v>
      </c>
      <c r="BJ202" s="25" t="s">
        <v>42</v>
      </c>
      <c r="BK202" s="217">
        <f>ROUND(I202*H202,2)</f>
        <v>0</v>
      </c>
      <c r="BL202" s="25" t="s">
        <v>111</v>
      </c>
      <c r="BM202" s="25" t="s">
        <v>5587</v>
      </c>
    </row>
    <row r="203" spans="2:65" s="1" customFormat="1" ht="25.5" customHeight="1">
      <c r="B203" s="43"/>
      <c r="C203" s="206" t="s">
        <v>311</v>
      </c>
      <c r="D203" s="206" t="s">
        <v>203</v>
      </c>
      <c r="E203" s="207" t="s">
        <v>5271</v>
      </c>
      <c r="F203" s="208" t="s">
        <v>5272</v>
      </c>
      <c r="G203" s="209" t="s">
        <v>206</v>
      </c>
      <c r="H203" s="210">
        <v>3.2629999999999999</v>
      </c>
      <c r="I203" s="211"/>
      <c r="J203" s="212">
        <f>ROUND(I203*H203,2)</f>
        <v>0</v>
      </c>
      <c r="K203" s="208" t="s">
        <v>207</v>
      </c>
      <c r="L203" s="63"/>
      <c r="M203" s="213" t="s">
        <v>34</v>
      </c>
      <c r="N203" s="214" t="s">
        <v>51</v>
      </c>
      <c r="O203" s="44"/>
      <c r="P203" s="215">
        <f>O203*H203</f>
        <v>0</v>
      </c>
      <c r="Q203" s="215">
        <v>4.6000000000000001E-4</v>
      </c>
      <c r="R203" s="215">
        <f>Q203*H203</f>
        <v>1.5009800000000001E-3</v>
      </c>
      <c r="S203" s="215">
        <v>0</v>
      </c>
      <c r="T203" s="216">
        <f>S203*H203</f>
        <v>0</v>
      </c>
      <c r="AR203" s="25" t="s">
        <v>111</v>
      </c>
      <c r="AT203" s="25" t="s">
        <v>203</v>
      </c>
      <c r="AU203" s="25" t="s">
        <v>87</v>
      </c>
      <c r="AY203" s="25" t="s">
        <v>201</v>
      </c>
      <c r="BE203" s="217">
        <f>IF(N203="základní",J203,0)</f>
        <v>0</v>
      </c>
      <c r="BF203" s="217">
        <f>IF(N203="snížená",J203,0)</f>
        <v>0</v>
      </c>
      <c r="BG203" s="217">
        <f>IF(N203="zákl. přenesená",J203,0)</f>
        <v>0</v>
      </c>
      <c r="BH203" s="217">
        <f>IF(N203="sníž. přenesená",J203,0)</f>
        <v>0</v>
      </c>
      <c r="BI203" s="217">
        <f>IF(N203="nulová",J203,0)</f>
        <v>0</v>
      </c>
      <c r="BJ203" s="25" t="s">
        <v>42</v>
      </c>
      <c r="BK203" s="217">
        <f>ROUND(I203*H203,2)</f>
        <v>0</v>
      </c>
      <c r="BL203" s="25" t="s">
        <v>111</v>
      </c>
      <c r="BM203" s="25" t="s">
        <v>5588</v>
      </c>
    </row>
    <row r="204" spans="2:65" s="1" customFormat="1" ht="54">
      <c r="B204" s="43"/>
      <c r="C204" s="65"/>
      <c r="D204" s="218" t="s">
        <v>209</v>
      </c>
      <c r="E204" s="65"/>
      <c r="F204" s="219" t="s">
        <v>5274</v>
      </c>
      <c r="G204" s="65"/>
      <c r="H204" s="65"/>
      <c r="I204" s="175"/>
      <c r="J204" s="65"/>
      <c r="K204" s="65"/>
      <c r="L204" s="63"/>
      <c r="M204" s="220"/>
      <c r="N204" s="44"/>
      <c r="O204" s="44"/>
      <c r="P204" s="44"/>
      <c r="Q204" s="44"/>
      <c r="R204" s="44"/>
      <c r="S204" s="44"/>
      <c r="T204" s="80"/>
      <c r="AT204" s="25" t="s">
        <v>209</v>
      </c>
      <c r="AU204" s="25" t="s">
        <v>87</v>
      </c>
    </row>
    <row r="205" spans="2:65" s="12" customFormat="1">
      <c r="B205" s="221"/>
      <c r="C205" s="222"/>
      <c r="D205" s="218" t="s">
        <v>211</v>
      </c>
      <c r="E205" s="223" t="s">
        <v>34</v>
      </c>
      <c r="F205" s="224" t="s">
        <v>5189</v>
      </c>
      <c r="G205" s="222"/>
      <c r="H205" s="223" t="s">
        <v>34</v>
      </c>
      <c r="I205" s="225"/>
      <c r="J205" s="222"/>
      <c r="K205" s="222"/>
      <c r="L205" s="226"/>
      <c r="M205" s="227"/>
      <c r="N205" s="228"/>
      <c r="O205" s="228"/>
      <c r="P205" s="228"/>
      <c r="Q205" s="228"/>
      <c r="R205" s="228"/>
      <c r="S205" s="228"/>
      <c r="T205" s="229"/>
      <c r="AT205" s="230" t="s">
        <v>211</v>
      </c>
      <c r="AU205" s="230" t="s">
        <v>87</v>
      </c>
      <c r="AV205" s="12" t="s">
        <v>42</v>
      </c>
      <c r="AW205" s="12" t="s">
        <v>40</v>
      </c>
      <c r="AX205" s="12" t="s">
        <v>80</v>
      </c>
      <c r="AY205" s="230" t="s">
        <v>201</v>
      </c>
    </row>
    <row r="206" spans="2:65" s="12" customFormat="1">
      <c r="B206" s="221"/>
      <c r="C206" s="222"/>
      <c r="D206" s="218" t="s">
        <v>211</v>
      </c>
      <c r="E206" s="223" t="s">
        <v>34</v>
      </c>
      <c r="F206" s="224" t="s">
        <v>5230</v>
      </c>
      <c r="G206" s="222"/>
      <c r="H206" s="223" t="s">
        <v>34</v>
      </c>
      <c r="I206" s="225"/>
      <c r="J206" s="222"/>
      <c r="K206" s="222"/>
      <c r="L206" s="226"/>
      <c r="M206" s="227"/>
      <c r="N206" s="228"/>
      <c r="O206" s="228"/>
      <c r="P206" s="228"/>
      <c r="Q206" s="228"/>
      <c r="R206" s="228"/>
      <c r="S206" s="228"/>
      <c r="T206" s="229"/>
      <c r="AT206" s="230" t="s">
        <v>211</v>
      </c>
      <c r="AU206" s="230" t="s">
        <v>87</v>
      </c>
      <c r="AV206" s="12" t="s">
        <v>42</v>
      </c>
      <c r="AW206" s="12" t="s">
        <v>40</v>
      </c>
      <c r="AX206" s="12" t="s">
        <v>80</v>
      </c>
      <c r="AY206" s="230" t="s">
        <v>201</v>
      </c>
    </row>
    <row r="207" spans="2:65" s="13" customFormat="1">
      <c r="B207" s="231"/>
      <c r="C207" s="232"/>
      <c r="D207" s="218" t="s">
        <v>211</v>
      </c>
      <c r="E207" s="233" t="s">
        <v>34</v>
      </c>
      <c r="F207" s="234" t="s">
        <v>5589</v>
      </c>
      <c r="G207" s="232"/>
      <c r="H207" s="235">
        <v>3.2629999999999999</v>
      </c>
      <c r="I207" s="236"/>
      <c r="J207" s="232"/>
      <c r="K207" s="232"/>
      <c r="L207" s="237"/>
      <c r="M207" s="238"/>
      <c r="N207" s="239"/>
      <c r="O207" s="239"/>
      <c r="P207" s="239"/>
      <c r="Q207" s="239"/>
      <c r="R207" s="239"/>
      <c r="S207" s="239"/>
      <c r="T207" s="240"/>
      <c r="AT207" s="241" t="s">
        <v>211</v>
      </c>
      <c r="AU207" s="241" t="s">
        <v>87</v>
      </c>
      <c r="AV207" s="13" t="s">
        <v>87</v>
      </c>
      <c r="AW207" s="13" t="s">
        <v>40</v>
      </c>
      <c r="AX207" s="13" t="s">
        <v>80</v>
      </c>
      <c r="AY207" s="241" t="s">
        <v>201</v>
      </c>
    </row>
    <row r="208" spans="2:65" s="14" customFormat="1">
      <c r="B208" s="242"/>
      <c r="C208" s="243"/>
      <c r="D208" s="218" t="s">
        <v>211</v>
      </c>
      <c r="E208" s="244" t="s">
        <v>34</v>
      </c>
      <c r="F208" s="245" t="s">
        <v>215</v>
      </c>
      <c r="G208" s="243"/>
      <c r="H208" s="246">
        <v>3.2629999999999999</v>
      </c>
      <c r="I208" s="247"/>
      <c r="J208" s="243"/>
      <c r="K208" s="243"/>
      <c r="L208" s="248"/>
      <c r="M208" s="249"/>
      <c r="N208" s="250"/>
      <c r="O208" s="250"/>
      <c r="P208" s="250"/>
      <c r="Q208" s="250"/>
      <c r="R208" s="250"/>
      <c r="S208" s="250"/>
      <c r="T208" s="251"/>
      <c r="AT208" s="252" t="s">
        <v>211</v>
      </c>
      <c r="AU208" s="252" t="s">
        <v>87</v>
      </c>
      <c r="AV208" s="14" t="s">
        <v>111</v>
      </c>
      <c r="AW208" s="14" t="s">
        <v>40</v>
      </c>
      <c r="AX208" s="14" t="s">
        <v>42</v>
      </c>
      <c r="AY208" s="252" t="s">
        <v>201</v>
      </c>
    </row>
    <row r="209" spans="2:65" s="1" customFormat="1" ht="25.5" customHeight="1">
      <c r="B209" s="43"/>
      <c r="C209" s="206" t="s">
        <v>9</v>
      </c>
      <c r="D209" s="206" t="s">
        <v>203</v>
      </c>
      <c r="E209" s="207" t="s">
        <v>5277</v>
      </c>
      <c r="F209" s="208" t="s">
        <v>5278</v>
      </c>
      <c r="G209" s="209" t="s">
        <v>206</v>
      </c>
      <c r="H209" s="210">
        <v>3.2629999999999999</v>
      </c>
      <c r="I209" s="211"/>
      <c r="J209" s="212">
        <f>ROUND(I209*H209,2)</f>
        <v>0</v>
      </c>
      <c r="K209" s="208" t="s">
        <v>207</v>
      </c>
      <c r="L209" s="63"/>
      <c r="M209" s="213" t="s">
        <v>34</v>
      </c>
      <c r="N209" s="214" t="s">
        <v>51</v>
      </c>
      <c r="O209" s="44"/>
      <c r="P209" s="215">
        <f>O209*H209</f>
        <v>0</v>
      </c>
      <c r="Q209" s="215">
        <v>0</v>
      </c>
      <c r="R209" s="215">
        <f>Q209*H209</f>
        <v>0</v>
      </c>
      <c r="S209" s="215">
        <v>0</v>
      </c>
      <c r="T209" s="216">
        <f>S209*H209</f>
        <v>0</v>
      </c>
      <c r="AR209" s="25" t="s">
        <v>111</v>
      </c>
      <c r="AT209" s="25" t="s">
        <v>203</v>
      </c>
      <c r="AU209" s="25" t="s">
        <v>87</v>
      </c>
      <c r="AY209" s="25" t="s">
        <v>201</v>
      </c>
      <c r="BE209" s="217">
        <f>IF(N209="základní",J209,0)</f>
        <v>0</v>
      </c>
      <c r="BF209" s="217">
        <f>IF(N209="snížená",J209,0)</f>
        <v>0</v>
      </c>
      <c r="BG209" s="217">
        <f>IF(N209="zákl. přenesená",J209,0)</f>
        <v>0</v>
      </c>
      <c r="BH209" s="217">
        <f>IF(N209="sníž. přenesená",J209,0)</f>
        <v>0</v>
      </c>
      <c r="BI209" s="217">
        <f>IF(N209="nulová",J209,0)</f>
        <v>0</v>
      </c>
      <c r="BJ209" s="25" t="s">
        <v>42</v>
      </c>
      <c r="BK209" s="217">
        <f>ROUND(I209*H209,2)</f>
        <v>0</v>
      </c>
      <c r="BL209" s="25" t="s">
        <v>111</v>
      </c>
      <c r="BM209" s="25" t="s">
        <v>5590</v>
      </c>
    </row>
    <row r="210" spans="2:65" s="1" customFormat="1" ht="38.25" customHeight="1">
      <c r="B210" s="43"/>
      <c r="C210" s="206" t="s">
        <v>330</v>
      </c>
      <c r="D210" s="206" t="s">
        <v>203</v>
      </c>
      <c r="E210" s="207" t="s">
        <v>5284</v>
      </c>
      <c r="F210" s="208" t="s">
        <v>5285</v>
      </c>
      <c r="G210" s="209" t="s">
        <v>206</v>
      </c>
      <c r="H210" s="210">
        <v>66.804000000000002</v>
      </c>
      <c r="I210" s="211"/>
      <c r="J210" s="212">
        <f>ROUND(I210*H210,2)</f>
        <v>0</v>
      </c>
      <c r="K210" s="208" t="s">
        <v>207</v>
      </c>
      <c r="L210" s="63"/>
      <c r="M210" s="213" t="s">
        <v>34</v>
      </c>
      <c r="N210" s="214" t="s">
        <v>51</v>
      </c>
      <c r="O210" s="44"/>
      <c r="P210" s="215">
        <f>O210*H210</f>
        <v>0</v>
      </c>
      <c r="Q210" s="215">
        <v>0</v>
      </c>
      <c r="R210" s="215">
        <f>Q210*H210</f>
        <v>0</v>
      </c>
      <c r="S210" s="215">
        <v>0</v>
      </c>
      <c r="T210" s="216">
        <f>S210*H210</f>
        <v>0</v>
      </c>
      <c r="AR210" s="25" t="s">
        <v>111</v>
      </c>
      <c r="AT210" s="25" t="s">
        <v>203</v>
      </c>
      <c r="AU210" s="25" t="s">
        <v>87</v>
      </c>
      <c r="AY210" s="25" t="s">
        <v>201</v>
      </c>
      <c r="BE210" s="217">
        <f>IF(N210="základní",J210,0)</f>
        <v>0</v>
      </c>
      <c r="BF210" s="217">
        <f>IF(N210="snížená",J210,0)</f>
        <v>0</v>
      </c>
      <c r="BG210" s="217">
        <f>IF(N210="zákl. přenesená",J210,0)</f>
        <v>0</v>
      </c>
      <c r="BH210" s="217">
        <f>IF(N210="sníž. přenesená",J210,0)</f>
        <v>0</v>
      </c>
      <c r="BI210" s="217">
        <f>IF(N210="nulová",J210,0)</f>
        <v>0</v>
      </c>
      <c r="BJ210" s="25" t="s">
        <v>42</v>
      </c>
      <c r="BK210" s="217">
        <f>ROUND(I210*H210,2)</f>
        <v>0</v>
      </c>
      <c r="BL210" s="25" t="s">
        <v>111</v>
      </c>
      <c r="BM210" s="25" t="s">
        <v>5591</v>
      </c>
    </row>
    <row r="211" spans="2:65" s="1" customFormat="1" ht="94.5">
      <c r="B211" s="43"/>
      <c r="C211" s="65"/>
      <c r="D211" s="218" t="s">
        <v>209</v>
      </c>
      <c r="E211" s="65"/>
      <c r="F211" s="219" t="s">
        <v>5287</v>
      </c>
      <c r="G211" s="65"/>
      <c r="H211" s="65"/>
      <c r="I211" s="175"/>
      <c r="J211" s="65"/>
      <c r="K211" s="65"/>
      <c r="L211" s="63"/>
      <c r="M211" s="220"/>
      <c r="N211" s="44"/>
      <c r="O211" s="44"/>
      <c r="P211" s="44"/>
      <c r="Q211" s="44"/>
      <c r="R211" s="44"/>
      <c r="S211" s="44"/>
      <c r="T211" s="80"/>
      <c r="AT211" s="25" t="s">
        <v>209</v>
      </c>
      <c r="AU211" s="25" t="s">
        <v>87</v>
      </c>
    </row>
    <row r="212" spans="2:65" s="13" customFormat="1">
      <c r="B212" s="231"/>
      <c r="C212" s="232"/>
      <c r="D212" s="218" t="s">
        <v>211</v>
      </c>
      <c r="E212" s="233" t="s">
        <v>34</v>
      </c>
      <c r="F212" s="234" t="s">
        <v>5592</v>
      </c>
      <c r="G212" s="232"/>
      <c r="H212" s="235">
        <v>64.352000000000004</v>
      </c>
      <c r="I212" s="236"/>
      <c r="J212" s="232"/>
      <c r="K212" s="232"/>
      <c r="L212" s="237"/>
      <c r="M212" s="238"/>
      <c r="N212" s="239"/>
      <c r="O212" s="239"/>
      <c r="P212" s="239"/>
      <c r="Q212" s="239"/>
      <c r="R212" s="239"/>
      <c r="S212" s="239"/>
      <c r="T212" s="240"/>
      <c r="AT212" s="241" t="s">
        <v>211</v>
      </c>
      <c r="AU212" s="241" t="s">
        <v>87</v>
      </c>
      <c r="AV212" s="13" t="s">
        <v>87</v>
      </c>
      <c r="AW212" s="13" t="s">
        <v>40</v>
      </c>
      <c r="AX212" s="13" t="s">
        <v>80</v>
      </c>
      <c r="AY212" s="241" t="s">
        <v>201</v>
      </c>
    </row>
    <row r="213" spans="2:65" s="13" customFormat="1">
      <c r="B213" s="231"/>
      <c r="C213" s="232"/>
      <c r="D213" s="218" t="s">
        <v>211</v>
      </c>
      <c r="E213" s="233" t="s">
        <v>34</v>
      </c>
      <c r="F213" s="234" t="s">
        <v>5593</v>
      </c>
      <c r="G213" s="232"/>
      <c r="H213" s="235">
        <v>2.452</v>
      </c>
      <c r="I213" s="236"/>
      <c r="J213" s="232"/>
      <c r="K213" s="232"/>
      <c r="L213" s="237"/>
      <c r="M213" s="238"/>
      <c r="N213" s="239"/>
      <c r="O213" s="239"/>
      <c r="P213" s="239"/>
      <c r="Q213" s="239"/>
      <c r="R213" s="239"/>
      <c r="S213" s="239"/>
      <c r="T213" s="240"/>
      <c r="AT213" s="241" t="s">
        <v>211</v>
      </c>
      <c r="AU213" s="241" t="s">
        <v>87</v>
      </c>
      <c r="AV213" s="13" t="s">
        <v>87</v>
      </c>
      <c r="AW213" s="13" t="s">
        <v>40</v>
      </c>
      <c r="AX213" s="13" t="s">
        <v>80</v>
      </c>
      <c r="AY213" s="241" t="s">
        <v>201</v>
      </c>
    </row>
    <row r="214" spans="2:65" s="14" customFormat="1">
      <c r="B214" s="242"/>
      <c r="C214" s="243"/>
      <c r="D214" s="218" t="s">
        <v>211</v>
      </c>
      <c r="E214" s="244" t="s">
        <v>34</v>
      </c>
      <c r="F214" s="245" t="s">
        <v>215</v>
      </c>
      <c r="G214" s="243"/>
      <c r="H214" s="246">
        <v>66.804000000000002</v>
      </c>
      <c r="I214" s="247"/>
      <c r="J214" s="243"/>
      <c r="K214" s="243"/>
      <c r="L214" s="248"/>
      <c r="M214" s="249"/>
      <c r="N214" s="250"/>
      <c r="O214" s="250"/>
      <c r="P214" s="250"/>
      <c r="Q214" s="250"/>
      <c r="R214" s="250"/>
      <c r="S214" s="250"/>
      <c r="T214" s="251"/>
      <c r="AT214" s="252" t="s">
        <v>211</v>
      </c>
      <c r="AU214" s="252" t="s">
        <v>87</v>
      </c>
      <c r="AV214" s="14" t="s">
        <v>111</v>
      </c>
      <c r="AW214" s="14" t="s">
        <v>40</v>
      </c>
      <c r="AX214" s="14" t="s">
        <v>42</v>
      </c>
      <c r="AY214" s="252" t="s">
        <v>201</v>
      </c>
    </row>
    <row r="215" spans="2:65" s="1" customFormat="1" ht="51" customHeight="1">
      <c r="B215" s="43"/>
      <c r="C215" s="206" t="s">
        <v>336</v>
      </c>
      <c r="D215" s="206" t="s">
        <v>203</v>
      </c>
      <c r="E215" s="207" t="s">
        <v>273</v>
      </c>
      <c r="F215" s="208" t="s">
        <v>274</v>
      </c>
      <c r="G215" s="209" t="s">
        <v>206</v>
      </c>
      <c r="H215" s="210">
        <v>66.804000000000002</v>
      </c>
      <c r="I215" s="211"/>
      <c r="J215" s="212">
        <f>ROUND(I215*H215,2)</f>
        <v>0</v>
      </c>
      <c r="K215" s="208" t="s">
        <v>207</v>
      </c>
      <c r="L215" s="63"/>
      <c r="M215" s="213" t="s">
        <v>34</v>
      </c>
      <c r="N215" s="214" t="s">
        <v>51</v>
      </c>
      <c r="O215" s="44"/>
      <c r="P215" s="215">
        <f>O215*H215</f>
        <v>0</v>
      </c>
      <c r="Q215" s="215">
        <v>0</v>
      </c>
      <c r="R215" s="215">
        <f>Q215*H215</f>
        <v>0</v>
      </c>
      <c r="S215" s="215">
        <v>0</v>
      </c>
      <c r="T215" s="216">
        <f>S215*H215</f>
        <v>0</v>
      </c>
      <c r="AR215" s="25" t="s">
        <v>111</v>
      </c>
      <c r="AT215" s="25" t="s">
        <v>203</v>
      </c>
      <c r="AU215" s="25" t="s">
        <v>87</v>
      </c>
      <c r="AY215" s="25" t="s">
        <v>201</v>
      </c>
      <c r="BE215" s="217">
        <f>IF(N215="základní",J215,0)</f>
        <v>0</v>
      </c>
      <c r="BF215" s="217">
        <f>IF(N215="snížená",J215,0)</f>
        <v>0</v>
      </c>
      <c r="BG215" s="217">
        <f>IF(N215="zákl. přenesená",J215,0)</f>
        <v>0</v>
      </c>
      <c r="BH215" s="217">
        <f>IF(N215="sníž. přenesená",J215,0)</f>
        <v>0</v>
      </c>
      <c r="BI215" s="217">
        <f>IF(N215="nulová",J215,0)</f>
        <v>0</v>
      </c>
      <c r="BJ215" s="25" t="s">
        <v>42</v>
      </c>
      <c r="BK215" s="217">
        <f>ROUND(I215*H215,2)</f>
        <v>0</v>
      </c>
      <c r="BL215" s="25" t="s">
        <v>111</v>
      </c>
      <c r="BM215" s="25" t="s">
        <v>5594</v>
      </c>
    </row>
    <row r="216" spans="2:65" s="1" customFormat="1" ht="189">
      <c r="B216" s="43"/>
      <c r="C216" s="65"/>
      <c r="D216" s="218" t="s">
        <v>209</v>
      </c>
      <c r="E216" s="65"/>
      <c r="F216" s="219" t="s">
        <v>276</v>
      </c>
      <c r="G216" s="65"/>
      <c r="H216" s="65"/>
      <c r="I216" s="175"/>
      <c r="J216" s="65"/>
      <c r="K216" s="65"/>
      <c r="L216" s="63"/>
      <c r="M216" s="220"/>
      <c r="N216" s="44"/>
      <c r="O216" s="44"/>
      <c r="P216" s="44"/>
      <c r="Q216" s="44"/>
      <c r="R216" s="44"/>
      <c r="S216" s="44"/>
      <c r="T216" s="80"/>
      <c r="AT216" s="25" t="s">
        <v>209</v>
      </c>
      <c r="AU216" s="25" t="s">
        <v>87</v>
      </c>
    </row>
    <row r="217" spans="2:65" s="12" customFormat="1">
      <c r="B217" s="221"/>
      <c r="C217" s="222"/>
      <c r="D217" s="218" t="s">
        <v>211</v>
      </c>
      <c r="E217" s="223" t="s">
        <v>34</v>
      </c>
      <c r="F217" s="224" t="s">
        <v>3347</v>
      </c>
      <c r="G217" s="222"/>
      <c r="H217" s="223" t="s">
        <v>34</v>
      </c>
      <c r="I217" s="225"/>
      <c r="J217" s="222"/>
      <c r="K217" s="222"/>
      <c r="L217" s="226"/>
      <c r="M217" s="227"/>
      <c r="N217" s="228"/>
      <c r="O217" s="228"/>
      <c r="P217" s="228"/>
      <c r="Q217" s="228"/>
      <c r="R217" s="228"/>
      <c r="S217" s="228"/>
      <c r="T217" s="229"/>
      <c r="AT217" s="230" t="s">
        <v>211</v>
      </c>
      <c r="AU217" s="230" t="s">
        <v>87</v>
      </c>
      <c r="AV217" s="12" t="s">
        <v>42</v>
      </c>
      <c r="AW217" s="12" t="s">
        <v>40</v>
      </c>
      <c r="AX217" s="12" t="s">
        <v>80</v>
      </c>
      <c r="AY217" s="230" t="s">
        <v>201</v>
      </c>
    </row>
    <row r="218" spans="2:65" s="13" customFormat="1">
      <c r="B218" s="231"/>
      <c r="C218" s="232"/>
      <c r="D218" s="218" t="s">
        <v>211</v>
      </c>
      <c r="E218" s="233" t="s">
        <v>34</v>
      </c>
      <c r="F218" s="234" t="s">
        <v>5595</v>
      </c>
      <c r="G218" s="232"/>
      <c r="H218" s="235">
        <v>64.352000000000004</v>
      </c>
      <c r="I218" s="236"/>
      <c r="J218" s="232"/>
      <c r="K218" s="232"/>
      <c r="L218" s="237"/>
      <c r="M218" s="238"/>
      <c r="N218" s="239"/>
      <c r="O218" s="239"/>
      <c r="P218" s="239"/>
      <c r="Q218" s="239"/>
      <c r="R218" s="239"/>
      <c r="S218" s="239"/>
      <c r="T218" s="240"/>
      <c r="AT218" s="241" t="s">
        <v>211</v>
      </c>
      <c r="AU218" s="241" t="s">
        <v>87</v>
      </c>
      <c r="AV218" s="13" t="s">
        <v>87</v>
      </c>
      <c r="AW218" s="13" t="s">
        <v>40</v>
      </c>
      <c r="AX218" s="13" t="s">
        <v>80</v>
      </c>
      <c r="AY218" s="241" t="s">
        <v>201</v>
      </c>
    </row>
    <row r="219" spans="2:65" s="13" customFormat="1">
      <c r="B219" s="231"/>
      <c r="C219" s="232"/>
      <c r="D219" s="218" t="s">
        <v>211</v>
      </c>
      <c r="E219" s="233" t="s">
        <v>34</v>
      </c>
      <c r="F219" s="234" t="s">
        <v>5596</v>
      </c>
      <c r="G219" s="232"/>
      <c r="H219" s="235">
        <v>2.452</v>
      </c>
      <c r="I219" s="236"/>
      <c r="J219" s="232"/>
      <c r="K219" s="232"/>
      <c r="L219" s="237"/>
      <c r="M219" s="238"/>
      <c r="N219" s="239"/>
      <c r="O219" s="239"/>
      <c r="P219" s="239"/>
      <c r="Q219" s="239"/>
      <c r="R219" s="239"/>
      <c r="S219" s="239"/>
      <c r="T219" s="240"/>
      <c r="AT219" s="241" t="s">
        <v>211</v>
      </c>
      <c r="AU219" s="241" t="s">
        <v>87</v>
      </c>
      <c r="AV219" s="13" t="s">
        <v>87</v>
      </c>
      <c r="AW219" s="13" t="s">
        <v>40</v>
      </c>
      <c r="AX219" s="13" t="s">
        <v>80</v>
      </c>
      <c r="AY219" s="241" t="s">
        <v>201</v>
      </c>
    </row>
    <row r="220" spans="2:65" s="14" customFormat="1">
      <c r="B220" s="242"/>
      <c r="C220" s="243"/>
      <c r="D220" s="218" t="s">
        <v>211</v>
      </c>
      <c r="E220" s="244" t="s">
        <v>34</v>
      </c>
      <c r="F220" s="245" t="s">
        <v>215</v>
      </c>
      <c r="G220" s="243"/>
      <c r="H220" s="246">
        <v>66.804000000000002</v>
      </c>
      <c r="I220" s="247"/>
      <c r="J220" s="243"/>
      <c r="K220" s="243"/>
      <c r="L220" s="248"/>
      <c r="M220" s="249"/>
      <c r="N220" s="250"/>
      <c r="O220" s="250"/>
      <c r="P220" s="250"/>
      <c r="Q220" s="250"/>
      <c r="R220" s="250"/>
      <c r="S220" s="250"/>
      <c r="T220" s="251"/>
      <c r="AT220" s="252" t="s">
        <v>211</v>
      </c>
      <c r="AU220" s="252" t="s">
        <v>87</v>
      </c>
      <c r="AV220" s="14" t="s">
        <v>111</v>
      </c>
      <c r="AW220" s="14" t="s">
        <v>40</v>
      </c>
      <c r="AX220" s="14" t="s">
        <v>42</v>
      </c>
      <c r="AY220" s="252" t="s">
        <v>201</v>
      </c>
    </row>
    <row r="221" spans="2:65" s="1" customFormat="1" ht="16.5" customHeight="1">
      <c r="B221" s="43"/>
      <c r="C221" s="206" t="s">
        <v>342</v>
      </c>
      <c r="D221" s="206" t="s">
        <v>203</v>
      </c>
      <c r="E221" s="207" t="s">
        <v>287</v>
      </c>
      <c r="F221" s="208" t="s">
        <v>288</v>
      </c>
      <c r="G221" s="209" t="s">
        <v>206</v>
      </c>
      <c r="H221" s="210">
        <v>66.804000000000002</v>
      </c>
      <c r="I221" s="211"/>
      <c r="J221" s="212">
        <f>ROUND(I221*H221,2)</f>
        <v>0</v>
      </c>
      <c r="K221" s="208" t="s">
        <v>207</v>
      </c>
      <c r="L221" s="63"/>
      <c r="M221" s="213" t="s">
        <v>34</v>
      </c>
      <c r="N221" s="214" t="s">
        <v>51</v>
      </c>
      <c r="O221" s="44"/>
      <c r="P221" s="215">
        <f>O221*H221</f>
        <v>0</v>
      </c>
      <c r="Q221" s="215">
        <v>0</v>
      </c>
      <c r="R221" s="215">
        <f>Q221*H221</f>
        <v>0</v>
      </c>
      <c r="S221" s="215">
        <v>0</v>
      </c>
      <c r="T221" s="216">
        <f>S221*H221</f>
        <v>0</v>
      </c>
      <c r="AR221" s="25" t="s">
        <v>111</v>
      </c>
      <c r="AT221" s="25" t="s">
        <v>203</v>
      </c>
      <c r="AU221" s="25" t="s">
        <v>87</v>
      </c>
      <c r="AY221" s="25" t="s">
        <v>201</v>
      </c>
      <c r="BE221" s="217">
        <f>IF(N221="základní",J221,0)</f>
        <v>0</v>
      </c>
      <c r="BF221" s="217">
        <f>IF(N221="snížená",J221,0)</f>
        <v>0</v>
      </c>
      <c r="BG221" s="217">
        <f>IF(N221="zákl. přenesená",J221,0)</f>
        <v>0</v>
      </c>
      <c r="BH221" s="217">
        <f>IF(N221="sníž. přenesená",J221,0)</f>
        <v>0</v>
      </c>
      <c r="BI221" s="217">
        <f>IF(N221="nulová",J221,0)</f>
        <v>0</v>
      </c>
      <c r="BJ221" s="25" t="s">
        <v>42</v>
      </c>
      <c r="BK221" s="217">
        <f>ROUND(I221*H221,2)</f>
        <v>0</v>
      </c>
      <c r="BL221" s="25" t="s">
        <v>111</v>
      </c>
      <c r="BM221" s="25" t="s">
        <v>5597</v>
      </c>
    </row>
    <row r="222" spans="2:65" s="1" customFormat="1" ht="283.5">
      <c r="B222" s="43"/>
      <c r="C222" s="65"/>
      <c r="D222" s="218" t="s">
        <v>209</v>
      </c>
      <c r="E222" s="65"/>
      <c r="F222" s="219" t="s">
        <v>3349</v>
      </c>
      <c r="G222" s="65"/>
      <c r="H222" s="65"/>
      <c r="I222" s="175"/>
      <c r="J222" s="65"/>
      <c r="K222" s="65"/>
      <c r="L222" s="63"/>
      <c r="M222" s="220"/>
      <c r="N222" s="44"/>
      <c r="O222" s="44"/>
      <c r="P222" s="44"/>
      <c r="Q222" s="44"/>
      <c r="R222" s="44"/>
      <c r="S222" s="44"/>
      <c r="T222" s="80"/>
      <c r="AT222" s="25" t="s">
        <v>209</v>
      </c>
      <c r="AU222" s="25" t="s">
        <v>87</v>
      </c>
    </row>
    <row r="223" spans="2:65" s="12" customFormat="1">
      <c r="B223" s="221"/>
      <c r="C223" s="222"/>
      <c r="D223" s="218" t="s">
        <v>211</v>
      </c>
      <c r="E223" s="223" t="s">
        <v>34</v>
      </c>
      <c r="F223" s="224" t="s">
        <v>3347</v>
      </c>
      <c r="G223" s="222"/>
      <c r="H223" s="223" t="s">
        <v>34</v>
      </c>
      <c r="I223" s="225"/>
      <c r="J223" s="222"/>
      <c r="K223" s="222"/>
      <c r="L223" s="226"/>
      <c r="M223" s="227"/>
      <c r="N223" s="228"/>
      <c r="O223" s="228"/>
      <c r="P223" s="228"/>
      <c r="Q223" s="228"/>
      <c r="R223" s="228"/>
      <c r="S223" s="228"/>
      <c r="T223" s="229"/>
      <c r="AT223" s="230" t="s">
        <v>211</v>
      </c>
      <c r="AU223" s="230" t="s">
        <v>87</v>
      </c>
      <c r="AV223" s="12" t="s">
        <v>42</v>
      </c>
      <c r="AW223" s="12" t="s">
        <v>40</v>
      </c>
      <c r="AX223" s="12" t="s">
        <v>80</v>
      </c>
      <c r="AY223" s="230" t="s">
        <v>201</v>
      </c>
    </row>
    <row r="224" spans="2:65" s="13" customFormat="1">
      <c r="B224" s="231"/>
      <c r="C224" s="232"/>
      <c r="D224" s="218" t="s">
        <v>211</v>
      </c>
      <c r="E224" s="233" t="s">
        <v>34</v>
      </c>
      <c r="F224" s="234" t="s">
        <v>5595</v>
      </c>
      <c r="G224" s="232"/>
      <c r="H224" s="235">
        <v>64.352000000000004</v>
      </c>
      <c r="I224" s="236"/>
      <c r="J224" s="232"/>
      <c r="K224" s="232"/>
      <c r="L224" s="237"/>
      <c r="M224" s="238"/>
      <c r="N224" s="239"/>
      <c r="O224" s="239"/>
      <c r="P224" s="239"/>
      <c r="Q224" s="239"/>
      <c r="R224" s="239"/>
      <c r="S224" s="239"/>
      <c r="T224" s="240"/>
      <c r="AT224" s="241" t="s">
        <v>211</v>
      </c>
      <c r="AU224" s="241" t="s">
        <v>87</v>
      </c>
      <c r="AV224" s="13" t="s">
        <v>87</v>
      </c>
      <c r="AW224" s="13" t="s">
        <v>40</v>
      </c>
      <c r="AX224" s="13" t="s">
        <v>80</v>
      </c>
      <c r="AY224" s="241" t="s">
        <v>201</v>
      </c>
    </row>
    <row r="225" spans="2:65" s="13" customFormat="1">
      <c r="B225" s="231"/>
      <c r="C225" s="232"/>
      <c r="D225" s="218" t="s">
        <v>211</v>
      </c>
      <c r="E225" s="233" t="s">
        <v>34</v>
      </c>
      <c r="F225" s="234" t="s">
        <v>5596</v>
      </c>
      <c r="G225" s="232"/>
      <c r="H225" s="235">
        <v>2.452</v>
      </c>
      <c r="I225" s="236"/>
      <c r="J225" s="232"/>
      <c r="K225" s="232"/>
      <c r="L225" s="237"/>
      <c r="M225" s="238"/>
      <c r="N225" s="239"/>
      <c r="O225" s="239"/>
      <c r="P225" s="239"/>
      <c r="Q225" s="239"/>
      <c r="R225" s="239"/>
      <c r="S225" s="239"/>
      <c r="T225" s="240"/>
      <c r="AT225" s="241" t="s">
        <v>211</v>
      </c>
      <c r="AU225" s="241" t="s">
        <v>87</v>
      </c>
      <c r="AV225" s="13" t="s">
        <v>87</v>
      </c>
      <c r="AW225" s="13" t="s">
        <v>40</v>
      </c>
      <c r="AX225" s="13" t="s">
        <v>80</v>
      </c>
      <c r="AY225" s="241" t="s">
        <v>201</v>
      </c>
    </row>
    <row r="226" spans="2:65" s="14" customFormat="1">
      <c r="B226" s="242"/>
      <c r="C226" s="243"/>
      <c r="D226" s="218" t="s">
        <v>211</v>
      </c>
      <c r="E226" s="244" t="s">
        <v>34</v>
      </c>
      <c r="F226" s="245" t="s">
        <v>215</v>
      </c>
      <c r="G226" s="243"/>
      <c r="H226" s="246">
        <v>66.804000000000002</v>
      </c>
      <c r="I226" s="247"/>
      <c r="J226" s="243"/>
      <c r="K226" s="243"/>
      <c r="L226" s="248"/>
      <c r="M226" s="249"/>
      <c r="N226" s="250"/>
      <c r="O226" s="250"/>
      <c r="P226" s="250"/>
      <c r="Q226" s="250"/>
      <c r="R226" s="250"/>
      <c r="S226" s="250"/>
      <c r="T226" s="251"/>
      <c r="AT226" s="252" t="s">
        <v>211</v>
      </c>
      <c r="AU226" s="252" t="s">
        <v>87</v>
      </c>
      <c r="AV226" s="14" t="s">
        <v>111</v>
      </c>
      <c r="AW226" s="14" t="s">
        <v>40</v>
      </c>
      <c r="AX226" s="14" t="s">
        <v>42</v>
      </c>
      <c r="AY226" s="252" t="s">
        <v>201</v>
      </c>
    </row>
    <row r="227" spans="2:65" s="1" customFormat="1" ht="38.25" customHeight="1">
      <c r="B227" s="43"/>
      <c r="C227" s="206" t="s">
        <v>348</v>
      </c>
      <c r="D227" s="206" t="s">
        <v>203</v>
      </c>
      <c r="E227" s="207" t="s">
        <v>294</v>
      </c>
      <c r="F227" s="208" t="s">
        <v>295</v>
      </c>
      <c r="G227" s="209" t="s">
        <v>206</v>
      </c>
      <c r="H227" s="210">
        <v>36.85</v>
      </c>
      <c r="I227" s="211"/>
      <c r="J227" s="212">
        <f>ROUND(I227*H227,2)</f>
        <v>0</v>
      </c>
      <c r="K227" s="208" t="s">
        <v>207</v>
      </c>
      <c r="L227" s="63"/>
      <c r="M227" s="213" t="s">
        <v>34</v>
      </c>
      <c r="N227" s="214" t="s">
        <v>51</v>
      </c>
      <c r="O227" s="44"/>
      <c r="P227" s="215">
        <f>O227*H227</f>
        <v>0</v>
      </c>
      <c r="Q227" s="215">
        <v>0</v>
      </c>
      <c r="R227" s="215">
        <f>Q227*H227</f>
        <v>0</v>
      </c>
      <c r="S227" s="215">
        <v>0</v>
      </c>
      <c r="T227" s="216">
        <f>S227*H227</f>
        <v>0</v>
      </c>
      <c r="AR227" s="25" t="s">
        <v>111</v>
      </c>
      <c r="AT227" s="25" t="s">
        <v>203</v>
      </c>
      <c r="AU227" s="25" t="s">
        <v>87</v>
      </c>
      <c r="AY227" s="25" t="s">
        <v>201</v>
      </c>
      <c r="BE227" s="217">
        <f>IF(N227="základní",J227,0)</f>
        <v>0</v>
      </c>
      <c r="BF227" s="217">
        <f>IF(N227="snížená",J227,0)</f>
        <v>0</v>
      </c>
      <c r="BG227" s="217">
        <f>IF(N227="zákl. přenesená",J227,0)</f>
        <v>0</v>
      </c>
      <c r="BH227" s="217">
        <f>IF(N227="sníž. přenesená",J227,0)</f>
        <v>0</v>
      </c>
      <c r="BI227" s="217">
        <f>IF(N227="nulová",J227,0)</f>
        <v>0</v>
      </c>
      <c r="BJ227" s="25" t="s">
        <v>42</v>
      </c>
      <c r="BK227" s="217">
        <f>ROUND(I227*H227,2)</f>
        <v>0</v>
      </c>
      <c r="BL227" s="25" t="s">
        <v>111</v>
      </c>
      <c r="BM227" s="25" t="s">
        <v>5598</v>
      </c>
    </row>
    <row r="228" spans="2:65" s="1" customFormat="1" ht="409.5">
      <c r="B228" s="43"/>
      <c r="C228" s="65"/>
      <c r="D228" s="218" t="s">
        <v>209</v>
      </c>
      <c r="E228" s="65"/>
      <c r="F228" s="219" t="s">
        <v>3351</v>
      </c>
      <c r="G228" s="65"/>
      <c r="H228" s="65"/>
      <c r="I228" s="175"/>
      <c r="J228" s="65"/>
      <c r="K228" s="65"/>
      <c r="L228" s="63"/>
      <c r="M228" s="220"/>
      <c r="N228" s="44"/>
      <c r="O228" s="44"/>
      <c r="P228" s="44"/>
      <c r="Q228" s="44"/>
      <c r="R228" s="44"/>
      <c r="S228" s="44"/>
      <c r="T228" s="80"/>
      <c r="AT228" s="25" t="s">
        <v>209</v>
      </c>
      <c r="AU228" s="25" t="s">
        <v>87</v>
      </c>
    </row>
    <row r="229" spans="2:65" s="12" customFormat="1">
      <c r="B229" s="221"/>
      <c r="C229" s="222"/>
      <c r="D229" s="218" t="s">
        <v>211</v>
      </c>
      <c r="E229" s="223" t="s">
        <v>34</v>
      </c>
      <c r="F229" s="224" t="s">
        <v>5599</v>
      </c>
      <c r="G229" s="222"/>
      <c r="H229" s="223" t="s">
        <v>34</v>
      </c>
      <c r="I229" s="225"/>
      <c r="J229" s="222"/>
      <c r="K229" s="222"/>
      <c r="L229" s="226"/>
      <c r="M229" s="227"/>
      <c r="N229" s="228"/>
      <c r="O229" s="228"/>
      <c r="P229" s="228"/>
      <c r="Q229" s="228"/>
      <c r="R229" s="228"/>
      <c r="S229" s="228"/>
      <c r="T229" s="229"/>
      <c r="AT229" s="230" t="s">
        <v>211</v>
      </c>
      <c r="AU229" s="230" t="s">
        <v>87</v>
      </c>
      <c r="AV229" s="12" t="s">
        <v>42</v>
      </c>
      <c r="AW229" s="12" t="s">
        <v>40</v>
      </c>
      <c r="AX229" s="12" t="s">
        <v>80</v>
      </c>
      <c r="AY229" s="230" t="s">
        <v>201</v>
      </c>
    </row>
    <row r="230" spans="2:65" s="12" customFormat="1">
      <c r="B230" s="221"/>
      <c r="C230" s="222"/>
      <c r="D230" s="218" t="s">
        <v>211</v>
      </c>
      <c r="E230" s="223" t="s">
        <v>34</v>
      </c>
      <c r="F230" s="224" t="s">
        <v>5189</v>
      </c>
      <c r="G230" s="222"/>
      <c r="H230" s="223" t="s">
        <v>34</v>
      </c>
      <c r="I230" s="225"/>
      <c r="J230" s="222"/>
      <c r="K230" s="222"/>
      <c r="L230" s="226"/>
      <c r="M230" s="227"/>
      <c r="N230" s="228"/>
      <c r="O230" s="228"/>
      <c r="P230" s="228"/>
      <c r="Q230" s="228"/>
      <c r="R230" s="228"/>
      <c r="S230" s="228"/>
      <c r="T230" s="229"/>
      <c r="AT230" s="230" t="s">
        <v>211</v>
      </c>
      <c r="AU230" s="230" t="s">
        <v>87</v>
      </c>
      <c r="AV230" s="12" t="s">
        <v>42</v>
      </c>
      <c r="AW230" s="12" t="s">
        <v>40</v>
      </c>
      <c r="AX230" s="12" t="s">
        <v>80</v>
      </c>
      <c r="AY230" s="230" t="s">
        <v>201</v>
      </c>
    </row>
    <row r="231" spans="2:65" s="12" customFormat="1">
      <c r="B231" s="221"/>
      <c r="C231" s="222"/>
      <c r="D231" s="218" t="s">
        <v>211</v>
      </c>
      <c r="E231" s="223" t="s">
        <v>34</v>
      </c>
      <c r="F231" s="224" t="s">
        <v>5230</v>
      </c>
      <c r="G231" s="222"/>
      <c r="H231" s="223" t="s">
        <v>34</v>
      </c>
      <c r="I231" s="225"/>
      <c r="J231" s="222"/>
      <c r="K231" s="222"/>
      <c r="L231" s="226"/>
      <c r="M231" s="227"/>
      <c r="N231" s="228"/>
      <c r="O231" s="228"/>
      <c r="P231" s="228"/>
      <c r="Q231" s="228"/>
      <c r="R231" s="228"/>
      <c r="S231" s="228"/>
      <c r="T231" s="229"/>
      <c r="AT231" s="230" t="s">
        <v>211</v>
      </c>
      <c r="AU231" s="230" t="s">
        <v>87</v>
      </c>
      <c r="AV231" s="12" t="s">
        <v>42</v>
      </c>
      <c r="AW231" s="12" t="s">
        <v>40</v>
      </c>
      <c r="AX231" s="12" t="s">
        <v>80</v>
      </c>
      <c r="AY231" s="230" t="s">
        <v>201</v>
      </c>
    </row>
    <row r="232" spans="2:65" s="13" customFormat="1">
      <c r="B232" s="231"/>
      <c r="C232" s="232"/>
      <c r="D232" s="218" t="s">
        <v>211</v>
      </c>
      <c r="E232" s="233" t="s">
        <v>34</v>
      </c>
      <c r="F232" s="234" t="s">
        <v>5600</v>
      </c>
      <c r="G232" s="232"/>
      <c r="H232" s="235">
        <v>24.303999999999998</v>
      </c>
      <c r="I232" s="236"/>
      <c r="J232" s="232"/>
      <c r="K232" s="232"/>
      <c r="L232" s="237"/>
      <c r="M232" s="238"/>
      <c r="N232" s="239"/>
      <c r="O232" s="239"/>
      <c r="P232" s="239"/>
      <c r="Q232" s="239"/>
      <c r="R232" s="239"/>
      <c r="S232" s="239"/>
      <c r="T232" s="240"/>
      <c r="AT232" s="241" t="s">
        <v>211</v>
      </c>
      <c r="AU232" s="241" t="s">
        <v>87</v>
      </c>
      <c r="AV232" s="13" t="s">
        <v>87</v>
      </c>
      <c r="AW232" s="13" t="s">
        <v>40</v>
      </c>
      <c r="AX232" s="13" t="s">
        <v>80</v>
      </c>
      <c r="AY232" s="241" t="s">
        <v>201</v>
      </c>
    </row>
    <row r="233" spans="2:65" s="13" customFormat="1">
      <c r="B233" s="231"/>
      <c r="C233" s="232"/>
      <c r="D233" s="218" t="s">
        <v>211</v>
      </c>
      <c r="E233" s="233" t="s">
        <v>34</v>
      </c>
      <c r="F233" s="234" t="s">
        <v>5601</v>
      </c>
      <c r="G233" s="232"/>
      <c r="H233" s="235">
        <v>11.007999999999999</v>
      </c>
      <c r="I233" s="236"/>
      <c r="J233" s="232"/>
      <c r="K233" s="232"/>
      <c r="L233" s="237"/>
      <c r="M233" s="238"/>
      <c r="N233" s="239"/>
      <c r="O233" s="239"/>
      <c r="P233" s="239"/>
      <c r="Q233" s="239"/>
      <c r="R233" s="239"/>
      <c r="S233" s="239"/>
      <c r="T233" s="240"/>
      <c r="AT233" s="241" t="s">
        <v>211</v>
      </c>
      <c r="AU233" s="241" t="s">
        <v>87</v>
      </c>
      <c r="AV233" s="13" t="s">
        <v>87</v>
      </c>
      <c r="AW233" s="13" t="s">
        <v>40</v>
      </c>
      <c r="AX233" s="13" t="s">
        <v>80</v>
      </c>
      <c r="AY233" s="241" t="s">
        <v>201</v>
      </c>
    </row>
    <row r="234" spans="2:65" s="13" customFormat="1">
      <c r="B234" s="231"/>
      <c r="C234" s="232"/>
      <c r="D234" s="218" t="s">
        <v>211</v>
      </c>
      <c r="E234" s="233" t="s">
        <v>34</v>
      </c>
      <c r="F234" s="234" t="s">
        <v>5602</v>
      </c>
      <c r="G234" s="232"/>
      <c r="H234" s="235">
        <v>12.211</v>
      </c>
      <c r="I234" s="236"/>
      <c r="J234" s="232"/>
      <c r="K234" s="232"/>
      <c r="L234" s="237"/>
      <c r="M234" s="238"/>
      <c r="N234" s="239"/>
      <c r="O234" s="239"/>
      <c r="P234" s="239"/>
      <c r="Q234" s="239"/>
      <c r="R234" s="239"/>
      <c r="S234" s="239"/>
      <c r="T234" s="240"/>
      <c r="AT234" s="241" t="s">
        <v>211</v>
      </c>
      <c r="AU234" s="241" t="s">
        <v>87</v>
      </c>
      <c r="AV234" s="13" t="s">
        <v>87</v>
      </c>
      <c r="AW234" s="13" t="s">
        <v>40</v>
      </c>
      <c r="AX234" s="13" t="s">
        <v>80</v>
      </c>
      <c r="AY234" s="241" t="s">
        <v>201</v>
      </c>
    </row>
    <row r="235" spans="2:65" s="13" customFormat="1">
      <c r="B235" s="231"/>
      <c r="C235" s="232"/>
      <c r="D235" s="218" t="s">
        <v>211</v>
      </c>
      <c r="E235" s="233" t="s">
        <v>34</v>
      </c>
      <c r="F235" s="234" t="s">
        <v>5603</v>
      </c>
      <c r="G235" s="232"/>
      <c r="H235" s="235">
        <v>17.402999999999999</v>
      </c>
      <c r="I235" s="236"/>
      <c r="J235" s="232"/>
      <c r="K235" s="232"/>
      <c r="L235" s="237"/>
      <c r="M235" s="238"/>
      <c r="N235" s="239"/>
      <c r="O235" s="239"/>
      <c r="P235" s="239"/>
      <c r="Q235" s="239"/>
      <c r="R235" s="239"/>
      <c r="S235" s="239"/>
      <c r="T235" s="240"/>
      <c r="AT235" s="241" t="s">
        <v>211</v>
      </c>
      <c r="AU235" s="241" t="s">
        <v>87</v>
      </c>
      <c r="AV235" s="13" t="s">
        <v>87</v>
      </c>
      <c r="AW235" s="13" t="s">
        <v>40</v>
      </c>
      <c r="AX235" s="13" t="s">
        <v>80</v>
      </c>
      <c r="AY235" s="241" t="s">
        <v>201</v>
      </c>
    </row>
    <row r="236" spans="2:65" s="13" customFormat="1">
      <c r="B236" s="231"/>
      <c r="C236" s="232"/>
      <c r="D236" s="218" t="s">
        <v>211</v>
      </c>
      <c r="E236" s="233" t="s">
        <v>34</v>
      </c>
      <c r="F236" s="234" t="s">
        <v>5604</v>
      </c>
      <c r="G236" s="232"/>
      <c r="H236" s="235">
        <v>-0.57599999999999996</v>
      </c>
      <c r="I236" s="236"/>
      <c r="J236" s="232"/>
      <c r="K236" s="232"/>
      <c r="L236" s="237"/>
      <c r="M236" s="238"/>
      <c r="N236" s="239"/>
      <c r="O236" s="239"/>
      <c r="P236" s="239"/>
      <c r="Q236" s="239"/>
      <c r="R236" s="239"/>
      <c r="S236" s="239"/>
      <c r="T236" s="240"/>
      <c r="AT236" s="241" t="s">
        <v>211</v>
      </c>
      <c r="AU236" s="241" t="s">
        <v>87</v>
      </c>
      <c r="AV236" s="13" t="s">
        <v>87</v>
      </c>
      <c r="AW236" s="13" t="s">
        <v>40</v>
      </c>
      <c r="AX236" s="13" t="s">
        <v>80</v>
      </c>
      <c r="AY236" s="241" t="s">
        <v>201</v>
      </c>
    </row>
    <row r="237" spans="2:65" s="13" customFormat="1">
      <c r="B237" s="231"/>
      <c r="C237" s="232"/>
      <c r="D237" s="218" t="s">
        <v>211</v>
      </c>
      <c r="E237" s="233" t="s">
        <v>34</v>
      </c>
      <c r="F237" s="234" t="s">
        <v>5605</v>
      </c>
      <c r="G237" s="232"/>
      <c r="H237" s="235">
        <v>-6.8639999999999999</v>
      </c>
      <c r="I237" s="236"/>
      <c r="J237" s="232"/>
      <c r="K237" s="232"/>
      <c r="L237" s="237"/>
      <c r="M237" s="238"/>
      <c r="N237" s="239"/>
      <c r="O237" s="239"/>
      <c r="P237" s="239"/>
      <c r="Q237" s="239"/>
      <c r="R237" s="239"/>
      <c r="S237" s="239"/>
      <c r="T237" s="240"/>
      <c r="AT237" s="241" t="s">
        <v>211</v>
      </c>
      <c r="AU237" s="241" t="s">
        <v>87</v>
      </c>
      <c r="AV237" s="13" t="s">
        <v>87</v>
      </c>
      <c r="AW237" s="13" t="s">
        <v>40</v>
      </c>
      <c r="AX237" s="13" t="s">
        <v>80</v>
      </c>
      <c r="AY237" s="241" t="s">
        <v>201</v>
      </c>
    </row>
    <row r="238" spans="2:65" s="13" customFormat="1">
      <c r="B238" s="231"/>
      <c r="C238" s="232"/>
      <c r="D238" s="218" t="s">
        <v>211</v>
      </c>
      <c r="E238" s="233" t="s">
        <v>34</v>
      </c>
      <c r="F238" s="234" t="s">
        <v>5606</v>
      </c>
      <c r="G238" s="232"/>
      <c r="H238" s="235">
        <v>-20.591999999999999</v>
      </c>
      <c r="I238" s="236"/>
      <c r="J238" s="232"/>
      <c r="K238" s="232"/>
      <c r="L238" s="237"/>
      <c r="M238" s="238"/>
      <c r="N238" s="239"/>
      <c r="O238" s="239"/>
      <c r="P238" s="239"/>
      <c r="Q238" s="239"/>
      <c r="R238" s="239"/>
      <c r="S238" s="239"/>
      <c r="T238" s="240"/>
      <c r="AT238" s="241" t="s">
        <v>211</v>
      </c>
      <c r="AU238" s="241" t="s">
        <v>87</v>
      </c>
      <c r="AV238" s="13" t="s">
        <v>87</v>
      </c>
      <c r="AW238" s="13" t="s">
        <v>40</v>
      </c>
      <c r="AX238" s="13" t="s">
        <v>80</v>
      </c>
      <c r="AY238" s="241" t="s">
        <v>201</v>
      </c>
    </row>
    <row r="239" spans="2:65" s="13" customFormat="1">
      <c r="B239" s="231"/>
      <c r="C239" s="232"/>
      <c r="D239" s="218" t="s">
        <v>211</v>
      </c>
      <c r="E239" s="233" t="s">
        <v>34</v>
      </c>
      <c r="F239" s="234" t="s">
        <v>5607</v>
      </c>
      <c r="G239" s="232"/>
      <c r="H239" s="235">
        <v>-0.11700000000000001</v>
      </c>
      <c r="I239" s="236"/>
      <c r="J239" s="232"/>
      <c r="K239" s="232"/>
      <c r="L239" s="237"/>
      <c r="M239" s="238"/>
      <c r="N239" s="239"/>
      <c r="O239" s="239"/>
      <c r="P239" s="239"/>
      <c r="Q239" s="239"/>
      <c r="R239" s="239"/>
      <c r="S239" s="239"/>
      <c r="T239" s="240"/>
      <c r="AT239" s="241" t="s">
        <v>211</v>
      </c>
      <c r="AU239" s="241" t="s">
        <v>87</v>
      </c>
      <c r="AV239" s="13" t="s">
        <v>87</v>
      </c>
      <c r="AW239" s="13" t="s">
        <v>40</v>
      </c>
      <c r="AX239" s="13" t="s">
        <v>80</v>
      </c>
      <c r="AY239" s="241" t="s">
        <v>201</v>
      </c>
    </row>
    <row r="240" spans="2:65" s="13" customFormat="1">
      <c r="B240" s="231"/>
      <c r="C240" s="232"/>
      <c r="D240" s="218" t="s">
        <v>211</v>
      </c>
      <c r="E240" s="233" t="s">
        <v>34</v>
      </c>
      <c r="F240" s="234" t="s">
        <v>5608</v>
      </c>
      <c r="G240" s="232"/>
      <c r="H240" s="235">
        <v>-0.109</v>
      </c>
      <c r="I240" s="236"/>
      <c r="J240" s="232"/>
      <c r="K240" s="232"/>
      <c r="L240" s="237"/>
      <c r="M240" s="238"/>
      <c r="N240" s="239"/>
      <c r="O240" s="239"/>
      <c r="P240" s="239"/>
      <c r="Q240" s="239"/>
      <c r="R240" s="239"/>
      <c r="S240" s="239"/>
      <c r="T240" s="240"/>
      <c r="AT240" s="241" t="s">
        <v>211</v>
      </c>
      <c r="AU240" s="241" t="s">
        <v>87</v>
      </c>
      <c r="AV240" s="13" t="s">
        <v>87</v>
      </c>
      <c r="AW240" s="13" t="s">
        <v>40</v>
      </c>
      <c r="AX240" s="13" t="s">
        <v>80</v>
      </c>
      <c r="AY240" s="241" t="s">
        <v>201</v>
      </c>
    </row>
    <row r="241" spans="2:65" s="13" customFormat="1">
      <c r="B241" s="231"/>
      <c r="C241" s="232"/>
      <c r="D241" s="218" t="s">
        <v>211</v>
      </c>
      <c r="E241" s="233" t="s">
        <v>34</v>
      </c>
      <c r="F241" s="234" t="s">
        <v>5609</v>
      </c>
      <c r="G241" s="232"/>
      <c r="H241" s="235">
        <v>-0.219</v>
      </c>
      <c r="I241" s="236"/>
      <c r="J241" s="232"/>
      <c r="K241" s="232"/>
      <c r="L241" s="237"/>
      <c r="M241" s="238"/>
      <c r="N241" s="239"/>
      <c r="O241" s="239"/>
      <c r="P241" s="239"/>
      <c r="Q241" s="239"/>
      <c r="R241" s="239"/>
      <c r="S241" s="239"/>
      <c r="T241" s="240"/>
      <c r="AT241" s="241" t="s">
        <v>211</v>
      </c>
      <c r="AU241" s="241" t="s">
        <v>87</v>
      </c>
      <c r="AV241" s="13" t="s">
        <v>87</v>
      </c>
      <c r="AW241" s="13" t="s">
        <v>40</v>
      </c>
      <c r="AX241" s="13" t="s">
        <v>80</v>
      </c>
      <c r="AY241" s="241" t="s">
        <v>201</v>
      </c>
    </row>
    <row r="242" spans="2:65" s="13" customFormat="1">
      <c r="B242" s="231"/>
      <c r="C242" s="232"/>
      <c r="D242" s="218" t="s">
        <v>211</v>
      </c>
      <c r="E242" s="233" t="s">
        <v>34</v>
      </c>
      <c r="F242" s="234" t="s">
        <v>5610</v>
      </c>
      <c r="G242" s="232"/>
      <c r="H242" s="235">
        <v>-0.19400000000000001</v>
      </c>
      <c r="I242" s="236"/>
      <c r="J242" s="232"/>
      <c r="K242" s="232"/>
      <c r="L242" s="237"/>
      <c r="M242" s="238"/>
      <c r="N242" s="239"/>
      <c r="O242" s="239"/>
      <c r="P242" s="239"/>
      <c r="Q242" s="239"/>
      <c r="R242" s="239"/>
      <c r="S242" s="239"/>
      <c r="T242" s="240"/>
      <c r="AT242" s="241" t="s">
        <v>211</v>
      </c>
      <c r="AU242" s="241" t="s">
        <v>87</v>
      </c>
      <c r="AV242" s="13" t="s">
        <v>87</v>
      </c>
      <c r="AW242" s="13" t="s">
        <v>40</v>
      </c>
      <c r="AX242" s="13" t="s">
        <v>80</v>
      </c>
      <c r="AY242" s="241" t="s">
        <v>201</v>
      </c>
    </row>
    <row r="243" spans="2:65" s="15" customFormat="1">
      <c r="B243" s="253"/>
      <c r="C243" s="254"/>
      <c r="D243" s="218" t="s">
        <v>211</v>
      </c>
      <c r="E243" s="255" t="s">
        <v>34</v>
      </c>
      <c r="F243" s="256" t="s">
        <v>5611</v>
      </c>
      <c r="G243" s="254"/>
      <c r="H243" s="257">
        <v>36.255000000000003</v>
      </c>
      <c r="I243" s="258"/>
      <c r="J243" s="254"/>
      <c r="K243" s="254"/>
      <c r="L243" s="259"/>
      <c r="M243" s="260"/>
      <c r="N243" s="261"/>
      <c r="O243" s="261"/>
      <c r="P243" s="261"/>
      <c r="Q243" s="261"/>
      <c r="R243" s="261"/>
      <c r="S243" s="261"/>
      <c r="T243" s="262"/>
      <c r="AT243" s="263" t="s">
        <v>211</v>
      </c>
      <c r="AU243" s="263" t="s">
        <v>87</v>
      </c>
      <c r="AV243" s="15" t="s">
        <v>108</v>
      </c>
      <c r="AW243" s="15" t="s">
        <v>40</v>
      </c>
      <c r="AX243" s="15" t="s">
        <v>80</v>
      </c>
      <c r="AY243" s="263" t="s">
        <v>201</v>
      </c>
    </row>
    <row r="244" spans="2:65" s="13" customFormat="1">
      <c r="B244" s="231"/>
      <c r="C244" s="232"/>
      <c r="D244" s="218" t="s">
        <v>211</v>
      </c>
      <c r="E244" s="233" t="s">
        <v>34</v>
      </c>
      <c r="F244" s="234" t="s">
        <v>5589</v>
      </c>
      <c r="G244" s="232"/>
      <c r="H244" s="235">
        <v>3.2629999999999999</v>
      </c>
      <c r="I244" s="236"/>
      <c r="J244" s="232"/>
      <c r="K244" s="232"/>
      <c r="L244" s="237"/>
      <c r="M244" s="238"/>
      <c r="N244" s="239"/>
      <c r="O244" s="239"/>
      <c r="P244" s="239"/>
      <c r="Q244" s="239"/>
      <c r="R244" s="239"/>
      <c r="S244" s="239"/>
      <c r="T244" s="240"/>
      <c r="AT244" s="241" t="s">
        <v>211</v>
      </c>
      <c r="AU244" s="241" t="s">
        <v>87</v>
      </c>
      <c r="AV244" s="13" t="s">
        <v>87</v>
      </c>
      <c r="AW244" s="13" t="s">
        <v>40</v>
      </c>
      <c r="AX244" s="13" t="s">
        <v>80</v>
      </c>
      <c r="AY244" s="241" t="s">
        <v>201</v>
      </c>
    </row>
    <row r="245" spans="2:65" s="13" customFormat="1">
      <c r="B245" s="231"/>
      <c r="C245" s="232"/>
      <c r="D245" s="218" t="s">
        <v>211</v>
      </c>
      <c r="E245" s="233" t="s">
        <v>34</v>
      </c>
      <c r="F245" s="234" t="s">
        <v>5612</v>
      </c>
      <c r="G245" s="232"/>
      <c r="H245" s="235">
        <v>-0.81</v>
      </c>
      <c r="I245" s="236"/>
      <c r="J245" s="232"/>
      <c r="K245" s="232"/>
      <c r="L245" s="237"/>
      <c r="M245" s="238"/>
      <c r="N245" s="239"/>
      <c r="O245" s="239"/>
      <c r="P245" s="239"/>
      <c r="Q245" s="239"/>
      <c r="R245" s="239"/>
      <c r="S245" s="239"/>
      <c r="T245" s="240"/>
      <c r="AT245" s="241" t="s">
        <v>211</v>
      </c>
      <c r="AU245" s="241" t="s">
        <v>87</v>
      </c>
      <c r="AV245" s="13" t="s">
        <v>87</v>
      </c>
      <c r="AW245" s="13" t="s">
        <v>40</v>
      </c>
      <c r="AX245" s="13" t="s">
        <v>80</v>
      </c>
      <c r="AY245" s="241" t="s">
        <v>201</v>
      </c>
    </row>
    <row r="246" spans="2:65" s="13" customFormat="1">
      <c r="B246" s="231"/>
      <c r="C246" s="232"/>
      <c r="D246" s="218" t="s">
        <v>211</v>
      </c>
      <c r="E246" s="233" t="s">
        <v>34</v>
      </c>
      <c r="F246" s="234" t="s">
        <v>5613</v>
      </c>
      <c r="G246" s="232"/>
      <c r="H246" s="235">
        <v>-0.33800000000000002</v>
      </c>
      <c r="I246" s="236"/>
      <c r="J246" s="232"/>
      <c r="K246" s="232"/>
      <c r="L246" s="237"/>
      <c r="M246" s="238"/>
      <c r="N246" s="239"/>
      <c r="O246" s="239"/>
      <c r="P246" s="239"/>
      <c r="Q246" s="239"/>
      <c r="R246" s="239"/>
      <c r="S246" s="239"/>
      <c r="T246" s="240"/>
      <c r="AT246" s="241" t="s">
        <v>211</v>
      </c>
      <c r="AU246" s="241" t="s">
        <v>87</v>
      </c>
      <c r="AV246" s="13" t="s">
        <v>87</v>
      </c>
      <c r="AW246" s="13" t="s">
        <v>40</v>
      </c>
      <c r="AX246" s="13" t="s">
        <v>80</v>
      </c>
      <c r="AY246" s="241" t="s">
        <v>201</v>
      </c>
    </row>
    <row r="247" spans="2:65" s="13" customFormat="1">
      <c r="B247" s="231"/>
      <c r="C247" s="232"/>
      <c r="D247" s="218" t="s">
        <v>211</v>
      </c>
      <c r="E247" s="233" t="s">
        <v>34</v>
      </c>
      <c r="F247" s="234" t="s">
        <v>5614</v>
      </c>
      <c r="G247" s="232"/>
      <c r="H247" s="235">
        <v>-1.52</v>
      </c>
      <c r="I247" s="236"/>
      <c r="J247" s="232"/>
      <c r="K247" s="232"/>
      <c r="L247" s="237"/>
      <c r="M247" s="238"/>
      <c r="N247" s="239"/>
      <c r="O247" s="239"/>
      <c r="P247" s="239"/>
      <c r="Q247" s="239"/>
      <c r="R247" s="239"/>
      <c r="S247" s="239"/>
      <c r="T247" s="240"/>
      <c r="AT247" s="241" t="s">
        <v>211</v>
      </c>
      <c r="AU247" s="241" t="s">
        <v>87</v>
      </c>
      <c r="AV247" s="13" t="s">
        <v>87</v>
      </c>
      <c r="AW247" s="13" t="s">
        <v>40</v>
      </c>
      <c r="AX247" s="13" t="s">
        <v>80</v>
      </c>
      <c r="AY247" s="241" t="s">
        <v>201</v>
      </c>
    </row>
    <row r="248" spans="2:65" s="15" customFormat="1">
      <c r="B248" s="253"/>
      <c r="C248" s="254"/>
      <c r="D248" s="218" t="s">
        <v>211</v>
      </c>
      <c r="E248" s="255" t="s">
        <v>34</v>
      </c>
      <c r="F248" s="256" t="s">
        <v>5615</v>
      </c>
      <c r="G248" s="254"/>
      <c r="H248" s="257">
        <v>0.59499999999999997</v>
      </c>
      <c r="I248" s="258"/>
      <c r="J248" s="254"/>
      <c r="K248" s="254"/>
      <c r="L248" s="259"/>
      <c r="M248" s="260"/>
      <c r="N248" s="261"/>
      <c r="O248" s="261"/>
      <c r="P248" s="261"/>
      <c r="Q248" s="261"/>
      <c r="R248" s="261"/>
      <c r="S248" s="261"/>
      <c r="T248" s="262"/>
      <c r="AT248" s="263" t="s">
        <v>211</v>
      </c>
      <c r="AU248" s="263" t="s">
        <v>87</v>
      </c>
      <c r="AV248" s="15" t="s">
        <v>108</v>
      </c>
      <c r="AW248" s="15" t="s">
        <v>40</v>
      </c>
      <c r="AX248" s="15" t="s">
        <v>80</v>
      </c>
      <c r="AY248" s="263" t="s">
        <v>201</v>
      </c>
    </row>
    <row r="249" spans="2:65" s="14" customFormat="1">
      <c r="B249" s="242"/>
      <c r="C249" s="243"/>
      <c r="D249" s="218" t="s">
        <v>211</v>
      </c>
      <c r="E249" s="244" t="s">
        <v>34</v>
      </c>
      <c r="F249" s="245" t="s">
        <v>215</v>
      </c>
      <c r="G249" s="243"/>
      <c r="H249" s="246">
        <v>36.85</v>
      </c>
      <c r="I249" s="247"/>
      <c r="J249" s="243"/>
      <c r="K249" s="243"/>
      <c r="L249" s="248"/>
      <c r="M249" s="249"/>
      <c r="N249" s="250"/>
      <c r="O249" s="250"/>
      <c r="P249" s="250"/>
      <c r="Q249" s="250"/>
      <c r="R249" s="250"/>
      <c r="S249" s="250"/>
      <c r="T249" s="251"/>
      <c r="AT249" s="252" t="s">
        <v>211</v>
      </c>
      <c r="AU249" s="252" t="s">
        <v>87</v>
      </c>
      <c r="AV249" s="14" t="s">
        <v>111</v>
      </c>
      <c r="AW249" s="14" t="s">
        <v>40</v>
      </c>
      <c r="AX249" s="14" t="s">
        <v>42</v>
      </c>
      <c r="AY249" s="252" t="s">
        <v>201</v>
      </c>
    </row>
    <row r="250" spans="2:65" s="1" customFormat="1" ht="16.5" customHeight="1">
      <c r="B250" s="43"/>
      <c r="C250" s="264" t="s">
        <v>352</v>
      </c>
      <c r="D250" s="264" t="s">
        <v>306</v>
      </c>
      <c r="E250" s="265" t="s">
        <v>3359</v>
      </c>
      <c r="F250" s="266" t="s">
        <v>3360</v>
      </c>
      <c r="G250" s="267" t="s">
        <v>355</v>
      </c>
      <c r="H250" s="268">
        <v>73.7</v>
      </c>
      <c r="I250" s="269"/>
      <c r="J250" s="270">
        <f>ROUND(I250*H250,2)</f>
        <v>0</v>
      </c>
      <c r="K250" s="266" t="s">
        <v>207</v>
      </c>
      <c r="L250" s="271"/>
      <c r="M250" s="272" t="s">
        <v>34</v>
      </c>
      <c r="N250" s="273" t="s">
        <v>51</v>
      </c>
      <c r="O250" s="44"/>
      <c r="P250" s="215">
        <f>O250*H250</f>
        <v>0</v>
      </c>
      <c r="Q250" s="215">
        <v>0</v>
      </c>
      <c r="R250" s="215">
        <f>Q250*H250</f>
        <v>0</v>
      </c>
      <c r="S250" s="215">
        <v>0</v>
      </c>
      <c r="T250" s="216">
        <f>S250*H250</f>
        <v>0</v>
      </c>
      <c r="AR250" s="25" t="s">
        <v>244</v>
      </c>
      <c r="AT250" s="25" t="s">
        <v>306</v>
      </c>
      <c r="AU250" s="25" t="s">
        <v>87</v>
      </c>
      <c r="AY250" s="25" t="s">
        <v>201</v>
      </c>
      <c r="BE250" s="217">
        <f>IF(N250="základní",J250,0)</f>
        <v>0</v>
      </c>
      <c r="BF250" s="217">
        <f>IF(N250="snížená",J250,0)</f>
        <v>0</v>
      </c>
      <c r="BG250" s="217">
        <f>IF(N250="zákl. přenesená",J250,0)</f>
        <v>0</v>
      </c>
      <c r="BH250" s="217">
        <f>IF(N250="sníž. přenesená",J250,0)</f>
        <v>0</v>
      </c>
      <c r="BI250" s="217">
        <f>IF(N250="nulová",J250,0)</f>
        <v>0</v>
      </c>
      <c r="BJ250" s="25" t="s">
        <v>42</v>
      </c>
      <c r="BK250" s="217">
        <f>ROUND(I250*H250,2)</f>
        <v>0</v>
      </c>
      <c r="BL250" s="25" t="s">
        <v>111</v>
      </c>
      <c r="BM250" s="25" t="s">
        <v>5616</v>
      </c>
    </row>
    <row r="251" spans="2:65" s="13" customFormat="1">
      <c r="B251" s="231"/>
      <c r="C251" s="232"/>
      <c r="D251" s="218" t="s">
        <v>211</v>
      </c>
      <c r="E251" s="232"/>
      <c r="F251" s="234" t="s">
        <v>5617</v>
      </c>
      <c r="G251" s="232"/>
      <c r="H251" s="235">
        <v>73.7</v>
      </c>
      <c r="I251" s="236"/>
      <c r="J251" s="232"/>
      <c r="K251" s="232"/>
      <c r="L251" s="237"/>
      <c r="M251" s="238"/>
      <c r="N251" s="239"/>
      <c r="O251" s="239"/>
      <c r="P251" s="239"/>
      <c r="Q251" s="239"/>
      <c r="R251" s="239"/>
      <c r="S251" s="239"/>
      <c r="T251" s="240"/>
      <c r="AT251" s="241" t="s">
        <v>211</v>
      </c>
      <c r="AU251" s="241" t="s">
        <v>87</v>
      </c>
      <c r="AV251" s="13" t="s">
        <v>87</v>
      </c>
      <c r="AW251" s="13" t="s">
        <v>6</v>
      </c>
      <c r="AX251" s="13" t="s">
        <v>42</v>
      </c>
      <c r="AY251" s="241" t="s">
        <v>201</v>
      </c>
    </row>
    <row r="252" spans="2:65" s="1" customFormat="1" ht="51" customHeight="1">
      <c r="B252" s="43"/>
      <c r="C252" s="206" t="s">
        <v>360</v>
      </c>
      <c r="D252" s="206" t="s">
        <v>203</v>
      </c>
      <c r="E252" s="207" t="s">
        <v>3363</v>
      </c>
      <c r="F252" s="208" t="s">
        <v>3364</v>
      </c>
      <c r="G252" s="209" t="s">
        <v>206</v>
      </c>
      <c r="H252" s="210">
        <v>18.041</v>
      </c>
      <c r="I252" s="211"/>
      <c r="J252" s="212">
        <f>ROUND(I252*H252,2)</f>
        <v>0</v>
      </c>
      <c r="K252" s="208" t="s">
        <v>207</v>
      </c>
      <c r="L252" s="63"/>
      <c r="M252" s="213" t="s">
        <v>34</v>
      </c>
      <c r="N252" s="214" t="s">
        <v>51</v>
      </c>
      <c r="O252" s="44"/>
      <c r="P252" s="215">
        <f>O252*H252</f>
        <v>0</v>
      </c>
      <c r="Q252" s="215">
        <v>0</v>
      </c>
      <c r="R252" s="215">
        <f>Q252*H252</f>
        <v>0</v>
      </c>
      <c r="S252" s="215">
        <v>0</v>
      </c>
      <c r="T252" s="216">
        <f>S252*H252</f>
        <v>0</v>
      </c>
      <c r="AR252" s="25" t="s">
        <v>111</v>
      </c>
      <c r="AT252" s="25" t="s">
        <v>203</v>
      </c>
      <c r="AU252" s="25" t="s">
        <v>87</v>
      </c>
      <c r="AY252" s="25" t="s">
        <v>201</v>
      </c>
      <c r="BE252" s="217">
        <f>IF(N252="základní",J252,0)</f>
        <v>0</v>
      </c>
      <c r="BF252" s="217">
        <f>IF(N252="snížená",J252,0)</f>
        <v>0</v>
      </c>
      <c r="BG252" s="217">
        <f>IF(N252="zákl. přenesená",J252,0)</f>
        <v>0</v>
      </c>
      <c r="BH252" s="217">
        <f>IF(N252="sníž. přenesená",J252,0)</f>
        <v>0</v>
      </c>
      <c r="BI252" s="217">
        <f>IF(N252="nulová",J252,0)</f>
        <v>0</v>
      </c>
      <c r="BJ252" s="25" t="s">
        <v>42</v>
      </c>
      <c r="BK252" s="217">
        <f>ROUND(I252*H252,2)</f>
        <v>0</v>
      </c>
      <c r="BL252" s="25" t="s">
        <v>111</v>
      </c>
      <c r="BM252" s="25" t="s">
        <v>5618</v>
      </c>
    </row>
    <row r="253" spans="2:65" s="1" customFormat="1" ht="94.5">
      <c r="B253" s="43"/>
      <c r="C253" s="65"/>
      <c r="D253" s="218" t="s">
        <v>209</v>
      </c>
      <c r="E253" s="65"/>
      <c r="F253" s="219" t="s">
        <v>3366</v>
      </c>
      <c r="G253" s="65"/>
      <c r="H253" s="65"/>
      <c r="I253" s="175"/>
      <c r="J253" s="65"/>
      <c r="K253" s="65"/>
      <c r="L253" s="63"/>
      <c r="M253" s="220"/>
      <c r="N253" s="44"/>
      <c r="O253" s="44"/>
      <c r="P253" s="44"/>
      <c r="Q253" s="44"/>
      <c r="R253" s="44"/>
      <c r="S253" s="44"/>
      <c r="T253" s="80"/>
      <c r="AT253" s="25" t="s">
        <v>209</v>
      </c>
      <c r="AU253" s="25" t="s">
        <v>87</v>
      </c>
    </row>
    <row r="254" spans="2:65" s="12" customFormat="1">
      <c r="B254" s="221"/>
      <c r="C254" s="222"/>
      <c r="D254" s="218" t="s">
        <v>211</v>
      </c>
      <c r="E254" s="223" t="s">
        <v>34</v>
      </c>
      <c r="F254" s="224" t="s">
        <v>5189</v>
      </c>
      <c r="G254" s="222"/>
      <c r="H254" s="223" t="s">
        <v>34</v>
      </c>
      <c r="I254" s="225"/>
      <c r="J254" s="222"/>
      <c r="K254" s="222"/>
      <c r="L254" s="226"/>
      <c r="M254" s="227"/>
      <c r="N254" s="228"/>
      <c r="O254" s="228"/>
      <c r="P254" s="228"/>
      <c r="Q254" s="228"/>
      <c r="R254" s="228"/>
      <c r="S254" s="228"/>
      <c r="T254" s="229"/>
      <c r="AT254" s="230" t="s">
        <v>211</v>
      </c>
      <c r="AU254" s="230" t="s">
        <v>87</v>
      </c>
      <c r="AV254" s="12" t="s">
        <v>42</v>
      </c>
      <c r="AW254" s="12" t="s">
        <v>40</v>
      </c>
      <c r="AX254" s="12" t="s">
        <v>80</v>
      </c>
      <c r="AY254" s="230" t="s">
        <v>201</v>
      </c>
    </row>
    <row r="255" spans="2:65" s="13" customFormat="1">
      <c r="B255" s="231"/>
      <c r="C255" s="232"/>
      <c r="D255" s="218" t="s">
        <v>211</v>
      </c>
      <c r="E255" s="233" t="s">
        <v>34</v>
      </c>
      <c r="F255" s="234" t="s">
        <v>5619</v>
      </c>
      <c r="G255" s="232"/>
      <c r="H255" s="235">
        <v>7.056</v>
      </c>
      <c r="I255" s="236"/>
      <c r="J255" s="232"/>
      <c r="K255" s="232"/>
      <c r="L255" s="237"/>
      <c r="M255" s="238"/>
      <c r="N255" s="239"/>
      <c r="O255" s="239"/>
      <c r="P255" s="239"/>
      <c r="Q255" s="239"/>
      <c r="R255" s="239"/>
      <c r="S255" s="239"/>
      <c r="T255" s="240"/>
      <c r="AT255" s="241" t="s">
        <v>211</v>
      </c>
      <c r="AU255" s="241" t="s">
        <v>87</v>
      </c>
      <c r="AV255" s="13" t="s">
        <v>87</v>
      </c>
      <c r="AW255" s="13" t="s">
        <v>40</v>
      </c>
      <c r="AX255" s="13" t="s">
        <v>80</v>
      </c>
      <c r="AY255" s="241" t="s">
        <v>201</v>
      </c>
    </row>
    <row r="256" spans="2:65" s="13" customFormat="1">
      <c r="B256" s="231"/>
      <c r="C256" s="232"/>
      <c r="D256" s="218" t="s">
        <v>211</v>
      </c>
      <c r="E256" s="233" t="s">
        <v>34</v>
      </c>
      <c r="F256" s="234" t="s">
        <v>5620</v>
      </c>
      <c r="G256" s="232"/>
      <c r="H256" s="235">
        <v>3.0960000000000001</v>
      </c>
      <c r="I256" s="236"/>
      <c r="J256" s="232"/>
      <c r="K256" s="232"/>
      <c r="L256" s="237"/>
      <c r="M256" s="238"/>
      <c r="N256" s="239"/>
      <c r="O256" s="239"/>
      <c r="P256" s="239"/>
      <c r="Q256" s="239"/>
      <c r="R256" s="239"/>
      <c r="S256" s="239"/>
      <c r="T256" s="240"/>
      <c r="AT256" s="241" t="s">
        <v>211</v>
      </c>
      <c r="AU256" s="241" t="s">
        <v>87</v>
      </c>
      <c r="AV256" s="13" t="s">
        <v>87</v>
      </c>
      <c r="AW256" s="13" t="s">
        <v>40</v>
      </c>
      <c r="AX256" s="13" t="s">
        <v>80</v>
      </c>
      <c r="AY256" s="241" t="s">
        <v>201</v>
      </c>
    </row>
    <row r="257" spans="2:65" s="13" customFormat="1">
      <c r="B257" s="231"/>
      <c r="C257" s="232"/>
      <c r="D257" s="218" t="s">
        <v>211</v>
      </c>
      <c r="E257" s="233" t="s">
        <v>34</v>
      </c>
      <c r="F257" s="234" t="s">
        <v>5621</v>
      </c>
      <c r="G257" s="232"/>
      <c r="H257" s="235">
        <v>3.456</v>
      </c>
      <c r="I257" s="236"/>
      <c r="J257" s="232"/>
      <c r="K257" s="232"/>
      <c r="L257" s="237"/>
      <c r="M257" s="238"/>
      <c r="N257" s="239"/>
      <c r="O257" s="239"/>
      <c r="P257" s="239"/>
      <c r="Q257" s="239"/>
      <c r="R257" s="239"/>
      <c r="S257" s="239"/>
      <c r="T257" s="240"/>
      <c r="AT257" s="241" t="s">
        <v>211</v>
      </c>
      <c r="AU257" s="241" t="s">
        <v>87</v>
      </c>
      <c r="AV257" s="13" t="s">
        <v>87</v>
      </c>
      <c r="AW257" s="13" t="s">
        <v>40</v>
      </c>
      <c r="AX257" s="13" t="s">
        <v>80</v>
      </c>
      <c r="AY257" s="241" t="s">
        <v>201</v>
      </c>
    </row>
    <row r="258" spans="2:65" s="13" customFormat="1">
      <c r="B258" s="231"/>
      <c r="C258" s="232"/>
      <c r="D258" s="218" t="s">
        <v>211</v>
      </c>
      <c r="E258" s="233" t="s">
        <v>34</v>
      </c>
      <c r="F258" s="234" t="s">
        <v>5622</v>
      </c>
      <c r="G258" s="232"/>
      <c r="H258" s="235">
        <v>5.3639999999999999</v>
      </c>
      <c r="I258" s="236"/>
      <c r="J258" s="232"/>
      <c r="K258" s="232"/>
      <c r="L258" s="237"/>
      <c r="M258" s="238"/>
      <c r="N258" s="239"/>
      <c r="O258" s="239"/>
      <c r="P258" s="239"/>
      <c r="Q258" s="239"/>
      <c r="R258" s="239"/>
      <c r="S258" s="239"/>
      <c r="T258" s="240"/>
      <c r="AT258" s="241" t="s">
        <v>211</v>
      </c>
      <c r="AU258" s="241" t="s">
        <v>87</v>
      </c>
      <c r="AV258" s="13" t="s">
        <v>87</v>
      </c>
      <c r="AW258" s="13" t="s">
        <v>40</v>
      </c>
      <c r="AX258" s="13" t="s">
        <v>80</v>
      </c>
      <c r="AY258" s="241" t="s">
        <v>201</v>
      </c>
    </row>
    <row r="259" spans="2:65" s="13" customFormat="1">
      <c r="B259" s="231"/>
      <c r="C259" s="232"/>
      <c r="D259" s="218" t="s">
        <v>211</v>
      </c>
      <c r="E259" s="233" t="s">
        <v>34</v>
      </c>
      <c r="F259" s="234" t="s">
        <v>5623</v>
      </c>
      <c r="G259" s="232"/>
      <c r="H259" s="235">
        <v>-0.93100000000000005</v>
      </c>
      <c r="I259" s="236"/>
      <c r="J259" s="232"/>
      <c r="K259" s="232"/>
      <c r="L259" s="237"/>
      <c r="M259" s="238"/>
      <c r="N259" s="239"/>
      <c r="O259" s="239"/>
      <c r="P259" s="239"/>
      <c r="Q259" s="239"/>
      <c r="R259" s="239"/>
      <c r="S259" s="239"/>
      <c r="T259" s="240"/>
      <c r="AT259" s="241" t="s">
        <v>211</v>
      </c>
      <c r="AU259" s="241" t="s">
        <v>87</v>
      </c>
      <c r="AV259" s="13" t="s">
        <v>87</v>
      </c>
      <c r="AW259" s="13" t="s">
        <v>40</v>
      </c>
      <c r="AX259" s="13" t="s">
        <v>80</v>
      </c>
      <c r="AY259" s="241" t="s">
        <v>201</v>
      </c>
    </row>
    <row r="260" spans="2:65" s="14" customFormat="1">
      <c r="B260" s="242"/>
      <c r="C260" s="243"/>
      <c r="D260" s="218" t="s">
        <v>211</v>
      </c>
      <c r="E260" s="244" t="s">
        <v>34</v>
      </c>
      <c r="F260" s="245" t="s">
        <v>215</v>
      </c>
      <c r="G260" s="243"/>
      <c r="H260" s="246">
        <v>18.041</v>
      </c>
      <c r="I260" s="247"/>
      <c r="J260" s="243"/>
      <c r="K260" s="243"/>
      <c r="L260" s="248"/>
      <c r="M260" s="249"/>
      <c r="N260" s="250"/>
      <c r="O260" s="250"/>
      <c r="P260" s="250"/>
      <c r="Q260" s="250"/>
      <c r="R260" s="250"/>
      <c r="S260" s="250"/>
      <c r="T260" s="251"/>
      <c r="AT260" s="252" t="s">
        <v>211</v>
      </c>
      <c r="AU260" s="252" t="s">
        <v>87</v>
      </c>
      <c r="AV260" s="14" t="s">
        <v>111</v>
      </c>
      <c r="AW260" s="14" t="s">
        <v>40</v>
      </c>
      <c r="AX260" s="14" t="s">
        <v>42</v>
      </c>
      <c r="AY260" s="252" t="s">
        <v>201</v>
      </c>
    </row>
    <row r="261" spans="2:65" s="1" customFormat="1" ht="16.5" customHeight="1">
      <c r="B261" s="43"/>
      <c r="C261" s="264" t="s">
        <v>367</v>
      </c>
      <c r="D261" s="264" t="s">
        <v>306</v>
      </c>
      <c r="E261" s="265" t="s">
        <v>3375</v>
      </c>
      <c r="F261" s="266" t="s">
        <v>3376</v>
      </c>
      <c r="G261" s="267" t="s">
        <v>355</v>
      </c>
      <c r="H261" s="268">
        <v>36.082000000000001</v>
      </c>
      <c r="I261" s="269"/>
      <c r="J261" s="270">
        <f>ROUND(I261*H261,2)</f>
        <v>0</v>
      </c>
      <c r="K261" s="266" t="s">
        <v>207</v>
      </c>
      <c r="L261" s="271"/>
      <c r="M261" s="272" t="s">
        <v>34</v>
      </c>
      <c r="N261" s="273" t="s">
        <v>51</v>
      </c>
      <c r="O261" s="44"/>
      <c r="P261" s="215">
        <f>O261*H261</f>
        <v>0</v>
      </c>
      <c r="Q261" s="215">
        <v>0</v>
      </c>
      <c r="R261" s="215">
        <f>Q261*H261</f>
        <v>0</v>
      </c>
      <c r="S261" s="215">
        <v>0</v>
      </c>
      <c r="T261" s="216">
        <f>S261*H261</f>
        <v>0</v>
      </c>
      <c r="AR261" s="25" t="s">
        <v>244</v>
      </c>
      <c r="AT261" s="25" t="s">
        <v>306</v>
      </c>
      <c r="AU261" s="25" t="s">
        <v>87</v>
      </c>
      <c r="AY261" s="25" t="s">
        <v>201</v>
      </c>
      <c r="BE261" s="217">
        <f>IF(N261="základní",J261,0)</f>
        <v>0</v>
      </c>
      <c r="BF261" s="217">
        <f>IF(N261="snížená",J261,0)</f>
        <v>0</v>
      </c>
      <c r="BG261" s="217">
        <f>IF(N261="zákl. přenesená",J261,0)</f>
        <v>0</v>
      </c>
      <c r="BH261" s="217">
        <f>IF(N261="sníž. přenesená",J261,0)</f>
        <v>0</v>
      </c>
      <c r="BI261" s="217">
        <f>IF(N261="nulová",J261,0)</f>
        <v>0</v>
      </c>
      <c r="BJ261" s="25" t="s">
        <v>42</v>
      </c>
      <c r="BK261" s="217">
        <f>ROUND(I261*H261,2)</f>
        <v>0</v>
      </c>
      <c r="BL261" s="25" t="s">
        <v>111</v>
      </c>
      <c r="BM261" s="25" t="s">
        <v>5624</v>
      </c>
    </row>
    <row r="262" spans="2:65" s="13" customFormat="1">
      <c r="B262" s="231"/>
      <c r="C262" s="232"/>
      <c r="D262" s="218" t="s">
        <v>211</v>
      </c>
      <c r="E262" s="232"/>
      <c r="F262" s="234" t="s">
        <v>5625</v>
      </c>
      <c r="G262" s="232"/>
      <c r="H262" s="235">
        <v>36.082000000000001</v>
      </c>
      <c r="I262" s="236"/>
      <c r="J262" s="232"/>
      <c r="K262" s="232"/>
      <c r="L262" s="237"/>
      <c r="M262" s="238"/>
      <c r="N262" s="239"/>
      <c r="O262" s="239"/>
      <c r="P262" s="239"/>
      <c r="Q262" s="239"/>
      <c r="R262" s="239"/>
      <c r="S262" s="239"/>
      <c r="T262" s="240"/>
      <c r="AT262" s="241" t="s">
        <v>211</v>
      </c>
      <c r="AU262" s="241" t="s">
        <v>87</v>
      </c>
      <c r="AV262" s="13" t="s">
        <v>87</v>
      </c>
      <c r="AW262" s="13" t="s">
        <v>6</v>
      </c>
      <c r="AX262" s="13" t="s">
        <v>42</v>
      </c>
      <c r="AY262" s="241" t="s">
        <v>201</v>
      </c>
    </row>
    <row r="263" spans="2:65" s="11" customFormat="1" ht="29.85" customHeight="1">
      <c r="B263" s="190"/>
      <c r="C263" s="191"/>
      <c r="D263" s="192" t="s">
        <v>79</v>
      </c>
      <c r="E263" s="204" t="s">
        <v>87</v>
      </c>
      <c r="F263" s="204" t="s">
        <v>298</v>
      </c>
      <c r="G263" s="191"/>
      <c r="H263" s="191"/>
      <c r="I263" s="194"/>
      <c r="J263" s="205">
        <f>BK263</f>
        <v>0</v>
      </c>
      <c r="K263" s="191"/>
      <c r="L263" s="196"/>
      <c r="M263" s="197"/>
      <c r="N263" s="198"/>
      <c r="O263" s="198"/>
      <c r="P263" s="199">
        <f>SUM(P264:P271)</f>
        <v>0</v>
      </c>
      <c r="Q263" s="198"/>
      <c r="R263" s="199">
        <f>SUM(R264:R271)</f>
        <v>11.940239</v>
      </c>
      <c r="S263" s="198"/>
      <c r="T263" s="200">
        <f>SUM(T264:T271)</f>
        <v>0</v>
      </c>
      <c r="AR263" s="201" t="s">
        <v>42</v>
      </c>
      <c r="AT263" s="202" t="s">
        <v>79</v>
      </c>
      <c r="AU263" s="202" t="s">
        <v>42</v>
      </c>
      <c r="AY263" s="201" t="s">
        <v>201</v>
      </c>
      <c r="BK263" s="203">
        <f>SUM(BK264:BK271)</f>
        <v>0</v>
      </c>
    </row>
    <row r="264" spans="2:65" s="1" customFormat="1" ht="51" customHeight="1">
      <c r="B264" s="43"/>
      <c r="C264" s="206" t="s">
        <v>374</v>
      </c>
      <c r="D264" s="206" t="s">
        <v>203</v>
      </c>
      <c r="E264" s="207" t="s">
        <v>5321</v>
      </c>
      <c r="F264" s="208" t="s">
        <v>5322</v>
      </c>
      <c r="G264" s="209" t="s">
        <v>540</v>
      </c>
      <c r="H264" s="210">
        <v>52.7</v>
      </c>
      <c r="I264" s="211"/>
      <c r="J264" s="212">
        <f>ROUND(I264*H264,2)</f>
        <v>0</v>
      </c>
      <c r="K264" s="208" t="s">
        <v>207</v>
      </c>
      <c r="L264" s="63"/>
      <c r="M264" s="213" t="s">
        <v>34</v>
      </c>
      <c r="N264" s="214" t="s">
        <v>51</v>
      </c>
      <c r="O264" s="44"/>
      <c r="P264" s="215">
        <f>O264*H264</f>
        <v>0</v>
      </c>
      <c r="Q264" s="215">
        <v>0.22656999999999999</v>
      </c>
      <c r="R264" s="215">
        <f>Q264*H264</f>
        <v>11.940239</v>
      </c>
      <c r="S264" s="215">
        <v>0</v>
      </c>
      <c r="T264" s="216">
        <f>S264*H264</f>
        <v>0</v>
      </c>
      <c r="AR264" s="25" t="s">
        <v>111</v>
      </c>
      <c r="AT264" s="25" t="s">
        <v>203</v>
      </c>
      <c r="AU264" s="25" t="s">
        <v>87</v>
      </c>
      <c r="AY264" s="25" t="s">
        <v>201</v>
      </c>
      <c r="BE264" s="217">
        <f>IF(N264="základní",J264,0)</f>
        <v>0</v>
      </c>
      <c r="BF264" s="217">
        <f>IF(N264="snížená",J264,0)</f>
        <v>0</v>
      </c>
      <c r="BG264" s="217">
        <f>IF(N264="zákl. přenesená",J264,0)</f>
        <v>0</v>
      </c>
      <c r="BH264" s="217">
        <f>IF(N264="sníž. přenesená",J264,0)</f>
        <v>0</v>
      </c>
      <c r="BI264" s="217">
        <f>IF(N264="nulová",J264,0)</f>
        <v>0</v>
      </c>
      <c r="BJ264" s="25" t="s">
        <v>42</v>
      </c>
      <c r="BK264" s="217">
        <f>ROUND(I264*H264,2)</f>
        <v>0</v>
      </c>
      <c r="BL264" s="25" t="s">
        <v>111</v>
      </c>
      <c r="BM264" s="25" t="s">
        <v>5626</v>
      </c>
    </row>
    <row r="265" spans="2:65" s="12" customFormat="1">
      <c r="B265" s="221"/>
      <c r="C265" s="222"/>
      <c r="D265" s="218" t="s">
        <v>211</v>
      </c>
      <c r="E265" s="223" t="s">
        <v>34</v>
      </c>
      <c r="F265" s="224" t="s">
        <v>5189</v>
      </c>
      <c r="G265" s="222"/>
      <c r="H265" s="223" t="s">
        <v>34</v>
      </c>
      <c r="I265" s="225"/>
      <c r="J265" s="222"/>
      <c r="K265" s="222"/>
      <c r="L265" s="226"/>
      <c r="M265" s="227"/>
      <c r="N265" s="228"/>
      <c r="O265" s="228"/>
      <c r="P265" s="228"/>
      <c r="Q265" s="228"/>
      <c r="R265" s="228"/>
      <c r="S265" s="228"/>
      <c r="T265" s="229"/>
      <c r="AT265" s="230" t="s">
        <v>211</v>
      </c>
      <c r="AU265" s="230" t="s">
        <v>87</v>
      </c>
      <c r="AV265" s="12" t="s">
        <v>42</v>
      </c>
      <c r="AW265" s="12" t="s">
        <v>40</v>
      </c>
      <c r="AX265" s="12" t="s">
        <v>80</v>
      </c>
      <c r="AY265" s="230" t="s">
        <v>201</v>
      </c>
    </row>
    <row r="266" spans="2:65" s="12" customFormat="1">
      <c r="B266" s="221"/>
      <c r="C266" s="222"/>
      <c r="D266" s="218" t="s">
        <v>211</v>
      </c>
      <c r="E266" s="223" t="s">
        <v>34</v>
      </c>
      <c r="F266" s="224" t="s">
        <v>5627</v>
      </c>
      <c r="G266" s="222"/>
      <c r="H266" s="223" t="s">
        <v>34</v>
      </c>
      <c r="I266" s="225"/>
      <c r="J266" s="222"/>
      <c r="K266" s="222"/>
      <c r="L266" s="226"/>
      <c r="M266" s="227"/>
      <c r="N266" s="228"/>
      <c r="O266" s="228"/>
      <c r="P266" s="228"/>
      <c r="Q266" s="228"/>
      <c r="R266" s="228"/>
      <c r="S266" s="228"/>
      <c r="T266" s="229"/>
      <c r="AT266" s="230" t="s">
        <v>211</v>
      </c>
      <c r="AU266" s="230" t="s">
        <v>87</v>
      </c>
      <c r="AV266" s="12" t="s">
        <v>42</v>
      </c>
      <c r="AW266" s="12" t="s">
        <v>40</v>
      </c>
      <c r="AX266" s="12" t="s">
        <v>80</v>
      </c>
      <c r="AY266" s="230" t="s">
        <v>201</v>
      </c>
    </row>
    <row r="267" spans="2:65" s="13" customFormat="1">
      <c r="B267" s="231"/>
      <c r="C267" s="232"/>
      <c r="D267" s="218" t="s">
        <v>211</v>
      </c>
      <c r="E267" s="233" t="s">
        <v>34</v>
      </c>
      <c r="F267" s="234" t="s">
        <v>5628</v>
      </c>
      <c r="G267" s="232"/>
      <c r="H267" s="235">
        <v>19.600000000000001</v>
      </c>
      <c r="I267" s="236"/>
      <c r="J267" s="232"/>
      <c r="K267" s="232"/>
      <c r="L267" s="237"/>
      <c r="M267" s="238"/>
      <c r="N267" s="239"/>
      <c r="O267" s="239"/>
      <c r="P267" s="239"/>
      <c r="Q267" s="239"/>
      <c r="R267" s="239"/>
      <c r="S267" s="239"/>
      <c r="T267" s="240"/>
      <c r="AT267" s="241" t="s">
        <v>211</v>
      </c>
      <c r="AU267" s="241" t="s">
        <v>87</v>
      </c>
      <c r="AV267" s="13" t="s">
        <v>87</v>
      </c>
      <c r="AW267" s="13" t="s">
        <v>40</v>
      </c>
      <c r="AX267" s="13" t="s">
        <v>80</v>
      </c>
      <c r="AY267" s="241" t="s">
        <v>201</v>
      </c>
    </row>
    <row r="268" spans="2:65" s="13" customFormat="1">
      <c r="B268" s="231"/>
      <c r="C268" s="232"/>
      <c r="D268" s="218" t="s">
        <v>211</v>
      </c>
      <c r="E268" s="233" t="s">
        <v>34</v>
      </c>
      <c r="F268" s="234" t="s">
        <v>5629</v>
      </c>
      <c r="G268" s="232"/>
      <c r="H268" s="235">
        <v>8.6</v>
      </c>
      <c r="I268" s="236"/>
      <c r="J268" s="232"/>
      <c r="K268" s="232"/>
      <c r="L268" s="237"/>
      <c r="M268" s="238"/>
      <c r="N268" s="239"/>
      <c r="O268" s="239"/>
      <c r="P268" s="239"/>
      <c r="Q268" s="239"/>
      <c r="R268" s="239"/>
      <c r="S268" s="239"/>
      <c r="T268" s="240"/>
      <c r="AT268" s="241" t="s">
        <v>211</v>
      </c>
      <c r="AU268" s="241" t="s">
        <v>87</v>
      </c>
      <c r="AV268" s="13" t="s">
        <v>87</v>
      </c>
      <c r="AW268" s="13" t="s">
        <v>40</v>
      </c>
      <c r="AX268" s="13" t="s">
        <v>80</v>
      </c>
      <c r="AY268" s="241" t="s">
        <v>201</v>
      </c>
    </row>
    <row r="269" spans="2:65" s="13" customFormat="1">
      <c r="B269" s="231"/>
      <c r="C269" s="232"/>
      <c r="D269" s="218" t="s">
        <v>211</v>
      </c>
      <c r="E269" s="233" t="s">
        <v>34</v>
      </c>
      <c r="F269" s="234" t="s">
        <v>5630</v>
      </c>
      <c r="G269" s="232"/>
      <c r="H269" s="235">
        <v>9.6</v>
      </c>
      <c r="I269" s="236"/>
      <c r="J269" s="232"/>
      <c r="K269" s="232"/>
      <c r="L269" s="237"/>
      <c r="M269" s="238"/>
      <c r="N269" s="239"/>
      <c r="O269" s="239"/>
      <c r="P269" s="239"/>
      <c r="Q269" s="239"/>
      <c r="R269" s="239"/>
      <c r="S269" s="239"/>
      <c r="T269" s="240"/>
      <c r="AT269" s="241" t="s">
        <v>211</v>
      </c>
      <c r="AU269" s="241" t="s">
        <v>87</v>
      </c>
      <c r="AV269" s="13" t="s">
        <v>87</v>
      </c>
      <c r="AW269" s="13" t="s">
        <v>40</v>
      </c>
      <c r="AX269" s="13" t="s">
        <v>80</v>
      </c>
      <c r="AY269" s="241" t="s">
        <v>201</v>
      </c>
    </row>
    <row r="270" spans="2:65" s="13" customFormat="1">
      <c r="B270" s="231"/>
      <c r="C270" s="232"/>
      <c r="D270" s="218" t="s">
        <v>211</v>
      </c>
      <c r="E270" s="233" t="s">
        <v>34</v>
      </c>
      <c r="F270" s="234" t="s">
        <v>5631</v>
      </c>
      <c r="G270" s="232"/>
      <c r="H270" s="235">
        <v>14.9</v>
      </c>
      <c r="I270" s="236"/>
      <c r="J270" s="232"/>
      <c r="K270" s="232"/>
      <c r="L270" s="237"/>
      <c r="M270" s="238"/>
      <c r="N270" s="239"/>
      <c r="O270" s="239"/>
      <c r="P270" s="239"/>
      <c r="Q270" s="239"/>
      <c r="R270" s="239"/>
      <c r="S270" s="239"/>
      <c r="T270" s="240"/>
      <c r="AT270" s="241" t="s">
        <v>211</v>
      </c>
      <c r="AU270" s="241" t="s">
        <v>87</v>
      </c>
      <c r="AV270" s="13" t="s">
        <v>87</v>
      </c>
      <c r="AW270" s="13" t="s">
        <v>40</v>
      </c>
      <c r="AX270" s="13" t="s">
        <v>80</v>
      </c>
      <c r="AY270" s="241" t="s">
        <v>201</v>
      </c>
    </row>
    <row r="271" spans="2:65" s="14" customFormat="1">
      <c r="B271" s="242"/>
      <c r="C271" s="243"/>
      <c r="D271" s="218" t="s">
        <v>211</v>
      </c>
      <c r="E271" s="244" t="s">
        <v>34</v>
      </c>
      <c r="F271" s="245" t="s">
        <v>215</v>
      </c>
      <c r="G271" s="243"/>
      <c r="H271" s="246">
        <v>52.7</v>
      </c>
      <c r="I271" s="247"/>
      <c r="J271" s="243"/>
      <c r="K271" s="243"/>
      <c r="L271" s="248"/>
      <c r="M271" s="249"/>
      <c r="N271" s="250"/>
      <c r="O271" s="250"/>
      <c r="P271" s="250"/>
      <c r="Q271" s="250"/>
      <c r="R271" s="250"/>
      <c r="S271" s="250"/>
      <c r="T271" s="251"/>
      <c r="AT271" s="252" t="s">
        <v>211</v>
      </c>
      <c r="AU271" s="252" t="s">
        <v>87</v>
      </c>
      <c r="AV271" s="14" t="s">
        <v>111</v>
      </c>
      <c r="AW271" s="14" t="s">
        <v>40</v>
      </c>
      <c r="AX271" s="14" t="s">
        <v>42</v>
      </c>
      <c r="AY271" s="252" t="s">
        <v>201</v>
      </c>
    </row>
    <row r="272" spans="2:65" s="11" customFormat="1" ht="29.85" customHeight="1">
      <c r="B272" s="190"/>
      <c r="C272" s="191"/>
      <c r="D272" s="192" t="s">
        <v>79</v>
      </c>
      <c r="E272" s="204" t="s">
        <v>108</v>
      </c>
      <c r="F272" s="204" t="s">
        <v>412</v>
      </c>
      <c r="G272" s="191"/>
      <c r="H272" s="191"/>
      <c r="I272" s="194"/>
      <c r="J272" s="205">
        <f>BK272</f>
        <v>0</v>
      </c>
      <c r="K272" s="191"/>
      <c r="L272" s="196"/>
      <c r="M272" s="197"/>
      <c r="N272" s="198"/>
      <c r="O272" s="198"/>
      <c r="P272" s="199">
        <f>SUM(P273:P280)</f>
        <v>0</v>
      </c>
      <c r="Q272" s="198"/>
      <c r="R272" s="199">
        <f>SUM(R273:R280)</f>
        <v>0</v>
      </c>
      <c r="S272" s="198"/>
      <c r="T272" s="200">
        <f>SUM(T273:T280)</f>
        <v>0</v>
      </c>
      <c r="AR272" s="201" t="s">
        <v>42</v>
      </c>
      <c r="AT272" s="202" t="s">
        <v>79</v>
      </c>
      <c r="AU272" s="202" t="s">
        <v>42</v>
      </c>
      <c r="AY272" s="201" t="s">
        <v>201</v>
      </c>
      <c r="BK272" s="203">
        <f>SUM(BK273:BK280)</f>
        <v>0</v>
      </c>
    </row>
    <row r="273" spans="2:65" s="1" customFormat="1" ht="16.5" customHeight="1">
      <c r="B273" s="43"/>
      <c r="C273" s="206" t="s">
        <v>378</v>
      </c>
      <c r="D273" s="206" t="s">
        <v>203</v>
      </c>
      <c r="E273" s="207" t="s">
        <v>5328</v>
      </c>
      <c r="F273" s="208" t="s">
        <v>5329</v>
      </c>
      <c r="G273" s="209" t="s">
        <v>540</v>
      </c>
      <c r="H273" s="210">
        <v>52.7</v>
      </c>
      <c r="I273" s="211"/>
      <c r="J273" s="212">
        <f>ROUND(I273*H273,2)</f>
        <v>0</v>
      </c>
      <c r="K273" s="208" t="s">
        <v>207</v>
      </c>
      <c r="L273" s="63"/>
      <c r="M273" s="213" t="s">
        <v>34</v>
      </c>
      <c r="N273" s="214" t="s">
        <v>51</v>
      </c>
      <c r="O273" s="44"/>
      <c r="P273" s="215">
        <f>O273*H273</f>
        <v>0</v>
      </c>
      <c r="Q273" s="215">
        <v>0</v>
      </c>
      <c r="R273" s="215">
        <f>Q273*H273</f>
        <v>0</v>
      </c>
      <c r="S273" s="215">
        <v>0</v>
      </c>
      <c r="T273" s="216">
        <f>S273*H273</f>
        <v>0</v>
      </c>
      <c r="AR273" s="25" t="s">
        <v>111</v>
      </c>
      <c r="AT273" s="25" t="s">
        <v>203</v>
      </c>
      <c r="AU273" s="25" t="s">
        <v>87</v>
      </c>
      <c r="AY273" s="25" t="s">
        <v>201</v>
      </c>
      <c r="BE273" s="217">
        <f>IF(N273="základní",J273,0)</f>
        <v>0</v>
      </c>
      <c r="BF273" s="217">
        <f>IF(N273="snížená",J273,0)</f>
        <v>0</v>
      </c>
      <c r="BG273" s="217">
        <f>IF(N273="zákl. přenesená",J273,0)</f>
        <v>0</v>
      </c>
      <c r="BH273" s="217">
        <f>IF(N273="sníž. přenesená",J273,0)</f>
        <v>0</v>
      </c>
      <c r="BI273" s="217">
        <f>IF(N273="nulová",J273,0)</f>
        <v>0</v>
      </c>
      <c r="BJ273" s="25" t="s">
        <v>42</v>
      </c>
      <c r="BK273" s="217">
        <f>ROUND(I273*H273,2)</f>
        <v>0</v>
      </c>
      <c r="BL273" s="25" t="s">
        <v>111</v>
      </c>
      <c r="BM273" s="25" t="s">
        <v>5632</v>
      </c>
    </row>
    <row r="274" spans="2:65" s="1" customFormat="1" ht="27">
      <c r="B274" s="43"/>
      <c r="C274" s="65"/>
      <c r="D274" s="218" t="s">
        <v>209</v>
      </c>
      <c r="E274" s="65"/>
      <c r="F274" s="219" t="s">
        <v>5331</v>
      </c>
      <c r="G274" s="65"/>
      <c r="H274" s="65"/>
      <c r="I274" s="175"/>
      <c r="J274" s="65"/>
      <c r="K274" s="65"/>
      <c r="L274" s="63"/>
      <c r="M274" s="220"/>
      <c r="N274" s="44"/>
      <c r="O274" s="44"/>
      <c r="P274" s="44"/>
      <c r="Q274" s="44"/>
      <c r="R274" s="44"/>
      <c r="S274" s="44"/>
      <c r="T274" s="80"/>
      <c r="AT274" s="25" t="s">
        <v>209</v>
      </c>
      <c r="AU274" s="25" t="s">
        <v>87</v>
      </c>
    </row>
    <row r="275" spans="2:65" s="12" customFormat="1">
      <c r="B275" s="221"/>
      <c r="C275" s="222"/>
      <c r="D275" s="218" t="s">
        <v>211</v>
      </c>
      <c r="E275" s="223" t="s">
        <v>34</v>
      </c>
      <c r="F275" s="224" t="s">
        <v>5189</v>
      </c>
      <c r="G275" s="222"/>
      <c r="H275" s="223" t="s">
        <v>34</v>
      </c>
      <c r="I275" s="225"/>
      <c r="J275" s="222"/>
      <c r="K275" s="222"/>
      <c r="L275" s="226"/>
      <c r="M275" s="227"/>
      <c r="N275" s="228"/>
      <c r="O275" s="228"/>
      <c r="P275" s="228"/>
      <c r="Q275" s="228"/>
      <c r="R275" s="228"/>
      <c r="S275" s="228"/>
      <c r="T275" s="229"/>
      <c r="AT275" s="230" t="s">
        <v>211</v>
      </c>
      <c r="AU275" s="230" t="s">
        <v>87</v>
      </c>
      <c r="AV275" s="12" t="s">
        <v>42</v>
      </c>
      <c r="AW275" s="12" t="s">
        <v>40</v>
      </c>
      <c r="AX275" s="12" t="s">
        <v>80</v>
      </c>
      <c r="AY275" s="230" t="s">
        <v>201</v>
      </c>
    </row>
    <row r="276" spans="2:65" s="13" customFormat="1">
      <c r="B276" s="231"/>
      <c r="C276" s="232"/>
      <c r="D276" s="218" t="s">
        <v>211</v>
      </c>
      <c r="E276" s="233" t="s">
        <v>34</v>
      </c>
      <c r="F276" s="234" t="s">
        <v>5628</v>
      </c>
      <c r="G276" s="232"/>
      <c r="H276" s="235">
        <v>19.600000000000001</v>
      </c>
      <c r="I276" s="236"/>
      <c r="J276" s="232"/>
      <c r="K276" s="232"/>
      <c r="L276" s="237"/>
      <c r="M276" s="238"/>
      <c r="N276" s="239"/>
      <c r="O276" s="239"/>
      <c r="P276" s="239"/>
      <c r="Q276" s="239"/>
      <c r="R276" s="239"/>
      <c r="S276" s="239"/>
      <c r="T276" s="240"/>
      <c r="AT276" s="241" t="s">
        <v>211</v>
      </c>
      <c r="AU276" s="241" t="s">
        <v>87</v>
      </c>
      <c r="AV276" s="13" t="s">
        <v>87</v>
      </c>
      <c r="AW276" s="13" t="s">
        <v>40</v>
      </c>
      <c r="AX276" s="13" t="s">
        <v>80</v>
      </c>
      <c r="AY276" s="241" t="s">
        <v>201</v>
      </c>
    </row>
    <row r="277" spans="2:65" s="13" customFormat="1">
      <c r="B277" s="231"/>
      <c r="C277" s="232"/>
      <c r="D277" s="218" t="s">
        <v>211</v>
      </c>
      <c r="E277" s="233" t="s">
        <v>34</v>
      </c>
      <c r="F277" s="234" t="s">
        <v>5629</v>
      </c>
      <c r="G277" s="232"/>
      <c r="H277" s="235">
        <v>8.6</v>
      </c>
      <c r="I277" s="236"/>
      <c r="J277" s="232"/>
      <c r="K277" s="232"/>
      <c r="L277" s="237"/>
      <c r="M277" s="238"/>
      <c r="N277" s="239"/>
      <c r="O277" s="239"/>
      <c r="P277" s="239"/>
      <c r="Q277" s="239"/>
      <c r="R277" s="239"/>
      <c r="S277" s="239"/>
      <c r="T277" s="240"/>
      <c r="AT277" s="241" t="s">
        <v>211</v>
      </c>
      <c r="AU277" s="241" t="s">
        <v>87</v>
      </c>
      <c r="AV277" s="13" t="s">
        <v>87</v>
      </c>
      <c r="AW277" s="13" t="s">
        <v>40</v>
      </c>
      <c r="AX277" s="13" t="s">
        <v>80</v>
      </c>
      <c r="AY277" s="241" t="s">
        <v>201</v>
      </c>
    </row>
    <row r="278" spans="2:65" s="13" customFormat="1">
      <c r="B278" s="231"/>
      <c r="C278" s="232"/>
      <c r="D278" s="218" t="s">
        <v>211</v>
      </c>
      <c r="E278" s="233" t="s">
        <v>34</v>
      </c>
      <c r="F278" s="234" t="s">
        <v>5630</v>
      </c>
      <c r="G278" s="232"/>
      <c r="H278" s="235">
        <v>9.6</v>
      </c>
      <c r="I278" s="236"/>
      <c r="J278" s="232"/>
      <c r="K278" s="232"/>
      <c r="L278" s="237"/>
      <c r="M278" s="238"/>
      <c r="N278" s="239"/>
      <c r="O278" s="239"/>
      <c r="P278" s="239"/>
      <c r="Q278" s="239"/>
      <c r="R278" s="239"/>
      <c r="S278" s="239"/>
      <c r="T278" s="240"/>
      <c r="AT278" s="241" t="s">
        <v>211</v>
      </c>
      <c r="AU278" s="241" t="s">
        <v>87</v>
      </c>
      <c r="AV278" s="13" t="s">
        <v>87</v>
      </c>
      <c r="AW278" s="13" t="s">
        <v>40</v>
      </c>
      <c r="AX278" s="13" t="s">
        <v>80</v>
      </c>
      <c r="AY278" s="241" t="s">
        <v>201</v>
      </c>
    </row>
    <row r="279" spans="2:65" s="13" customFormat="1">
      <c r="B279" s="231"/>
      <c r="C279" s="232"/>
      <c r="D279" s="218" t="s">
        <v>211</v>
      </c>
      <c r="E279" s="233" t="s">
        <v>34</v>
      </c>
      <c r="F279" s="234" t="s">
        <v>5631</v>
      </c>
      <c r="G279" s="232"/>
      <c r="H279" s="235">
        <v>14.9</v>
      </c>
      <c r="I279" s="236"/>
      <c r="J279" s="232"/>
      <c r="K279" s="232"/>
      <c r="L279" s="237"/>
      <c r="M279" s="238"/>
      <c r="N279" s="239"/>
      <c r="O279" s="239"/>
      <c r="P279" s="239"/>
      <c r="Q279" s="239"/>
      <c r="R279" s="239"/>
      <c r="S279" s="239"/>
      <c r="T279" s="240"/>
      <c r="AT279" s="241" t="s">
        <v>211</v>
      </c>
      <c r="AU279" s="241" t="s">
        <v>87</v>
      </c>
      <c r="AV279" s="13" t="s">
        <v>87</v>
      </c>
      <c r="AW279" s="13" t="s">
        <v>40</v>
      </c>
      <c r="AX279" s="13" t="s">
        <v>80</v>
      </c>
      <c r="AY279" s="241" t="s">
        <v>201</v>
      </c>
    </row>
    <row r="280" spans="2:65" s="14" customFormat="1">
      <c r="B280" s="242"/>
      <c r="C280" s="243"/>
      <c r="D280" s="218" t="s">
        <v>211</v>
      </c>
      <c r="E280" s="244" t="s">
        <v>34</v>
      </c>
      <c r="F280" s="245" t="s">
        <v>215</v>
      </c>
      <c r="G280" s="243"/>
      <c r="H280" s="246">
        <v>52.7</v>
      </c>
      <c r="I280" s="247"/>
      <c r="J280" s="243"/>
      <c r="K280" s="243"/>
      <c r="L280" s="248"/>
      <c r="M280" s="249"/>
      <c r="N280" s="250"/>
      <c r="O280" s="250"/>
      <c r="P280" s="250"/>
      <c r="Q280" s="250"/>
      <c r="R280" s="250"/>
      <c r="S280" s="250"/>
      <c r="T280" s="251"/>
      <c r="AT280" s="252" t="s">
        <v>211</v>
      </c>
      <c r="AU280" s="252" t="s">
        <v>87</v>
      </c>
      <c r="AV280" s="14" t="s">
        <v>111</v>
      </c>
      <c r="AW280" s="14" t="s">
        <v>40</v>
      </c>
      <c r="AX280" s="14" t="s">
        <v>42</v>
      </c>
      <c r="AY280" s="252" t="s">
        <v>201</v>
      </c>
    </row>
    <row r="281" spans="2:65" s="11" customFormat="1" ht="29.85" customHeight="1">
      <c r="B281" s="190"/>
      <c r="C281" s="191"/>
      <c r="D281" s="192" t="s">
        <v>79</v>
      </c>
      <c r="E281" s="204" t="s">
        <v>111</v>
      </c>
      <c r="F281" s="204" t="s">
        <v>663</v>
      </c>
      <c r="G281" s="191"/>
      <c r="H281" s="191"/>
      <c r="I281" s="194"/>
      <c r="J281" s="205">
        <f>BK281</f>
        <v>0</v>
      </c>
      <c r="K281" s="191"/>
      <c r="L281" s="196"/>
      <c r="M281" s="197"/>
      <c r="N281" s="198"/>
      <c r="O281" s="198"/>
      <c r="P281" s="199">
        <f>SUM(P282:P311)</f>
        <v>0</v>
      </c>
      <c r="Q281" s="198"/>
      <c r="R281" s="199">
        <f>SUM(R282:R311)</f>
        <v>2.8395799999999999E-2</v>
      </c>
      <c r="S281" s="198"/>
      <c r="T281" s="200">
        <f>SUM(T282:T311)</f>
        <v>0</v>
      </c>
      <c r="AR281" s="201" t="s">
        <v>42</v>
      </c>
      <c r="AT281" s="202" t="s">
        <v>79</v>
      </c>
      <c r="AU281" s="202" t="s">
        <v>42</v>
      </c>
      <c r="AY281" s="201" t="s">
        <v>201</v>
      </c>
      <c r="BK281" s="203">
        <f>SUM(BK282:BK311)</f>
        <v>0</v>
      </c>
    </row>
    <row r="282" spans="2:65" s="1" customFormat="1" ht="25.5" customHeight="1">
      <c r="B282" s="43"/>
      <c r="C282" s="206" t="s">
        <v>385</v>
      </c>
      <c r="D282" s="206" t="s">
        <v>203</v>
      </c>
      <c r="E282" s="207" t="s">
        <v>3379</v>
      </c>
      <c r="F282" s="208" t="s">
        <v>3380</v>
      </c>
      <c r="G282" s="209" t="s">
        <v>206</v>
      </c>
      <c r="H282" s="210">
        <v>6.3239999999999998</v>
      </c>
      <c r="I282" s="211"/>
      <c r="J282" s="212">
        <f>ROUND(I282*H282,2)</f>
        <v>0</v>
      </c>
      <c r="K282" s="208" t="s">
        <v>207</v>
      </c>
      <c r="L282" s="63"/>
      <c r="M282" s="213" t="s">
        <v>34</v>
      </c>
      <c r="N282" s="214" t="s">
        <v>51</v>
      </c>
      <c r="O282" s="44"/>
      <c r="P282" s="215">
        <f>O282*H282</f>
        <v>0</v>
      </c>
      <c r="Q282" s="215">
        <v>0</v>
      </c>
      <c r="R282" s="215">
        <f>Q282*H282</f>
        <v>0</v>
      </c>
      <c r="S282" s="215">
        <v>0</v>
      </c>
      <c r="T282" s="216">
        <f>S282*H282</f>
        <v>0</v>
      </c>
      <c r="AR282" s="25" t="s">
        <v>111</v>
      </c>
      <c r="AT282" s="25" t="s">
        <v>203</v>
      </c>
      <c r="AU282" s="25" t="s">
        <v>87</v>
      </c>
      <c r="AY282" s="25" t="s">
        <v>201</v>
      </c>
      <c r="BE282" s="217">
        <f>IF(N282="základní",J282,0)</f>
        <v>0</v>
      </c>
      <c r="BF282" s="217">
        <f>IF(N282="snížená",J282,0)</f>
        <v>0</v>
      </c>
      <c r="BG282" s="217">
        <f>IF(N282="zákl. přenesená",J282,0)</f>
        <v>0</v>
      </c>
      <c r="BH282" s="217">
        <f>IF(N282="sníž. přenesená",J282,0)</f>
        <v>0</v>
      </c>
      <c r="BI282" s="217">
        <f>IF(N282="nulová",J282,0)</f>
        <v>0</v>
      </c>
      <c r="BJ282" s="25" t="s">
        <v>42</v>
      </c>
      <c r="BK282" s="217">
        <f>ROUND(I282*H282,2)</f>
        <v>0</v>
      </c>
      <c r="BL282" s="25" t="s">
        <v>111</v>
      </c>
      <c r="BM282" s="25" t="s">
        <v>5633</v>
      </c>
    </row>
    <row r="283" spans="2:65" s="1" customFormat="1" ht="54">
      <c r="B283" s="43"/>
      <c r="C283" s="65"/>
      <c r="D283" s="218" t="s">
        <v>209</v>
      </c>
      <c r="E283" s="65"/>
      <c r="F283" s="219" t="s">
        <v>3382</v>
      </c>
      <c r="G283" s="65"/>
      <c r="H283" s="65"/>
      <c r="I283" s="175"/>
      <c r="J283" s="65"/>
      <c r="K283" s="65"/>
      <c r="L283" s="63"/>
      <c r="M283" s="220"/>
      <c r="N283" s="44"/>
      <c r="O283" s="44"/>
      <c r="P283" s="44"/>
      <c r="Q283" s="44"/>
      <c r="R283" s="44"/>
      <c r="S283" s="44"/>
      <c r="T283" s="80"/>
      <c r="AT283" s="25" t="s">
        <v>209</v>
      </c>
      <c r="AU283" s="25" t="s">
        <v>87</v>
      </c>
    </row>
    <row r="284" spans="2:65" s="12" customFormat="1">
      <c r="B284" s="221"/>
      <c r="C284" s="222"/>
      <c r="D284" s="218" t="s">
        <v>211</v>
      </c>
      <c r="E284" s="223" t="s">
        <v>34</v>
      </c>
      <c r="F284" s="224" t="s">
        <v>5189</v>
      </c>
      <c r="G284" s="222"/>
      <c r="H284" s="223" t="s">
        <v>34</v>
      </c>
      <c r="I284" s="225"/>
      <c r="J284" s="222"/>
      <c r="K284" s="222"/>
      <c r="L284" s="226"/>
      <c r="M284" s="227"/>
      <c r="N284" s="228"/>
      <c r="O284" s="228"/>
      <c r="P284" s="228"/>
      <c r="Q284" s="228"/>
      <c r="R284" s="228"/>
      <c r="S284" s="228"/>
      <c r="T284" s="229"/>
      <c r="AT284" s="230" t="s">
        <v>211</v>
      </c>
      <c r="AU284" s="230" t="s">
        <v>87</v>
      </c>
      <c r="AV284" s="12" t="s">
        <v>42</v>
      </c>
      <c r="AW284" s="12" t="s">
        <v>40</v>
      </c>
      <c r="AX284" s="12" t="s">
        <v>80</v>
      </c>
      <c r="AY284" s="230" t="s">
        <v>201</v>
      </c>
    </row>
    <row r="285" spans="2:65" s="13" customFormat="1">
      <c r="B285" s="231"/>
      <c r="C285" s="232"/>
      <c r="D285" s="218" t="s">
        <v>211</v>
      </c>
      <c r="E285" s="233" t="s">
        <v>34</v>
      </c>
      <c r="F285" s="234" t="s">
        <v>5634</v>
      </c>
      <c r="G285" s="232"/>
      <c r="H285" s="235">
        <v>2.3519999999999999</v>
      </c>
      <c r="I285" s="236"/>
      <c r="J285" s="232"/>
      <c r="K285" s="232"/>
      <c r="L285" s="237"/>
      <c r="M285" s="238"/>
      <c r="N285" s="239"/>
      <c r="O285" s="239"/>
      <c r="P285" s="239"/>
      <c r="Q285" s="239"/>
      <c r="R285" s="239"/>
      <c r="S285" s="239"/>
      <c r="T285" s="240"/>
      <c r="AT285" s="241" t="s">
        <v>211</v>
      </c>
      <c r="AU285" s="241" t="s">
        <v>87</v>
      </c>
      <c r="AV285" s="13" t="s">
        <v>87</v>
      </c>
      <c r="AW285" s="13" t="s">
        <v>40</v>
      </c>
      <c r="AX285" s="13" t="s">
        <v>80</v>
      </c>
      <c r="AY285" s="241" t="s">
        <v>201</v>
      </c>
    </row>
    <row r="286" spans="2:65" s="13" customFormat="1">
      <c r="B286" s="231"/>
      <c r="C286" s="232"/>
      <c r="D286" s="218" t="s">
        <v>211</v>
      </c>
      <c r="E286" s="233" t="s">
        <v>34</v>
      </c>
      <c r="F286" s="234" t="s">
        <v>5635</v>
      </c>
      <c r="G286" s="232"/>
      <c r="H286" s="235">
        <v>1.032</v>
      </c>
      <c r="I286" s="236"/>
      <c r="J286" s="232"/>
      <c r="K286" s="232"/>
      <c r="L286" s="237"/>
      <c r="M286" s="238"/>
      <c r="N286" s="239"/>
      <c r="O286" s="239"/>
      <c r="P286" s="239"/>
      <c r="Q286" s="239"/>
      <c r="R286" s="239"/>
      <c r="S286" s="239"/>
      <c r="T286" s="240"/>
      <c r="AT286" s="241" t="s">
        <v>211</v>
      </c>
      <c r="AU286" s="241" t="s">
        <v>87</v>
      </c>
      <c r="AV286" s="13" t="s">
        <v>87</v>
      </c>
      <c r="AW286" s="13" t="s">
        <v>40</v>
      </c>
      <c r="AX286" s="13" t="s">
        <v>80</v>
      </c>
      <c r="AY286" s="241" t="s">
        <v>201</v>
      </c>
    </row>
    <row r="287" spans="2:65" s="13" customFormat="1">
      <c r="B287" s="231"/>
      <c r="C287" s="232"/>
      <c r="D287" s="218" t="s">
        <v>211</v>
      </c>
      <c r="E287" s="233" t="s">
        <v>34</v>
      </c>
      <c r="F287" s="234" t="s">
        <v>5636</v>
      </c>
      <c r="G287" s="232"/>
      <c r="H287" s="235">
        <v>1.1519999999999999</v>
      </c>
      <c r="I287" s="236"/>
      <c r="J287" s="232"/>
      <c r="K287" s="232"/>
      <c r="L287" s="237"/>
      <c r="M287" s="238"/>
      <c r="N287" s="239"/>
      <c r="O287" s="239"/>
      <c r="P287" s="239"/>
      <c r="Q287" s="239"/>
      <c r="R287" s="239"/>
      <c r="S287" s="239"/>
      <c r="T287" s="240"/>
      <c r="AT287" s="241" t="s">
        <v>211</v>
      </c>
      <c r="AU287" s="241" t="s">
        <v>87</v>
      </c>
      <c r="AV287" s="13" t="s">
        <v>87</v>
      </c>
      <c r="AW287" s="13" t="s">
        <v>40</v>
      </c>
      <c r="AX287" s="13" t="s">
        <v>80</v>
      </c>
      <c r="AY287" s="241" t="s">
        <v>201</v>
      </c>
    </row>
    <row r="288" spans="2:65" s="13" customFormat="1">
      <c r="B288" s="231"/>
      <c r="C288" s="232"/>
      <c r="D288" s="218" t="s">
        <v>211</v>
      </c>
      <c r="E288" s="233" t="s">
        <v>34</v>
      </c>
      <c r="F288" s="234" t="s">
        <v>5637</v>
      </c>
      <c r="G288" s="232"/>
      <c r="H288" s="235">
        <v>1.788</v>
      </c>
      <c r="I288" s="236"/>
      <c r="J288" s="232"/>
      <c r="K288" s="232"/>
      <c r="L288" s="237"/>
      <c r="M288" s="238"/>
      <c r="N288" s="239"/>
      <c r="O288" s="239"/>
      <c r="P288" s="239"/>
      <c r="Q288" s="239"/>
      <c r="R288" s="239"/>
      <c r="S288" s="239"/>
      <c r="T288" s="240"/>
      <c r="AT288" s="241" t="s">
        <v>211</v>
      </c>
      <c r="AU288" s="241" t="s">
        <v>87</v>
      </c>
      <c r="AV288" s="13" t="s">
        <v>87</v>
      </c>
      <c r="AW288" s="13" t="s">
        <v>40</v>
      </c>
      <c r="AX288" s="13" t="s">
        <v>80</v>
      </c>
      <c r="AY288" s="241" t="s">
        <v>201</v>
      </c>
    </row>
    <row r="289" spans="2:65" s="14" customFormat="1">
      <c r="B289" s="242"/>
      <c r="C289" s="243"/>
      <c r="D289" s="218" t="s">
        <v>211</v>
      </c>
      <c r="E289" s="244" t="s">
        <v>34</v>
      </c>
      <c r="F289" s="245" t="s">
        <v>215</v>
      </c>
      <c r="G289" s="243"/>
      <c r="H289" s="246">
        <v>6.3239999999999998</v>
      </c>
      <c r="I289" s="247"/>
      <c r="J289" s="243"/>
      <c r="K289" s="243"/>
      <c r="L289" s="248"/>
      <c r="M289" s="249"/>
      <c r="N289" s="250"/>
      <c r="O289" s="250"/>
      <c r="P289" s="250"/>
      <c r="Q289" s="250"/>
      <c r="R289" s="250"/>
      <c r="S289" s="250"/>
      <c r="T289" s="251"/>
      <c r="AT289" s="252" t="s">
        <v>211</v>
      </c>
      <c r="AU289" s="252" t="s">
        <v>87</v>
      </c>
      <c r="AV289" s="14" t="s">
        <v>111</v>
      </c>
      <c r="AW289" s="14" t="s">
        <v>40</v>
      </c>
      <c r="AX289" s="14" t="s">
        <v>42</v>
      </c>
      <c r="AY289" s="252" t="s">
        <v>201</v>
      </c>
    </row>
    <row r="290" spans="2:65" s="1" customFormat="1" ht="25.5" customHeight="1">
      <c r="B290" s="43"/>
      <c r="C290" s="206" t="s">
        <v>390</v>
      </c>
      <c r="D290" s="206" t="s">
        <v>203</v>
      </c>
      <c r="E290" s="207" t="s">
        <v>4663</v>
      </c>
      <c r="F290" s="208" t="s">
        <v>4664</v>
      </c>
      <c r="G290" s="209" t="s">
        <v>206</v>
      </c>
      <c r="H290" s="210">
        <v>4.8000000000000001E-2</v>
      </c>
      <c r="I290" s="211"/>
      <c r="J290" s="212">
        <f>ROUND(I290*H290,2)</f>
        <v>0</v>
      </c>
      <c r="K290" s="208" t="s">
        <v>207</v>
      </c>
      <c r="L290" s="63"/>
      <c r="M290" s="213" t="s">
        <v>34</v>
      </c>
      <c r="N290" s="214" t="s">
        <v>51</v>
      </c>
      <c r="O290" s="44"/>
      <c r="P290" s="215">
        <f>O290*H290</f>
        <v>0</v>
      </c>
      <c r="Q290" s="215">
        <v>0</v>
      </c>
      <c r="R290" s="215">
        <f>Q290*H290</f>
        <v>0</v>
      </c>
      <c r="S290" s="215">
        <v>0</v>
      </c>
      <c r="T290" s="216">
        <f>S290*H290</f>
        <v>0</v>
      </c>
      <c r="AR290" s="25" t="s">
        <v>111</v>
      </c>
      <c r="AT290" s="25" t="s">
        <v>203</v>
      </c>
      <c r="AU290" s="25" t="s">
        <v>87</v>
      </c>
      <c r="AY290" s="25" t="s">
        <v>201</v>
      </c>
      <c r="BE290" s="217">
        <f>IF(N290="základní",J290,0)</f>
        <v>0</v>
      </c>
      <c r="BF290" s="217">
        <f>IF(N290="snížená",J290,0)</f>
        <v>0</v>
      </c>
      <c r="BG290" s="217">
        <f>IF(N290="zákl. přenesená",J290,0)</f>
        <v>0</v>
      </c>
      <c r="BH290" s="217">
        <f>IF(N290="sníž. přenesená",J290,0)</f>
        <v>0</v>
      </c>
      <c r="BI290" s="217">
        <f>IF(N290="nulová",J290,0)</f>
        <v>0</v>
      </c>
      <c r="BJ290" s="25" t="s">
        <v>42</v>
      </c>
      <c r="BK290" s="217">
        <f>ROUND(I290*H290,2)</f>
        <v>0</v>
      </c>
      <c r="BL290" s="25" t="s">
        <v>111</v>
      </c>
      <c r="BM290" s="25" t="s">
        <v>5638</v>
      </c>
    </row>
    <row r="291" spans="2:65" s="1" customFormat="1" ht="40.5">
      <c r="B291" s="43"/>
      <c r="C291" s="65"/>
      <c r="D291" s="218" t="s">
        <v>209</v>
      </c>
      <c r="E291" s="65"/>
      <c r="F291" s="219" t="s">
        <v>4666</v>
      </c>
      <c r="G291" s="65"/>
      <c r="H291" s="65"/>
      <c r="I291" s="175"/>
      <c r="J291" s="65"/>
      <c r="K291" s="65"/>
      <c r="L291" s="63"/>
      <c r="M291" s="220"/>
      <c r="N291" s="44"/>
      <c r="O291" s="44"/>
      <c r="P291" s="44"/>
      <c r="Q291" s="44"/>
      <c r="R291" s="44"/>
      <c r="S291" s="44"/>
      <c r="T291" s="80"/>
      <c r="AT291" s="25" t="s">
        <v>209</v>
      </c>
      <c r="AU291" s="25" t="s">
        <v>87</v>
      </c>
    </row>
    <row r="292" spans="2:65" s="12" customFormat="1">
      <c r="B292" s="221"/>
      <c r="C292" s="222"/>
      <c r="D292" s="218" t="s">
        <v>211</v>
      </c>
      <c r="E292" s="223" t="s">
        <v>34</v>
      </c>
      <c r="F292" s="224" t="s">
        <v>5189</v>
      </c>
      <c r="G292" s="222"/>
      <c r="H292" s="223" t="s">
        <v>34</v>
      </c>
      <c r="I292" s="225"/>
      <c r="J292" s="222"/>
      <c r="K292" s="222"/>
      <c r="L292" s="226"/>
      <c r="M292" s="227"/>
      <c r="N292" s="228"/>
      <c r="O292" s="228"/>
      <c r="P292" s="228"/>
      <c r="Q292" s="228"/>
      <c r="R292" s="228"/>
      <c r="S292" s="228"/>
      <c r="T292" s="229"/>
      <c r="AT292" s="230" t="s">
        <v>211</v>
      </c>
      <c r="AU292" s="230" t="s">
        <v>87</v>
      </c>
      <c r="AV292" s="12" t="s">
        <v>42</v>
      </c>
      <c r="AW292" s="12" t="s">
        <v>40</v>
      </c>
      <c r="AX292" s="12" t="s">
        <v>80</v>
      </c>
      <c r="AY292" s="230" t="s">
        <v>201</v>
      </c>
    </row>
    <row r="293" spans="2:65" s="13" customFormat="1">
      <c r="B293" s="231"/>
      <c r="C293" s="232"/>
      <c r="D293" s="218" t="s">
        <v>211</v>
      </c>
      <c r="E293" s="233" t="s">
        <v>34</v>
      </c>
      <c r="F293" s="234" t="s">
        <v>5639</v>
      </c>
      <c r="G293" s="232"/>
      <c r="H293" s="235">
        <v>2.4E-2</v>
      </c>
      <c r="I293" s="236"/>
      <c r="J293" s="232"/>
      <c r="K293" s="232"/>
      <c r="L293" s="237"/>
      <c r="M293" s="238"/>
      <c r="N293" s="239"/>
      <c r="O293" s="239"/>
      <c r="P293" s="239"/>
      <c r="Q293" s="239"/>
      <c r="R293" s="239"/>
      <c r="S293" s="239"/>
      <c r="T293" s="240"/>
      <c r="AT293" s="241" t="s">
        <v>211</v>
      </c>
      <c r="AU293" s="241" t="s">
        <v>87</v>
      </c>
      <c r="AV293" s="13" t="s">
        <v>87</v>
      </c>
      <c r="AW293" s="13" t="s">
        <v>40</v>
      </c>
      <c r="AX293" s="13" t="s">
        <v>80</v>
      </c>
      <c r="AY293" s="241" t="s">
        <v>201</v>
      </c>
    </row>
    <row r="294" spans="2:65" s="13" customFormat="1">
      <c r="B294" s="231"/>
      <c r="C294" s="232"/>
      <c r="D294" s="218" t="s">
        <v>211</v>
      </c>
      <c r="E294" s="233" t="s">
        <v>34</v>
      </c>
      <c r="F294" s="234" t="s">
        <v>5640</v>
      </c>
      <c r="G294" s="232"/>
      <c r="H294" s="235">
        <v>2.4E-2</v>
      </c>
      <c r="I294" s="236"/>
      <c r="J294" s="232"/>
      <c r="K294" s="232"/>
      <c r="L294" s="237"/>
      <c r="M294" s="238"/>
      <c r="N294" s="239"/>
      <c r="O294" s="239"/>
      <c r="P294" s="239"/>
      <c r="Q294" s="239"/>
      <c r="R294" s="239"/>
      <c r="S294" s="239"/>
      <c r="T294" s="240"/>
      <c r="AT294" s="241" t="s">
        <v>211</v>
      </c>
      <c r="AU294" s="241" t="s">
        <v>87</v>
      </c>
      <c r="AV294" s="13" t="s">
        <v>87</v>
      </c>
      <c r="AW294" s="13" t="s">
        <v>40</v>
      </c>
      <c r="AX294" s="13" t="s">
        <v>80</v>
      </c>
      <c r="AY294" s="241" t="s">
        <v>201</v>
      </c>
    </row>
    <row r="295" spans="2:65" s="14" customFormat="1">
      <c r="B295" s="242"/>
      <c r="C295" s="243"/>
      <c r="D295" s="218" t="s">
        <v>211</v>
      </c>
      <c r="E295" s="244" t="s">
        <v>34</v>
      </c>
      <c r="F295" s="245" t="s">
        <v>215</v>
      </c>
      <c r="G295" s="243"/>
      <c r="H295" s="246">
        <v>4.8000000000000001E-2</v>
      </c>
      <c r="I295" s="247"/>
      <c r="J295" s="243"/>
      <c r="K295" s="243"/>
      <c r="L295" s="248"/>
      <c r="M295" s="249"/>
      <c r="N295" s="250"/>
      <c r="O295" s="250"/>
      <c r="P295" s="250"/>
      <c r="Q295" s="250"/>
      <c r="R295" s="250"/>
      <c r="S295" s="250"/>
      <c r="T295" s="251"/>
      <c r="AT295" s="252" t="s">
        <v>211</v>
      </c>
      <c r="AU295" s="252" t="s">
        <v>87</v>
      </c>
      <c r="AV295" s="14" t="s">
        <v>111</v>
      </c>
      <c r="AW295" s="14" t="s">
        <v>40</v>
      </c>
      <c r="AX295" s="14" t="s">
        <v>42</v>
      </c>
      <c r="AY295" s="252" t="s">
        <v>201</v>
      </c>
    </row>
    <row r="296" spans="2:65" s="1" customFormat="1" ht="25.5" customHeight="1">
      <c r="B296" s="43"/>
      <c r="C296" s="206" t="s">
        <v>395</v>
      </c>
      <c r="D296" s="206" t="s">
        <v>203</v>
      </c>
      <c r="E296" s="207" t="s">
        <v>5344</v>
      </c>
      <c r="F296" s="208" t="s">
        <v>5345</v>
      </c>
      <c r="G296" s="209" t="s">
        <v>206</v>
      </c>
      <c r="H296" s="210">
        <v>0.33800000000000002</v>
      </c>
      <c r="I296" s="211"/>
      <c r="J296" s="212">
        <f>ROUND(I296*H296,2)</f>
        <v>0</v>
      </c>
      <c r="K296" s="208" t="s">
        <v>207</v>
      </c>
      <c r="L296" s="63"/>
      <c r="M296" s="213" t="s">
        <v>34</v>
      </c>
      <c r="N296" s="214" t="s">
        <v>51</v>
      </c>
      <c r="O296" s="44"/>
      <c r="P296" s="215">
        <f>O296*H296</f>
        <v>0</v>
      </c>
      <c r="Q296" s="215">
        <v>0</v>
      </c>
      <c r="R296" s="215">
        <f>Q296*H296</f>
        <v>0</v>
      </c>
      <c r="S296" s="215">
        <v>0</v>
      </c>
      <c r="T296" s="216">
        <f>S296*H296</f>
        <v>0</v>
      </c>
      <c r="AR296" s="25" t="s">
        <v>111</v>
      </c>
      <c r="AT296" s="25" t="s">
        <v>203</v>
      </c>
      <c r="AU296" s="25" t="s">
        <v>87</v>
      </c>
      <c r="AY296" s="25" t="s">
        <v>201</v>
      </c>
      <c r="BE296" s="217">
        <f>IF(N296="základní",J296,0)</f>
        <v>0</v>
      </c>
      <c r="BF296" s="217">
        <f>IF(N296="snížená",J296,0)</f>
        <v>0</v>
      </c>
      <c r="BG296" s="217">
        <f>IF(N296="zákl. přenesená",J296,0)</f>
        <v>0</v>
      </c>
      <c r="BH296" s="217">
        <f>IF(N296="sníž. přenesená",J296,0)</f>
        <v>0</v>
      </c>
      <c r="BI296" s="217">
        <f>IF(N296="nulová",J296,0)</f>
        <v>0</v>
      </c>
      <c r="BJ296" s="25" t="s">
        <v>42</v>
      </c>
      <c r="BK296" s="217">
        <f>ROUND(I296*H296,2)</f>
        <v>0</v>
      </c>
      <c r="BL296" s="25" t="s">
        <v>111</v>
      </c>
      <c r="BM296" s="25" t="s">
        <v>5641</v>
      </c>
    </row>
    <row r="297" spans="2:65" s="1" customFormat="1" ht="40.5">
      <c r="B297" s="43"/>
      <c r="C297" s="65"/>
      <c r="D297" s="218" t="s">
        <v>209</v>
      </c>
      <c r="E297" s="65"/>
      <c r="F297" s="219" t="s">
        <v>4666</v>
      </c>
      <c r="G297" s="65"/>
      <c r="H297" s="65"/>
      <c r="I297" s="175"/>
      <c r="J297" s="65"/>
      <c r="K297" s="65"/>
      <c r="L297" s="63"/>
      <c r="M297" s="220"/>
      <c r="N297" s="44"/>
      <c r="O297" s="44"/>
      <c r="P297" s="44"/>
      <c r="Q297" s="44"/>
      <c r="R297" s="44"/>
      <c r="S297" s="44"/>
      <c r="T297" s="80"/>
      <c r="AT297" s="25" t="s">
        <v>209</v>
      </c>
      <c r="AU297" s="25" t="s">
        <v>87</v>
      </c>
    </row>
    <row r="298" spans="2:65" s="12" customFormat="1">
      <c r="B298" s="221"/>
      <c r="C298" s="222"/>
      <c r="D298" s="218" t="s">
        <v>211</v>
      </c>
      <c r="E298" s="223" t="s">
        <v>34</v>
      </c>
      <c r="F298" s="224" t="s">
        <v>5189</v>
      </c>
      <c r="G298" s="222"/>
      <c r="H298" s="223" t="s">
        <v>34</v>
      </c>
      <c r="I298" s="225"/>
      <c r="J298" s="222"/>
      <c r="K298" s="222"/>
      <c r="L298" s="226"/>
      <c r="M298" s="227"/>
      <c r="N298" s="228"/>
      <c r="O298" s="228"/>
      <c r="P298" s="228"/>
      <c r="Q298" s="228"/>
      <c r="R298" s="228"/>
      <c r="S298" s="228"/>
      <c r="T298" s="229"/>
      <c r="AT298" s="230" t="s">
        <v>211</v>
      </c>
      <c r="AU298" s="230" t="s">
        <v>87</v>
      </c>
      <c r="AV298" s="12" t="s">
        <v>42</v>
      </c>
      <c r="AW298" s="12" t="s">
        <v>40</v>
      </c>
      <c r="AX298" s="12" t="s">
        <v>80</v>
      </c>
      <c r="AY298" s="230" t="s">
        <v>201</v>
      </c>
    </row>
    <row r="299" spans="2:65" s="13" customFormat="1">
      <c r="B299" s="231"/>
      <c r="C299" s="232"/>
      <c r="D299" s="218" t="s">
        <v>211</v>
      </c>
      <c r="E299" s="233" t="s">
        <v>34</v>
      </c>
      <c r="F299" s="234" t="s">
        <v>5642</v>
      </c>
      <c r="G299" s="232"/>
      <c r="H299" s="235">
        <v>0.33800000000000002</v>
      </c>
      <c r="I299" s="236"/>
      <c r="J299" s="232"/>
      <c r="K299" s="232"/>
      <c r="L299" s="237"/>
      <c r="M299" s="238"/>
      <c r="N299" s="239"/>
      <c r="O299" s="239"/>
      <c r="P299" s="239"/>
      <c r="Q299" s="239"/>
      <c r="R299" s="239"/>
      <c r="S299" s="239"/>
      <c r="T299" s="240"/>
      <c r="AT299" s="241" t="s">
        <v>211</v>
      </c>
      <c r="AU299" s="241" t="s">
        <v>87</v>
      </c>
      <c r="AV299" s="13" t="s">
        <v>87</v>
      </c>
      <c r="AW299" s="13" t="s">
        <v>40</v>
      </c>
      <c r="AX299" s="13" t="s">
        <v>80</v>
      </c>
      <c r="AY299" s="241" t="s">
        <v>201</v>
      </c>
    </row>
    <row r="300" spans="2:65" s="14" customFormat="1">
      <c r="B300" s="242"/>
      <c r="C300" s="243"/>
      <c r="D300" s="218" t="s">
        <v>211</v>
      </c>
      <c r="E300" s="244" t="s">
        <v>34</v>
      </c>
      <c r="F300" s="245" t="s">
        <v>215</v>
      </c>
      <c r="G300" s="243"/>
      <c r="H300" s="246">
        <v>0.33800000000000002</v>
      </c>
      <c r="I300" s="247"/>
      <c r="J300" s="243"/>
      <c r="K300" s="243"/>
      <c r="L300" s="248"/>
      <c r="M300" s="249"/>
      <c r="N300" s="250"/>
      <c r="O300" s="250"/>
      <c r="P300" s="250"/>
      <c r="Q300" s="250"/>
      <c r="R300" s="250"/>
      <c r="S300" s="250"/>
      <c r="T300" s="251"/>
      <c r="AT300" s="252" t="s">
        <v>211</v>
      </c>
      <c r="AU300" s="252" t="s">
        <v>87</v>
      </c>
      <c r="AV300" s="14" t="s">
        <v>111</v>
      </c>
      <c r="AW300" s="14" t="s">
        <v>40</v>
      </c>
      <c r="AX300" s="14" t="s">
        <v>42</v>
      </c>
      <c r="AY300" s="252" t="s">
        <v>201</v>
      </c>
    </row>
    <row r="301" spans="2:65" s="1" customFormat="1" ht="25.5" customHeight="1">
      <c r="B301" s="43"/>
      <c r="C301" s="206" t="s">
        <v>399</v>
      </c>
      <c r="D301" s="206" t="s">
        <v>203</v>
      </c>
      <c r="E301" s="207" t="s">
        <v>5348</v>
      </c>
      <c r="F301" s="208" t="s">
        <v>5349</v>
      </c>
      <c r="G301" s="209" t="s">
        <v>137</v>
      </c>
      <c r="H301" s="210">
        <v>1.38</v>
      </c>
      <c r="I301" s="211"/>
      <c r="J301" s="212">
        <f>ROUND(I301*H301,2)</f>
        <v>0</v>
      </c>
      <c r="K301" s="208" t="s">
        <v>207</v>
      </c>
      <c r="L301" s="63"/>
      <c r="M301" s="213" t="s">
        <v>34</v>
      </c>
      <c r="N301" s="214" t="s">
        <v>51</v>
      </c>
      <c r="O301" s="44"/>
      <c r="P301" s="215">
        <f>O301*H301</f>
        <v>0</v>
      </c>
      <c r="Q301" s="215">
        <v>6.3200000000000001E-3</v>
      </c>
      <c r="R301" s="215">
        <f>Q301*H301</f>
        <v>8.7215999999999995E-3</v>
      </c>
      <c r="S301" s="215">
        <v>0</v>
      </c>
      <c r="T301" s="216">
        <f>S301*H301</f>
        <v>0</v>
      </c>
      <c r="AR301" s="25" t="s">
        <v>111</v>
      </c>
      <c r="AT301" s="25" t="s">
        <v>203</v>
      </c>
      <c r="AU301" s="25" t="s">
        <v>87</v>
      </c>
      <c r="AY301" s="25" t="s">
        <v>201</v>
      </c>
      <c r="BE301" s="217">
        <f>IF(N301="základní",J301,0)</f>
        <v>0</v>
      </c>
      <c r="BF301" s="217">
        <f>IF(N301="snížená",J301,0)</f>
        <v>0</v>
      </c>
      <c r="BG301" s="217">
        <f>IF(N301="zákl. přenesená",J301,0)</f>
        <v>0</v>
      </c>
      <c r="BH301" s="217">
        <f>IF(N301="sníž. přenesená",J301,0)</f>
        <v>0</v>
      </c>
      <c r="BI301" s="217">
        <f>IF(N301="nulová",J301,0)</f>
        <v>0</v>
      </c>
      <c r="BJ301" s="25" t="s">
        <v>42</v>
      </c>
      <c r="BK301" s="217">
        <f>ROUND(I301*H301,2)</f>
        <v>0</v>
      </c>
      <c r="BL301" s="25" t="s">
        <v>111</v>
      </c>
      <c r="BM301" s="25" t="s">
        <v>5643</v>
      </c>
    </row>
    <row r="302" spans="2:65" s="12" customFormat="1">
      <c r="B302" s="221"/>
      <c r="C302" s="222"/>
      <c r="D302" s="218" t="s">
        <v>211</v>
      </c>
      <c r="E302" s="223" t="s">
        <v>34</v>
      </c>
      <c r="F302" s="224" t="s">
        <v>5189</v>
      </c>
      <c r="G302" s="222"/>
      <c r="H302" s="223" t="s">
        <v>34</v>
      </c>
      <c r="I302" s="225"/>
      <c r="J302" s="222"/>
      <c r="K302" s="222"/>
      <c r="L302" s="226"/>
      <c r="M302" s="227"/>
      <c r="N302" s="228"/>
      <c r="O302" s="228"/>
      <c r="P302" s="228"/>
      <c r="Q302" s="228"/>
      <c r="R302" s="228"/>
      <c r="S302" s="228"/>
      <c r="T302" s="229"/>
      <c r="AT302" s="230" t="s">
        <v>211</v>
      </c>
      <c r="AU302" s="230" t="s">
        <v>87</v>
      </c>
      <c r="AV302" s="12" t="s">
        <v>42</v>
      </c>
      <c r="AW302" s="12" t="s">
        <v>40</v>
      </c>
      <c r="AX302" s="12" t="s">
        <v>80</v>
      </c>
      <c r="AY302" s="230" t="s">
        <v>201</v>
      </c>
    </row>
    <row r="303" spans="2:65" s="13" customFormat="1">
      <c r="B303" s="231"/>
      <c r="C303" s="232"/>
      <c r="D303" s="218" t="s">
        <v>211</v>
      </c>
      <c r="E303" s="233" t="s">
        <v>34</v>
      </c>
      <c r="F303" s="234" t="s">
        <v>5644</v>
      </c>
      <c r="G303" s="232"/>
      <c r="H303" s="235">
        <v>0.24</v>
      </c>
      <c r="I303" s="236"/>
      <c r="J303" s="232"/>
      <c r="K303" s="232"/>
      <c r="L303" s="237"/>
      <c r="M303" s="238"/>
      <c r="N303" s="239"/>
      <c r="O303" s="239"/>
      <c r="P303" s="239"/>
      <c r="Q303" s="239"/>
      <c r="R303" s="239"/>
      <c r="S303" s="239"/>
      <c r="T303" s="240"/>
      <c r="AT303" s="241" t="s">
        <v>211</v>
      </c>
      <c r="AU303" s="241" t="s">
        <v>87</v>
      </c>
      <c r="AV303" s="13" t="s">
        <v>87</v>
      </c>
      <c r="AW303" s="13" t="s">
        <v>40</v>
      </c>
      <c r="AX303" s="13" t="s">
        <v>80</v>
      </c>
      <c r="AY303" s="241" t="s">
        <v>201</v>
      </c>
    </row>
    <row r="304" spans="2:65" s="13" customFormat="1">
      <c r="B304" s="231"/>
      <c r="C304" s="232"/>
      <c r="D304" s="218" t="s">
        <v>211</v>
      </c>
      <c r="E304" s="233" t="s">
        <v>34</v>
      </c>
      <c r="F304" s="234" t="s">
        <v>5645</v>
      </c>
      <c r="G304" s="232"/>
      <c r="H304" s="235">
        <v>0.24</v>
      </c>
      <c r="I304" s="236"/>
      <c r="J304" s="232"/>
      <c r="K304" s="232"/>
      <c r="L304" s="237"/>
      <c r="M304" s="238"/>
      <c r="N304" s="239"/>
      <c r="O304" s="239"/>
      <c r="P304" s="239"/>
      <c r="Q304" s="239"/>
      <c r="R304" s="239"/>
      <c r="S304" s="239"/>
      <c r="T304" s="240"/>
      <c r="AT304" s="241" t="s">
        <v>211</v>
      </c>
      <c r="AU304" s="241" t="s">
        <v>87</v>
      </c>
      <c r="AV304" s="13" t="s">
        <v>87</v>
      </c>
      <c r="AW304" s="13" t="s">
        <v>40</v>
      </c>
      <c r="AX304" s="13" t="s">
        <v>80</v>
      </c>
      <c r="AY304" s="241" t="s">
        <v>201</v>
      </c>
    </row>
    <row r="305" spans="2:65" s="13" customFormat="1">
      <c r="B305" s="231"/>
      <c r="C305" s="232"/>
      <c r="D305" s="218" t="s">
        <v>211</v>
      </c>
      <c r="E305" s="233" t="s">
        <v>34</v>
      </c>
      <c r="F305" s="234" t="s">
        <v>5646</v>
      </c>
      <c r="G305" s="232"/>
      <c r="H305" s="235">
        <v>0.9</v>
      </c>
      <c r="I305" s="236"/>
      <c r="J305" s="232"/>
      <c r="K305" s="232"/>
      <c r="L305" s="237"/>
      <c r="M305" s="238"/>
      <c r="N305" s="239"/>
      <c r="O305" s="239"/>
      <c r="P305" s="239"/>
      <c r="Q305" s="239"/>
      <c r="R305" s="239"/>
      <c r="S305" s="239"/>
      <c r="T305" s="240"/>
      <c r="AT305" s="241" t="s">
        <v>211</v>
      </c>
      <c r="AU305" s="241" t="s">
        <v>87</v>
      </c>
      <c r="AV305" s="13" t="s">
        <v>87</v>
      </c>
      <c r="AW305" s="13" t="s">
        <v>40</v>
      </c>
      <c r="AX305" s="13" t="s">
        <v>80</v>
      </c>
      <c r="AY305" s="241" t="s">
        <v>201</v>
      </c>
    </row>
    <row r="306" spans="2:65" s="14" customFormat="1">
      <c r="B306" s="242"/>
      <c r="C306" s="243"/>
      <c r="D306" s="218" t="s">
        <v>211</v>
      </c>
      <c r="E306" s="244" t="s">
        <v>34</v>
      </c>
      <c r="F306" s="245" t="s">
        <v>215</v>
      </c>
      <c r="G306" s="243"/>
      <c r="H306" s="246">
        <v>1.38</v>
      </c>
      <c r="I306" s="247"/>
      <c r="J306" s="243"/>
      <c r="K306" s="243"/>
      <c r="L306" s="248"/>
      <c r="M306" s="249"/>
      <c r="N306" s="250"/>
      <c r="O306" s="250"/>
      <c r="P306" s="250"/>
      <c r="Q306" s="250"/>
      <c r="R306" s="250"/>
      <c r="S306" s="250"/>
      <c r="T306" s="251"/>
      <c r="AT306" s="252" t="s">
        <v>211</v>
      </c>
      <c r="AU306" s="252" t="s">
        <v>87</v>
      </c>
      <c r="AV306" s="14" t="s">
        <v>111</v>
      </c>
      <c r="AW306" s="14" t="s">
        <v>40</v>
      </c>
      <c r="AX306" s="14" t="s">
        <v>42</v>
      </c>
      <c r="AY306" s="252" t="s">
        <v>201</v>
      </c>
    </row>
    <row r="307" spans="2:65" s="1" customFormat="1" ht="25.5" customHeight="1">
      <c r="B307" s="43"/>
      <c r="C307" s="206" t="s">
        <v>405</v>
      </c>
      <c r="D307" s="206" t="s">
        <v>203</v>
      </c>
      <c r="E307" s="207" t="s">
        <v>5354</v>
      </c>
      <c r="F307" s="208" t="s">
        <v>5355</v>
      </c>
      <c r="G307" s="209" t="s">
        <v>355</v>
      </c>
      <c r="H307" s="210">
        <v>2.3E-2</v>
      </c>
      <c r="I307" s="211"/>
      <c r="J307" s="212">
        <f>ROUND(I307*H307,2)</f>
        <v>0</v>
      </c>
      <c r="K307" s="208" t="s">
        <v>207</v>
      </c>
      <c r="L307" s="63"/>
      <c r="M307" s="213" t="s">
        <v>34</v>
      </c>
      <c r="N307" s="214" t="s">
        <v>51</v>
      </c>
      <c r="O307" s="44"/>
      <c r="P307" s="215">
        <f>O307*H307</f>
        <v>0</v>
      </c>
      <c r="Q307" s="215">
        <v>0.85540000000000005</v>
      </c>
      <c r="R307" s="215">
        <f>Q307*H307</f>
        <v>1.9674199999999999E-2</v>
      </c>
      <c r="S307" s="215">
        <v>0</v>
      </c>
      <c r="T307" s="216">
        <f>S307*H307</f>
        <v>0</v>
      </c>
      <c r="AR307" s="25" t="s">
        <v>111</v>
      </c>
      <c r="AT307" s="25" t="s">
        <v>203</v>
      </c>
      <c r="AU307" s="25" t="s">
        <v>87</v>
      </c>
      <c r="AY307" s="25" t="s">
        <v>201</v>
      </c>
      <c r="BE307" s="217">
        <f>IF(N307="základní",J307,0)</f>
        <v>0</v>
      </c>
      <c r="BF307" s="217">
        <f>IF(N307="snížená",J307,0)</f>
        <v>0</v>
      </c>
      <c r="BG307" s="217">
        <f>IF(N307="zákl. přenesená",J307,0)</f>
        <v>0</v>
      </c>
      <c r="BH307" s="217">
        <f>IF(N307="sníž. přenesená",J307,0)</f>
        <v>0</v>
      </c>
      <c r="BI307" s="217">
        <f>IF(N307="nulová",J307,0)</f>
        <v>0</v>
      </c>
      <c r="BJ307" s="25" t="s">
        <v>42</v>
      </c>
      <c r="BK307" s="217">
        <f>ROUND(I307*H307,2)</f>
        <v>0</v>
      </c>
      <c r="BL307" s="25" t="s">
        <v>111</v>
      </c>
      <c r="BM307" s="25" t="s">
        <v>5647</v>
      </c>
    </row>
    <row r="308" spans="2:65" s="12" customFormat="1">
      <c r="B308" s="221"/>
      <c r="C308" s="222"/>
      <c r="D308" s="218" t="s">
        <v>211</v>
      </c>
      <c r="E308" s="223" t="s">
        <v>34</v>
      </c>
      <c r="F308" s="224" t="s">
        <v>5189</v>
      </c>
      <c r="G308" s="222"/>
      <c r="H308" s="223" t="s">
        <v>34</v>
      </c>
      <c r="I308" s="225"/>
      <c r="J308" s="222"/>
      <c r="K308" s="222"/>
      <c r="L308" s="226"/>
      <c r="M308" s="227"/>
      <c r="N308" s="228"/>
      <c r="O308" s="228"/>
      <c r="P308" s="228"/>
      <c r="Q308" s="228"/>
      <c r="R308" s="228"/>
      <c r="S308" s="228"/>
      <c r="T308" s="229"/>
      <c r="AT308" s="230" t="s">
        <v>211</v>
      </c>
      <c r="AU308" s="230" t="s">
        <v>87</v>
      </c>
      <c r="AV308" s="12" t="s">
        <v>42</v>
      </c>
      <c r="AW308" s="12" t="s">
        <v>40</v>
      </c>
      <c r="AX308" s="12" t="s">
        <v>80</v>
      </c>
      <c r="AY308" s="230" t="s">
        <v>201</v>
      </c>
    </row>
    <row r="309" spans="2:65" s="13" customFormat="1">
      <c r="B309" s="231"/>
      <c r="C309" s="232"/>
      <c r="D309" s="218" t="s">
        <v>211</v>
      </c>
      <c r="E309" s="233" t="s">
        <v>34</v>
      </c>
      <c r="F309" s="234" t="s">
        <v>5648</v>
      </c>
      <c r="G309" s="232"/>
      <c r="H309" s="235">
        <v>1.7999999999999999E-2</v>
      </c>
      <c r="I309" s="236"/>
      <c r="J309" s="232"/>
      <c r="K309" s="232"/>
      <c r="L309" s="237"/>
      <c r="M309" s="238"/>
      <c r="N309" s="239"/>
      <c r="O309" s="239"/>
      <c r="P309" s="239"/>
      <c r="Q309" s="239"/>
      <c r="R309" s="239"/>
      <c r="S309" s="239"/>
      <c r="T309" s="240"/>
      <c r="AT309" s="241" t="s">
        <v>211</v>
      </c>
      <c r="AU309" s="241" t="s">
        <v>87</v>
      </c>
      <c r="AV309" s="13" t="s">
        <v>87</v>
      </c>
      <c r="AW309" s="13" t="s">
        <v>40</v>
      </c>
      <c r="AX309" s="13" t="s">
        <v>80</v>
      </c>
      <c r="AY309" s="241" t="s">
        <v>201</v>
      </c>
    </row>
    <row r="310" spans="2:65" s="13" customFormat="1">
      <c r="B310" s="231"/>
      <c r="C310" s="232"/>
      <c r="D310" s="218" t="s">
        <v>211</v>
      </c>
      <c r="E310" s="233" t="s">
        <v>34</v>
      </c>
      <c r="F310" s="234" t="s">
        <v>5649</v>
      </c>
      <c r="G310" s="232"/>
      <c r="H310" s="235">
        <v>5.0000000000000001E-3</v>
      </c>
      <c r="I310" s="236"/>
      <c r="J310" s="232"/>
      <c r="K310" s="232"/>
      <c r="L310" s="237"/>
      <c r="M310" s="238"/>
      <c r="N310" s="239"/>
      <c r="O310" s="239"/>
      <c r="P310" s="239"/>
      <c r="Q310" s="239"/>
      <c r="R310" s="239"/>
      <c r="S310" s="239"/>
      <c r="T310" s="240"/>
      <c r="AT310" s="241" t="s">
        <v>211</v>
      </c>
      <c r="AU310" s="241" t="s">
        <v>87</v>
      </c>
      <c r="AV310" s="13" t="s">
        <v>87</v>
      </c>
      <c r="AW310" s="13" t="s">
        <v>40</v>
      </c>
      <c r="AX310" s="13" t="s">
        <v>80</v>
      </c>
      <c r="AY310" s="241" t="s">
        <v>201</v>
      </c>
    </row>
    <row r="311" spans="2:65" s="14" customFormat="1">
      <c r="B311" s="242"/>
      <c r="C311" s="243"/>
      <c r="D311" s="218" t="s">
        <v>211</v>
      </c>
      <c r="E311" s="244" t="s">
        <v>34</v>
      </c>
      <c r="F311" s="245" t="s">
        <v>215</v>
      </c>
      <c r="G311" s="243"/>
      <c r="H311" s="246">
        <v>2.3E-2</v>
      </c>
      <c r="I311" s="247"/>
      <c r="J311" s="243"/>
      <c r="K311" s="243"/>
      <c r="L311" s="248"/>
      <c r="M311" s="249"/>
      <c r="N311" s="250"/>
      <c r="O311" s="250"/>
      <c r="P311" s="250"/>
      <c r="Q311" s="250"/>
      <c r="R311" s="250"/>
      <c r="S311" s="250"/>
      <c r="T311" s="251"/>
      <c r="AT311" s="252" t="s">
        <v>211</v>
      </c>
      <c r="AU311" s="252" t="s">
        <v>87</v>
      </c>
      <c r="AV311" s="14" t="s">
        <v>111</v>
      </c>
      <c r="AW311" s="14" t="s">
        <v>40</v>
      </c>
      <c r="AX311" s="14" t="s">
        <v>42</v>
      </c>
      <c r="AY311" s="252" t="s">
        <v>201</v>
      </c>
    </row>
    <row r="312" spans="2:65" s="11" customFormat="1" ht="29.85" customHeight="1">
      <c r="B312" s="190"/>
      <c r="C312" s="191"/>
      <c r="D312" s="192" t="s">
        <v>79</v>
      </c>
      <c r="E312" s="204" t="s">
        <v>123</v>
      </c>
      <c r="F312" s="204" t="s">
        <v>4669</v>
      </c>
      <c r="G312" s="191"/>
      <c r="H312" s="191"/>
      <c r="I312" s="194"/>
      <c r="J312" s="205">
        <f>BK312</f>
        <v>0</v>
      </c>
      <c r="K312" s="191"/>
      <c r="L312" s="196"/>
      <c r="M312" s="197"/>
      <c r="N312" s="198"/>
      <c r="O312" s="198"/>
      <c r="P312" s="199">
        <f>SUM(P313:P335)</f>
        <v>0</v>
      </c>
      <c r="Q312" s="198"/>
      <c r="R312" s="199">
        <f>SUM(R313:R335)</f>
        <v>2.5114584999999998</v>
      </c>
      <c r="S312" s="198"/>
      <c r="T312" s="200">
        <f>SUM(T313:T335)</f>
        <v>0</v>
      </c>
      <c r="AR312" s="201" t="s">
        <v>42</v>
      </c>
      <c r="AT312" s="202" t="s">
        <v>79</v>
      </c>
      <c r="AU312" s="202" t="s">
        <v>42</v>
      </c>
      <c r="AY312" s="201" t="s">
        <v>201</v>
      </c>
      <c r="BK312" s="203">
        <f>SUM(BK313:BK335)</f>
        <v>0</v>
      </c>
    </row>
    <row r="313" spans="2:65" s="1" customFormat="1" ht="25.5" customHeight="1">
      <c r="B313" s="43"/>
      <c r="C313" s="206" t="s">
        <v>413</v>
      </c>
      <c r="D313" s="206" t="s">
        <v>203</v>
      </c>
      <c r="E313" s="207" t="s">
        <v>5359</v>
      </c>
      <c r="F313" s="208" t="s">
        <v>5360</v>
      </c>
      <c r="G313" s="209" t="s">
        <v>137</v>
      </c>
      <c r="H313" s="210">
        <v>3.65</v>
      </c>
      <c r="I313" s="211"/>
      <c r="J313" s="212">
        <f>ROUND(I313*H313,2)</f>
        <v>0</v>
      </c>
      <c r="K313" s="208" t="s">
        <v>207</v>
      </c>
      <c r="L313" s="63"/>
      <c r="M313" s="213" t="s">
        <v>34</v>
      </c>
      <c r="N313" s="214" t="s">
        <v>51</v>
      </c>
      <c r="O313" s="44"/>
      <c r="P313" s="215">
        <f>O313*H313</f>
        <v>0</v>
      </c>
      <c r="Q313" s="215">
        <v>0.27994000000000002</v>
      </c>
      <c r="R313" s="215">
        <f>Q313*H313</f>
        <v>1.0217810000000001</v>
      </c>
      <c r="S313" s="215">
        <v>0</v>
      </c>
      <c r="T313" s="216">
        <f>S313*H313</f>
        <v>0</v>
      </c>
      <c r="AR313" s="25" t="s">
        <v>111</v>
      </c>
      <c r="AT313" s="25" t="s">
        <v>203</v>
      </c>
      <c r="AU313" s="25" t="s">
        <v>87</v>
      </c>
      <c r="AY313" s="25" t="s">
        <v>201</v>
      </c>
      <c r="BE313" s="217">
        <f>IF(N313="základní",J313,0)</f>
        <v>0</v>
      </c>
      <c r="BF313" s="217">
        <f>IF(N313="snížená",J313,0)</f>
        <v>0</v>
      </c>
      <c r="BG313" s="217">
        <f>IF(N313="zákl. přenesená",J313,0)</f>
        <v>0</v>
      </c>
      <c r="BH313" s="217">
        <f>IF(N313="sníž. přenesená",J313,0)</f>
        <v>0</v>
      </c>
      <c r="BI313" s="217">
        <f>IF(N313="nulová",J313,0)</f>
        <v>0</v>
      </c>
      <c r="BJ313" s="25" t="s">
        <v>42</v>
      </c>
      <c r="BK313" s="217">
        <f>ROUND(I313*H313,2)</f>
        <v>0</v>
      </c>
      <c r="BL313" s="25" t="s">
        <v>111</v>
      </c>
      <c r="BM313" s="25" t="s">
        <v>5650</v>
      </c>
    </row>
    <row r="314" spans="2:65" s="1" customFormat="1" ht="81">
      <c r="B314" s="43"/>
      <c r="C314" s="65"/>
      <c r="D314" s="218" t="s">
        <v>209</v>
      </c>
      <c r="E314" s="65"/>
      <c r="F314" s="219" t="s">
        <v>5362</v>
      </c>
      <c r="G314" s="65"/>
      <c r="H314" s="65"/>
      <c r="I314" s="175"/>
      <c r="J314" s="65"/>
      <c r="K314" s="65"/>
      <c r="L314" s="63"/>
      <c r="M314" s="220"/>
      <c r="N314" s="44"/>
      <c r="O314" s="44"/>
      <c r="P314" s="44"/>
      <c r="Q314" s="44"/>
      <c r="R314" s="44"/>
      <c r="S314" s="44"/>
      <c r="T314" s="80"/>
      <c r="AT314" s="25" t="s">
        <v>209</v>
      </c>
      <c r="AU314" s="25" t="s">
        <v>87</v>
      </c>
    </row>
    <row r="315" spans="2:65" s="12" customFormat="1">
      <c r="B315" s="221"/>
      <c r="C315" s="222"/>
      <c r="D315" s="218" t="s">
        <v>211</v>
      </c>
      <c r="E315" s="223" t="s">
        <v>34</v>
      </c>
      <c r="F315" s="224" t="s">
        <v>5189</v>
      </c>
      <c r="G315" s="222"/>
      <c r="H315" s="223" t="s">
        <v>34</v>
      </c>
      <c r="I315" s="225"/>
      <c r="J315" s="222"/>
      <c r="K315" s="222"/>
      <c r="L315" s="226"/>
      <c r="M315" s="227"/>
      <c r="N315" s="228"/>
      <c r="O315" s="228"/>
      <c r="P315" s="228"/>
      <c r="Q315" s="228"/>
      <c r="R315" s="228"/>
      <c r="S315" s="228"/>
      <c r="T315" s="229"/>
      <c r="AT315" s="230" t="s">
        <v>211</v>
      </c>
      <c r="AU315" s="230" t="s">
        <v>87</v>
      </c>
      <c r="AV315" s="12" t="s">
        <v>42</v>
      </c>
      <c r="AW315" s="12" t="s">
        <v>40</v>
      </c>
      <c r="AX315" s="12" t="s">
        <v>80</v>
      </c>
      <c r="AY315" s="230" t="s">
        <v>201</v>
      </c>
    </row>
    <row r="316" spans="2:65" s="13" customFormat="1">
      <c r="B316" s="231"/>
      <c r="C316" s="232"/>
      <c r="D316" s="218" t="s">
        <v>211</v>
      </c>
      <c r="E316" s="233" t="s">
        <v>34</v>
      </c>
      <c r="F316" s="234" t="s">
        <v>5554</v>
      </c>
      <c r="G316" s="232"/>
      <c r="H316" s="235">
        <v>2.25</v>
      </c>
      <c r="I316" s="236"/>
      <c r="J316" s="232"/>
      <c r="K316" s="232"/>
      <c r="L316" s="237"/>
      <c r="M316" s="238"/>
      <c r="N316" s="239"/>
      <c r="O316" s="239"/>
      <c r="P316" s="239"/>
      <c r="Q316" s="239"/>
      <c r="R316" s="239"/>
      <c r="S316" s="239"/>
      <c r="T316" s="240"/>
      <c r="AT316" s="241" t="s">
        <v>211</v>
      </c>
      <c r="AU316" s="241" t="s">
        <v>87</v>
      </c>
      <c r="AV316" s="13" t="s">
        <v>87</v>
      </c>
      <c r="AW316" s="13" t="s">
        <v>40</v>
      </c>
      <c r="AX316" s="13" t="s">
        <v>80</v>
      </c>
      <c r="AY316" s="241" t="s">
        <v>201</v>
      </c>
    </row>
    <row r="317" spans="2:65" s="13" customFormat="1">
      <c r="B317" s="231"/>
      <c r="C317" s="232"/>
      <c r="D317" s="218" t="s">
        <v>211</v>
      </c>
      <c r="E317" s="233" t="s">
        <v>34</v>
      </c>
      <c r="F317" s="234" t="s">
        <v>5196</v>
      </c>
      <c r="G317" s="232"/>
      <c r="H317" s="235">
        <v>1.4</v>
      </c>
      <c r="I317" s="236"/>
      <c r="J317" s="232"/>
      <c r="K317" s="232"/>
      <c r="L317" s="237"/>
      <c r="M317" s="238"/>
      <c r="N317" s="239"/>
      <c r="O317" s="239"/>
      <c r="P317" s="239"/>
      <c r="Q317" s="239"/>
      <c r="R317" s="239"/>
      <c r="S317" s="239"/>
      <c r="T317" s="240"/>
      <c r="AT317" s="241" t="s">
        <v>211</v>
      </c>
      <c r="AU317" s="241" t="s">
        <v>87</v>
      </c>
      <c r="AV317" s="13" t="s">
        <v>87</v>
      </c>
      <c r="AW317" s="13" t="s">
        <v>40</v>
      </c>
      <c r="AX317" s="13" t="s">
        <v>80</v>
      </c>
      <c r="AY317" s="241" t="s">
        <v>201</v>
      </c>
    </row>
    <row r="318" spans="2:65" s="14" customFormat="1">
      <c r="B318" s="242"/>
      <c r="C318" s="243"/>
      <c r="D318" s="218" t="s">
        <v>211</v>
      </c>
      <c r="E318" s="244" t="s">
        <v>34</v>
      </c>
      <c r="F318" s="245" t="s">
        <v>215</v>
      </c>
      <c r="G318" s="243"/>
      <c r="H318" s="246">
        <v>3.65</v>
      </c>
      <c r="I318" s="247"/>
      <c r="J318" s="243"/>
      <c r="K318" s="243"/>
      <c r="L318" s="248"/>
      <c r="M318" s="249"/>
      <c r="N318" s="250"/>
      <c r="O318" s="250"/>
      <c r="P318" s="250"/>
      <c r="Q318" s="250"/>
      <c r="R318" s="250"/>
      <c r="S318" s="250"/>
      <c r="T318" s="251"/>
      <c r="AT318" s="252" t="s">
        <v>211</v>
      </c>
      <c r="AU318" s="252" t="s">
        <v>87</v>
      </c>
      <c r="AV318" s="14" t="s">
        <v>111</v>
      </c>
      <c r="AW318" s="14" t="s">
        <v>40</v>
      </c>
      <c r="AX318" s="14" t="s">
        <v>42</v>
      </c>
      <c r="AY318" s="252" t="s">
        <v>201</v>
      </c>
    </row>
    <row r="319" spans="2:65" s="1" customFormat="1" ht="38.25" customHeight="1">
      <c r="B319" s="43"/>
      <c r="C319" s="206" t="s">
        <v>433</v>
      </c>
      <c r="D319" s="206" t="s">
        <v>203</v>
      </c>
      <c r="E319" s="207" t="s">
        <v>5363</v>
      </c>
      <c r="F319" s="208" t="s">
        <v>5364</v>
      </c>
      <c r="G319" s="209" t="s">
        <v>137</v>
      </c>
      <c r="H319" s="210">
        <v>2.25</v>
      </c>
      <c r="I319" s="211"/>
      <c r="J319" s="212">
        <f>ROUND(I319*H319,2)</f>
        <v>0</v>
      </c>
      <c r="K319" s="208" t="s">
        <v>207</v>
      </c>
      <c r="L319" s="63"/>
      <c r="M319" s="213" t="s">
        <v>34</v>
      </c>
      <c r="N319" s="214" t="s">
        <v>51</v>
      </c>
      <c r="O319" s="44"/>
      <c r="P319" s="215">
        <f>O319*H319</f>
        <v>0</v>
      </c>
      <c r="Q319" s="215">
        <v>0.25008000000000002</v>
      </c>
      <c r="R319" s="215">
        <f>Q319*H319</f>
        <v>0.56268000000000007</v>
      </c>
      <c r="S319" s="215">
        <v>0</v>
      </c>
      <c r="T319" s="216">
        <f>S319*H319</f>
        <v>0</v>
      </c>
      <c r="AR319" s="25" t="s">
        <v>111</v>
      </c>
      <c r="AT319" s="25" t="s">
        <v>203</v>
      </c>
      <c r="AU319" s="25" t="s">
        <v>87</v>
      </c>
      <c r="AY319" s="25" t="s">
        <v>201</v>
      </c>
      <c r="BE319" s="217">
        <f>IF(N319="základní",J319,0)</f>
        <v>0</v>
      </c>
      <c r="BF319" s="217">
        <f>IF(N319="snížená",J319,0)</f>
        <v>0</v>
      </c>
      <c r="BG319" s="217">
        <f>IF(N319="zákl. přenesená",J319,0)</f>
        <v>0</v>
      </c>
      <c r="BH319" s="217">
        <f>IF(N319="sníž. přenesená",J319,0)</f>
        <v>0</v>
      </c>
      <c r="BI319" s="217">
        <f>IF(N319="nulová",J319,0)</f>
        <v>0</v>
      </c>
      <c r="BJ319" s="25" t="s">
        <v>42</v>
      </c>
      <c r="BK319" s="217">
        <f>ROUND(I319*H319,2)</f>
        <v>0</v>
      </c>
      <c r="BL319" s="25" t="s">
        <v>111</v>
      </c>
      <c r="BM319" s="25" t="s">
        <v>5651</v>
      </c>
    </row>
    <row r="320" spans="2:65" s="1" customFormat="1" ht="81">
      <c r="B320" s="43"/>
      <c r="C320" s="65"/>
      <c r="D320" s="218" t="s">
        <v>209</v>
      </c>
      <c r="E320" s="65"/>
      <c r="F320" s="219" t="s">
        <v>5362</v>
      </c>
      <c r="G320" s="65"/>
      <c r="H320" s="65"/>
      <c r="I320" s="175"/>
      <c r="J320" s="65"/>
      <c r="K320" s="65"/>
      <c r="L320" s="63"/>
      <c r="M320" s="220"/>
      <c r="N320" s="44"/>
      <c r="O320" s="44"/>
      <c r="P320" s="44"/>
      <c r="Q320" s="44"/>
      <c r="R320" s="44"/>
      <c r="S320" s="44"/>
      <c r="T320" s="80"/>
      <c r="AT320" s="25" t="s">
        <v>209</v>
      </c>
      <c r="AU320" s="25" t="s">
        <v>87</v>
      </c>
    </row>
    <row r="321" spans="2:65" s="12" customFormat="1">
      <c r="B321" s="221"/>
      <c r="C321" s="222"/>
      <c r="D321" s="218" t="s">
        <v>211</v>
      </c>
      <c r="E321" s="223" t="s">
        <v>34</v>
      </c>
      <c r="F321" s="224" t="s">
        <v>5189</v>
      </c>
      <c r="G321" s="222"/>
      <c r="H321" s="223" t="s">
        <v>34</v>
      </c>
      <c r="I321" s="225"/>
      <c r="J321" s="222"/>
      <c r="K321" s="222"/>
      <c r="L321" s="226"/>
      <c r="M321" s="227"/>
      <c r="N321" s="228"/>
      <c r="O321" s="228"/>
      <c r="P321" s="228"/>
      <c r="Q321" s="228"/>
      <c r="R321" s="228"/>
      <c r="S321" s="228"/>
      <c r="T321" s="229"/>
      <c r="AT321" s="230" t="s">
        <v>211</v>
      </c>
      <c r="AU321" s="230" t="s">
        <v>87</v>
      </c>
      <c r="AV321" s="12" t="s">
        <v>42</v>
      </c>
      <c r="AW321" s="12" t="s">
        <v>40</v>
      </c>
      <c r="AX321" s="12" t="s">
        <v>80</v>
      </c>
      <c r="AY321" s="230" t="s">
        <v>201</v>
      </c>
    </row>
    <row r="322" spans="2:65" s="13" customFormat="1">
      <c r="B322" s="231"/>
      <c r="C322" s="232"/>
      <c r="D322" s="218" t="s">
        <v>211</v>
      </c>
      <c r="E322" s="233" t="s">
        <v>34</v>
      </c>
      <c r="F322" s="234" t="s">
        <v>5554</v>
      </c>
      <c r="G322" s="232"/>
      <c r="H322" s="235">
        <v>2.25</v>
      </c>
      <c r="I322" s="236"/>
      <c r="J322" s="232"/>
      <c r="K322" s="232"/>
      <c r="L322" s="237"/>
      <c r="M322" s="238"/>
      <c r="N322" s="239"/>
      <c r="O322" s="239"/>
      <c r="P322" s="239"/>
      <c r="Q322" s="239"/>
      <c r="R322" s="239"/>
      <c r="S322" s="239"/>
      <c r="T322" s="240"/>
      <c r="AT322" s="241" t="s">
        <v>211</v>
      </c>
      <c r="AU322" s="241" t="s">
        <v>87</v>
      </c>
      <c r="AV322" s="13" t="s">
        <v>87</v>
      </c>
      <c r="AW322" s="13" t="s">
        <v>40</v>
      </c>
      <c r="AX322" s="13" t="s">
        <v>80</v>
      </c>
      <c r="AY322" s="241" t="s">
        <v>201</v>
      </c>
    </row>
    <row r="323" spans="2:65" s="14" customFormat="1">
      <c r="B323" s="242"/>
      <c r="C323" s="243"/>
      <c r="D323" s="218" t="s">
        <v>211</v>
      </c>
      <c r="E323" s="244" t="s">
        <v>34</v>
      </c>
      <c r="F323" s="245" t="s">
        <v>215</v>
      </c>
      <c r="G323" s="243"/>
      <c r="H323" s="246">
        <v>2.25</v>
      </c>
      <c r="I323" s="247"/>
      <c r="J323" s="243"/>
      <c r="K323" s="243"/>
      <c r="L323" s="248"/>
      <c r="M323" s="249"/>
      <c r="N323" s="250"/>
      <c r="O323" s="250"/>
      <c r="P323" s="250"/>
      <c r="Q323" s="250"/>
      <c r="R323" s="250"/>
      <c r="S323" s="250"/>
      <c r="T323" s="251"/>
      <c r="AT323" s="252" t="s">
        <v>211</v>
      </c>
      <c r="AU323" s="252" t="s">
        <v>87</v>
      </c>
      <c r="AV323" s="14" t="s">
        <v>111</v>
      </c>
      <c r="AW323" s="14" t="s">
        <v>40</v>
      </c>
      <c r="AX323" s="14" t="s">
        <v>42</v>
      </c>
      <c r="AY323" s="252" t="s">
        <v>201</v>
      </c>
    </row>
    <row r="324" spans="2:65" s="1" customFormat="1" ht="38.25" customHeight="1">
      <c r="B324" s="43"/>
      <c r="C324" s="206" t="s">
        <v>445</v>
      </c>
      <c r="D324" s="206" t="s">
        <v>203</v>
      </c>
      <c r="E324" s="207" t="s">
        <v>5366</v>
      </c>
      <c r="F324" s="208" t="s">
        <v>5367</v>
      </c>
      <c r="G324" s="209" t="s">
        <v>137</v>
      </c>
      <c r="H324" s="210">
        <v>2.25</v>
      </c>
      <c r="I324" s="211"/>
      <c r="J324" s="212">
        <f>ROUND(I324*H324,2)</f>
        <v>0</v>
      </c>
      <c r="K324" s="208" t="s">
        <v>207</v>
      </c>
      <c r="L324" s="63"/>
      <c r="M324" s="213" t="s">
        <v>34</v>
      </c>
      <c r="N324" s="214" t="s">
        <v>51</v>
      </c>
      <c r="O324" s="44"/>
      <c r="P324" s="215">
        <f>O324*H324</f>
        <v>0</v>
      </c>
      <c r="Q324" s="215">
        <v>0.12966</v>
      </c>
      <c r="R324" s="215">
        <f>Q324*H324</f>
        <v>0.29173499999999997</v>
      </c>
      <c r="S324" s="215">
        <v>0</v>
      </c>
      <c r="T324" s="216">
        <f>S324*H324</f>
        <v>0</v>
      </c>
      <c r="AR324" s="25" t="s">
        <v>111</v>
      </c>
      <c r="AT324" s="25" t="s">
        <v>203</v>
      </c>
      <c r="AU324" s="25" t="s">
        <v>87</v>
      </c>
      <c r="AY324" s="25" t="s">
        <v>201</v>
      </c>
      <c r="BE324" s="217">
        <f>IF(N324="základní",J324,0)</f>
        <v>0</v>
      </c>
      <c r="BF324" s="217">
        <f>IF(N324="snížená",J324,0)</f>
        <v>0</v>
      </c>
      <c r="BG324" s="217">
        <f>IF(N324="zákl. přenesená",J324,0)</f>
        <v>0</v>
      </c>
      <c r="BH324" s="217">
        <f>IF(N324="sníž. přenesená",J324,0)</f>
        <v>0</v>
      </c>
      <c r="BI324" s="217">
        <f>IF(N324="nulová",J324,0)</f>
        <v>0</v>
      </c>
      <c r="BJ324" s="25" t="s">
        <v>42</v>
      </c>
      <c r="BK324" s="217">
        <f>ROUND(I324*H324,2)</f>
        <v>0</v>
      </c>
      <c r="BL324" s="25" t="s">
        <v>111</v>
      </c>
      <c r="BM324" s="25" t="s">
        <v>5652</v>
      </c>
    </row>
    <row r="325" spans="2:65" s="1" customFormat="1" ht="121.5">
      <c r="B325" s="43"/>
      <c r="C325" s="65"/>
      <c r="D325" s="218" t="s">
        <v>209</v>
      </c>
      <c r="E325" s="65"/>
      <c r="F325" s="219" t="s">
        <v>5369</v>
      </c>
      <c r="G325" s="65"/>
      <c r="H325" s="65"/>
      <c r="I325" s="175"/>
      <c r="J325" s="65"/>
      <c r="K325" s="65"/>
      <c r="L325" s="63"/>
      <c r="M325" s="220"/>
      <c r="N325" s="44"/>
      <c r="O325" s="44"/>
      <c r="P325" s="44"/>
      <c r="Q325" s="44"/>
      <c r="R325" s="44"/>
      <c r="S325" s="44"/>
      <c r="T325" s="80"/>
      <c r="AT325" s="25" t="s">
        <v>209</v>
      </c>
      <c r="AU325" s="25" t="s">
        <v>87</v>
      </c>
    </row>
    <row r="326" spans="2:65" s="12" customFormat="1">
      <c r="B326" s="221"/>
      <c r="C326" s="222"/>
      <c r="D326" s="218" t="s">
        <v>211</v>
      </c>
      <c r="E326" s="223" t="s">
        <v>34</v>
      </c>
      <c r="F326" s="224" t="s">
        <v>5189</v>
      </c>
      <c r="G326" s="222"/>
      <c r="H326" s="223" t="s">
        <v>34</v>
      </c>
      <c r="I326" s="225"/>
      <c r="J326" s="222"/>
      <c r="K326" s="222"/>
      <c r="L326" s="226"/>
      <c r="M326" s="227"/>
      <c r="N326" s="228"/>
      <c r="O326" s="228"/>
      <c r="P326" s="228"/>
      <c r="Q326" s="228"/>
      <c r="R326" s="228"/>
      <c r="S326" s="228"/>
      <c r="T326" s="229"/>
      <c r="AT326" s="230" t="s">
        <v>211</v>
      </c>
      <c r="AU326" s="230" t="s">
        <v>87</v>
      </c>
      <c r="AV326" s="12" t="s">
        <v>42</v>
      </c>
      <c r="AW326" s="12" t="s">
        <v>40</v>
      </c>
      <c r="AX326" s="12" t="s">
        <v>80</v>
      </c>
      <c r="AY326" s="230" t="s">
        <v>201</v>
      </c>
    </row>
    <row r="327" spans="2:65" s="13" customFormat="1">
      <c r="B327" s="231"/>
      <c r="C327" s="232"/>
      <c r="D327" s="218" t="s">
        <v>211</v>
      </c>
      <c r="E327" s="233" t="s">
        <v>34</v>
      </c>
      <c r="F327" s="234" t="s">
        <v>5554</v>
      </c>
      <c r="G327" s="232"/>
      <c r="H327" s="235">
        <v>2.25</v>
      </c>
      <c r="I327" s="236"/>
      <c r="J327" s="232"/>
      <c r="K327" s="232"/>
      <c r="L327" s="237"/>
      <c r="M327" s="238"/>
      <c r="N327" s="239"/>
      <c r="O327" s="239"/>
      <c r="P327" s="239"/>
      <c r="Q327" s="239"/>
      <c r="R327" s="239"/>
      <c r="S327" s="239"/>
      <c r="T327" s="240"/>
      <c r="AT327" s="241" t="s">
        <v>211</v>
      </c>
      <c r="AU327" s="241" t="s">
        <v>87</v>
      </c>
      <c r="AV327" s="13" t="s">
        <v>87</v>
      </c>
      <c r="AW327" s="13" t="s">
        <v>40</v>
      </c>
      <c r="AX327" s="13" t="s">
        <v>80</v>
      </c>
      <c r="AY327" s="241" t="s">
        <v>201</v>
      </c>
    </row>
    <row r="328" spans="2:65" s="14" customFormat="1">
      <c r="B328" s="242"/>
      <c r="C328" s="243"/>
      <c r="D328" s="218" t="s">
        <v>211</v>
      </c>
      <c r="E328" s="244" t="s">
        <v>34</v>
      </c>
      <c r="F328" s="245" t="s">
        <v>215</v>
      </c>
      <c r="G328" s="243"/>
      <c r="H328" s="246">
        <v>2.25</v>
      </c>
      <c r="I328" s="247"/>
      <c r="J328" s="243"/>
      <c r="K328" s="243"/>
      <c r="L328" s="248"/>
      <c r="M328" s="249"/>
      <c r="N328" s="250"/>
      <c r="O328" s="250"/>
      <c r="P328" s="250"/>
      <c r="Q328" s="250"/>
      <c r="R328" s="250"/>
      <c r="S328" s="250"/>
      <c r="T328" s="251"/>
      <c r="AT328" s="252" t="s">
        <v>211</v>
      </c>
      <c r="AU328" s="252" t="s">
        <v>87</v>
      </c>
      <c r="AV328" s="14" t="s">
        <v>111</v>
      </c>
      <c r="AW328" s="14" t="s">
        <v>40</v>
      </c>
      <c r="AX328" s="14" t="s">
        <v>42</v>
      </c>
      <c r="AY328" s="252" t="s">
        <v>201</v>
      </c>
    </row>
    <row r="329" spans="2:65" s="1" customFormat="1" ht="38.25" customHeight="1">
      <c r="B329" s="43"/>
      <c r="C329" s="206" t="s">
        <v>466</v>
      </c>
      <c r="D329" s="206" t="s">
        <v>203</v>
      </c>
      <c r="E329" s="207" t="s">
        <v>5370</v>
      </c>
      <c r="F329" s="208" t="s">
        <v>5371</v>
      </c>
      <c r="G329" s="209" t="s">
        <v>137</v>
      </c>
      <c r="H329" s="210">
        <v>2.25</v>
      </c>
      <c r="I329" s="211"/>
      <c r="J329" s="212">
        <f>ROUND(I329*H329,2)</f>
        <v>0</v>
      </c>
      <c r="K329" s="208" t="s">
        <v>207</v>
      </c>
      <c r="L329" s="63"/>
      <c r="M329" s="213" t="s">
        <v>34</v>
      </c>
      <c r="N329" s="214" t="s">
        <v>51</v>
      </c>
      <c r="O329" s="44"/>
      <c r="P329" s="215">
        <f>O329*H329</f>
        <v>0</v>
      </c>
      <c r="Q329" s="215">
        <v>0.20745</v>
      </c>
      <c r="R329" s="215">
        <f>Q329*H329</f>
        <v>0.46676249999999997</v>
      </c>
      <c r="S329" s="215">
        <v>0</v>
      </c>
      <c r="T329" s="216">
        <f>S329*H329</f>
        <v>0</v>
      </c>
      <c r="AR329" s="25" t="s">
        <v>111</v>
      </c>
      <c r="AT329" s="25" t="s">
        <v>203</v>
      </c>
      <c r="AU329" s="25" t="s">
        <v>87</v>
      </c>
      <c r="AY329" s="25" t="s">
        <v>201</v>
      </c>
      <c r="BE329" s="217">
        <f>IF(N329="základní",J329,0)</f>
        <v>0</v>
      </c>
      <c r="BF329" s="217">
        <f>IF(N329="snížená",J329,0)</f>
        <v>0</v>
      </c>
      <c r="BG329" s="217">
        <f>IF(N329="zákl. přenesená",J329,0)</f>
        <v>0</v>
      </c>
      <c r="BH329" s="217">
        <f>IF(N329="sníž. přenesená",J329,0)</f>
        <v>0</v>
      </c>
      <c r="BI329" s="217">
        <f>IF(N329="nulová",J329,0)</f>
        <v>0</v>
      </c>
      <c r="BJ329" s="25" t="s">
        <v>42</v>
      </c>
      <c r="BK329" s="217">
        <f>ROUND(I329*H329,2)</f>
        <v>0</v>
      </c>
      <c r="BL329" s="25" t="s">
        <v>111</v>
      </c>
      <c r="BM329" s="25" t="s">
        <v>5653</v>
      </c>
    </row>
    <row r="330" spans="2:65" s="1" customFormat="1" ht="121.5">
      <c r="B330" s="43"/>
      <c r="C330" s="65"/>
      <c r="D330" s="218" t="s">
        <v>209</v>
      </c>
      <c r="E330" s="65"/>
      <c r="F330" s="219" t="s">
        <v>5369</v>
      </c>
      <c r="G330" s="65"/>
      <c r="H330" s="65"/>
      <c r="I330" s="175"/>
      <c r="J330" s="65"/>
      <c r="K330" s="65"/>
      <c r="L330" s="63"/>
      <c r="M330" s="220"/>
      <c r="N330" s="44"/>
      <c r="O330" s="44"/>
      <c r="P330" s="44"/>
      <c r="Q330" s="44"/>
      <c r="R330" s="44"/>
      <c r="S330" s="44"/>
      <c r="T330" s="80"/>
      <c r="AT330" s="25" t="s">
        <v>209</v>
      </c>
      <c r="AU330" s="25" t="s">
        <v>87</v>
      </c>
    </row>
    <row r="331" spans="2:65" s="1" customFormat="1" ht="51" customHeight="1">
      <c r="B331" s="43"/>
      <c r="C331" s="206" t="s">
        <v>472</v>
      </c>
      <c r="D331" s="206" t="s">
        <v>203</v>
      </c>
      <c r="E331" s="207" t="s">
        <v>5002</v>
      </c>
      <c r="F331" s="208" t="s">
        <v>5003</v>
      </c>
      <c r="G331" s="209" t="s">
        <v>137</v>
      </c>
      <c r="H331" s="210">
        <v>2</v>
      </c>
      <c r="I331" s="211"/>
      <c r="J331" s="212">
        <f>ROUND(I331*H331,2)</f>
        <v>0</v>
      </c>
      <c r="K331" s="208" t="s">
        <v>207</v>
      </c>
      <c r="L331" s="63"/>
      <c r="M331" s="213" t="s">
        <v>34</v>
      </c>
      <c r="N331" s="214" t="s">
        <v>51</v>
      </c>
      <c r="O331" s="44"/>
      <c r="P331" s="215">
        <f>O331*H331</f>
        <v>0</v>
      </c>
      <c r="Q331" s="215">
        <v>8.4250000000000005E-2</v>
      </c>
      <c r="R331" s="215">
        <f>Q331*H331</f>
        <v>0.16850000000000001</v>
      </c>
      <c r="S331" s="215">
        <v>0</v>
      </c>
      <c r="T331" s="216">
        <f>S331*H331</f>
        <v>0</v>
      </c>
      <c r="AR331" s="25" t="s">
        <v>111</v>
      </c>
      <c r="AT331" s="25" t="s">
        <v>203</v>
      </c>
      <c r="AU331" s="25" t="s">
        <v>87</v>
      </c>
      <c r="AY331" s="25" t="s">
        <v>201</v>
      </c>
      <c r="BE331" s="217">
        <f>IF(N331="základní",J331,0)</f>
        <v>0</v>
      </c>
      <c r="BF331" s="217">
        <f>IF(N331="snížená",J331,0)</f>
        <v>0</v>
      </c>
      <c r="BG331" s="217">
        <f>IF(N331="zákl. přenesená",J331,0)</f>
        <v>0</v>
      </c>
      <c r="BH331" s="217">
        <f>IF(N331="sníž. přenesená",J331,0)</f>
        <v>0</v>
      </c>
      <c r="BI331" s="217">
        <f>IF(N331="nulová",J331,0)</f>
        <v>0</v>
      </c>
      <c r="BJ331" s="25" t="s">
        <v>42</v>
      </c>
      <c r="BK331" s="217">
        <f>ROUND(I331*H331,2)</f>
        <v>0</v>
      </c>
      <c r="BL331" s="25" t="s">
        <v>111</v>
      </c>
      <c r="BM331" s="25" t="s">
        <v>5654</v>
      </c>
    </row>
    <row r="332" spans="2:65" s="1" customFormat="1" ht="121.5">
      <c r="B332" s="43"/>
      <c r="C332" s="65"/>
      <c r="D332" s="218" t="s">
        <v>209</v>
      </c>
      <c r="E332" s="65"/>
      <c r="F332" s="219" t="s">
        <v>4692</v>
      </c>
      <c r="G332" s="65"/>
      <c r="H332" s="65"/>
      <c r="I332" s="175"/>
      <c r="J332" s="65"/>
      <c r="K332" s="65"/>
      <c r="L332" s="63"/>
      <c r="M332" s="220"/>
      <c r="N332" s="44"/>
      <c r="O332" s="44"/>
      <c r="P332" s="44"/>
      <c r="Q332" s="44"/>
      <c r="R332" s="44"/>
      <c r="S332" s="44"/>
      <c r="T332" s="80"/>
      <c r="AT332" s="25" t="s">
        <v>209</v>
      </c>
      <c r="AU332" s="25" t="s">
        <v>87</v>
      </c>
    </row>
    <row r="333" spans="2:65" s="12" customFormat="1">
      <c r="B333" s="221"/>
      <c r="C333" s="222"/>
      <c r="D333" s="218" t="s">
        <v>211</v>
      </c>
      <c r="E333" s="223" t="s">
        <v>34</v>
      </c>
      <c r="F333" s="224" t="s">
        <v>5189</v>
      </c>
      <c r="G333" s="222"/>
      <c r="H333" s="223" t="s">
        <v>34</v>
      </c>
      <c r="I333" s="225"/>
      <c r="J333" s="222"/>
      <c r="K333" s="222"/>
      <c r="L333" s="226"/>
      <c r="M333" s="227"/>
      <c r="N333" s="228"/>
      <c r="O333" s="228"/>
      <c r="P333" s="228"/>
      <c r="Q333" s="228"/>
      <c r="R333" s="228"/>
      <c r="S333" s="228"/>
      <c r="T333" s="229"/>
      <c r="AT333" s="230" t="s">
        <v>211</v>
      </c>
      <c r="AU333" s="230" t="s">
        <v>87</v>
      </c>
      <c r="AV333" s="12" t="s">
        <v>42</v>
      </c>
      <c r="AW333" s="12" t="s">
        <v>40</v>
      </c>
      <c r="AX333" s="12" t="s">
        <v>80</v>
      </c>
      <c r="AY333" s="230" t="s">
        <v>201</v>
      </c>
    </row>
    <row r="334" spans="2:65" s="13" customFormat="1">
      <c r="B334" s="231"/>
      <c r="C334" s="232"/>
      <c r="D334" s="218" t="s">
        <v>211</v>
      </c>
      <c r="E334" s="233" t="s">
        <v>34</v>
      </c>
      <c r="F334" s="234" t="s">
        <v>5655</v>
      </c>
      <c r="G334" s="232"/>
      <c r="H334" s="235">
        <v>2</v>
      </c>
      <c r="I334" s="236"/>
      <c r="J334" s="232"/>
      <c r="K334" s="232"/>
      <c r="L334" s="237"/>
      <c r="M334" s="238"/>
      <c r="N334" s="239"/>
      <c r="O334" s="239"/>
      <c r="P334" s="239"/>
      <c r="Q334" s="239"/>
      <c r="R334" s="239"/>
      <c r="S334" s="239"/>
      <c r="T334" s="240"/>
      <c r="AT334" s="241" t="s">
        <v>211</v>
      </c>
      <c r="AU334" s="241" t="s">
        <v>87</v>
      </c>
      <c r="AV334" s="13" t="s">
        <v>87</v>
      </c>
      <c r="AW334" s="13" t="s">
        <v>40</v>
      </c>
      <c r="AX334" s="13" t="s">
        <v>80</v>
      </c>
      <c r="AY334" s="241" t="s">
        <v>201</v>
      </c>
    </row>
    <row r="335" spans="2:65" s="14" customFormat="1">
      <c r="B335" s="242"/>
      <c r="C335" s="243"/>
      <c r="D335" s="218" t="s">
        <v>211</v>
      </c>
      <c r="E335" s="244" t="s">
        <v>34</v>
      </c>
      <c r="F335" s="245" t="s">
        <v>215</v>
      </c>
      <c r="G335" s="243"/>
      <c r="H335" s="246">
        <v>2</v>
      </c>
      <c r="I335" s="247"/>
      <c r="J335" s="243"/>
      <c r="K335" s="243"/>
      <c r="L335" s="248"/>
      <c r="M335" s="249"/>
      <c r="N335" s="250"/>
      <c r="O335" s="250"/>
      <c r="P335" s="250"/>
      <c r="Q335" s="250"/>
      <c r="R335" s="250"/>
      <c r="S335" s="250"/>
      <c r="T335" s="251"/>
      <c r="AT335" s="252" t="s">
        <v>211</v>
      </c>
      <c r="AU335" s="252" t="s">
        <v>87</v>
      </c>
      <c r="AV335" s="14" t="s">
        <v>111</v>
      </c>
      <c r="AW335" s="14" t="s">
        <v>40</v>
      </c>
      <c r="AX335" s="14" t="s">
        <v>42</v>
      </c>
      <c r="AY335" s="252" t="s">
        <v>201</v>
      </c>
    </row>
    <row r="336" spans="2:65" s="11" customFormat="1" ht="29.85" customHeight="1">
      <c r="B336" s="190"/>
      <c r="C336" s="191"/>
      <c r="D336" s="192" t="s">
        <v>79</v>
      </c>
      <c r="E336" s="204" t="s">
        <v>244</v>
      </c>
      <c r="F336" s="204" t="s">
        <v>4726</v>
      </c>
      <c r="G336" s="191"/>
      <c r="H336" s="191"/>
      <c r="I336" s="194"/>
      <c r="J336" s="205">
        <f>BK336</f>
        <v>0</v>
      </c>
      <c r="K336" s="191"/>
      <c r="L336" s="196"/>
      <c r="M336" s="197"/>
      <c r="N336" s="198"/>
      <c r="O336" s="198"/>
      <c r="P336" s="199">
        <f>SUM(P337:P446)</f>
        <v>0</v>
      </c>
      <c r="Q336" s="198"/>
      <c r="R336" s="199">
        <f>SUM(R337:R446)</f>
        <v>6.4534512699999995</v>
      </c>
      <c r="S336" s="198"/>
      <c r="T336" s="200">
        <f>SUM(T337:T446)</f>
        <v>0</v>
      </c>
      <c r="AR336" s="201" t="s">
        <v>42</v>
      </c>
      <c r="AT336" s="202" t="s">
        <v>79</v>
      </c>
      <c r="AU336" s="202" t="s">
        <v>42</v>
      </c>
      <c r="AY336" s="201" t="s">
        <v>201</v>
      </c>
      <c r="BK336" s="203">
        <f>SUM(BK337:BK446)</f>
        <v>0</v>
      </c>
    </row>
    <row r="337" spans="2:65" s="1" customFormat="1" ht="25.5" customHeight="1">
      <c r="B337" s="43"/>
      <c r="C337" s="206" t="s">
        <v>476</v>
      </c>
      <c r="D337" s="206" t="s">
        <v>203</v>
      </c>
      <c r="E337" s="207" t="s">
        <v>5383</v>
      </c>
      <c r="F337" s="208" t="s">
        <v>5384</v>
      </c>
      <c r="G337" s="209" t="s">
        <v>540</v>
      </c>
      <c r="H337" s="210">
        <v>52.7</v>
      </c>
      <c r="I337" s="211"/>
      <c r="J337" s="212">
        <f>ROUND(I337*H337,2)</f>
        <v>0</v>
      </c>
      <c r="K337" s="208" t="s">
        <v>207</v>
      </c>
      <c r="L337" s="63"/>
      <c r="M337" s="213" t="s">
        <v>34</v>
      </c>
      <c r="N337" s="214" t="s">
        <v>51</v>
      </c>
      <c r="O337" s="44"/>
      <c r="P337" s="215">
        <f>O337*H337</f>
        <v>0</v>
      </c>
      <c r="Q337" s="215">
        <v>1.0000000000000001E-5</v>
      </c>
      <c r="R337" s="215">
        <f>Q337*H337</f>
        <v>5.2700000000000012E-4</v>
      </c>
      <c r="S337" s="215">
        <v>0</v>
      </c>
      <c r="T337" s="216">
        <f>S337*H337</f>
        <v>0</v>
      </c>
      <c r="AR337" s="25" t="s">
        <v>111</v>
      </c>
      <c r="AT337" s="25" t="s">
        <v>203</v>
      </c>
      <c r="AU337" s="25" t="s">
        <v>87</v>
      </c>
      <c r="AY337" s="25" t="s">
        <v>201</v>
      </c>
      <c r="BE337" s="217">
        <f>IF(N337="základní",J337,0)</f>
        <v>0</v>
      </c>
      <c r="BF337" s="217">
        <f>IF(N337="snížená",J337,0)</f>
        <v>0</v>
      </c>
      <c r="BG337" s="217">
        <f>IF(N337="zákl. přenesená",J337,0)</f>
        <v>0</v>
      </c>
      <c r="BH337" s="217">
        <f>IF(N337="sníž. přenesená",J337,0)</f>
        <v>0</v>
      </c>
      <c r="BI337" s="217">
        <f>IF(N337="nulová",J337,0)</f>
        <v>0</v>
      </c>
      <c r="BJ337" s="25" t="s">
        <v>42</v>
      </c>
      <c r="BK337" s="217">
        <f>ROUND(I337*H337,2)</f>
        <v>0</v>
      </c>
      <c r="BL337" s="25" t="s">
        <v>111</v>
      </c>
      <c r="BM337" s="25" t="s">
        <v>5656</v>
      </c>
    </row>
    <row r="338" spans="2:65" s="1" customFormat="1" ht="94.5">
      <c r="B338" s="43"/>
      <c r="C338" s="65"/>
      <c r="D338" s="218" t="s">
        <v>209</v>
      </c>
      <c r="E338" s="65"/>
      <c r="F338" s="219" t="s">
        <v>5378</v>
      </c>
      <c r="G338" s="65"/>
      <c r="H338" s="65"/>
      <c r="I338" s="175"/>
      <c r="J338" s="65"/>
      <c r="K338" s="65"/>
      <c r="L338" s="63"/>
      <c r="M338" s="220"/>
      <c r="N338" s="44"/>
      <c r="O338" s="44"/>
      <c r="P338" s="44"/>
      <c r="Q338" s="44"/>
      <c r="R338" s="44"/>
      <c r="S338" s="44"/>
      <c r="T338" s="80"/>
      <c r="AT338" s="25" t="s">
        <v>209</v>
      </c>
      <c r="AU338" s="25" t="s">
        <v>87</v>
      </c>
    </row>
    <row r="339" spans="2:65" s="12" customFormat="1">
      <c r="B339" s="221"/>
      <c r="C339" s="222"/>
      <c r="D339" s="218" t="s">
        <v>211</v>
      </c>
      <c r="E339" s="223" t="s">
        <v>34</v>
      </c>
      <c r="F339" s="224" t="s">
        <v>5189</v>
      </c>
      <c r="G339" s="222"/>
      <c r="H339" s="223" t="s">
        <v>34</v>
      </c>
      <c r="I339" s="225"/>
      <c r="J339" s="222"/>
      <c r="K339" s="222"/>
      <c r="L339" s="226"/>
      <c r="M339" s="227"/>
      <c r="N339" s="228"/>
      <c r="O339" s="228"/>
      <c r="P339" s="228"/>
      <c r="Q339" s="228"/>
      <c r="R339" s="228"/>
      <c r="S339" s="228"/>
      <c r="T339" s="229"/>
      <c r="AT339" s="230" t="s">
        <v>211</v>
      </c>
      <c r="AU339" s="230" t="s">
        <v>87</v>
      </c>
      <c r="AV339" s="12" t="s">
        <v>42</v>
      </c>
      <c r="AW339" s="12" t="s">
        <v>40</v>
      </c>
      <c r="AX339" s="12" t="s">
        <v>80</v>
      </c>
      <c r="AY339" s="230" t="s">
        <v>201</v>
      </c>
    </row>
    <row r="340" spans="2:65" s="13" customFormat="1">
      <c r="B340" s="231"/>
      <c r="C340" s="232"/>
      <c r="D340" s="218" t="s">
        <v>211</v>
      </c>
      <c r="E340" s="233" t="s">
        <v>34</v>
      </c>
      <c r="F340" s="234" t="s">
        <v>5628</v>
      </c>
      <c r="G340" s="232"/>
      <c r="H340" s="235">
        <v>19.600000000000001</v>
      </c>
      <c r="I340" s="236"/>
      <c r="J340" s="232"/>
      <c r="K340" s="232"/>
      <c r="L340" s="237"/>
      <c r="M340" s="238"/>
      <c r="N340" s="239"/>
      <c r="O340" s="239"/>
      <c r="P340" s="239"/>
      <c r="Q340" s="239"/>
      <c r="R340" s="239"/>
      <c r="S340" s="239"/>
      <c r="T340" s="240"/>
      <c r="AT340" s="241" t="s">
        <v>211</v>
      </c>
      <c r="AU340" s="241" t="s">
        <v>87</v>
      </c>
      <c r="AV340" s="13" t="s">
        <v>87</v>
      </c>
      <c r="AW340" s="13" t="s">
        <v>40</v>
      </c>
      <c r="AX340" s="13" t="s">
        <v>80</v>
      </c>
      <c r="AY340" s="241" t="s">
        <v>201</v>
      </c>
    </row>
    <row r="341" spans="2:65" s="13" customFormat="1">
      <c r="B341" s="231"/>
      <c r="C341" s="232"/>
      <c r="D341" s="218" t="s">
        <v>211</v>
      </c>
      <c r="E341" s="233" t="s">
        <v>34</v>
      </c>
      <c r="F341" s="234" t="s">
        <v>5629</v>
      </c>
      <c r="G341" s="232"/>
      <c r="H341" s="235">
        <v>8.6</v>
      </c>
      <c r="I341" s="236"/>
      <c r="J341" s="232"/>
      <c r="K341" s="232"/>
      <c r="L341" s="237"/>
      <c r="M341" s="238"/>
      <c r="N341" s="239"/>
      <c r="O341" s="239"/>
      <c r="P341" s="239"/>
      <c r="Q341" s="239"/>
      <c r="R341" s="239"/>
      <c r="S341" s="239"/>
      <c r="T341" s="240"/>
      <c r="AT341" s="241" t="s">
        <v>211</v>
      </c>
      <c r="AU341" s="241" t="s">
        <v>87</v>
      </c>
      <c r="AV341" s="13" t="s">
        <v>87</v>
      </c>
      <c r="AW341" s="13" t="s">
        <v>40</v>
      </c>
      <c r="AX341" s="13" t="s">
        <v>80</v>
      </c>
      <c r="AY341" s="241" t="s">
        <v>201</v>
      </c>
    </row>
    <row r="342" spans="2:65" s="13" customFormat="1">
      <c r="B342" s="231"/>
      <c r="C342" s="232"/>
      <c r="D342" s="218" t="s">
        <v>211</v>
      </c>
      <c r="E342" s="233" t="s">
        <v>34</v>
      </c>
      <c r="F342" s="234" t="s">
        <v>5630</v>
      </c>
      <c r="G342" s="232"/>
      <c r="H342" s="235">
        <v>9.6</v>
      </c>
      <c r="I342" s="236"/>
      <c r="J342" s="232"/>
      <c r="K342" s="232"/>
      <c r="L342" s="237"/>
      <c r="M342" s="238"/>
      <c r="N342" s="239"/>
      <c r="O342" s="239"/>
      <c r="P342" s="239"/>
      <c r="Q342" s="239"/>
      <c r="R342" s="239"/>
      <c r="S342" s="239"/>
      <c r="T342" s="240"/>
      <c r="AT342" s="241" t="s">
        <v>211</v>
      </c>
      <c r="AU342" s="241" t="s">
        <v>87</v>
      </c>
      <c r="AV342" s="13" t="s">
        <v>87</v>
      </c>
      <c r="AW342" s="13" t="s">
        <v>40</v>
      </c>
      <c r="AX342" s="13" t="s">
        <v>80</v>
      </c>
      <c r="AY342" s="241" t="s">
        <v>201</v>
      </c>
    </row>
    <row r="343" spans="2:65" s="13" customFormat="1">
      <c r="B343" s="231"/>
      <c r="C343" s="232"/>
      <c r="D343" s="218" t="s">
        <v>211</v>
      </c>
      <c r="E343" s="233" t="s">
        <v>34</v>
      </c>
      <c r="F343" s="234" t="s">
        <v>5631</v>
      </c>
      <c r="G343" s="232"/>
      <c r="H343" s="235">
        <v>14.9</v>
      </c>
      <c r="I343" s="236"/>
      <c r="J343" s="232"/>
      <c r="K343" s="232"/>
      <c r="L343" s="237"/>
      <c r="M343" s="238"/>
      <c r="N343" s="239"/>
      <c r="O343" s="239"/>
      <c r="P343" s="239"/>
      <c r="Q343" s="239"/>
      <c r="R343" s="239"/>
      <c r="S343" s="239"/>
      <c r="T343" s="240"/>
      <c r="AT343" s="241" t="s">
        <v>211</v>
      </c>
      <c r="AU343" s="241" t="s">
        <v>87</v>
      </c>
      <c r="AV343" s="13" t="s">
        <v>87</v>
      </c>
      <c r="AW343" s="13" t="s">
        <v>40</v>
      </c>
      <c r="AX343" s="13" t="s">
        <v>80</v>
      </c>
      <c r="AY343" s="241" t="s">
        <v>201</v>
      </c>
    </row>
    <row r="344" spans="2:65" s="14" customFormat="1">
      <c r="B344" s="242"/>
      <c r="C344" s="243"/>
      <c r="D344" s="218" t="s">
        <v>211</v>
      </c>
      <c r="E344" s="244" t="s">
        <v>34</v>
      </c>
      <c r="F344" s="245" t="s">
        <v>215</v>
      </c>
      <c r="G344" s="243"/>
      <c r="H344" s="246">
        <v>52.7</v>
      </c>
      <c r="I344" s="247"/>
      <c r="J344" s="243"/>
      <c r="K344" s="243"/>
      <c r="L344" s="248"/>
      <c r="M344" s="249"/>
      <c r="N344" s="250"/>
      <c r="O344" s="250"/>
      <c r="P344" s="250"/>
      <c r="Q344" s="250"/>
      <c r="R344" s="250"/>
      <c r="S344" s="250"/>
      <c r="T344" s="251"/>
      <c r="AT344" s="252" t="s">
        <v>211</v>
      </c>
      <c r="AU344" s="252" t="s">
        <v>87</v>
      </c>
      <c r="AV344" s="14" t="s">
        <v>111</v>
      </c>
      <c r="AW344" s="14" t="s">
        <v>40</v>
      </c>
      <c r="AX344" s="14" t="s">
        <v>42</v>
      </c>
      <c r="AY344" s="252" t="s">
        <v>201</v>
      </c>
    </row>
    <row r="345" spans="2:65" s="1" customFormat="1" ht="16.5" customHeight="1">
      <c r="B345" s="43"/>
      <c r="C345" s="264" t="s">
        <v>481</v>
      </c>
      <c r="D345" s="264" t="s">
        <v>306</v>
      </c>
      <c r="E345" s="265" t="s">
        <v>5657</v>
      </c>
      <c r="F345" s="266" t="s">
        <v>5658</v>
      </c>
      <c r="G345" s="267" t="s">
        <v>540</v>
      </c>
      <c r="H345" s="268">
        <v>54.280999999999999</v>
      </c>
      <c r="I345" s="269"/>
      <c r="J345" s="270">
        <f>ROUND(I345*H345,2)</f>
        <v>0</v>
      </c>
      <c r="K345" s="266" t="s">
        <v>207</v>
      </c>
      <c r="L345" s="271"/>
      <c r="M345" s="272" t="s">
        <v>34</v>
      </c>
      <c r="N345" s="273" t="s">
        <v>51</v>
      </c>
      <c r="O345" s="44"/>
      <c r="P345" s="215">
        <f>O345*H345</f>
        <v>0</v>
      </c>
      <c r="Q345" s="215">
        <v>2.6700000000000001E-3</v>
      </c>
      <c r="R345" s="215">
        <f>Q345*H345</f>
        <v>0.14493027</v>
      </c>
      <c r="S345" s="215">
        <v>0</v>
      </c>
      <c r="T345" s="216">
        <f>S345*H345</f>
        <v>0</v>
      </c>
      <c r="AR345" s="25" t="s">
        <v>244</v>
      </c>
      <c r="AT345" s="25" t="s">
        <v>306</v>
      </c>
      <c r="AU345" s="25" t="s">
        <v>87</v>
      </c>
      <c r="AY345" s="25" t="s">
        <v>201</v>
      </c>
      <c r="BE345" s="217">
        <f>IF(N345="základní",J345,0)</f>
        <v>0</v>
      </c>
      <c r="BF345" s="217">
        <f>IF(N345="snížená",J345,0)</f>
        <v>0</v>
      </c>
      <c r="BG345" s="217">
        <f>IF(N345="zákl. přenesená",J345,0)</f>
        <v>0</v>
      </c>
      <c r="BH345" s="217">
        <f>IF(N345="sníž. přenesená",J345,0)</f>
        <v>0</v>
      </c>
      <c r="BI345" s="217">
        <f>IF(N345="nulová",J345,0)</f>
        <v>0</v>
      </c>
      <c r="BJ345" s="25" t="s">
        <v>42</v>
      </c>
      <c r="BK345" s="217">
        <f>ROUND(I345*H345,2)</f>
        <v>0</v>
      </c>
      <c r="BL345" s="25" t="s">
        <v>111</v>
      </c>
      <c r="BM345" s="25" t="s">
        <v>5659</v>
      </c>
    </row>
    <row r="346" spans="2:65" s="13" customFormat="1">
      <c r="B346" s="231"/>
      <c r="C346" s="232"/>
      <c r="D346" s="218" t="s">
        <v>211</v>
      </c>
      <c r="E346" s="232"/>
      <c r="F346" s="234" t="s">
        <v>5660</v>
      </c>
      <c r="G346" s="232"/>
      <c r="H346" s="235">
        <v>54.280999999999999</v>
      </c>
      <c r="I346" s="236"/>
      <c r="J346" s="232"/>
      <c r="K346" s="232"/>
      <c r="L346" s="237"/>
      <c r="M346" s="238"/>
      <c r="N346" s="239"/>
      <c r="O346" s="239"/>
      <c r="P346" s="239"/>
      <c r="Q346" s="239"/>
      <c r="R346" s="239"/>
      <c r="S346" s="239"/>
      <c r="T346" s="240"/>
      <c r="AT346" s="241" t="s">
        <v>211</v>
      </c>
      <c r="AU346" s="241" t="s">
        <v>87</v>
      </c>
      <c r="AV346" s="13" t="s">
        <v>87</v>
      </c>
      <c r="AW346" s="13" t="s">
        <v>6</v>
      </c>
      <c r="AX346" s="13" t="s">
        <v>42</v>
      </c>
      <c r="AY346" s="241" t="s">
        <v>201</v>
      </c>
    </row>
    <row r="347" spans="2:65" s="1" customFormat="1" ht="25.5" customHeight="1">
      <c r="B347" s="43"/>
      <c r="C347" s="206" t="s">
        <v>485</v>
      </c>
      <c r="D347" s="206" t="s">
        <v>203</v>
      </c>
      <c r="E347" s="207" t="s">
        <v>5661</v>
      </c>
      <c r="F347" s="208" t="s">
        <v>5662</v>
      </c>
      <c r="G347" s="209" t="s">
        <v>370</v>
      </c>
      <c r="H347" s="210">
        <v>1</v>
      </c>
      <c r="I347" s="211"/>
      <c r="J347" s="212">
        <f>ROUND(I347*H347,2)</f>
        <v>0</v>
      </c>
      <c r="K347" s="208" t="s">
        <v>34</v>
      </c>
      <c r="L347" s="63"/>
      <c r="M347" s="213" t="s">
        <v>34</v>
      </c>
      <c r="N347" s="214" t="s">
        <v>51</v>
      </c>
      <c r="O347" s="44"/>
      <c r="P347" s="215">
        <f>O347*H347</f>
        <v>0</v>
      </c>
      <c r="Q347" s="215">
        <v>6.9999999999999994E-5</v>
      </c>
      <c r="R347" s="215">
        <f>Q347*H347</f>
        <v>6.9999999999999994E-5</v>
      </c>
      <c r="S347" s="215">
        <v>0</v>
      </c>
      <c r="T347" s="216">
        <f>S347*H347</f>
        <v>0</v>
      </c>
      <c r="AR347" s="25" t="s">
        <v>111</v>
      </c>
      <c r="AT347" s="25" t="s">
        <v>203</v>
      </c>
      <c r="AU347" s="25" t="s">
        <v>87</v>
      </c>
      <c r="AY347" s="25" t="s">
        <v>201</v>
      </c>
      <c r="BE347" s="217">
        <f>IF(N347="základní",J347,0)</f>
        <v>0</v>
      </c>
      <c r="BF347" s="217">
        <f>IF(N347="snížená",J347,0)</f>
        <v>0</v>
      </c>
      <c r="BG347" s="217">
        <f>IF(N347="zákl. přenesená",J347,0)</f>
        <v>0</v>
      </c>
      <c r="BH347" s="217">
        <f>IF(N347="sníž. přenesená",J347,0)</f>
        <v>0</v>
      </c>
      <c r="BI347" s="217">
        <f>IF(N347="nulová",J347,0)</f>
        <v>0</v>
      </c>
      <c r="BJ347" s="25" t="s">
        <v>42</v>
      </c>
      <c r="BK347" s="217">
        <f>ROUND(I347*H347,2)</f>
        <v>0</v>
      </c>
      <c r="BL347" s="25" t="s">
        <v>111</v>
      </c>
      <c r="BM347" s="25" t="s">
        <v>5663</v>
      </c>
    </row>
    <row r="348" spans="2:65" s="1" customFormat="1" ht="67.5">
      <c r="B348" s="43"/>
      <c r="C348" s="65"/>
      <c r="D348" s="218" t="s">
        <v>209</v>
      </c>
      <c r="E348" s="65"/>
      <c r="F348" s="219" t="s">
        <v>5400</v>
      </c>
      <c r="G348" s="65"/>
      <c r="H348" s="65"/>
      <c r="I348" s="175"/>
      <c r="J348" s="65"/>
      <c r="K348" s="65"/>
      <c r="L348" s="63"/>
      <c r="M348" s="220"/>
      <c r="N348" s="44"/>
      <c r="O348" s="44"/>
      <c r="P348" s="44"/>
      <c r="Q348" s="44"/>
      <c r="R348" s="44"/>
      <c r="S348" s="44"/>
      <c r="T348" s="80"/>
      <c r="AT348" s="25" t="s">
        <v>209</v>
      </c>
      <c r="AU348" s="25" t="s">
        <v>87</v>
      </c>
    </row>
    <row r="349" spans="2:65" s="12" customFormat="1">
      <c r="B349" s="221"/>
      <c r="C349" s="222"/>
      <c r="D349" s="218" t="s">
        <v>211</v>
      </c>
      <c r="E349" s="223" t="s">
        <v>34</v>
      </c>
      <c r="F349" s="224" t="s">
        <v>5189</v>
      </c>
      <c r="G349" s="222"/>
      <c r="H349" s="223" t="s">
        <v>34</v>
      </c>
      <c r="I349" s="225"/>
      <c r="J349" s="222"/>
      <c r="K349" s="222"/>
      <c r="L349" s="226"/>
      <c r="M349" s="227"/>
      <c r="N349" s="228"/>
      <c r="O349" s="228"/>
      <c r="P349" s="228"/>
      <c r="Q349" s="228"/>
      <c r="R349" s="228"/>
      <c r="S349" s="228"/>
      <c r="T349" s="229"/>
      <c r="AT349" s="230" t="s">
        <v>211</v>
      </c>
      <c r="AU349" s="230" t="s">
        <v>87</v>
      </c>
      <c r="AV349" s="12" t="s">
        <v>42</v>
      </c>
      <c r="AW349" s="12" t="s">
        <v>40</v>
      </c>
      <c r="AX349" s="12" t="s">
        <v>80</v>
      </c>
      <c r="AY349" s="230" t="s">
        <v>201</v>
      </c>
    </row>
    <row r="350" spans="2:65" s="12" customFormat="1">
      <c r="B350" s="221"/>
      <c r="C350" s="222"/>
      <c r="D350" s="218" t="s">
        <v>211</v>
      </c>
      <c r="E350" s="223" t="s">
        <v>34</v>
      </c>
      <c r="F350" s="224" t="s">
        <v>5230</v>
      </c>
      <c r="G350" s="222"/>
      <c r="H350" s="223" t="s">
        <v>34</v>
      </c>
      <c r="I350" s="225"/>
      <c r="J350" s="222"/>
      <c r="K350" s="222"/>
      <c r="L350" s="226"/>
      <c r="M350" s="227"/>
      <c r="N350" s="228"/>
      <c r="O350" s="228"/>
      <c r="P350" s="228"/>
      <c r="Q350" s="228"/>
      <c r="R350" s="228"/>
      <c r="S350" s="228"/>
      <c r="T350" s="229"/>
      <c r="AT350" s="230" t="s">
        <v>211</v>
      </c>
      <c r="AU350" s="230" t="s">
        <v>87</v>
      </c>
      <c r="AV350" s="12" t="s">
        <v>42</v>
      </c>
      <c r="AW350" s="12" t="s">
        <v>40</v>
      </c>
      <c r="AX350" s="12" t="s">
        <v>80</v>
      </c>
      <c r="AY350" s="230" t="s">
        <v>201</v>
      </c>
    </row>
    <row r="351" spans="2:65" s="13" customFormat="1">
      <c r="B351" s="231"/>
      <c r="C351" s="232"/>
      <c r="D351" s="218" t="s">
        <v>211</v>
      </c>
      <c r="E351" s="233" t="s">
        <v>34</v>
      </c>
      <c r="F351" s="234" t="s">
        <v>5664</v>
      </c>
      <c r="G351" s="232"/>
      <c r="H351" s="235">
        <v>1</v>
      </c>
      <c r="I351" s="236"/>
      <c r="J351" s="232"/>
      <c r="K351" s="232"/>
      <c r="L351" s="237"/>
      <c r="M351" s="238"/>
      <c r="N351" s="239"/>
      <c r="O351" s="239"/>
      <c r="P351" s="239"/>
      <c r="Q351" s="239"/>
      <c r="R351" s="239"/>
      <c r="S351" s="239"/>
      <c r="T351" s="240"/>
      <c r="AT351" s="241" t="s">
        <v>211</v>
      </c>
      <c r="AU351" s="241" t="s">
        <v>87</v>
      </c>
      <c r="AV351" s="13" t="s">
        <v>87</v>
      </c>
      <c r="AW351" s="13" t="s">
        <v>40</v>
      </c>
      <c r="AX351" s="13" t="s">
        <v>80</v>
      </c>
      <c r="AY351" s="241" t="s">
        <v>201</v>
      </c>
    </row>
    <row r="352" spans="2:65" s="14" customFormat="1">
      <c r="B352" s="242"/>
      <c r="C352" s="243"/>
      <c r="D352" s="218" t="s">
        <v>211</v>
      </c>
      <c r="E352" s="244" t="s">
        <v>34</v>
      </c>
      <c r="F352" s="245" t="s">
        <v>215</v>
      </c>
      <c r="G352" s="243"/>
      <c r="H352" s="246">
        <v>1</v>
      </c>
      <c r="I352" s="247"/>
      <c r="J352" s="243"/>
      <c r="K352" s="243"/>
      <c r="L352" s="248"/>
      <c r="M352" s="249"/>
      <c r="N352" s="250"/>
      <c r="O352" s="250"/>
      <c r="P352" s="250"/>
      <c r="Q352" s="250"/>
      <c r="R352" s="250"/>
      <c r="S352" s="250"/>
      <c r="T352" s="251"/>
      <c r="AT352" s="252" t="s">
        <v>211</v>
      </c>
      <c r="AU352" s="252" t="s">
        <v>87</v>
      </c>
      <c r="AV352" s="14" t="s">
        <v>111</v>
      </c>
      <c r="AW352" s="14" t="s">
        <v>40</v>
      </c>
      <c r="AX352" s="14" t="s">
        <v>42</v>
      </c>
      <c r="AY352" s="252" t="s">
        <v>201</v>
      </c>
    </row>
    <row r="353" spans="2:65" s="1" customFormat="1" ht="16.5" customHeight="1">
      <c r="B353" s="43"/>
      <c r="C353" s="206" t="s">
        <v>490</v>
      </c>
      <c r="D353" s="206" t="s">
        <v>203</v>
      </c>
      <c r="E353" s="207" t="s">
        <v>5406</v>
      </c>
      <c r="F353" s="208" t="s">
        <v>5407</v>
      </c>
      <c r="G353" s="209" t="s">
        <v>540</v>
      </c>
      <c r="H353" s="210">
        <v>52.7</v>
      </c>
      <c r="I353" s="211"/>
      <c r="J353" s="212">
        <f>ROUND(I353*H353,2)</f>
        <v>0</v>
      </c>
      <c r="K353" s="208" t="s">
        <v>207</v>
      </c>
      <c r="L353" s="63"/>
      <c r="M353" s="213" t="s">
        <v>34</v>
      </c>
      <c r="N353" s="214" t="s">
        <v>51</v>
      </c>
      <c r="O353" s="44"/>
      <c r="P353" s="215">
        <f>O353*H353</f>
        <v>0</v>
      </c>
      <c r="Q353" s="215">
        <v>0</v>
      </c>
      <c r="R353" s="215">
        <f>Q353*H353</f>
        <v>0</v>
      </c>
      <c r="S353" s="215">
        <v>0</v>
      </c>
      <c r="T353" s="216">
        <f>S353*H353</f>
        <v>0</v>
      </c>
      <c r="AR353" s="25" t="s">
        <v>111</v>
      </c>
      <c r="AT353" s="25" t="s">
        <v>203</v>
      </c>
      <c r="AU353" s="25" t="s">
        <v>87</v>
      </c>
      <c r="AY353" s="25" t="s">
        <v>201</v>
      </c>
      <c r="BE353" s="217">
        <f>IF(N353="základní",J353,0)</f>
        <v>0</v>
      </c>
      <c r="BF353" s="217">
        <f>IF(N353="snížená",J353,0)</f>
        <v>0</v>
      </c>
      <c r="BG353" s="217">
        <f>IF(N353="zákl. přenesená",J353,0)</f>
        <v>0</v>
      </c>
      <c r="BH353" s="217">
        <f>IF(N353="sníž. přenesená",J353,0)</f>
        <v>0</v>
      </c>
      <c r="BI353" s="217">
        <f>IF(N353="nulová",J353,0)</f>
        <v>0</v>
      </c>
      <c r="BJ353" s="25" t="s">
        <v>42</v>
      </c>
      <c r="BK353" s="217">
        <f>ROUND(I353*H353,2)</f>
        <v>0</v>
      </c>
      <c r="BL353" s="25" t="s">
        <v>111</v>
      </c>
      <c r="BM353" s="25" t="s">
        <v>5665</v>
      </c>
    </row>
    <row r="354" spans="2:65" s="1" customFormat="1" ht="94.5">
      <c r="B354" s="43"/>
      <c r="C354" s="65"/>
      <c r="D354" s="218" t="s">
        <v>209</v>
      </c>
      <c r="E354" s="65"/>
      <c r="F354" s="219" t="s">
        <v>5405</v>
      </c>
      <c r="G354" s="65"/>
      <c r="H354" s="65"/>
      <c r="I354" s="175"/>
      <c r="J354" s="65"/>
      <c r="K354" s="65"/>
      <c r="L354" s="63"/>
      <c r="M354" s="220"/>
      <c r="N354" s="44"/>
      <c r="O354" s="44"/>
      <c r="P354" s="44"/>
      <c r="Q354" s="44"/>
      <c r="R354" s="44"/>
      <c r="S354" s="44"/>
      <c r="T354" s="80"/>
      <c r="AT354" s="25" t="s">
        <v>209</v>
      </c>
      <c r="AU354" s="25" t="s">
        <v>87</v>
      </c>
    </row>
    <row r="355" spans="2:65" s="12" customFormat="1">
      <c r="B355" s="221"/>
      <c r="C355" s="222"/>
      <c r="D355" s="218" t="s">
        <v>211</v>
      </c>
      <c r="E355" s="223" t="s">
        <v>34</v>
      </c>
      <c r="F355" s="224" t="s">
        <v>5189</v>
      </c>
      <c r="G355" s="222"/>
      <c r="H355" s="223" t="s">
        <v>34</v>
      </c>
      <c r="I355" s="225"/>
      <c r="J355" s="222"/>
      <c r="K355" s="222"/>
      <c r="L355" s="226"/>
      <c r="M355" s="227"/>
      <c r="N355" s="228"/>
      <c r="O355" s="228"/>
      <c r="P355" s="228"/>
      <c r="Q355" s="228"/>
      <c r="R355" s="228"/>
      <c r="S355" s="228"/>
      <c r="T355" s="229"/>
      <c r="AT355" s="230" t="s">
        <v>211</v>
      </c>
      <c r="AU355" s="230" t="s">
        <v>87</v>
      </c>
      <c r="AV355" s="12" t="s">
        <v>42</v>
      </c>
      <c r="AW355" s="12" t="s">
        <v>40</v>
      </c>
      <c r="AX355" s="12" t="s">
        <v>80</v>
      </c>
      <c r="AY355" s="230" t="s">
        <v>201</v>
      </c>
    </row>
    <row r="356" spans="2:65" s="13" customFormat="1">
      <c r="B356" s="231"/>
      <c r="C356" s="232"/>
      <c r="D356" s="218" t="s">
        <v>211</v>
      </c>
      <c r="E356" s="233" t="s">
        <v>34</v>
      </c>
      <c r="F356" s="234" t="s">
        <v>5628</v>
      </c>
      <c r="G356" s="232"/>
      <c r="H356" s="235">
        <v>19.600000000000001</v>
      </c>
      <c r="I356" s="236"/>
      <c r="J356" s="232"/>
      <c r="K356" s="232"/>
      <c r="L356" s="237"/>
      <c r="M356" s="238"/>
      <c r="N356" s="239"/>
      <c r="O356" s="239"/>
      <c r="P356" s="239"/>
      <c r="Q356" s="239"/>
      <c r="R356" s="239"/>
      <c r="S356" s="239"/>
      <c r="T356" s="240"/>
      <c r="AT356" s="241" t="s">
        <v>211</v>
      </c>
      <c r="AU356" s="241" t="s">
        <v>87</v>
      </c>
      <c r="AV356" s="13" t="s">
        <v>87</v>
      </c>
      <c r="AW356" s="13" t="s">
        <v>40</v>
      </c>
      <c r="AX356" s="13" t="s">
        <v>80</v>
      </c>
      <c r="AY356" s="241" t="s">
        <v>201</v>
      </c>
    </row>
    <row r="357" spans="2:65" s="13" customFormat="1">
      <c r="B357" s="231"/>
      <c r="C357" s="232"/>
      <c r="D357" s="218" t="s">
        <v>211</v>
      </c>
      <c r="E357" s="233" t="s">
        <v>34</v>
      </c>
      <c r="F357" s="234" t="s">
        <v>5629</v>
      </c>
      <c r="G357" s="232"/>
      <c r="H357" s="235">
        <v>8.6</v>
      </c>
      <c r="I357" s="236"/>
      <c r="J357" s="232"/>
      <c r="K357" s="232"/>
      <c r="L357" s="237"/>
      <c r="M357" s="238"/>
      <c r="N357" s="239"/>
      <c r="O357" s="239"/>
      <c r="P357" s="239"/>
      <c r="Q357" s="239"/>
      <c r="R357" s="239"/>
      <c r="S357" s="239"/>
      <c r="T357" s="240"/>
      <c r="AT357" s="241" t="s">
        <v>211</v>
      </c>
      <c r="AU357" s="241" t="s">
        <v>87</v>
      </c>
      <c r="AV357" s="13" t="s">
        <v>87</v>
      </c>
      <c r="AW357" s="13" t="s">
        <v>40</v>
      </c>
      <c r="AX357" s="13" t="s">
        <v>80</v>
      </c>
      <c r="AY357" s="241" t="s">
        <v>201</v>
      </c>
    </row>
    <row r="358" spans="2:65" s="13" customFormat="1">
      <c r="B358" s="231"/>
      <c r="C358" s="232"/>
      <c r="D358" s="218" t="s">
        <v>211</v>
      </c>
      <c r="E358" s="233" t="s">
        <v>34</v>
      </c>
      <c r="F358" s="234" t="s">
        <v>5630</v>
      </c>
      <c r="G358" s="232"/>
      <c r="H358" s="235">
        <v>9.6</v>
      </c>
      <c r="I358" s="236"/>
      <c r="J358" s="232"/>
      <c r="K358" s="232"/>
      <c r="L358" s="237"/>
      <c r="M358" s="238"/>
      <c r="N358" s="239"/>
      <c r="O358" s="239"/>
      <c r="P358" s="239"/>
      <c r="Q358" s="239"/>
      <c r="R358" s="239"/>
      <c r="S358" s="239"/>
      <c r="T358" s="240"/>
      <c r="AT358" s="241" t="s">
        <v>211</v>
      </c>
      <c r="AU358" s="241" t="s">
        <v>87</v>
      </c>
      <c r="AV358" s="13" t="s">
        <v>87</v>
      </c>
      <c r="AW358" s="13" t="s">
        <v>40</v>
      </c>
      <c r="AX358" s="13" t="s">
        <v>80</v>
      </c>
      <c r="AY358" s="241" t="s">
        <v>201</v>
      </c>
    </row>
    <row r="359" spans="2:65" s="13" customFormat="1">
      <c r="B359" s="231"/>
      <c r="C359" s="232"/>
      <c r="D359" s="218" t="s">
        <v>211</v>
      </c>
      <c r="E359" s="233" t="s">
        <v>34</v>
      </c>
      <c r="F359" s="234" t="s">
        <v>5631</v>
      </c>
      <c r="G359" s="232"/>
      <c r="H359" s="235">
        <v>14.9</v>
      </c>
      <c r="I359" s="236"/>
      <c r="J359" s="232"/>
      <c r="K359" s="232"/>
      <c r="L359" s="237"/>
      <c r="M359" s="238"/>
      <c r="N359" s="239"/>
      <c r="O359" s="239"/>
      <c r="P359" s="239"/>
      <c r="Q359" s="239"/>
      <c r="R359" s="239"/>
      <c r="S359" s="239"/>
      <c r="T359" s="240"/>
      <c r="AT359" s="241" t="s">
        <v>211</v>
      </c>
      <c r="AU359" s="241" t="s">
        <v>87</v>
      </c>
      <c r="AV359" s="13" t="s">
        <v>87</v>
      </c>
      <c r="AW359" s="13" t="s">
        <v>40</v>
      </c>
      <c r="AX359" s="13" t="s">
        <v>80</v>
      </c>
      <c r="AY359" s="241" t="s">
        <v>201</v>
      </c>
    </row>
    <row r="360" spans="2:65" s="14" customFormat="1">
      <c r="B360" s="242"/>
      <c r="C360" s="243"/>
      <c r="D360" s="218" t="s">
        <v>211</v>
      </c>
      <c r="E360" s="244" t="s">
        <v>34</v>
      </c>
      <c r="F360" s="245" t="s">
        <v>215</v>
      </c>
      <c r="G360" s="243"/>
      <c r="H360" s="246">
        <v>52.7</v>
      </c>
      <c r="I360" s="247"/>
      <c r="J360" s="243"/>
      <c r="K360" s="243"/>
      <c r="L360" s="248"/>
      <c r="M360" s="249"/>
      <c r="N360" s="250"/>
      <c r="O360" s="250"/>
      <c r="P360" s="250"/>
      <c r="Q360" s="250"/>
      <c r="R360" s="250"/>
      <c r="S360" s="250"/>
      <c r="T360" s="251"/>
      <c r="AT360" s="252" t="s">
        <v>211</v>
      </c>
      <c r="AU360" s="252" t="s">
        <v>87</v>
      </c>
      <c r="AV360" s="14" t="s">
        <v>111</v>
      </c>
      <c r="AW360" s="14" t="s">
        <v>40</v>
      </c>
      <c r="AX360" s="14" t="s">
        <v>42</v>
      </c>
      <c r="AY360" s="252" t="s">
        <v>201</v>
      </c>
    </row>
    <row r="361" spans="2:65" s="1" customFormat="1" ht="25.5" customHeight="1">
      <c r="B361" s="43"/>
      <c r="C361" s="206" t="s">
        <v>494</v>
      </c>
      <c r="D361" s="206" t="s">
        <v>203</v>
      </c>
      <c r="E361" s="207" t="s">
        <v>5409</v>
      </c>
      <c r="F361" s="208" t="s">
        <v>5410</v>
      </c>
      <c r="G361" s="209" t="s">
        <v>370</v>
      </c>
      <c r="H361" s="210">
        <v>1</v>
      </c>
      <c r="I361" s="211"/>
      <c r="J361" s="212">
        <f>ROUND(I361*H361,2)</f>
        <v>0</v>
      </c>
      <c r="K361" s="208" t="s">
        <v>207</v>
      </c>
      <c r="L361" s="63"/>
      <c r="M361" s="213" t="s">
        <v>34</v>
      </c>
      <c r="N361" s="214" t="s">
        <v>51</v>
      </c>
      <c r="O361" s="44"/>
      <c r="P361" s="215">
        <f>O361*H361</f>
        <v>0</v>
      </c>
      <c r="Q361" s="215">
        <v>1.92726</v>
      </c>
      <c r="R361" s="215">
        <f>Q361*H361</f>
        <v>1.92726</v>
      </c>
      <c r="S361" s="215">
        <v>0</v>
      </c>
      <c r="T361" s="216">
        <f>S361*H361</f>
        <v>0</v>
      </c>
      <c r="AR361" s="25" t="s">
        <v>111</v>
      </c>
      <c r="AT361" s="25" t="s">
        <v>203</v>
      </c>
      <c r="AU361" s="25" t="s">
        <v>87</v>
      </c>
      <c r="AY361" s="25" t="s">
        <v>201</v>
      </c>
      <c r="BE361" s="217">
        <f>IF(N361="základní",J361,0)</f>
        <v>0</v>
      </c>
      <c r="BF361" s="217">
        <f>IF(N361="snížená",J361,0)</f>
        <v>0</v>
      </c>
      <c r="BG361" s="217">
        <f>IF(N361="zákl. přenesená",J361,0)</f>
        <v>0</v>
      </c>
      <c r="BH361" s="217">
        <f>IF(N361="sníž. přenesená",J361,0)</f>
        <v>0</v>
      </c>
      <c r="BI361" s="217">
        <f>IF(N361="nulová",J361,0)</f>
        <v>0</v>
      </c>
      <c r="BJ361" s="25" t="s">
        <v>42</v>
      </c>
      <c r="BK361" s="217">
        <f>ROUND(I361*H361,2)</f>
        <v>0</v>
      </c>
      <c r="BL361" s="25" t="s">
        <v>111</v>
      </c>
      <c r="BM361" s="25" t="s">
        <v>5666</v>
      </c>
    </row>
    <row r="362" spans="2:65" s="1" customFormat="1" ht="108">
      <c r="B362" s="43"/>
      <c r="C362" s="65"/>
      <c r="D362" s="218" t="s">
        <v>209</v>
      </c>
      <c r="E362" s="65"/>
      <c r="F362" s="219" t="s">
        <v>5412</v>
      </c>
      <c r="G362" s="65"/>
      <c r="H362" s="65"/>
      <c r="I362" s="175"/>
      <c r="J362" s="65"/>
      <c r="K362" s="65"/>
      <c r="L362" s="63"/>
      <c r="M362" s="220"/>
      <c r="N362" s="44"/>
      <c r="O362" s="44"/>
      <c r="P362" s="44"/>
      <c r="Q362" s="44"/>
      <c r="R362" s="44"/>
      <c r="S362" s="44"/>
      <c r="T362" s="80"/>
      <c r="AT362" s="25" t="s">
        <v>209</v>
      </c>
      <c r="AU362" s="25" t="s">
        <v>87</v>
      </c>
    </row>
    <row r="363" spans="2:65" s="12" customFormat="1">
      <c r="B363" s="221"/>
      <c r="C363" s="222"/>
      <c r="D363" s="218" t="s">
        <v>211</v>
      </c>
      <c r="E363" s="223" t="s">
        <v>34</v>
      </c>
      <c r="F363" s="224" t="s">
        <v>5189</v>
      </c>
      <c r="G363" s="222"/>
      <c r="H363" s="223" t="s">
        <v>34</v>
      </c>
      <c r="I363" s="225"/>
      <c r="J363" s="222"/>
      <c r="K363" s="222"/>
      <c r="L363" s="226"/>
      <c r="M363" s="227"/>
      <c r="N363" s="228"/>
      <c r="O363" s="228"/>
      <c r="P363" s="228"/>
      <c r="Q363" s="228"/>
      <c r="R363" s="228"/>
      <c r="S363" s="228"/>
      <c r="T363" s="229"/>
      <c r="AT363" s="230" t="s">
        <v>211</v>
      </c>
      <c r="AU363" s="230" t="s">
        <v>87</v>
      </c>
      <c r="AV363" s="12" t="s">
        <v>42</v>
      </c>
      <c r="AW363" s="12" t="s">
        <v>40</v>
      </c>
      <c r="AX363" s="12" t="s">
        <v>80</v>
      </c>
      <c r="AY363" s="230" t="s">
        <v>201</v>
      </c>
    </row>
    <row r="364" spans="2:65" s="12" customFormat="1">
      <c r="B364" s="221"/>
      <c r="C364" s="222"/>
      <c r="D364" s="218" t="s">
        <v>211</v>
      </c>
      <c r="E364" s="223" t="s">
        <v>34</v>
      </c>
      <c r="F364" s="224" t="s">
        <v>5230</v>
      </c>
      <c r="G364" s="222"/>
      <c r="H364" s="223" t="s">
        <v>34</v>
      </c>
      <c r="I364" s="225"/>
      <c r="J364" s="222"/>
      <c r="K364" s="222"/>
      <c r="L364" s="226"/>
      <c r="M364" s="227"/>
      <c r="N364" s="228"/>
      <c r="O364" s="228"/>
      <c r="P364" s="228"/>
      <c r="Q364" s="228"/>
      <c r="R364" s="228"/>
      <c r="S364" s="228"/>
      <c r="T364" s="229"/>
      <c r="AT364" s="230" t="s">
        <v>211</v>
      </c>
      <c r="AU364" s="230" t="s">
        <v>87</v>
      </c>
      <c r="AV364" s="12" t="s">
        <v>42</v>
      </c>
      <c r="AW364" s="12" t="s">
        <v>40</v>
      </c>
      <c r="AX364" s="12" t="s">
        <v>80</v>
      </c>
      <c r="AY364" s="230" t="s">
        <v>201</v>
      </c>
    </row>
    <row r="365" spans="2:65" s="13" customFormat="1">
      <c r="B365" s="231"/>
      <c r="C365" s="232"/>
      <c r="D365" s="218" t="s">
        <v>211</v>
      </c>
      <c r="E365" s="233" t="s">
        <v>34</v>
      </c>
      <c r="F365" s="234" t="s">
        <v>5664</v>
      </c>
      <c r="G365" s="232"/>
      <c r="H365" s="235">
        <v>1</v>
      </c>
      <c r="I365" s="236"/>
      <c r="J365" s="232"/>
      <c r="K365" s="232"/>
      <c r="L365" s="237"/>
      <c r="M365" s="238"/>
      <c r="N365" s="239"/>
      <c r="O365" s="239"/>
      <c r="P365" s="239"/>
      <c r="Q365" s="239"/>
      <c r="R365" s="239"/>
      <c r="S365" s="239"/>
      <c r="T365" s="240"/>
      <c r="AT365" s="241" t="s">
        <v>211</v>
      </c>
      <c r="AU365" s="241" t="s">
        <v>87</v>
      </c>
      <c r="AV365" s="13" t="s">
        <v>87</v>
      </c>
      <c r="AW365" s="13" t="s">
        <v>40</v>
      </c>
      <c r="AX365" s="13" t="s">
        <v>80</v>
      </c>
      <c r="AY365" s="241" t="s">
        <v>201</v>
      </c>
    </row>
    <row r="366" spans="2:65" s="14" customFormat="1">
      <c r="B366" s="242"/>
      <c r="C366" s="243"/>
      <c r="D366" s="218" t="s">
        <v>211</v>
      </c>
      <c r="E366" s="244" t="s">
        <v>34</v>
      </c>
      <c r="F366" s="245" t="s">
        <v>215</v>
      </c>
      <c r="G366" s="243"/>
      <c r="H366" s="246">
        <v>1</v>
      </c>
      <c r="I366" s="247"/>
      <c r="J366" s="243"/>
      <c r="K366" s="243"/>
      <c r="L366" s="248"/>
      <c r="M366" s="249"/>
      <c r="N366" s="250"/>
      <c r="O366" s="250"/>
      <c r="P366" s="250"/>
      <c r="Q366" s="250"/>
      <c r="R366" s="250"/>
      <c r="S366" s="250"/>
      <c r="T366" s="251"/>
      <c r="AT366" s="252" t="s">
        <v>211</v>
      </c>
      <c r="AU366" s="252" t="s">
        <v>87</v>
      </c>
      <c r="AV366" s="14" t="s">
        <v>111</v>
      </c>
      <c r="AW366" s="14" t="s">
        <v>40</v>
      </c>
      <c r="AX366" s="14" t="s">
        <v>42</v>
      </c>
      <c r="AY366" s="252" t="s">
        <v>201</v>
      </c>
    </row>
    <row r="367" spans="2:65" s="1" customFormat="1" ht="25.5" customHeight="1">
      <c r="B367" s="43"/>
      <c r="C367" s="264" t="s">
        <v>499</v>
      </c>
      <c r="D367" s="264" t="s">
        <v>306</v>
      </c>
      <c r="E367" s="265" t="s">
        <v>5667</v>
      </c>
      <c r="F367" s="266" t="s">
        <v>5668</v>
      </c>
      <c r="G367" s="267" t="s">
        <v>370</v>
      </c>
      <c r="H367" s="268">
        <v>1.01</v>
      </c>
      <c r="I367" s="269"/>
      <c r="J367" s="270">
        <f>ROUND(I367*H367,2)</f>
        <v>0</v>
      </c>
      <c r="K367" s="266" t="s">
        <v>207</v>
      </c>
      <c r="L367" s="271"/>
      <c r="M367" s="272" t="s">
        <v>34</v>
      </c>
      <c r="N367" s="273" t="s">
        <v>51</v>
      </c>
      <c r="O367" s="44"/>
      <c r="P367" s="215">
        <f>O367*H367</f>
        <v>0</v>
      </c>
      <c r="Q367" s="215">
        <v>1.363</v>
      </c>
      <c r="R367" s="215">
        <f>Q367*H367</f>
        <v>1.37663</v>
      </c>
      <c r="S367" s="215">
        <v>0</v>
      </c>
      <c r="T367" s="216">
        <f>S367*H367</f>
        <v>0</v>
      </c>
      <c r="AR367" s="25" t="s">
        <v>244</v>
      </c>
      <c r="AT367" s="25" t="s">
        <v>306</v>
      </c>
      <c r="AU367" s="25" t="s">
        <v>87</v>
      </c>
      <c r="AY367" s="25" t="s">
        <v>201</v>
      </c>
      <c r="BE367" s="217">
        <f>IF(N367="základní",J367,0)</f>
        <v>0</v>
      </c>
      <c r="BF367" s="217">
        <f>IF(N367="snížená",J367,0)</f>
        <v>0</v>
      </c>
      <c r="BG367" s="217">
        <f>IF(N367="zákl. přenesená",J367,0)</f>
        <v>0</v>
      </c>
      <c r="BH367" s="217">
        <f>IF(N367="sníž. přenesená",J367,0)</f>
        <v>0</v>
      </c>
      <c r="BI367" s="217">
        <f>IF(N367="nulová",J367,0)</f>
        <v>0</v>
      </c>
      <c r="BJ367" s="25" t="s">
        <v>42</v>
      </c>
      <c r="BK367" s="217">
        <f>ROUND(I367*H367,2)</f>
        <v>0</v>
      </c>
      <c r="BL367" s="25" t="s">
        <v>111</v>
      </c>
      <c r="BM367" s="25" t="s">
        <v>5669</v>
      </c>
    </row>
    <row r="368" spans="2:65" s="13" customFormat="1">
      <c r="B368" s="231"/>
      <c r="C368" s="232"/>
      <c r="D368" s="218" t="s">
        <v>211</v>
      </c>
      <c r="E368" s="232"/>
      <c r="F368" s="234" t="s">
        <v>5416</v>
      </c>
      <c r="G368" s="232"/>
      <c r="H368" s="235">
        <v>1.01</v>
      </c>
      <c r="I368" s="236"/>
      <c r="J368" s="232"/>
      <c r="K368" s="232"/>
      <c r="L368" s="237"/>
      <c r="M368" s="238"/>
      <c r="N368" s="239"/>
      <c r="O368" s="239"/>
      <c r="P368" s="239"/>
      <c r="Q368" s="239"/>
      <c r="R368" s="239"/>
      <c r="S368" s="239"/>
      <c r="T368" s="240"/>
      <c r="AT368" s="241" t="s">
        <v>211</v>
      </c>
      <c r="AU368" s="241" t="s">
        <v>87</v>
      </c>
      <c r="AV368" s="13" t="s">
        <v>87</v>
      </c>
      <c r="AW368" s="13" t="s">
        <v>6</v>
      </c>
      <c r="AX368" s="13" t="s">
        <v>42</v>
      </c>
      <c r="AY368" s="241" t="s">
        <v>201</v>
      </c>
    </row>
    <row r="369" spans="2:65" s="1" customFormat="1" ht="25.5" customHeight="1">
      <c r="B369" s="43"/>
      <c r="C369" s="264" t="s">
        <v>504</v>
      </c>
      <c r="D369" s="264" t="s">
        <v>306</v>
      </c>
      <c r="E369" s="265" t="s">
        <v>5417</v>
      </c>
      <c r="F369" s="266" t="s">
        <v>5418</v>
      </c>
      <c r="G369" s="267" t="s">
        <v>370</v>
      </c>
      <c r="H369" s="268">
        <v>1.01</v>
      </c>
      <c r="I369" s="269"/>
      <c r="J369" s="270">
        <f>ROUND(I369*H369,2)</f>
        <v>0</v>
      </c>
      <c r="K369" s="266" t="s">
        <v>207</v>
      </c>
      <c r="L369" s="271"/>
      <c r="M369" s="272" t="s">
        <v>34</v>
      </c>
      <c r="N369" s="273" t="s">
        <v>51</v>
      </c>
      <c r="O369" s="44"/>
      <c r="P369" s="215">
        <f>O369*H369</f>
        <v>0</v>
      </c>
      <c r="Q369" s="215">
        <v>0.56999999999999995</v>
      </c>
      <c r="R369" s="215">
        <f>Q369*H369</f>
        <v>0.57569999999999999</v>
      </c>
      <c r="S369" s="215">
        <v>0</v>
      </c>
      <c r="T369" s="216">
        <f>S369*H369</f>
        <v>0</v>
      </c>
      <c r="AR369" s="25" t="s">
        <v>244</v>
      </c>
      <c r="AT369" s="25" t="s">
        <v>306</v>
      </c>
      <c r="AU369" s="25" t="s">
        <v>87</v>
      </c>
      <c r="AY369" s="25" t="s">
        <v>201</v>
      </c>
      <c r="BE369" s="217">
        <f>IF(N369="základní",J369,0)</f>
        <v>0</v>
      </c>
      <c r="BF369" s="217">
        <f>IF(N369="snížená",J369,0)</f>
        <v>0</v>
      </c>
      <c r="BG369" s="217">
        <f>IF(N369="zákl. přenesená",J369,0)</f>
        <v>0</v>
      </c>
      <c r="BH369" s="217">
        <f>IF(N369="sníž. přenesená",J369,0)</f>
        <v>0</v>
      </c>
      <c r="BI369" s="217">
        <f>IF(N369="nulová",J369,0)</f>
        <v>0</v>
      </c>
      <c r="BJ369" s="25" t="s">
        <v>42</v>
      </c>
      <c r="BK369" s="217">
        <f>ROUND(I369*H369,2)</f>
        <v>0</v>
      </c>
      <c r="BL369" s="25" t="s">
        <v>111</v>
      </c>
      <c r="BM369" s="25" t="s">
        <v>5670</v>
      </c>
    </row>
    <row r="370" spans="2:65" s="13" customFormat="1">
      <c r="B370" s="231"/>
      <c r="C370" s="232"/>
      <c r="D370" s="218" t="s">
        <v>211</v>
      </c>
      <c r="E370" s="232"/>
      <c r="F370" s="234" t="s">
        <v>5416</v>
      </c>
      <c r="G370" s="232"/>
      <c r="H370" s="235">
        <v>1.01</v>
      </c>
      <c r="I370" s="236"/>
      <c r="J370" s="232"/>
      <c r="K370" s="232"/>
      <c r="L370" s="237"/>
      <c r="M370" s="238"/>
      <c r="N370" s="239"/>
      <c r="O370" s="239"/>
      <c r="P370" s="239"/>
      <c r="Q370" s="239"/>
      <c r="R370" s="239"/>
      <c r="S370" s="239"/>
      <c r="T370" s="240"/>
      <c r="AT370" s="241" t="s">
        <v>211</v>
      </c>
      <c r="AU370" s="241" t="s">
        <v>87</v>
      </c>
      <c r="AV370" s="13" t="s">
        <v>87</v>
      </c>
      <c r="AW370" s="13" t="s">
        <v>6</v>
      </c>
      <c r="AX370" s="13" t="s">
        <v>42</v>
      </c>
      <c r="AY370" s="241" t="s">
        <v>201</v>
      </c>
    </row>
    <row r="371" spans="2:65" s="1" customFormat="1" ht="38.25" customHeight="1">
      <c r="B371" s="43"/>
      <c r="C371" s="206" t="s">
        <v>509</v>
      </c>
      <c r="D371" s="206" t="s">
        <v>203</v>
      </c>
      <c r="E371" s="207" t="s">
        <v>5420</v>
      </c>
      <c r="F371" s="208" t="s">
        <v>5421</v>
      </c>
      <c r="G371" s="209" t="s">
        <v>370</v>
      </c>
      <c r="H371" s="210">
        <v>1</v>
      </c>
      <c r="I371" s="211"/>
      <c r="J371" s="212">
        <f>ROUND(I371*H371,2)</f>
        <v>0</v>
      </c>
      <c r="K371" s="208" t="s">
        <v>207</v>
      </c>
      <c r="L371" s="63"/>
      <c r="M371" s="213" t="s">
        <v>34</v>
      </c>
      <c r="N371" s="214" t="s">
        <v>51</v>
      </c>
      <c r="O371" s="44"/>
      <c r="P371" s="215">
        <f>O371*H371</f>
        <v>0</v>
      </c>
      <c r="Q371" s="215">
        <v>3.9059999999999997E-2</v>
      </c>
      <c r="R371" s="215">
        <f>Q371*H371</f>
        <v>3.9059999999999997E-2</v>
      </c>
      <c r="S371" s="215">
        <v>0</v>
      </c>
      <c r="T371" s="216">
        <f>S371*H371</f>
        <v>0</v>
      </c>
      <c r="AR371" s="25" t="s">
        <v>111</v>
      </c>
      <c r="AT371" s="25" t="s">
        <v>203</v>
      </c>
      <c r="AU371" s="25" t="s">
        <v>87</v>
      </c>
      <c r="AY371" s="25" t="s">
        <v>201</v>
      </c>
      <c r="BE371" s="217">
        <f>IF(N371="základní",J371,0)</f>
        <v>0</v>
      </c>
      <c r="BF371" s="217">
        <f>IF(N371="snížená",J371,0)</f>
        <v>0</v>
      </c>
      <c r="BG371" s="217">
        <f>IF(N371="zákl. přenesená",J371,0)</f>
        <v>0</v>
      </c>
      <c r="BH371" s="217">
        <f>IF(N371="sníž. přenesená",J371,0)</f>
        <v>0</v>
      </c>
      <c r="BI371" s="217">
        <f>IF(N371="nulová",J371,0)</f>
        <v>0</v>
      </c>
      <c r="BJ371" s="25" t="s">
        <v>42</v>
      </c>
      <c r="BK371" s="217">
        <f>ROUND(I371*H371,2)</f>
        <v>0</v>
      </c>
      <c r="BL371" s="25" t="s">
        <v>111</v>
      </c>
      <c r="BM371" s="25" t="s">
        <v>5671</v>
      </c>
    </row>
    <row r="372" spans="2:65" s="1" customFormat="1" ht="81">
      <c r="B372" s="43"/>
      <c r="C372" s="65"/>
      <c r="D372" s="218" t="s">
        <v>209</v>
      </c>
      <c r="E372" s="65"/>
      <c r="F372" s="219" t="s">
        <v>5423</v>
      </c>
      <c r="G372" s="65"/>
      <c r="H372" s="65"/>
      <c r="I372" s="175"/>
      <c r="J372" s="65"/>
      <c r="K372" s="65"/>
      <c r="L372" s="63"/>
      <c r="M372" s="220"/>
      <c r="N372" s="44"/>
      <c r="O372" s="44"/>
      <c r="P372" s="44"/>
      <c r="Q372" s="44"/>
      <c r="R372" s="44"/>
      <c r="S372" s="44"/>
      <c r="T372" s="80"/>
      <c r="AT372" s="25" t="s">
        <v>209</v>
      </c>
      <c r="AU372" s="25" t="s">
        <v>87</v>
      </c>
    </row>
    <row r="373" spans="2:65" s="12" customFormat="1">
      <c r="B373" s="221"/>
      <c r="C373" s="222"/>
      <c r="D373" s="218" t="s">
        <v>211</v>
      </c>
      <c r="E373" s="223" t="s">
        <v>34</v>
      </c>
      <c r="F373" s="224" t="s">
        <v>5189</v>
      </c>
      <c r="G373" s="222"/>
      <c r="H373" s="223" t="s">
        <v>34</v>
      </c>
      <c r="I373" s="225"/>
      <c r="J373" s="222"/>
      <c r="K373" s="222"/>
      <c r="L373" s="226"/>
      <c r="M373" s="227"/>
      <c r="N373" s="228"/>
      <c r="O373" s="228"/>
      <c r="P373" s="228"/>
      <c r="Q373" s="228"/>
      <c r="R373" s="228"/>
      <c r="S373" s="228"/>
      <c r="T373" s="229"/>
      <c r="AT373" s="230" t="s">
        <v>211</v>
      </c>
      <c r="AU373" s="230" t="s">
        <v>87</v>
      </c>
      <c r="AV373" s="12" t="s">
        <v>42</v>
      </c>
      <c r="AW373" s="12" t="s">
        <v>40</v>
      </c>
      <c r="AX373" s="12" t="s">
        <v>80</v>
      </c>
      <c r="AY373" s="230" t="s">
        <v>201</v>
      </c>
    </row>
    <row r="374" spans="2:65" s="12" customFormat="1">
      <c r="B374" s="221"/>
      <c r="C374" s="222"/>
      <c r="D374" s="218" t="s">
        <v>211</v>
      </c>
      <c r="E374" s="223" t="s">
        <v>34</v>
      </c>
      <c r="F374" s="224" t="s">
        <v>5230</v>
      </c>
      <c r="G374" s="222"/>
      <c r="H374" s="223" t="s">
        <v>34</v>
      </c>
      <c r="I374" s="225"/>
      <c r="J374" s="222"/>
      <c r="K374" s="222"/>
      <c r="L374" s="226"/>
      <c r="M374" s="227"/>
      <c r="N374" s="228"/>
      <c r="O374" s="228"/>
      <c r="P374" s="228"/>
      <c r="Q374" s="228"/>
      <c r="R374" s="228"/>
      <c r="S374" s="228"/>
      <c r="T374" s="229"/>
      <c r="AT374" s="230" t="s">
        <v>211</v>
      </c>
      <c r="AU374" s="230" t="s">
        <v>87</v>
      </c>
      <c r="AV374" s="12" t="s">
        <v>42</v>
      </c>
      <c r="AW374" s="12" t="s">
        <v>40</v>
      </c>
      <c r="AX374" s="12" t="s">
        <v>80</v>
      </c>
      <c r="AY374" s="230" t="s">
        <v>201</v>
      </c>
    </row>
    <row r="375" spans="2:65" s="13" customFormat="1">
      <c r="B375" s="231"/>
      <c r="C375" s="232"/>
      <c r="D375" s="218" t="s">
        <v>211</v>
      </c>
      <c r="E375" s="233" t="s">
        <v>34</v>
      </c>
      <c r="F375" s="234" t="s">
        <v>5672</v>
      </c>
      <c r="G375" s="232"/>
      <c r="H375" s="235">
        <v>1</v>
      </c>
      <c r="I375" s="236"/>
      <c r="J375" s="232"/>
      <c r="K375" s="232"/>
      <c r="L375" s="237"/>
      <c r="M375" s="238"/>
      <c r="N375" s="239"/>
      <c r="O375" s="239"/>
      <c r="P375" s="239"/>
      <c r="Q375" s="239"/>
      <c r="R375" s="239"/>
      <c r="S375" s="239"/>
      <c r="T375" s="240"/>
      <c r="AT375" s="241" t="s">
        <v>211</v>
      </c>
      <c r="AU375" s="241" t="s">
        <v>87</v>
      </c>
      <c r="AV375" s="13" t="s">
        <v>87</v>
      </c>
      <c r="AW375" s="13" t="s">
        <v>40</v>
      </c>
      <c r="AX375" s="13" t="s">
        <v>80</v>
      </c>
      <c r="AY375" s="241" t="s">
        <v>201</v>
      </c>
    </row>
    <row r="376" spans="2:65" s="14" customFormat="1">
      <c r="B376" s="242"/>
      <c r="C376" s="243"/>
      <c r="D376" s="218" t="s">
        <v>211</v>
      </c>
      <c r="E376" s="244" t="s">
        <v>34</v>
      </c>
      <c r="F376" s="245" t="s">
        <v>215</v>
      </c>
      <c r="G376" s="243"/>
      <c r="H376" s="246">
        <v>1</v>
      </c>
      <c r="I376" s="247"/>
      <c r="J376" s="243"/>
      <c r="K376" s="243"/>
      <c r="L376" s="248"/>
      <c r="M376" s="249"/>
      <c r="N376" s="250"/>
      <c r="O376" s="250"/>
      <c r="P376" s="250"/>
      <c r="Q376" s="250"/>
      <c r="R376" s="250"/>
      <c r="S376" s="250"/>
      <c r="T376" s="251"/>
      <c r="AT376" s="252" t="s">
        <v>211</v>
      </c>
      <c r="AU376" s="252" t="s">
        <v>87</v>
      </c>
      <c r="AV376" s="14" t="s">
        <v>111</v>
      </c>
      <c r="AW376" s="14" t="s">
        <v>40</v>
      </c>
      <c r="AX376" s="14" t="s">
        <v>42</v>
      </c>
      <c r="AY376" s="252" t="s">
        <v>201</v>
      </c>
    </row>
    <row r="377" spans="2:65" s="1" customFormat="1" ht="38.25" customHeight="1">
      <c r="B377" s="43"/>
      <c r="C377" s="206" t="s">
        <v>514</v>
      </c>
      <c r="D377" s="206" t="s">
        <v>203</v>
      </c>
      <c r="E377" s="207" t="s">
        <v>5673</v>
      </c>
      <c r="F377" s="208" t="s">
        <v>5674</v>
      </c>
      <c r="G377" s="209" t="s">
        <v>370</v>
      </c>
      <c r="H377" s="210">
        <v>1</v>
      </c>
      <c r="I377" s="211"/>
      <c r="J377" s="212">
        <f>ROUND(I377*H377,2)</f>
        <v>0</v>
      </c>
      <c r="K377" s="208" t="s">
        <v>207</v>
      </c>
      <c r="L377" s="63"/>
      <c r="M377" s="213" t="s">
        <v>34</v>
      </c>
      <c r="N377" s="214" t="s">
        <v>51</v>
      </c>
      <c r="O377" s="44"/>
      <c r="P377" s="215">
        <f>O377*H377</f>
        <v>0</v>
      </c>
      <c r="Q377" s="215">
        <v>6.3869999999999996E-2</v>
      </c>
      <c r="R377" s="215">
        <f>Q377*H377</f>
        <v>6.3869999999999996E-2</v>
      </c>
      <c r="S377" s="215">
        <v>0</v>
      </c>
      <c r="T377" s="216">
        <f>S377*H377</f>
        <v>0</v>
      </c>
      <c r="AR377" s="25" t="s">
        <v>111</v>
      </c>
      <c r="AT377" s="25" t="s">
        <v>203</v>
      </c>
      <c r="AU377" s="25" t="s">
        <v>87</v>
      </c>
      <c r="AY377" s="25" t="s">
        <v>201</v>
      </c>
      <c r="BE377" s="217">
        <f>IF(N377="základní",J377,0)</f>
        <v>0</v>
      </c>
      <c r="BF377" s="217">
        <f>IF(N377="snížená",J377,0)</f>
        <v>0</v>
      </c>
      <c r="BG377" s="217">
        <f>IF(N377="zákl. přenesená",J377,0)</f>
        <v>0</v>
      </c>
      <c r="BH377" s="217">
        <f>IF(N377="sníž. přenesená",J377,0)</f>
        <v>0</v>
      </c>
      <c r="BI377" s="217">
        <f>IF(N377="nulová",J377,0)</f>
        <v>0</v>
      </c>
      <c r="BJ377" s="25" t="s">
        <v>42</v>
      </c>
      <c r="BK377" s="217">
        <f>ROUND(I377*H377,2)</f>
        <v>0</v>
      </c>
      <c r="BL377" s="25" t="s">
        <v>111</v>
      </c>
      <c r="BM377" s="25" t="s">
        <v>5675</v>
      </c>
    </row>
    <row r="378" spans="2:65" s="1" customFormat="1" ht="81">
      <c r="B378" s="43"/>
      <c r="C378" s="65"/>
      <c r="D378" s="218" t="s">
        <v>209</v>
      </c>
      <c r="E378" s="65"/>
      <c r="F378" s="219" t="s">
        <v>5423</v>
      </c>
      <c r="G378" s="65"/>
      <c r="H378" s="65"/>
      <c r="I378" s="175"/>
      <c r="J378" s="65"/>
      <c r="K378" s="65"/>
      <c r="L378" s="63"/>
      <c r="M378" s="220"/>
      <c r="N378" s="44"/>
      <c r="O378" s="44"/>
      <c r="P378" s="44"/>
      <c r="Q378" s="44"/>
      <c r="R378" s="44"/>
      <c r="S378" s="44"/>
      <c r="T378" s="80"/>
      <c r="AT378" s="25" t="s">
        <v>209</v>
      </c>
      <c r="AU378" s="25" t="s">
        <v>87</v>
      </c>
    </row>
    <row r="379" spans="2:65" s="12" customFormat="1">
      <c r="B379" s="221"/>
      <c r="C379" s="222"/>
      <c r="D379" s="218" t="s">
        <v>211</v>
      </c>
      <c r="E379" s="223" t="s">
        <v>34</v>
      </c>
      <c r="F379" s="224" t="s">
        <v>5189</v>
      </c>
      <c r="G379" s="222"/>
      <c r="H379" s="223" t="s">
        <v>34</v>
      </c>
      <c r="I379" s="225"/>
      <c r="J379" s="222"/>
      <c r="K379" s="222"/>
      <c r="L379" s="226"/>
      <c r="M379" s="227"/>
      <c r="N379" s="228"/>
      <c r="O379" s="228"/>
      <c r="P379" s="228"/>
      <c r="Q379" s="228"/>
      <c r="R379" s="228"/>
      <c r="S379" s="228"/>
      <c r="T379" s="229"/>
      <c r="AT379" s="230" t="s">
        <v>211</v>
      </c>
      <c r="AU379" s="230" t="s">
        <v>87</v>
      </c>
      <c r="AV379" s="12" t="s">
        <v>42</v>
      </c>
      <c r="AW379" s="12" t="s">
        <v>40</v>
      </c>
      <c r="AX379" s="12" t="s">
        <v>80</v>
      </c>
      <c r="AY379" s="230" t="s">
        <v>201</v>
      </c>
    </row>
    <row r="380" spans="2:65" s="12" customFormat="1">
      <c r="B380" s="221"/>
      <c r="C380" s="222"/>
      <c r="D380" s="218" t="s">
        <v>211</v>
      </c>
      <c r="E380" s="223" t="s">
        <v>34</v>
      </c>
      <c r="F380" s="224" t="s">
        <v>5230</v>
      </c>
      <c r="G380" s="222"/>
      <c r="H380" s="223" t="s">
        <v>34</v>
      </c>
      <c r="I380" s="225"/>
      <c r="J380" s="222"/>
      <c r="K380" s="222"/>
      <c r="L380" s="226"/>
      <c r="M380" s="227"/>
      <c r="N380" s="228"/>
      <c r="O380" s="228"/>
      <c r="P380" s="228"/>
      <c r="Q380" s="228"/>
      <c r="R380" s="228"/>
      <c r="S380" s="228"/>
      <c r="T380" s="229"/>
      <c r="AT380" s="230" t="s">
        <v>211</v>
      </c>
      <c r="AU380" s="230" t="s">
        <v>87</v>
      </c>
      <c r="AV380" s="12" t="s">
        <v>42</v>
      </c>
      <c r="AW380" s="12" t="s">
        <v>40</v>
      </c>
      <c r="AX380" s="12" t="s">
        <v>80</v>
      </c>
      <c r="AY380" s="230" t="s">
        <v>201</v>
      </c>
    </row>
    <row r="381" spans="2:65" s="13" customFormat="1">
      <c r="B381" s="231"/>
      <c r="C381" s="232"/>
      <c r="D381" s="218" t="s">
        <v>211</v>
      </c>
      <c r="E381" s="233" t="s">
        <v>34</v>
      </c>
      <c r="F381" s="234" t="s">
        <v>5676</v>
      </c>
      <c r="G381" s="232"/>
      <c r="H381" s="235">
        <v>1</v>
      </c>
      <c r="I381" s="236"/>
      <c r="J381" s="232"/>
      <c r="K381" s="232"/>
      <c r="L381" s="237"/>
      <c r="M381" s="238"/>
      <c r="N381" s="239"/>
      <c r="O381" s="239"/>
      <c r="P381" s="239"/>
      <c r="Q381" s="239"/>
      <c r="R381" s="239"/>
      <c r="S381" s="239"/>
      <c r="T381" s="240"/>
      <c r="AT381" s="241" t="s">
        <v>211</v>
      </c>
      <c r="AU381" s="241" t="s">
        <v>87</v>
      </c>
      <c r="AV381" s="13" t="s">
        <v>87</v>
      </c>
      <c r="AW381" s="13" t="s">
        <v>40</v>
      </c>
      <c r="AX381" s="13" t="s">
        <v>80</v>
      </c>
      <c r="AY381" s="241" t="s">
        <v>201</v>
      </c>
    </row>
    <row r="382" spans="2:65" s="14" customFormat="1">
      <c r="B382" s="242"/>
      <c r="C382" s="243"/>
      <c r="D382" s="218" t="s">
        <v>211</v>
      </c>
      <c r="E382" s="244" t="s">
        <v>34</v>
      </c>
      <c r="F382" s="245" t="s">
        <v>215</v>
      </c>
      <c r="G382" s="243"/>
      <c r="H382" s="246">
        <v>1</v>
      </c>
      <c r="I382" s="247"/>
      <c r="J382" s="243"/>
      <c r="K382" s="243"/>
      <c r="L382" s="248"/>
      <c r="M382" s="249"/>
      <c r="N382" s="250"/>
      <c r="O382" s="250"/>
      <c r="P382" s="250"/>
      <c r="Q382" s="250"/>
      <c r="R382" s="250"/>
      <c r="S382" s="250"/>
      <c r="T382" s="251"/>
      <c r="AT382" s="252" t="s">
        <v>211</v>
      </c>
      <c r="AU382" s="252" t="s">
        <v>87</v>
      </c>
      <c r="AV382" s="14" t="s">
        <v>111</v>
      </c>
      <c r="AW382" s="14" t="s">
        <v>40</v>
      </c>
      <c r="AX382" s="14" t="s">
        <v>42</v>
      </c>
      <c r="AY382" s="252" t="s">
        <v>201</v>
      </c>
    </row>
    <row r="383" spans="2:65" s="1" customFormat="1" ht="25.5" customHeight="1">
      <c r="B383" s="43"/>
      <c r="C383" s="206" t="s">
        <v>519</v>
      </c>
      <c r="D383" s="206" t="s">
        <v>203</v>
      </c>
      <c r="E383" s="207" t="s">
        <v>5432</v>
      </c>
      <c r="F383" s="208" t="s">
        <v>5433</v>
      </c>
      <c r="G383" s="209" t="s">
        <v>370</v>
      </c>
      <c r="H383" s="210">
        <v>2</v>
      </c>
      <c r="I383" s="211"/>
      <c r="J383" s="212">
        <f>ROUND(I383*H383,2)</f>
        <v>0</v>
      </c>
      <c r="K383" s="208" t="s">
        <v>207</v>
      </c>
      <c r="L383" s="63"/>
      <c r="M383" s="213" t="s">
        <v>34</v>
      </c>
      <c r="N383" s="214" t="s">
        <v>51</v>
      </c>
      <c r="O383" s="44"/>
      <c r="P383" s="215">
        <f>O383*H383</f>
        <v>0</v>
      </c>
      <c r="Q383" s="215">
        <v>1.0279999999999999E-2</v>
      </c>
      <c r="R383" s="215">
        <f>Q383*H383</f>
        <v>2.0559999999999998E-2</v>
      </c>
      <c r="S383" s="215">
        <v>0</v>
      </c>
      <c r="T383" s="216">
        <f>S383*H383</f>
        <v>0</v>
      </c>
      <c r="AR383" s="25" t="s">
        <v>111</v>
      </c>
      <c r="AT383" s="25" t="s">
        <v>203</v>
      </c>
      <c r="AU383" s="25" t="s">
        <v>87</v>
      </c>
      <c r="AY383" s="25" t="s">
        <v>201</v>
      </c>
      <c r="BE383" s="217">
        <f>IF(N383="základní",J383,0)</f>
        <v>0</v>
      </c>
      <c r="BF383" s="217">
        <f>IF(N383="snížená",J383,0)</f>
        <v>0</v>
      </c>
      <c r="BG383" s="217">
        <f>IF(N383="zákl. přenesená",J383,0)</f>
        <v>0</v>
      </c>
      <c r="BH383" s="217">
        <f>IF(N383="sníž. přenesená",J383,0)</f>
        <v>0</v>
      </c>
      <c r="BI383" s="217">
        <f>IF(N383="nulová",J383,0)</f>
        <v>0</v>
      </c>
      <c r="BJ383" s="25" t="s">
        <v>42</v>
      </c>
      <c r="BK383" s="217">
        <f>ROUND(I383*H383,2)</f>
        <v>0</v>
      </c>
      <c r="BL383" s="25" t="s">
        <v>111</v>
      </c>
      <c r="BM383" s="25" t="s">
        <v>5677</v>
      </c>
    </row>
    <row r="384" spans="2:65" s="1" customFormat="1" ht="81">
      <c r="B384" s="43"/>
      <c r="C384" s="65"/>
      <c r="D384" s="218" t="s">
        <v>209</v>
      </c>
      <c r="E384" s="65"/>
      <c r="F384" s="219" t="s">
        <v>5423</v>
      </c>
      <c r="G384" s="65"/>
      <c r="H384" s="65"/>
      <c r="I384" s="175"/>
      <c r="J384" s="65"/>
      <c r="K384" s="65"/>
      <c r="L384" s="63"/>
      <c r="M384" s="220"/>
      <c r="N384" s="44"/>
      <c r="O384" s="44"/>
      <c r="P384" s="44"/>
      <c r="Q384" s="44"/>
      <c r="R384" s="44"/>
      <c r="S384" s="44"/>
      <c r="T384" s="80"/>
      <c r="AT384" s="25" t="s">
        <v>209</v>
      </c>
      <c r="AU384" s="25" t="s">
        <v>87</v>
      </c>
    </row>
    <row r="385" spans="2:65" s="12" customFormat="1">
      <c r="B385" s="221"/>
      <c r="C385" s="222"/>
      <c r="D385" s="218" t="s">
        <v>211</v>
      </c>
      <c r="E385" s="223" t="s">
        <v>34</v>
      </c>
      <c r="F385" s="224" t="s">
        <v>5189</v>
      </c>
      <c r="G385" s="222"/>
      <c r="H385" s="223" t="s">
        <v>34</v>
      </c>
      <c r="I385" s="225"/>
      <c r="J385" s="222"/>
      <c r="K385" s="222"/>
      <c r="L385" s="226"/>
      <c r="M385" s="227"/>
      <c r="N385" s="228"/>
      <c r="O385" s="228"/>
      <c r="P385" s="228"/>
      <c r="Q385" s="228"/>
      <c r="R385" s="228"/>
      <c r="S385" s="228"/>
      <c r="T385" s="229"/>
      <c r="AT385" s="230" t="s">
        <v>211</v>
      </c>
      <c r="AU385" s="230" t="s">
        <v>87</v>
      </c>
      <c r="AV385" s="12" t="s">
        <v>42</v>
      </c>
      <c r="AW385" s="12" t="s">
        <v>40</v>
      </c>
      <c r="AX385" s="12" t="s">
        <v>80</v>
      </c>
      <c r="AY385" s="230" t="s">
        <v>201</v>
      </c>
    </row>
    <row r="386" spans="2:65" s="12" customFormat="1">
      <c r="B386" s="221"/>
      <c r="C386" s="222"/>
      <c r="D386" s="218" t="s">
        <v>211</v>
      </c>
      <c r="E386" s="223" t="s">
        <v>34</v>
      </c>
      <c r="F386" s="224" t="s">
        <v>5230</v>
      </c>
      <c r="G386" s="222"/>
      <c r="H386" s="223" t="s">
        <v>34</v>
      </c>
      <c r="I386" s="225"/>
      <c r="J386" s="222"/>
      <c r="K386" s="222"/>
      <c r="L386" s="226"/>
      <c r="M386" s="227"/>
      <c r="N386" s="228"/>
      <c r="O386" s="228"/>
      <c r="P386" s="228"/>
      <c r="Q386" s="228"/>
      <c r="R386" s="228"/>
      <c r="S386" s="228"/>
      <c r="T386" s="229"/>
      <c r="AT386" s="230" t="s">
        <v>211</v>
      </c>
      <c r="AU386" s="230" t="s">
        <v>87</v>
      </c>
      <c r="AV386" s="12" t="s">
        <v>42</v>
      </c>
      <c r="AW386" s="12" t="s">
        <v>40</v>
      </c>
      <c r="AX386" s="12" t="s">
        <v>80</v>
      </c>
      <c r="AY386" s="230" t="s">
        <v>201</v>
      </c>
    </row>
    <row r="387" spans="2:65" s="13" customFormat="1">
      <c r="B387" s="231"/>
      <c r="C387" s="232"/>
      <c r="D387" s="218" t="s">
        <v>211</v>
      </c>
      <c r="E387" s="233" t="s">
        <v>34</v>
      </c>
      <c r="F387" s="234" t="s">
        <v>5676</v>
      </c>
      <c r="G387" s="232"/>
      <c r="H387" s="235">
        <v>1</v>
      </c>
      <c r="I387" s="236"/>
      <c r="J387" s="232"/>
      <c r="K387" s="232"/>
      <c r="L387" s="237"/>
      <c r="M387" s="238"/>
      <c r="N387" s="239"/>
      <c r="O387" s="239"/>
      <c r="P387" s="239"/>
      <c r="Q387" s="239"/>
      <c r="R387" s="239"/>
      <c r="S387" s="239"/>
      <c r="T387" s="240"/>
      <c r="AT387" s="241" t="s">
        <v>211</v>
      </c>
      <c r="AU387" s="241" t="s">
        <v>87</v>
      </c>
      <c r="AV387" s="13" t="s">
        <v>87</v>
      </c>
      <c r="AW387" s="13" t="s">
        <v>40</v>
      </c>
      <c r="AX387" s="13" t="s">
        <v>80</v>
      </c>
      <c r="AY387" s="241" t="s">
        <v>201</v>
      </c>
    </row>
    <row r="388" spans="2:65" s="13" customFormat="1">
      <c r="B388" s="231"/>
      <c r="C388" s="232"/>
      <c r="D388" s="218" t="s">
        <v>211</v>
      </c>
      <c r="E388" s="233" t="s">
        <v>34</v>
      </c>
      <c r="F388" s="234" t="s">
        <v>5672</v>
      </c>
      <c r="G388" s="232"/>
      <c r="H388" s="235">
        <v>1</v>
      </c>
      <c r="I388" s="236"/>
      <c r="J388" s="232"/>
      <c r="K388" s="232"/>
      <c r="L388" s="237"/>
      <c r="M388" s="238"/>
      <c r="N388" s="239"/>
      <c r="O388" s="239"/>
      <c r="P388" s="239"/>
      <c r="Q388" s="239"/>
      <c r="R388" s="239"/>
      <c r="S388" s="239"/>
      <c r="T388" s="240"/>
      <c r="AT388" s="241" t="s">
        <v>211</v>
      </c>
      <c r="AU388" s="241" t="s">
        <v>87</v>
      </c>
      <c r="AV388" s="13" t="s">
        <v>87</v>
      </c>
      <c r="AW388" s="13" t="s">
        <v>40</v>
      </c>
      <c r="AX388" s="13" t="s">
        <v>80</v>
      </c>
      <c r="AY388" s="241" t="s">
        <v>201</v>
      </c>
    </row>
    <row r="389" spans="2:65" s="14" customFormat="1">
      <c r="B389" s="242"/>
      <c r="C389" s="243"/>
      <c r="D389" s="218" t="s">
        <v>211</v>
      </c>
      <c r="E389" s="244" t="s">
        <v>34</v>
      </c>
      <c r="F389" s="245" t="s">
        <v>215</v>
      </c>
      <c r="G389" s="243"/>
      <c r="H389" s="246">
        <v>2</v>
      </c>
      <c r="I389" s="247"/>
      <c r="J389" s="243"/>
      <c r="K389" s="243"/>
      <c r="L389" s="248"/>
      <c r="M389" s="249"/>
      <c r="N389" s="250"/>
      <c r="O389" s="250"/>
      <c r="P389" s="250"/>
      <c r="Q389" s="250"/>
      <c r="R389" s="250"/>
      <c r="S389" s="250"/>
      <c r="T389" s="251"/>
      <c r="AT389" s="252" t="s">
        <v>211</v>
      </c>
      <c r="AU389" s="252" t="s">
        <v>87</v>
      </c>
      <c r="AV389" s="14" t="s">
        <v>111</v>
      </c>
      <c r="AW389" s="14" t="s">
        <v>40</v>
      </c>
      <c r="AX389" s="14" t="s">
        <v>42</v>
      </c>
      <c r="AY389" s="252" t="s">
        <v>201</v>
      </c>
    </row>
    <row r="390" spans="2:65" s="1" customFormat="1" ht="38.25" customHeight="1">
      <c r="B390" s="43"/>
      <c r="C390" s="206" t="s">
        <v>524</v>
      </c>
      <c r="D390" s="206" t="s">
        <v>203</v>
      </c>
      <c r="E390" s="207" t="s">
        <v>5435</v>
      </c>
      <c r="F390" s="208" t="s">
        <v>5436</v>
      </c>
      <c r="G390" s="209" t="s">
        <v>370</v>
      </c>
      <c r="H390" s="210">
        <v>2</v>
      </c>
      <c r="I390" s="211"/>
      <c r="J390" s="212">
        <f>ROUND(I390*H390,2)</f>
        <v>0</v>
      </c>
      <c r="K390" s="208" t="s">
        <v>207</v>
      </c>
      <c r="L390" s="63"/>
      <c r="M390" s="213" t="s">
        <v>34</v>
      </c>
      <c r="N390" s="214" t="s">
        <v>51</v>
      </c>
      <c r="O390" s="44"/>
      <c r="P390" s="215">
        <f>O390*H390</f>
        <v>0</v>
      </c>
      <c r="Q390" s="215">
        <v>0</v>
      </c>
      <c r="R390" s="215">
        <f>Q390*H390</f>
        <v>0</v>
      </c>
      <c r="S390" s="215">
        <v>0</v>
      </c>
      <c r="T390" s="216">
        <f>S390*H390</f>
        <v>0</v>
      </c>
      <c r="AR390" s="25" t="s">
        <v>111</v>
      </c>
      <c r="AT390" s="25" t="s">
        <v>203</v>
      </c>
      <c r="AU390" s="25" t="s">
        <v>87</v>
      </c>
      <c r="AY390" s="25" t="s">
        <v>201</v>
      </c>
      <c r="BE390" s="217">
        <f>IF(N390="základní",J390,0)</f>
        <v>0</v>
      </c>
      <c r="BF390" s="217">
        <f>IF(N390="snížená",J390,0)</f>
        <v>0</v>
      </c>
      <c r="BG390" s="217">
        <f>IF(N390="zákl. přenesená",J390,0)</f>
        <v>0</v>
      </c>
      <c r="BH390" s="217">
        <f>IF(N390="sníž. přenesená",J390,0)</f>
        <v>0</v>
      </c>
      <c r="BI390" s="217">
        <f>IF(N390="nulová",J390,0)</f>
        <v>0</v>
      </c>
      <c r="BJ390" s="25" t="s">
        <v>42</v>
      </c>
      <c r="BK390" s="217">
        <f>ROUND(I390*H390,2)</f>
        <v>0</v>
      </c>
      <c r="BL390" s="25" t="s">
        <v>111</v>
      </c>
      <c r="BM390" s="25" t="s">
        <v>5678</v>
      </c>
    </row>
    <row r="391" spans="2:65" s="1" customFormat="1" ht="81">
      <c r="B391" s="43"/>
      <c r="C391" s="65"/>
      <c r="D391" s="218" t="s">
        <v>209</v>
      </c>
      <c r="E391" s="65"/>
      <c r="F391" s="219" t="s">
        <v>5423</v>
      </c>
      <c r="G391" s="65"/>
      <c r="H391" s="65"/>
      <c r="I391" s="175"/>
      <c r="J391" s="65"/>
      <c r="K391" s="65"/>
      <c r="L391" s="63"/>
      <c r="M391" s="220"/>
      <c r="N391" s="44"/>
      <c r="O391" s="44"/>
      <c r="P391" s="44"/>
      <c r="Q391" s="44"/>
      <c r="R391" s="44"/>
      <c r="S391" s="44"/>
      <c r="T391" s="80"/>
      <c r="AT391" s="25" t="s">
        <v>209</v>
      </c>
      <c r="AU391" s="25" t="s">
        <v>87</v>
      </c>
    </row>
    <row r="392" spans="2:65" s="1" customFormat="1" ht="25.5" customHeight="1">
      <c r="B392" s="43"/>
      <c r="C392" s="206" t="s">
        <v>528</v>
      </c>
      <c r="D392" s="206" t="s">
        <v>203</v>
      </c>
      <c r="E392" s="207" t="s">
        <v>5438</v>
      </c>
      <c r="F392" s="208" t="s">
        <v>5439</v>
      </c>
      <c r="G392" s="209" t="s">
        <v>370</v>
      </c>
      <c r="H392" s="210">
        <v>2</v>
      </c>
      <c r="I392" s="211"/>
      <c r="J392" s="212">
        <f>ROUND(I392*H392,2)</f>
        <v>0</v>
      </c>
      <c r="K392" s="208" t="s">
        <v>207</v>
      </c>
      <c r="L392" s="63"/>
      <c r="M392" s="213" t="s">
        <v>34</v>
      </c>
      <c r="N392" s="214" t="s">
        <v>51</v>
      </c>
      <c r="O392" s="44"/>
      <c r="P392" s="215">
        <f>O392*H392</f>
        <v>0</v>
      </c>
      <c r="Q392" s="215">
        <v>6.0900000000000003E-2</v>
      </c>
      <c r="R392" s="215">
        <f>Q392*H392</f>
        <v>0.12180000000000001</v>
      </c>
      <c r="S392" s="215">
        <v>0</v>
      </c>
      <c r="T392" s="216">
        <f>S392*H392</f>
        <v>0</v>
      </c>
      <c r="AR392" s="25" t="s">
        <v>111</v>
      </c>
      <c r="AT392" s="25" t="s">
        <v>203</v>
      </c>
      <c r="AU392" s="25" t="s">
        <v>87</v>
      </c>
      <c r="AY392" s="25" t="s">
        <v>201</v>
      </c>
      <c r="BE392" s="217">
        <f>IF(N392="základní",J392,0)</f>
        <v>0</v>
      </c>
      <c r="BF392" s="217">
        <f>IF(N392="snížená",J392,0)</f>
        <v>0</v>
      </c>
      <c r="BG392" s="217">
        <f>IF(N392="zákl. přenesená",J392,0)</f>
        <v>0</v>
      </c>
      <c r="BH392" s="217">
        <f>IF(N392="sníž. přenesená",J392,0)</f>
        <v>0</v>
      </c>
      <c r="BI392" s="217">
        <f>IF(N392="nulová",J392,0)</f>
        <v>0</v>
      </c>
      <c r="BJ392" s="25" t="s">
        <v>42</v>
      </c>
      <c r="BK392" s="217">
        <f>ROUND(I392*H392,2)</f>
        <v>0</v>
      </c>
      <c r="BL392" s="25" t="s">
        <v>111</v>
      </c>
      <c r="BM392" s="25" t="s">
        <v>5679</v>
      </c>
    </row>
    <row r="393" spans="2:65" s="1" customFormat="1" ht="81">
      <c r="B393" s="43"/>
      <c r="C393" s="65"/>
      <c r="D393" s="218" t="s">
        <v>209</v>
      </c>
      <c r="E393" s="65"/>
      <c r="F393" s="219" t="s">
        <v>5423</v>
      </c>
      <c r="G393" s="65"/>
      <c r="H393" s="65"/>
      <c r="I393" s="175"/>
      <c r="J393" s="65"/>
      <c r="K393" s="65"/>
      <c r="L393" s="63"/>
      <c r="M393" s="220"/>
      <c r="N393" s="44"/>
      <c r="O393" s="44"/>
      <c r="P393" s="44"/>
      <c r="Q393" s="44"/>
      <c r="R393" s="44"/>
      <c r="S393" s="44"/>
      <c r="T393" s="80"/>
      <c r="AT393" s="25" t="s">
        <v>209</v>
      </c>
      <c r="AU393" s="25" t="s">
        <v>87</v>
      </c>
    </row>
    <row r="394" spans="2:65" s="12" customFormat="1">
      <c r="B394" s="221"/>
      <c r="C394" s="222"/>
      <c r="D394" s="218" t="s">
        <v>211</v>
      </c>
      <c r="E394" s="223" t="s">
        <v>34</v>
      </c>
      <c r="F394" s="224" t="s">
        <v>5189</v>
      </c>
      <c r="G394" s="222"/>
      <c r="H394" s="223" t="s">
        <v>34</v>
      </c>
      <c r="I394" s="225"/>
      <c r="J394" s="222"/>
      <c r="K394" s="222"/>
      <c r="L394" s="226"/>
      <c r="M394" s="227"/>
      <c r="N394" s="228"/>
      <c r="O394" s="228"/>
      <c r="P394" s="228"/>
      <c r="Q394" s="228"/>
      <c r="R394" s="228"/>
      <c r="S394" s="228"/>
      <c r="T394" s="229"/>
      <c r="AT394" s="230" t="s">
        <v>211</v>
      </c>
      <c r="AU394" s="230" t="s">
        <v>87</v>
      </c>
      <c r="AV394" s="12" t="s">
        <v>42</v>
      </c>
      <c r="AW394" s="12" t="s">
        <v>40</v>
      </c>
      <c r="AX394" s="12" t="s">
        <v>80</v>
      </c>
      <c r="AY394" s="230" t="s">
        <v>201</v>
      </c>
    </row>
    <row r="395" spans="2:65" s="12" customFormat="1">
      <c r="B395" s="221"/>
      <c r="C395" s="222"/>
      <c r="D395" s="218" t="s">
        <v>211</v>
      </c>
      <c r="E395" s="223" t="s">
        <v>34</v>
      </c>
      <c r="F395" s="224" t="s">
        <v>5230</v>
      </c>
      <c r="G395" s="222"/>
      <c r="H395" s="223" t="s">
        <v>34</v>
      </c>
      <c r="I395" s="225"/>
      <c r="J395" s="222"/>
      <c r="K395" s="222"/>
      <c r="L395" s="226"/>
      <c r="M395" s="227"/>
      <c r="N395" s="228"/>
      <c r="O395" s="228"/>
      <c r="P395" s="228"/>
      <c r="Q395" s="228"/>
      <c r="R395" s="228"/>
      <c r="S395" s="228"/>
      <c r="T395" s="229"/>
      <c r="AT395" s="230" t="s">
        <v>211</v>
      </c>
      <c r="AU395" s="230" t="s">
        <v>87</v>
      </c>
      <c r="AV395" s="12" t="s">
        <v>42</v>
      </c>
      <c r="AW395" s="12" t="s">
        <v>40</v>
      </c>
      <c r="AX395" s="12" t="s">
        <v>80</v>
      </c>
      <c r="AY395" s="230" t="s">
        <v>201</v>
      </c>
    </row>
    <row r="396" spans="2:65" s="13" customFormat="1">
      <c r="B396" s="231"/>
      <c r="C396" s="232"/>
      <c r="D396" s="218" t="s">
        <v>211</v>
      </c>
      <c r="E396" s="233" t="s">
        <v>34</v>
      </c>
      <c r="F396" s="234" t="s">
        <v>5676</v>
      </c>
      <c r="G396" s="232"/>
      <c r="H396" s="235">
        <v>1</v>
      </c>
      <c r="I396" s="236"/>
      <c r="J396" s="232"/>
      <c r="K396" s="232"/>
      <c r="L396" s="237"/>
      <c r="M396" s="238"/>
      <c r="N396" s="239"/>
      <c r="O396" s="239"/>
      <c r="P396" s="239"/>
      <c r="Q396" s="239"/>
      <c r="R396" s="239"/>
      <c r="S396" s="239"/>
      <c r="T396" s="240"/>
      <c r="AT396" s="241" t="s">
        <v>211</v>
      </c>
      <c r="AU396" s="241" t="s">
        <v>87</v>
      </c>
      <c r="AV396" s="13" t="s">
        <v>87</v>
      </c>
      <c r="AW396" s="13" t="s">
        <v>40</v>
      </c>
      <c r="AX396" s="13" t="s">
        <v>80</v>
      </c>
      <c r="AY396" s="241" t="s">
        <v>201</v>
      </c>
    </row>
    <row r="397" spans="2:65" s="13" customFormat="1">
      <c r="B397" s="231"/>
      <c r="C397" s="232"/>
      <c r="D397" s="218" t="s">
        <v>211</v>
      </c>
      <c r="E397" s="233" t="s">
        <v>34</v>
      </c>
      <c r="F397" s="234" t="s">
        <v>5672</v>
      </c>
      <c r="G397" s="232"/>
      <c r="H397" s="235">
        <v>1</v>
      </c>
      <c r="I397" s="236"/>
      <c r="J397" s="232"/>
      <c r="K397" s="232"/>
      <c r="L397" s="237"/>
      <c r="M397" s="238"/>
      <c r="N397" s="239"/>
      <c r="O397" s="239"/>
      <c r="P397" s="239"/>
      <c r="Q397" s="239"/>
      <c r="R397" s="239"/>
      <c r="S397" s="239"/>
      <c r="T397" s="240"/>
      <c r="AT397" s="241" t="s">
        <v>211</v>
      </c>
      <c r="AU397" s="241" t="s">
        <v>87</v>
      </c>
      <c r="AV397" s="13" t="s">
        <v>87</v>
      </c>
      <c r="AW397" s="13" t="s">
        <v>40</v>
      </c>
      <c r="AX397" s="13" t="s">
        <v>80</v>
      </c>
      <c r="AY397" s="241" t="s">
        <v>201</v>
      </c>
    </row>
    <row r="398" spans="2:65" s="14" customFormat="1">
      <c r="B398" s="242"/>
      <c r="C398" s="243"/>
      <c r="D398" s="218" t="s">
        <v>211</v>
      </c>
      <c r="E398" s="244" t="s">
        <v>34</v>
      </c>
      <c r="F398" s="245" t="s">
        <v>215</v>
      </c>
      <c r="G398" s="243"/>
      <c r="H398" s="246">
        <v>2</v>
      </c>
      <c r="I398" s="247"/>
      <c r="J398" s="243"/>
      <c r="K398" s="243"/>
      <c r="L398" s="248"/>
      <c r="M398" s="249"/>
      <c r="N398" s="250"/>
      <c r="O398" s="250"/>
      <c r="P398" s="250"/>
      <c r="Q398" s="250"/>
      <c r="R398" s="250"/>
      <c r="S398" s="250"/>
      <c r="T398" s="251"/>
      <c r="AT398" s="252" t="s">
        <v>211</v>
      </c>
      <c r="AU398" s="252" t="s">
        <v>87</v>
      </c>
      <c r="AV398" s="14" t="s">
        <v>111</v>
      </c>
      <c r="AW398" s="14" t="s">
        <v>40</v>
      </c>
      <c r="AX398" s="14" t="s">
        <v>42</v>
      </c>
      <c r="AY398" s="252" t="s">
        <v>201</v>
      </c>
    </row>
    <row r="399" spans="2:65" s="1" customFormat="1" ht="25.5" customHeight="1">
      <c r="B399" s="43"/>
      <c r="C399" s="206" t="s">
        <v>533</v>
      </c>
      <c r="D399" s="206" t="s">
        <v>203</v>
      </c>
      <c r="E399" s="207" t="s">
        <v>5441</v>
      </c>
      <c r="F399" s="208" t="s">
        <v>5442</v>
      </c>
      <c r="G399" s="209" t="s">
        <v>370</v>
      </c>
      <c r="H399" s="210">
        <v>6</v>
      </c>
      <c r="I399" s="211"/>
      <c r="J399" s="212">
        <f>ROUND(I399*H399,2)</f>
        <v>0</v>
      </c>
      <c r="K399" s="208" t="s">
        <v>207</v>
      </c>
      <c r="L399" s="63"/>
      <c r="M399" s="213" t="s">
        <v>34</v>
      </c>
      <c r="N399" s="214" t="s">
        <v>51</v>
      </c>
      <c r="O399" s="44"/>
      <c r="P399" s="215">
        <f>O399*H399</f>
        <v>0</v>
      </c>
      <c r="Q399" s="215">
        <v>2.0699999999999998E-3</v>
      </c>
      <c r="R399" s="215">
        <f>Q399*H399</f>
        <v>1.2419999999999999E-2</v>
      </c>
      <c r="S399" s="215">
        <v>0</v>
      </c>
      <c r="T399" s="216">
        <f>S399*H399</f>
        <v>0</v>
      </c>
      <c r="AR399" s="25" t="s">
        <v>111</v>
      </c>
      <c r="AT399" s="25" t="s">
        <v>203</v>
      </c>
      <c r="AU399" s="25" t="s">
        <v>87</v>
      </c>
      <c r="AY399" s="25" t="s">
        <v>201</v>
      </c>
      <c r="BE399" s="217">
        <f>IF(N399="základní",J399,0)</f>
        <v>0</v>
      </c>
      <c r="BF399" s="217">
        <f>IF(N399="snížená",J399,0)</f>
        <v>0</v>
      </c>
      <c r="BG399" s="217">
        <f>IF(N399="zákl. přenesená",J399,0)</f>
        <v>0</v>
      </c>
      <c r="BH399" s="217">
        <f>IF(N399="sníž. přenesená",J399,0)</f>
        <v>0</v>
      </c>
      <c r="BI399" s="217">
        <f>IF(N399="nulová",J399,0)</f>
        <v>0</v>
      </c>
      <c r="BJ399" s="25" t="s">
        <v>42</v>
      </c>
      <c r="BK399" s="217">
        <f>ROUND(I399*H399,2)</f>
        <v>0</v>
      </c>
      <c r="BL399" s="25" t="s">
        <v>111</v>
      </c>
      <c r="BM399" s="25" t="s">
        <v>5680</v>
      </c>
    </row>
    <row r="400" spans="2:65" s="1" customFormat="1" ht="81">
      <c r="B400" s="43"/>
      <c r="C400" s="65"/>
      <c r="D400" s="218" t="s">
        <v>209</v>
      </c>
      <c r="E400" s="65"/>
      <c r="F400" s="219" t="s">
        <v>5423</v>
      </c>
      <c r="G400" s="65"/>
      <c r="H400" s="65"/>
      <c r="I400" s="175"/>
      <c r="J400" s="65"/>
      <c r="K400" s="65"/>
      <c r="L400" s="63"/>
      <c r="M400" s="220"/>
      <c r="N400" s="44"/>
      <c r="O400" s="44"/>
      <c r="P400" s="44"/>
      <c r="Q400" s="44"/>
      <c r="R400" s="44"/>
      <c r="S400" s="44"/>
      <c r="T400" s="80"/>
      <c r="AT400" s="25" t="s">
        <v>209</v>
      </c>
      <c r="AU400" s="25" t="s">
        <v>87</v>
      </c>
    </row>
    <row r="401" spans="2:65" s="12" customFormat="1">
      <c r="B401" s="221"/>
      <c r="C401" s="222"/>
      <c r="D401" s="218" t="s">
        <v>211</v>
      </c>
      <c r="E401" s="223" t="s">
        <v>34</v>
      </c>
      <c r="F401" s="224" t="s">
        <v>5189</v>
      </c>
      <c r="G401" s="222"/>
      <c r="H401" s="223" t="s">
        <v>34</v>
      </c>
      <c r="I401" s="225"/>
      <c r="J401" s="222"/>
      <c r="K401" s="222"/>
      <c r="L401" s="226"/>
      <c r="M401" s="227"/>
      <c r="N401" s="228"/>
      <c r="O401" s="228"/>
      <c r="P401" s="228"/>
      <c r="Q401" s="228"/>
      <c r="R401" s="228"/>
      <c r="S401" s="228"/>
      <c r="T401" s="229"/>
      <c r="AT401" s="230" t="s">
        <v>211</v>
      </c>
      <c r="AU401" s="230" t="s">
        <v>87</v>
      </c>
      <c r="AV401" s="12" t="s">
        <v>42</v>
      </c>
      <c r="AW401" s="12" t="s">
        <v>40</v>
      </c>
      <c r="AX401" s="12" t="s">
        <v>80</v>
      </c>
      <c r="AY401" s="230" t="s">
        <v>201</v>
      </c>
    </row>
    <row r="402" spans="2:65" s="12" customFormat="1">
      <c r="B402" s="221"/>
      <c r="C402" s="222"/>
      <c r="D402" s="218" t="s">
        <v>211</v>
      </c>
      <c r="E402" s="223" t="s">
        <v>34</v>
      </c>
      <c r="F402" s="224" t="s">
        <v>5230</v>
      </c>
      <c r="G402" s="222"/>
      <c r="H402" s="223" t="s">
        <v>34</v>
      </c>
      <c r="I402" s="225"/>
      <c r="J402" s="222"/>
      <c r="K402" s="222"/>
      <c r="L402" s="226"/>
      <c r="M402" s="227"/>
      <c r="N402" s="228"/>
      <c r="O402" s="228"/>
      <c r="P402" s="228"/>
      <c r="Q402" s="228"/>
      <c r="R402" s="228"/>
      <c r="S402" s="228"/>
      <c r="T402" s="229"/>
      <c r="AT402" s="230" t="s">
        <v>211</v>
      </c>
      <c r="AU402" s="230" t="s">
        <v>87</v>
      </c>
      <c r="AV402" s="12" t="s">
        <v>42</v>
      </c>
      <c r="AW402" s="12" t="s">
        <v>40</v>
      </c>
      <c r="AX402" s="12" t="s">
        <v>80</v>
      </c>
      <c r="AY402" s="230" t="s">
        <v>201</v>
      </c>
    </row>
    <row r="403" spans="2:65" s="13" customFormat="1">
      <c r="B403" s="231"/>
      <c r="C403" s="232"/>
      <c r="D403" s="218" t="s">
        <v>211</v>
      </c>
      <c r="E403" s="233" t="s">
        <v>34</v>
      </c>
      <c r="F403" s="234" t="s">
        <v>5681</v>
      </c>
      <c r="G403" s="232"/>
      <c r="H403" s="235">
        <v>2</v>
      </c>
      <c r="I403" s="236"/>
      <c r="J403" s="232"/>
      <c r="K403" s="232"/>
      <c r="L403" s="237"/>
      <c r="M403" s="238"/>
      <c r="N403" s="239"/>
      <c r="O403" s="239"/>
      <c r="P403" s="239"/>
      <c r="Q403" s="239"/>
      <c r="R403" s="239"/>
      <c r="S403" s="239"/>
      <c r="T403" s="240"/>
      <c r="AT403" s="241" t="s">
        <v>211</v>
      </c>
      <c r="AU403" s="241" t="s">
        <v>87</v>
      </c>
      <c r="AV403" s="13" t="s">
        <v>87</v>
      </c>
      <c r="AW403" s="13" t="s">
        <v>40</v>
      </c>
      <c r="AX403" s="13" t="s">
        <v>80</v>
      </c>
      <c r="AY403" s="241" t="s">
        <v>201</v>
      </c>
    </row>
    <row r="404" spans="2:65" s="13" customFormat="1">
      <c r="B404" s="231"/>
      <c r="C404" s="232"/>
      <c r="D404" s="218" t="s">
        <v>211</v>
      </c>
      <c r="E404" s="233" t="s">
        <v>34</v>
      </c>
      <c r="F404" s="234" t="s">
        <v>5682</v>
      </c>
      <c r="G404" s="232"/>
      <c r="H404" s="235">
        <v>4</v>
      </c>
      <c r="I404" s="236"/>
      <c r="J404" s="232"/>
      <c r="K404" s="232"/>
      <c r="L404" s="237"/>
      <c r="M404" s="238"/>
      <c r="N404" s="239"/>
      <c r="O404" s="239"/>
      <c r="P404" s="239"/>
      <c r="Q404" s="239"/>
      <c r="R404" s="239"/>
      <c r="S404" s="239"/>
      <c r="T404" s="240"/>
      <c r="AT404" s="241" t="s">
        <v>211</v>
      </c>
      <c r="AU404" s="241" t="s">
        <v>87</v>
      </c>
      <c r="AV404" s="13" t="s">
        <v>87</v>
      </c>
      <c r="AW404" s="13" t="s">
        <v>40</v>
      </c>
      <c r="AX404" s="13" t="s">
        <v>80</v>
      </c>
      <c r="AY404" s="241" t="s">
        <v>201</v>
      </c>
    </row>
    <row r="405" spans="2:65" s="14" customFormat="1">
      <c r="B405" s="242"/>
      <c r="C405" s="243"/>
      <c r="D405" s="218" t="s">
        <v>211</v>
      </c>
      <c r="E405" s="244" t="s">
        <v>34</v>
      </c>
      <c r="F405" s="245" t="s">
        <v>215</v>
      </c>
      <c r="G405" s="243"/>
      <c r="H405" s="246">
        <v>6</v>
      </c>
      <c r="I405" s="247"/>
      <c r="J405" s="243"/>
      <c r="K405" s="243"/>
      <c r="L405" s="248"/>
      <c r="M405" s="249"/>
      <c r="N405" s="250"/>
      <c r="O405" s="250"/>
      <c r="P405" s="250"/>
      <c r="Q405" s="250"/>
      <c r="R405" s="250"/>
      <c r="S405" s="250"/>
      <c r="T405" s="251"/>
      <c r="AT405" s="252" t="s">
        <v>211</v>
      </c>
      <c r="AU405" s="252" t="s">
        <v>87</v>
      </c>
      <c r="AV405" s="14" t="s">
        <v>111</v>
      </c>
      <c r="AW405" s="14" t="s">
        <v>40</v>
      </c>
      <c r="AX405" s="14" t="s">
        <v>42</v>
      </c>
      <c r="AY405" s="252" t="s">
        <v>201</v>
      </c>
    </row>
    <row r="406" spans="2:65" s="1" customFormat="1" ht="25.5" customHeight="1">
      <c r="B406" s="43"/>
      <c r="C406" s="206" t="s">
        <v>537</v>
      </c>
      <c r="D406" s="206" t="s">
        <v>203</v>
      </c>
      <c r="E406" s="207" t="s">
        <v>5683</v>
      </c>
      <c r="F406" s="208" t="s">
        <v>5684</v>
      </c>
      <c r="G406" s="209" t="s">
        <v>370</v>
      </c>
      <c r="H406" s="210">
        <v>2</v>
      </c>
      <c r="I406" s="211"/>
      <c r="J406" s="212">
        <f>ROUND(I406*H406,2)</f>
        <v>0</v>
      </c>
      <c r="K406" s="208" t="s">
        <v>207</v>
      </c>
      <c r="L406" s="63"/>
      <c r="M406" s="213" t="s">
        <v>34</v>
      </c>
      <c r="N406" s="214" t="s">
        <v>51</v>
      </c>
      <c r="O406" s="44"/>
      <c r="P406" s="215">
        <f>O406*H406</f>
        <v>0</v>
      </c>
      <c r="Q406" s="215">
        <v>0.34089999999999998</v>
      </c>
      <c r="R406" s="215">
        <f>Q406*H406</f>
        <v>0.68179999999999996</v>
      </c>
      <c r="S406" s="215">
        <v>0</v>
      </c>
      <c r="T406" s="216">
        <f>S406*H406</f>
        <v>0</v>
      </c>
      <c r="AR406" s="25" t="s">
        <v>111</v>
      </c>
      <c r="AT406" s="25" t="s">
        <v>203</v>
      </c>
      <c r="AU406" s="25" t="s">
        <v>87</v>
      </c>
      <c r="AY406" s="25" t="s">
        <v>201</v>
      </c>
      <c r="BE406" s="217">
        <f>IF(N406="základní",J406,0)</f>
        <v>0</v>
      </c>
      <c r="BF406" s="217">
        <f>IF(N406="snížená",J406,0)</f>
        <v>0</v>
      </c>
      <c r="BG406" s="217">
        <f>IF(N406="zákl. přenesená",J406,0)</f>
        <v>0</v>
      </c>
      <c r="BH406" s="217">
        <f>IF(N406="sníž. přenesená",J406,0)</f>
        <v>0</v>
      </c>
      <c r="BI406" s="217">
        <f>IF(N406="nulová",J406,0)</f>
        <v>0</v>
      </c>
      <c r="BJ406" s="25" t="s">
        <v>42</v>
      </c>
      <c r="BK406" s="217">
        <f>ROUND(I406*H406,2)</f>
        <v>0</v>
      </c>
      <c r="BL406" s="25" t="s">
        <v>111</v>
      </c>
      <c r="BM406" s="25" t="s">
        <v>5685</v>
      </c>
    </row>
    <row r="407" spans="2:65" s="1" customFormat="1" ht="108">
      <c r="B407" s="43"/>
      <c r="C407" s="65"/>
      <c r="D407" s="218" t="s">
        <v>209</v>
      </c>
      <c r="E407" s="65"/>
      <c r="F407" s="219" t="s">
        <v>5686</v>
      </c>
      <c r="G407" s="65"/>
      <c r="H407" s="65"/>
      <c r="I407" s="175"/>
      <c r="J407" s="65"/>
      <c r="K407" s="65"/>
      <c r="L407" s="63"/>
      <c r="M407" s="220"/>
      <c r="N407" s="44"/>
      <c r="O407" s="44"/>
      <c r="P407" s="44"/>
      <c r="Q407" s="44"/>
      <c r="R407" s="44"/>
      <c r="S407" s="44"/>
      <c r="T407" s="80"/>
      <c r="AT407" s="25" t="s">
        <v>209</v>
      </c>
      <c r="AU407" s="25" t="s">
        <v>87</v>
      </c>
    </row>
    <row r="408" spans="2:65" s="12" customFormat="1">
      <c r="B408" s="221"/>
      <c r="C408" s="222"/>
      <c r="D408" s="218" t="s">
        <v>211</v>
      </c>
      <c r="E408" s="223" t="s">
        <v>34</v>
      </c>
      <c r="F408" s="224" t="s">
        <v>5189</v>
      </c>
      <c r="G408" s="222"/>
      <c r="H408" s="223" t="s">
        <v>34</v>
      </c>
      <c r="I408" s="225"/>
      <c r="J408" s="222"/>
      <c r="K408" s="222"/>
      <c r="L408" s="226"/>
      <c r="M408" s="227"/>
      <c r="N408" s="228"/>
      <c r="O408" s="228"/>
      <c r="P408" s="228"/>
      <c r="Q408" s="228"/>
      <c r="R408" s="228"/>
      <c r="S408" s="228"/>
      <c r="T408" s="229"/>
      <c r="AT408" s="230" t="s">
        <v>211</v>
      </c>
      <c r="AU408" s="230" t="s">
        <v>87</v>
      </c>
      <c r="AV408" s="12" t="s">
        <v>42</v>
      </c>
      <c r="AW408" s="12" t="s">
        <v>40</v>
      </c>
      <c r="AX408" s="12" t="s">
        <v>80</v>
      </c>
      <c r="AY408" s="230" t="s">
        <v>201</v>
      </c>
    </row>
    <row r="409" spans="2:65" s="13" customFormat="1">
      <c r="B409" s="231"/>
      <c r="C409" s="232"/>
      <c r="D409" s="218" t="s">
        <v>211</v>
      </c>
      <c r="E409" s="233" t="s">
        <v>34</v>
      </c>
      <c r="F409" s="234" t="s">
        <v>471</v>
      </c>
      <c r="G409" s="232"/>
      <c r="H409" s="235">
        <v>2</v>
      </c>
      <c r="I409" s="236"/>
      <c r="J409" s="232"/>
      <c r="K409" s="232"/>
      <c r="L409" s="237"/>
      <c r="M409" s="238"/>
      <c r="N409" s="239"/>
      <c r="O409" s="239"/>
      <c r="P409" s="239"/>
      <c r="Q409" s="239"/>
      <c r="R409" s="239"/>
      <c r="S409" s="239"/>
      <c r="T409" s="240"/>
      <c r="AT409" s="241" t="s">
        <v>211</v>
      </c>
      <c r="AU409" s="241" t="s">
        <v>87</v>
      </c>
      <c r="AV409" s="13" t="s">
        <v>87</v>
      </c>
      <c r="AW409" s="13" t="s">
        <v>40</v>
      </c>
      <c r="AX409" s="13" t="s">
        <v>80</v>
      </c>
      <c r="AY409" s="241" t="s">
        <v>201</v>
      </c>
    </row>
    <row r="410" spans="2:65" s="14" customFormat="1">
      <c r="B410" s="242"/>
      <c r="C410" s="243"/>
      <c r="D410" s="218" t="s">
        <v>211</v>
      </c>
      <c r="E410" s="244" t="s">
        <v>34</v>
      </c>
      <c r="F410" s="245" t="s">
        <v>215</v>
      </c>
      <c r="G410" s="243"/>
      <c r="H410" s="246">
        <v>2</v>
      </c>
      <c r="I410" s="247"/>
      <c r="J410" s="243"/>
      <c r="K410" s="243"/>
      <c r="L410" s="248"/>
      <c r="M410" s="249"/>
      <c r="N410" s="250"/>
      <c r="O410" s="250"/>
      <c r="P410" s="250"/>
      <c r="Q410" s="250"/>
      <c r="R410" s="250"/>
      <c r="S410" s="250"/>
      <c r="T410" s="251"/>
      <c r="AT410" s="252" t="s">
        <v>211</v>
      </c>
      <c r="AU410" s="252" t="s">
        <v>87</v>
      </c>
      <c r="AV410" s="14" t="s">
        <v>111</v>
      </c>
      <c r="AW410" s="14" t="s">
        <v>40</v>
      </c>
      <c r="AX410" s="14" t="s">
        <v>42</v>
      </c>
      <c r="AY410" s="252" t="s">
        <v>201</v>
      </c>
    </row>
    <row r="411" spans="2:65" s="1" customFormat="1" ht="16.5" customHeight="1">
      <c r="B411" s="43"/>
      <c r="C411" s="264" t="s">
        <v>543</v>
      </c>
      <c r="D411" s="264" t="s">
        <v>306</v>
      </c>
      <c r="E411" s="265" t="s">
        <v>5687</v>
      </c>
      <c r="F411" s="266" t="s">
        <v>5688</v>
      </c>
      <c r="G411" s="267" t="s">
        <v>370</v>
      </c>
      <c r="H411" s="268">
        <v>2.02</v>
      </c>
      <c r="I411" s="269"/>
      <c r="J411" s="270">
        <f>ROUND(I411*H411,2)</f>
        <v>0</v>
      </c>
      <c r="K411" s="266" t="s">
        <v>207</v>
      </c>
      <c r="L411" s="271"/>
      <c r="M411" s="272" t="s">
        <v>34</v>
      </c>
      <c r="N411" s="273" t="s">
        <v>51</v>
      </c>
      <c r="O411" s="44"/>
      <c r="P411" s="215">
        <f>O411*H411</f>
        <v>0</v>
      </c>
      <c r="Q411" s="215">
        <v>7.1999999999999995E-2</v>
      </c>
      <c r="R411" s="215">
        <f>Q411*H411</f>
        <v>0.14543999999999999</v>
      </c>
      <c r="S411" s="215">
        <v>0</v>
      </c>
      <c r="T411" s="216">
        <f>S411*H411</f>
        <v>0</v>
      </c>
      <c r="AR411" s="25" t="s">
        <v>244</v>
      </c>
      <c r="AT411" s="25" t="s">
        <v>306</v>
      </c>
      <c r="AU411" s="25" t="s">
        <v>87</v>
      </c>
      <c r="AY411" s="25" t="s">
        <v>201</v>
      </c>
      <c r="BE411" s="217">
        <f>IF(N411="základní",J411,0)</f>
        <v>0</v>
      </c>
      <c r="BF411" s="217">
        <f>IF(N411="snížená",J411,0)</f>
        <v>0</v>
      </c>
      <c r="BG411" s="217">
        <f>IF(N411="zákl. přenesená",J411,0)</f>
        <v>0</v>
      </c>
      <c r="BH411" s="217">
        <f>IF(N411="sníž. přenesená",J411,0)</f>
        <v>0</v>
      </c>
      <c r="BI411" s="217">
        <f>IF(N411="nulová",J411,0)</f>
        <v>0</v>
      </c>
      <c r="BJ411" s="25" t="s">
        <v>42</v>
      </c>
      <c r="BK411" s="217">
        <f>ROUND(I411*H411,2)</f>
        <v>0</v>
      </c>
      <c r="BL411" s="25" t="s">
        <v>111</v>
      </c>
      <c r="BM411" s="25" t="s">
        <v>5689</v>
      </c>
    </row>
    <row r="412" spans="2:65" s="13" customFormat="1">
      <c r="B412" s="231"/>
      <c r="C412" s="232"/>
      <c r="D412" s="218" t="s">
        <v>211</v>
      </c>
      <c r="E412" s="232"/>
      <c r="F412" s="234" t="s">
        <v>5690</v>
      </c>
      <c r="G412" s="232"/>
      <c r="H412" s="235">
        <v>2.02</v>
      </c>
      <c r="I412" s="236"/>
      <c r="J412" s="232"/>
      <c r="K412" s="232"/>
      <c r="L412" s="237"/>
      <c r="M412" s="238"/>
      <c r="N412" s="239"/>
      <c r="O412" s="239"/>
      <c r="P412" s="239"/>
      <c r="Q412" s="239"/>
      <c r="R412" s="239"/>
      <c r="S412" s="239"/>
      <c r="T412" s="240"/>
      <c r="AT412" s="241" t="s">
        <v>211</v>
      </c>
      <c r="AU412" s="241" t="s">
        <v>87</v>
      </c>
      <c r="AV412" s="13" t="s">
        <v>87</v>
      </c>
      <c r="AW412" s="13" t="s">
        <v>6</v>
      </c>
      <c r="AX412" s="13" t="s">
        <v>42</v>
      </c>
      <c r="AY412" s="241" t="s">
        <v>201</v>
      </c>
    </row>
    <row r="413" spans="2:65" s="1" customFormat="1" ht="16.5" customHeight="1">
      <c r="B413" s="43"/>
      <c r="C413" s="264" t="s">
        <v>548</v>
      </c>
      <c r="D413" s="264" t="s">
        <v>306</v>
      </c>
      <c r="E413" s="265" t="s">
        <v>5691</v>
      </c>
      <c r="F413" s="266" t="s">
        <v>5692</v>
      </c>
      <c r="G413" s="267" t="s">
        <v>370</v>
      </c>
      <c r="H413" s="268">
        <v>2.02</v>
      </c>
      <c r="I413" s="269"/>
      <c r="J413" s="270">
        <f>ROUND(I413*H413,2)</f>
        <v>0</v>
      </c>
      <c r="K413" s="266" t="s">
        <v>207</v>
      </c>
      <c r="L413" s="271"/>
      <c r="M413" s="272" t="s">
        <v>34</v>
      </c>
      <c r="N413" s="273" t="s">
        <v>51</v>
      </c>
      <c r="O413" s="44"/>
      <c r="P413" s="215">
        <f>O413*H413</f>
        <v>0</v>
      </c>
      <c r="Q413" s="215">
        <v>5.8000000000000003E-2</v>
      </c>
      <c r="R413" s="215">
        <f>Q413*H413</f>
        <v>0.11716</v>
      </c>
      <c r="S413" s="215">
        <v>0</v>
      </c>
      <c r="T413" s="216">
        <f>S413*H413</f>
        <v>0</v>
      </c>
      <c r="AR413" s="25" t="s">
        <v>244</v>
      </c>
      <c r="AT413" s="25" t="s">
        <v>306</v>
      </c>
      <c r="AU413" s="25" t="s">
        <v>87</v>
      </c>
      <c r="AY413" s="25" t="s">
        <v>201</v>
      </c>
      <c r="BE413" s="217">
        <f>IF(N413="základní",J413,0)</f>
        <v>0</v>
      </c>
      <c r="BF413" s="217">
        <f>IF(N413="snížená",J413,0)</f>
        <v>0</v>
      </c>
      <c r="BG413" s="217">
        <f>IF(N413="zákl. přenesená",J413,0)</f>
        <v>0</v>
      </c>
      <c r="BH413" s="217">
        <f>IF(N413="sníž. přenesená",J413,0)</f>
        <v>0</v>
      </c>
      <c r="BI413" s="217">
        <f>IF(N413="nulová",J413,0)</f>
        <v>0</v>
      </c>
      <c r="BJ413" s="25" t="s">
        <v>42</v>
      </c>
      <c r="BK413" s="217">
        <f>ROUND(I413*H413,2)</f>
        <v>0</v>
      </c>
      <c r="BL413" s="25" t="s">
        <v>111</v>
      </c>
      <c r="BM413" s="25" t="s">
        <v>5693</v>
      </c>
    </row>
    <row r="414" spans="2:65" s="13" customFormat="1">
      <c r="B414" s="231"/>
      <c r="C414" s="232"/>
      <c r="D414" s="218" t="s">
        <v>211</v>
      </c>
      <c r="E414" s="232"/>
      <c r="F414" s="234" t="s">
        <v>5690</v>
      </c>
      <c r="G414" s="232"/>
      <c r="H414" s="235">
        <v>2.02</v>
      </c>
      <c r="I414" s="236"/>
      <c r="J414" s="232"/>
      <c r="K414" s="232"/>
      <c r="L414" s="237"/>
      <c r="M414" s="238"/>
      <c r="N414" s="239"/>
      <c r="O414" s="239"/>
      <c r="P414" s="239"/>
      <c r="Q414" s="239"/>
      <c r="R414" s="239"/>
      <c r="S414" s="239"/>
      <c r="T414" s="240"/>
      <c r="AT414" s="241" t="s">
        <v>211</v>
      </c>
      <c r="AU414" s="241" t="s">
        <v>87</v>
      </c>
      <c r="AV414" s="13" t="s">
        <v>87</v>
      </c>
      <c r="AW414" s="13" t="s">
        <v>6</v>
      </c>
      <c r="AX414" s="13" t="s">
        <v>42</v>
      </c>
      <c r="AY414" s="241" t="s">
        <v>201</v>
      </c>
    </row>
    <row r="415" spans="2:65" s="1" customFormat="1" ht="25.5" customHeight="1">
      <c r="B415" s="43"/>
      <c r="C415" s="264" t="s">
        <v>556</v>
      </c>
      <c r="D415" s="264" t="s">
        <v>306</v>
      </c>
      <c r="E415" s="265" t="s">
        <v>5694</v>
      </c>
      <c r="F415" s="266" t="s">
        <v>5695</v>
      </c>
      <c r="G415" s="267" t="s">
        <v>370</v>
      </c>
      <c r="H415" s="268">
        <v>2.02</v>
      </c>
      <c r="I415" s="269"/>
      <c r="J415" s="270">
        <f>ROUND(I415*H415,2)</f>
        <v>0</v>
      </c>
      <c r="K415" s="266" t="s">
        <v>207</v>
      </c>
      <c r="L415" s="271"/>
      <c r="M415" s="272" t="s">
        <v>34</v>
      </c>
      <c r="N415" s="273" t="s">
        <v>51</v>
      </c>
      <c r="O415" s="44"/>
      <c r="P415" s="215">
        <f>O415*H415</f>
        <v>0</v>
      </c>
      <c r="Q415" s="215">
        <v>0.08</v>
      </c>
      <c r="R415" s="215">
        <f>Q415*H415</f>
        <v>0.16159999999999999</v>
      </c>
      <c r="S415" s="215">
        <v>0</v>
      </c>
      <c r="T415" s="216">
        <f>S415*H415</f>
        <v>0</v>
      </c>
      <c r="AR415" s="25" t="s">
        <v>244</v>
      </c>
      <c r="AT415" s="25" t="s">
        <v>306</v>
      </c>
      <c r="AU415" s="25" t="s">
        <v>87</v>
      </c>
      <c r="AY415" s="25" t="s">
        <v>201</v>
      </c>
      <c r="BE415" s="217">
        <f>IF(N415="základní",J415,0)</f>
        <v>0</v>
      </c>
      <c r="BF415" s="217">
        <f>IF(N415="snížená",J415,0)</f>
        <v>0</v>
      </c>
      <c r="BG415" s="217">
        <f>IF(N415="zákl. přenesená",J415,0)</f>
        <v>0</v>
      </c>
      <c r="BH415" s="217">
        <f>IF(N415="sníž. přenesená",J415,0)</f>
        <v>0</v>
      </c>
      <c r="BI415" s="217">
        <f>IF(N415="nulová",J415,0)</f>
        <v>0</v>
      </c>
      <c r="BJ415" s="25" t="s">
        <v>42</v>
      </c>
      <c r="BK415" s="217">
        <f>ROUND(I415*H415,2)</f>
        <v>0</v>
      </c>
      <c r="BL415" s="25" t="s">
        <v>111</v>
      </c>
      <c r="BM415" s="25" t="s">
        <v>5696</v>
      </c>
    </row>
    <row r="416" spans="2:65" s="13" customFormat="1">
      <c r="B416" s="231"/>
      <c r="C416" s="232"/>
      <c r="D416" s="218" t="s">
        <v>211</v>
      </c>
      <c r="E416" s="232"/>
      <c r="F416" s="234" t="s">
        <v>5690</v>
      </c>
      <c r="G416" s="232"/>
      <c r="H416" s="235">
        <v>2.02</v>
      </c>
      <c r="I416" s="236"/>
      <c r="J416" s="232"/>
      <c r="K416" s="232"/>
      <c r="L416" s="237"/>
      <c r="M416" s="238"/>
      <c r="N416" s="239"/>
      <c r="O416" s="239"/>
      <c r="P416" s="239"/>
      <c r="Q416" s="239"/>
      <c r="R416" s="239"/>
      <c r="S416" s="239"/>
      <c r="T416" s="240"/>
      <c r="AT416" s="241" t="s">
        <v>211</v>
      </c>
      <c r="AU416" s="241" t="s">
        <v>87</v>
      </c>
      <c r="AV416" s="13" t="s">
        <v>87</v>
      </c>
      <c r="AW416" s="13" t="s">
        <v>6</v>
      </c>
      <c r="AX416" s="13" t="s">
        <v>42</v>
      </c>
      <c r="AY416" s="241" t="s">
        <v>201</v>
      </c>
    </row>
    <row r="417" spans="2:65" s="1" customFormat="1" ht="16.5" customHeight="1">
      <c r="B417" s="43"/>
      <c r="C417" s="264" t="s">
        <v>563</v>
      </c>
      <c r="D417" s="264" t="s">
        <v>306</v>
      </c>
      <c r="E417" s="265" t="s">
        <v>5697</v>
      </c>
      <c r="F417" s="266" t="s">
        <v>5698</v>
      </c>
      <c r="G417" s="267" t="s">
        <v>370</v>
      </c>
      <c r="H417" s="268">
        <v>1.01</v>
      </c>
      <c r="I417" s="269"/>
      <c r="J417" s="270">
        <f>ROUND(I417*H417,2)</f>
        <v>0</v>
      </c>
      <c r="K417" s="266" t="s">
        <v>207</v>
      </c>
      <c r="L417" s="271"/>
      <c r="M417" s="272" t="s">
        <v>34</v>
      </c>
      <c r="N417" s="273" t="s">
        <v>51</v>
      </c>
      <c r="O417" s="44"/>
      <c r="P417" s="215">
        <f>O417*H417</f>
        <v>0</v>
      </c>
      <c r="Q417" s="215">
        <v>0.04</v>
      </c>
      <c r="R417" s="215">
        <f>Q417*H417</f>
        <v>4.0399999999999998E-2</v>
      </c>
      <c r="S417" s="215">
        <v>0</v>
      </c>
      <c r="T417" s="216">
        <f>S417*H417</f>
        <v>0</v>
      </c>
      <c r="AR417" s="25" t="s">
        <v>244</v>
      </c>
      <c r="AT417" s="25" t="s">
        <v>306</v>
      </c>
      <c r="AU417" s="25" t="s">
        <v>87</v>
      </c>
      <c r="AY417" s="25" t="s">
        <v>201</v>
      </c>
      <c r="BE417" s="217">
        <f>IF(N417="základní",J417,0)</f>
        <v>0</v>
      </c>
      <c r="BF417" s="217">
        <f>IF(N417="snížená",J417,0)</f>
        <v>0</v>
      </c>
      <c r="BG417" s="217">
        <f>IF(N417="zákl. přenesená",J417,0)</f>
        <v>0</v>
      </c>
      <c r="BH417" s="217">
        <f>IF(N417="sníž. přenesená",J417,0)</f>
        <v>0</v>
      </c>
      <c r="BI417" s="217">
        <f>IF(N417="nulová",J417,0)</f>
        <v>0</v>
      </c>
      <c r="BJ417" s="25" t="s">
        <v>42</v>
      </c>
      <c r="BK417" s="217">
        <f>ROUND(I417*H417,2)</f>
        <v>0</v>
      </c>
      <c r="BL417" s="25" t="s">
        <v>111</v>
      </c>
      <c r="BM417" s="25" t="s">
        <v>5699</v>
      </c>
    </row>
    <row r="418" spans="2:65" s="13" customFormat="1">
      <c r="B418" s="231"/>
      <c r="C418" s="232"/>
      <c r="D418" s="218" t="s">
        <v>211</v>
      </c>
      <c r="E418" s="232"/>
      <c r="F418" s="234" t="s">
        <v>5416</v>
      </c>
      <c r="G418" s="232"/>
      <c r="H418" s="235">
        <v>1.01</v>
      </c>
      <c r="I418" s="236"/>
      <c r="J418" s="232"/>
      <c r="K418" s="232"/>
      <c r="L418" s="237"/>
      <c r="M418" s="238"/>
      <c r="N418" s="239"/>
      <c r="O418" s="239"/>
      <c r="P418" s="239"/>
      <c r="Q418" s="239"/>
      <c r="R418" s="239"/>
      <c r="S418" s="239"/>
      <c r="T418" s="240"/>
      <c r="AT418" s="241" t="s">
        <v>211</v>
      </c>
      <c r="AU418" s="241" t="s">
        <v>87</v>
      </c>
      <c r="AV418" s="13" t="s">
        <v>87</v>
      </c>
      <c r="AW418" s="13" t="s">
        <v>6</v>
      </c>
      <c r="AX418" s="13" t="s">
        <v>42</v>
      </c>
      <c r="AY418" s="241" t="s">
        <v>201</v>
      </c>
    </row>
    <row r="419" spans="2:65" s="1" customFormat="1" ht="16.5" customHeight="1">
      <c r="B419" s="43"/>
      <c r="C419" s="264" t="s">
        <v>567</v>
      </c>
      <c r="D419" s="264" t="s">
        <v>306</v>
      </c>
      <c r="E419" s="265" t="s">
        <v>5700</v>
      </c>
      <c r="F419" s="266" t="s">
        <v>5701</v>
      </c>
      <c r="G419" s="267" t="s">
        <v>370</v>
      </c>
      <c r="H419" s="268">
        <v>2.02</v>
      </c>
      <c r="I419" s="269"/>
      <c r="J419" s="270">
        <f>ROUND(I419*H419,2)</f>
        <v>0</v>
      </c>
      <c r="K419" s="266" t="s">
        <v>207</v>
      </c>
      <c r="L419" s="271"/>
      <c r="M419" s="272" t="s">
        <v>34</v>
      </c>
      <c r="N419" s="273" t="s">
        <v>51</v>
      </c>
      <c r="O419" s="44"/>
      <c r="P419" s="215">
        <f>O419*H419</f>
        <v>0</v>
      </c>
      <c r="Q419" s="215">
        <v>2.7E-2</v>
      </c>
      <c r="R419" s="215">
        <f>Q419*H419</f>
        <v>5.4539999999999998E-2</v>
      </c>
      <c r="S419" s="215">
        <v>0</v>
      </c>
      <c r="T419" s="216">
        <f>S419*H419</f>
        <v>0</v>
      </c>
      <c r="AR419" s="25" t="s">
        <v>244</v>
      </c>
      <c r="AT419" s="25" t="s">
        <v>306</v>
      </c>
      <c r="AU419" s="25" t="s">
        <v>87</v>
      </c>
      <c r="AY419" s="25" t="s">
        <v>201</v>
      </c>
      <c r="BE419" s="217">
        <f>IF(N419="základní",J419,0)</f>
        <v>0</v>
      </c>
      <c r="BF419" s="217">
        <f>IF(N419="snížená",J419,0)</f>
        <v>0</v>
      </c>
      <c r="BG419" s="217">
        <f>IF(N419="zákl. přenesená",J419,0)</f>
        <v>0</v>
      </c>
      <c r="BH419" s="217">
        <f>IF(N419="sníž. přenesená",J419,0)</f>
        <v>0</v>
      </c>
      <c r="BI419" s="217">
        <f>IF(N419="nulová",J419,0)</f>
        <v>0</v>
      </c>
      <c r="BJ419" s="25" t="s">
        <v>42</v>
      </c>
      <c r="BK419" s="217">
        <f>ROUND(I419*H419,2)</f>
        <v>0</v>
      </c>
      <c r="BL419" s="25" t="s">
        <v>111</v>
      </c>
      <c r="BM419" s="25" t="s">
        <v>5702</v>
      </c>
    </row>
    <row r="420" spans="2:65" s="13" customFormat="1">
      <c r="B420" s="231"/>
      <c r="C420" s="232"/>
      <c r="D420" s="218" t="s">
        <v>211</v>
      </c>
      <c r="E420" s="232"/>
      <c r="F420" s="234" t="s">
        <v>5690</v>
      </c>
      <c r="G420" s="232"/>
      <c r="H420" s="235">
        <v>2.02</v>
      </c>
      <c r="I420" s="236"/>
      <c r="J420" s="232"/>
      <c r="K420" s="232"/>
      <c r="L420" s="237"/>
      <c r="M420" s="238"/>
      <c r="N420" s="239"/>
      <c r="O420" s="239"/>
      <c r="P420" s="239"/>
      <c r="Q420" s="239"/>
      <c r="R420" s="239"/>
      <c r="S420" s="239"/>
      <c r="T420" s="240"/>
      <c r="AT420" s="241" t="s">
        <v>211</v>
      </c>
      <c r="AU420" s="241" t="s">
        <v>87</v>
      </c>
      <c r="AV420" s="13" t="s">
        <v>87</v>
      </c>
      <c r="AW420" s="13" t="s">
        <v>6</v>
      </c>
      <c r="AX420" s="13" t="s">
        <v>42</v>
      </c>
      <c r="AY420" s="241" t="s">
        <v>201</v>
      </c>
    </row>
    <row r="421" spans="2:65" s="1" customFormat="1" ht="25.5" customHeight="1">
      <c r="B421" s="43"/>
      <c r="C421" s="206" t="s">
        <v>583</v>
      </c>
      <c r="D421" s="206" t="s">
        <v>203</v>
      </c>
      <c r="E421" s="207" t="s">
        <v>5450</v>
      </c>
      <c r="F421" s="208" t="s">
        <v>5451</v>
      </c>
      <c r="G421" s="209" t="s">
        <v>370</v>
      </c>
      <c r="H421" s="210">
        <v>1</v>
      </c>
      <c r="I421" s="211"/>
      <c r="J421" s="212">
        <f>ROUND(I421*H421,2)</f>
        <v>0</v>
      </c>
      <c r="K421" s="208" t="s">
        <v>207</v>
      </c>
      <c r="L421" s="63"/>
      <c r="M421" s="213" t="s">
        <v>34</v>
      </c>
      <c r="N421" s="214" t="s">
        <v>51</v>
      </c>
      <c r="O421" s="44"/>
      <c r="P421" s="215">
        <f>O421*H421</f>
        <v>0</v>
      </c>
      <c r="Q421" s="215">
        <v>0.21734000000000001</v>
      </c>
      <c r="R421" s="215">
        <f>Q421*H421</f>
        <v>0.21734000000000001</v>
      </c>
      <c r="S421" s="215">
        <v>0</v>
      </c>
      <c r="T421" s="216">
        <f>S421*H421</f>
        <v>0</v>
      </c>
      <c r="AR421" s="25" t="s">
        <v>111</v>
      </c>
      <c r="AT421" s="25" t="s">
        <v>203</v>
      </c>
      <c r="AU421" s="25" t="s">
        <v>87</v>
      </c>
      <c r="AY421" s="25" t="s">
        <v>201</v>
      </c>
      <c r="BE421" s="217">
        <f>IF(N421="základní",J421,0)</f>
        <v>0</v>
      </c>
      <c r="BF421" s="217">
        <f>IF(N421="snížená",J421,0)</f>
        <v>0</v>
      </c>
      <c r="BG421" s="217">
        <f>IF(N421="zákl. přenesená",J421,0)</f>
        <v>0</v>
      </c>
      <c r="BH421" s="217">
        <f>IF(N421="sníž. přenesená",J421,0)</f>
        <v>0</v>
      </c>
      <c r="BI421" s="217">
        <f>IF(N421="nulová",J421,0)</f>
        <v>0</v>
      </c>
      <c r="BJ421" s="25" t="s">
        <v>42</v>
      </c>
      <c r="BK421" s="217">
        <f>ROUND(I421*H421,2)</f>
        <v>0</v>
      </c>
      <c r="BL421" s="25" t="s">
        <v>111</v>
      </c>
      <c r="BM421" s="25" t="s">
        <v>5703</v>
      </c>
    </row>
    <row r="422" spans="2:65" s="1" customFormat="1" ht="148.5">
      <c r="B422" s="43"/>
      <c r="C422" s="65"/>
      <c r="D422" s="218" t="s">
        <v>209</v>
      </c>
      <c r="E422" s="65"/>
      <c r="F422" s="219" t="s">
        <v>5453</v>
      </c>
      <c r="G422" s="65"/>
      <c r="H422" s="65"/>
      <c r="I422" s="175"/>
      <c r="J422" s="65"/>
      <c r="K422" s="65"/>
      <c r="L422" s="63"/>
      <c r="M422" s="220"/>
      <c r="N422" s="44"/>
      <c r="O422" s="44"/>
      <c r="P422" s="44"/>
      <c r="Q422" s="44"/>
      <c r="R422" s="44"/>
      <c r="S422" s="44"/>
      <c r="T422" s="80"/>
      <c r="AT422" s="25" t="s">
        <v>209</v>
      </c>
      <c r="AU422" s="25" t="s">
        <v>87</v>
      </c>
    </row>
    <row r="423" spans="2:65" s="12" customFormat="1">
      <c r="B423" s="221"/>
      <c r="C423" s="222"/>
      <c r="D423" s="218" t="s">
        <v>211</v>
      </c>
      <c r="E423" s="223" t="s">
        <v>34</v>
      </c>
      <c r="F423" s="224" t="s">
        <v>5189</v>
      </c>
      <c r="G423" s="222"/>
      <c r="H423" s="223" t="s">
        <v>34</v>
      </c>
      <c r="I423" s="225"/>
      <c r="J423" s="222"/>
      <c r="K423" s="222"/>
      <c r="L423" s="226"/>
      <c r="M423" s="227"/>
      <c r="N423" s="228"/>
      <c r="O423" s="228"/>
      <c r="P423" s="228"/>
      <c r="Q423" s="228"/>
      <c r="R423" s="228"/>
      <c r="S423" s="228"/>
      <c r="T423" s="229"/>
      <c r="AT423" s="230" t="s">
        <v>211</v>
      </c>
      <c r="AU423" s="230" t="s">
        <v>87</v>
      </c>
      <c r="AV423" s="12" t="s">
        <v>42</v>
      </c>
      <c r="AW423" s="12" t="s">
        <v>40</v>
      </c>
      <c r="AX423" s="12" t="s">
        <v>80</v>
      </c>
      <c r="AY423" s="230" t="s">
        <v>201</v>
      </c>
    </row>
    <row r="424" spans="2:65" s="13" customFormat="1">
      <c r="B424" s="231"/>
      <c r="C424" s="232"/>
      <c r="D424" s="218" t="s">
        <v>211</v>
      </c>
      <c r="E424" s="233" t="s">
        <v>34</v>
      </c>
      <c r="F424" s="234" t="s">
        <v>5664</v>
      </c>
      <c r="G424" s="232"/>
      <c r="H424" s="235">
        <v>1</v>
      </c>
      <c r="I424" s="236"/>
      <c r="J424" s="232"/>
      <c r="K424" s="232"/>
      <c r="L424" s="237"/>
      <c r="M424" s="238"/>
      <c r="N424" s="239"/>
      <c r="O424" s="239"/>
      <c r="P424" s="239"/>
      <c r="Q424" s="239"/>
      <c r="R424" s="239"/>
      <c r="S424" s="239"/>
      <c r="T424" s="240"/>
      <c r="AT424" s="241" t="s">
        <v>211</v>
      </c>
      <c r="AU424" s="241" t="s">
        <v>87</v>
      </c>
      <c r="AV424" s="13" t="s">
        <v>87</v>
      </c>
      <c r="AW424" s="13" t="s">
        <v>40</v>
      </c>
      <c r="AX424" s="13" t="s">
        <v>80</v>
      </c>
      <c r="AY424" s="241" t="s">
        <v>201</v>
      </c>
    </row>
    <row r="425" spans="2:65" s="14" customFormat="1">
      <c r="B425" s="242"/>
      <c r="C425" s="243"/>
      <c r="D425" s="218" t="s">
        <v>211</v>
      </c>
      <c r="E425" s="244" t="s">
        <v>34</v>
      </c>
      <c r="F425" s="245" t="s">
        <v>215</v>
      </c>
      <c r="G425" s="243"/>
      <c r="H425" s="246">
        <v>1</v>
      </c>
      <c r="I425" s="247"/>
      <c r="J425" s="243"/>
      <c r="K425" s="243"/>
      <c r="L425" s="248"/>
      <c r="M425" s="249"/>
      <c r="N425" s="250"/>
      <c r="O425" s="250"/>
      <c r="P425" s="250"/>
      <c r="Q425" s="250"/>
      <c r="R425" s="250"/>
      <c r="S425" s="250"/>
      <c r="T425" s="251"/>
      <c r="AT425" s="252" t="s">
        <v>211</v>
      </c>
      <c r="AU425" s="252" t="s">
        <v>87</v>
      </c>
      <c r="AV425" s="14" t="s">
        <v>111</v>
      </c>
      <c r="AW425" s="14" t="s">
        <v>40</v>
      </c>
      <c r="AX425" s="14" t="s">
        <v>42</v>
      </c>
      <c r="AY425" s="252" t="s">
        <v>201</v>
      </c>
    </row>
    <row r="426" spans="2:65" s="1" customFormat="1" ht="16.5" customHeight="1">
      <c r="B426" s="43"/>
      <c r="C426" s="264" t="s">
        <v>589</v>
      </c>
      <c r="D426" s="264" t="s">
        <v>306</v>
      </c>
      <c r="E426" s="265" t="s">
        <v>5454</v>
      </c>
      <c r="F426" s="266" t="s">
        <v>5455</v>
      </c>
      <c r="G426" s="267" t="s">
        <v>370</v>
      </c>
      <c r="H426" s="268">
        <v>1</v>
      </c>
      <c r="I426" s="269"/>
      <c r="J426" s="270">
        <f>ROUND(I426*H426,2)</f>
        <v>0</v>
      </c>
      <c r="K426" s="266" t="s">
        <v>207</v>
      </c>
      <c r="L426" s="271"/>
      <c r="M426" s="272" t="s">
        <v>34</v>
      </c>
      <c r="N426" s="273" t="s">
        <v>51</v>
      </c>
      <c r="O426" s="44"/>
      <c r="P426" s="215">
        <f>O426*H426</f>
        <v>0</v>
      </c>
      <c r="Q426" s="215">
        <v>0.19600000000000001</v>
      </c>
      <c r="R426" s="215">
        <f>Q426*H426</f>
        <v>0.19600000000000001</v>
      </c>
      <c r="S426" s="215">
        <v>0</v>
      </c>
      <c r="T426" s="216">
        <f>S426*H426</f>
        <v>0</v>
      </c>
      <c r="AR426" s="25" t="s">
        <v>244</v>
      </c>
      <c r="AT426" s="25" t="s">
        <v>306</v>
      </c>
      <c r="AU426" s="25" t="s">
        <v>87</v>
      </c>
      <c r="AY426" s="25" t="s">
        <v>201</v>
      </c>
      <c r="BE426" s="217">
        <f>IF(N426="základní",J426,0)</f>
        <v>0</v>
      </c>
      <c r="BF426" s="217">
        <f>IF(N426="snížená",J426,0)</f>
        <v>0</v>
      </c>
      <c r="BG426" s="217">
        <f>IF(N426="zákl. přenesená",J426,0)</f>
        <v>0</v>
      </c>
      <c r="BH426" s="217">
        <f>IF(N426="sníž. přenesená",J426,0)</f>
        <v>0</v>
      </c>
      <c r="BI426" s="217">
        <f>IF(N426="nulová",J426,0)</f>
        <v>0</v>
      </c>
      <c r="BJ426" s="25" t="s">
        <v>42</v>
      </c>
      <c r="BK426" s="217">
        <f>ROUND(I426*H426,2)</f>
        <v>0</v>
      </c>
      <c r="BL426" s="25" t="s">
        <v>111</v>
      </c>
      <c r="BM426" s="25" t="s">
        <v>5704</v>
      </c>
    </row>
    <row r="427" spans="2:65" s="1" customFormat="1" ht="25.5" customHeight="1">
      <c r="B427" s="43"/>
      <c r="C427" s="206" t="s">
        <v>595</v>
      </c>
      <c r="D427" s="206" t="s">
        <v>203</v>
      </c>
      <c r="E427" s="207" t="s">
        <v>5705</v>
      </c>
      <c r="F427" s="208" t="s">
        <v>5706</v>
      </c>
      <c r="G427" s="209" t="s">
        <v>370</v>
      </c>
      <c r="H427" s="210">
        <v>2</v>
      </c>
      <c r="I427" s="211"/>
      <c r="J427" s="212">
        <f>ROUND(I427*H427,2)</f>
        <v>0</v>
      </c>
      <c r="K427" s="208" t="s">
        <v>207</v>
      </c>
      <c r="L427" s="63"/>
      <c r="M427" s="213" t="s">
        <v>34</v>
      </c>
      <c r="N427" s="214" t="s">
        <v>51</v>
      </c>
      <c r="O427" s="44"/>
      <c r="P427" s="215">
        <f>O427*H427</f>
        <v>0</v>
      </c>
      <c r="Q427" s="215">
        <v>0.21734000000000001</v>
      </c>
      <c r="R427" s="215">
        <f>Q427*H427</f>
        <v>0.43468000000000001</v>
      </c>
      <c r="S427" s="215">
        <v>0</v>
      </c>
      <c r="T427" s="216">
        <f>S427*H427</f>
        <v>0</v>
      </c>
      <c r="AR427" s="25" t="s">
        <v>111</v>
      </c>
      <c r="AT427" s="25" t="s">
        <v>203</v>
      </c>
      <c r="AU427" s="25" t="s">
        <v>87</v>
      </c>
      <c r="AY427" s="25" t="s">
        <v>201</v>
      </c>
      <c r="BE427" s="217">
        <f>IF(N427="základní",J427,0)</f>
        <v>0</v>
      </c>
      <c r="BF427" s="217">
        <f>IF(N427="snížená",J427,0)</f>
        <v>0</v>
      </c>
      <c r="BG427" s="217">
        <f>IF(N427="zákl. přenesená",J427,0)</f>
        <v>0</v>
      </c>
      <c r="BH427" s="217">
        <f>IF(N427="sníž. přenesená",J427,0)</f>
        <v>0</v>
      </c>
      <c r="BI427" s="217">
        <f>IF(N427="nulová",J427,0)</f>
        <v>0</v>
      </c>
      <c r="BJ427" s="25" t="s">
        <v>42</v>
      </c>
      <c r="BK427" s="217">
        <f>ROUND(I427*H427,2)</f>
        <v>0</v>
      </c>
      <c r="BL427" s="25" t="s">
        <v>111</v>
      </c>
      <c r="BM427" s="25" t="s">
        <v>5707</v>
      </c>
    </row>
    <row r="428" spans="2:65" s="1" customFormat="1" ht="40.5">
      <c r="B428" s="43"/>
      <c r="C428" s="65"/>
      <c r="D428" s="218" t="s">
        <v>209</v>
      </c>
      <c r="E428" s="65"/>
      <c r="F428" s="219" t="s">
        <v>5708</v>
      </c>
      <c r="G428" s="65"/>
      <c r="H428" s="65"/>
      <c r="I428" s="175"/>
      <c r="J428" s="65"/>
      <c r="K428" s="65"/>
      <c r="L428" s="63"/>
      <c r="M428" s="220"/>
      <c r="N428" s="44"/>
      <c r="O428" s="44"/>
      <c r="P428" s="44"/>
      <c r="Q428" s="44"/>
      <c r="R428" s="44"/>
      <c r="S428" s="44"/>
      <c r="T428" s="80"/>
      <c r="AT428" s="25" t="s">
        <v>209</v>
      </c>
      <c r="AU428" s="25" t="s">
        <v>87</v>
      </c>
    </row>
    <row r="429" spans="2:65" s="12" customFormat="1">
      <c r="B429" s="221"/>
      <c r="C429" s="222"/>
      <c r="D429" s="218" t="s">
        <v>211</v>
      </c>
      <c r="E429" s="223" t="s">
        <v>34</v>
      </c>
      <c r="F429" s="224" t="s">
        <v>5189</v>
      </c>
      <c r="G429" s="222"/>
      <c r="H429" s="223" t="s">
        <v>34</v>
      </c>
      <c r="I429" s="225"/>
      <c r="J429" s="222"/>
      <c r="K429" s="222"/>
      <c r="L429" s="226"/>
      <c r="M429" s="227"/>
      <c r="N429" s="228"/>
      <c r="O429" s="228"/>
      <c r="P429" s="228"/>
      <c r="Q429" s="228"/>
      <c r="R429" s="228"/>
      <c r="S429" s="228"/>
      <c r="T429" s="229"/>
      <c r="AT429" s="230" t="s">
        <v>211</v>
      </c>
      <c r="AU429" s="230" t="s">
        <v>87</v>
      </c>
      <c r="AV429" s="12" t="s">
        <v>42</v>
      </c>
      <c r="AW429" s="12" t="s">
        <v>40</v>
      </c>
      <c r="AX429" s="12" t="s">
        <v>80</v>
      </c>
      <c r="AY429" s="230" t="s">
        <v>201</v>
      </c>
    </row>
    <row r="430" spans="2:65" s="13" customFormat="1">
      <c r="B430" s="231"/>
      <c r="C430" s="232"/>
      <c r="D430" s="218" t="s">
        <v>211</v>
      </c>
      <c r="E430" s="233" t="s">
        <v>34</v>
      </c>
      <c r="F430" s="234" t="s">
        <v>5709</v>
      </c>
      <c r="G430" s="232"/>
      <c r="H430" s="235">
        <v>2</v>
      </c>
      <c r="I430" s="236"/>
      <c r="J430" s="232"/>
      <c r="K430" s="232"/>
      <c r="L430" s="237"/>
      <c r="M430" s="238"/>
      <c r="N430" s="239"/>
      <c r="O430" s="239"/>
      <c r="P430" s="239"/>
      <c r="Q430" s="239"/>
      <c r="R430" s="239"/>
      <c r="S430" s="239"/>
      <c r="T430" s="240"/>
      <c r="AT430" s="241" t="s">
        <v>211</v>
      </c>
      <c r="AU430" s="241" t="s">
        <v>87</v>
      </c>
      <c r="AV430" s="13" t="s">
        <v>87</v>
      </c>
      <c r="AW430" s="13" t="s">
        <v>40</v>
      </c>
      <c r="AX430" s="13" t="s">
        <v>80</v>
      </c>
      <c r="AY430" s="241" t="s">
        <v>201</v>
      </c>
    </row>
    <row r="431" spans="2:65" s="14" customFormat="1">
      <c r="B431" s="242"/>
      <c r="C431" s="243"/>
      <c r="D431" s="218" t="s">
        <v>211</v>
      </c>
      <c r="E431" s="244" t="s">
        <v>34</v>
      </c>
      <c r="F431" s="245" t="s">
        <v>215</v>
      </c>
      <c r="G431" s="243"/>
      <c r="H431" s="246">
        <v>2</v>
      </c>
      <c r="I431" s="247"/>
      <c r="J431" s="243"/>
      <c r="K431" s="243"/>
      <c r="L431" s="248"/>
      <c r="M431" s="249"/>
      <c r="N431" s="250"/>
      <c r="O431" s="250"/>
      <c r="P431" s="250"/>
      <c r="Q431" s="250"/>
      <c r="R431" s="250"/>
      <c r="S431" s="250"/>
      <c r="T431" s="251"/>
      <c r="AT431" s="252" t="s">
        <v>211</v>
      </c>
      <c r="AU431" s="252" t="s">
        <v>87</v>
      </c>
      <c r="AV431" s="14" t="s">
        <v>111</v>
      </c>
      <c r="AW431" s="14" t="s">
        <v>40</v>
      </c>
      <c r="AX431" s="14" t="s">
        <v>42</v>
      </c>
      <c r="AY431" s="252" t="s">
        <v>201</v>
      </c>
    </row>
    <row r="432" spans="2:65" s="1" customFormat="1" ht="16.5" customHeight="1">
      <c r="B432" s="43"/>
      <c r="C432" s="264" t="s">
        <v>602</v>
      </c>
      <c r="D432" s="264" t="s">
        <v>306</v>
      </c>
      <c r="E432" s="265" t="s">
        <v>5710</v>
      </c>
      <c r="F432" s="266" t="s">
        <v>5711</v>
      </c>
      <c r="G432" s="267" t="s">
        <v>370</v>
      </c>
      <c r="H432" s="268">
        <v>2</v>
      </c>
      <c r="I432" s="269"/>
      <c r="J432" s="270">
        <f>ROUND(I432*H432,2)</f>
        <v>0</v>
      </c>
      <c r="K432" s="266" t="s">
        <v>207</v>
      </c>
      <c r="L432" s="271"/>
      <c r="M432" s="272" t="s">
        <v>34</v>
      </c>
      <c r="N432" s="273" t="s">
        <v>51</v>
      </c>
      <c r="O432" s="44"/>
      <c r="P432" s="215">
        <f>O432*H432</f>
        <v>0</v>
      </c>
      <c r="Q432" s="215">
        <v>5.2400000000000002E-2</v>
      </c>
      <c r="R432" s="215">
        <f>Q432*H432</f>
        <v>0.1048</v>
      </c>
      <c r="S432" s="215">
        <v>0</v>
      </c>
      <c r="T432" s="216">
        <f>S432*H432</f>
        <v>0</v>
      </c>
      <c r="AR432" s="25" t="s">
        <v>244</v>
      </c>
      <c r="AT432" s="25" t="s">
        <v>306</v>
      </c>
      <c r="AU432" s="25" t="s">
        <v>87</v>
      </c>
      <c r="AY432" s="25" t="s">
        <v>201</v>
      </c>
      <c r="BE432" s="217">
        <f>IF(N432="základní",J432,0)</f>
        <v>0</v>
      </c>
      <c r="BF432" s="217">
        <f>IF(N432="snížená",J432,0)</f>
        <v>0</v>
      </c>
      <c r="BG432" s="217">
        <f>IF(N432="zákl. přenesená",J432,0)</f>
        <v>0</v>
      </c>
      <c r="BH432" s="217">
        <f>IF(N432="sníž. přenesená",J432,0)</f>
        <v>0</v>
      </c>
      <c r="BI432" s="217">
        <f>IF(N432="nulová",J432,0)</f>
        <v>0</v>
      </c>
      <c r="BJ432" s="25" t="s">
        <v>42</v>
      </c>
      <c r="BK432" s="217">
        <f>ROUND(I432*H432,2)</f>
        <v>0</v>
      </c>
      <c r="BL432" s="25" t="s">
        <v>111</v>
      </c>
      <c r="BM432" s="25" t="s">
        <v>5712</v>
      </c>
    </row>
    <row r="433" spans="2:65" s="1" customFormat="1" ht="16.5" customHeight="1">
      <c r="B433" s="43"/>
      <c r="C433" s="206" t="s">
        <v>608</v>
      </c>
      <c r="D433" s="206" t="s">
        <v>203</v>
      </c>
      <c r="E433" s="207" t="s">
        <v>5465</v>
      </c>
      <c r="F433" s="208" t="s">
        <v>5466</v>
      </c>
      <c r="G433" s="209" t="s">
        <v>540</v>
      </c>
      <c r="H433" s="210">
        <v>52.7</v>
      </c>
      <c r="I433" s="211"/>
      <c r="J433" s="212">
        <f>ROUND(I433*H433,2)</f>
        <v>0</v>
      </c>
      <c r="K433" s="208" t="s">
        <v>207</v>
      </c>
      <c r="L433" s="63"/>
      <c r="M433" s="213" t="s">
        <v>34</v>
      </c>
      <c r="N433" s="214" t="s">
        <v>51</v>
      </c>
      <c r="O433" s="44"/>
      <c r="P433" s="215">
        <f>O433*H433</f>
        <v>0</v>
      </c>
      <c r="Q433" s="215">
        <v>1.9000000000000001E-4</v>
      </c>
      <c r="R433" s="215">
        <f>Q433*H433</f>
        <v>1.0013000000000001E-2</v>
      </c>
      <c r="S433" s="215">
        <v>0</v>
      </c>
      <c r="T433" s="216">
        <f>S433*H433</f>
        <v>0</v>
      </c>
      <c r="AR433" s="25" t="s">
        <v>111</v>
      </c>
      <c r="AT433" s="25" t="s">
        <v>203</v>
      </c>
      <c r="AU433" s="25" t="s">
        <v>87</v>
      </c>
      <c r="AY433" s="25" t="s">
        <v>201</v>
      </c>
      <c r="BE433" s="217">
        <f>IF(N433="základní",J433,0)</f>
        <v>0</v>
      </c>
      <c r="BF433" s="217">
        <f>IF(N433="snížená",J433,0)</f>
        <v>0</v>
      </c>
      <c r="BG433" s="217">
        <f>IF(N433="zákl. přenesená",J433,0)</f>
        <v>0</v>
      </c>
      <c r="BH433" s="217">
        <f>IF(N433="sníž. přenesená",J433,0)</f>
        <v>0</v>
      </c>
      <c r="BI433" s="217">
        <f>IF(N433="nulová",J433,0)</f>
        <v>0</v>
      </c>
      <c r="BJ433" s="25" t="s">
        <v>42</v>
      </c>
      <c r="BK433" s="217">
        <f>ROUND(I433*H433,2)</f>
        <v>0</v>
      </c>
      <c r="BL433" s="25" t="s">
        <v>111</v>
      </c>
      <c r="BM433" s="25" t="s">
        <v>5713</v>
      </c>
    </row>
    <row r="434" spans="2:65" s="12" customFormat="1">
      <c r="B434" s="221"/>
      <c r="C434" s="222"/>
      <c r="D434" s="218" t="s">
        <v>211</v>
      </c>
      <c r="E434" s="223" t="s">
        <v>34</v>
      </c>
      <c r="F434" s="224" t="s">
        <v>5189</v>
      </c>
      <c r="G434" s="222"/>
      <c r="H434" s="223" t="s">
        <v>34</v>
      </c>
      <c r="I434" s="225"/>
      <c r="J434" s="222"/>
      <c r="K434" s="222"/>
      <c r="L434" s="226"/>
      <c r="M434" s="227"/>
      <c r="N434" s="228"/>
      <c r="O434" s="228"/>
      <c r="P434" s="228"/>
      <c r="Q434" s="228"/>
      <c r="R434" s="228"/>
      <c r="S434" s="228"/>
      <c r="T434" s="229"/>
      <c r="AT434" s="230" t="s">
        <v>211</v>
      </c>
      <c r="AU434" s="230" t="s">
        <v>87</v>
      </c>
      <c r="AV434" s="12" t="s">
        <v>42</v>
      </c>
      <c r="AW434" s="12" t="s">
        <v>40</v>
      </c>
      <c r="AX434" s="12" t="s">
        <v>80</v>
      </c>
      <c r="AY434" s="230" t="s">
        <v>201</v>
      </c>
    </row>
    <row r="435" spans="2:65" s="13" customFormat="1">
      <c r="B435" s="231"/>
      <c r="C435" s="232"/>
      <c r="D435" s="218" t="s">
        <v>211</v>
      </c>
      <c r="E435" s="233" t="s">
        <v>34</v>
      </c>
      <c r="F435" s="234" t="s">
        <v>5628</v>
      </c>
      <c r="G435" s="232"/>
      <c r="H435" s="235">
        <v>19.600000000000001</v>
      </c>
      <c r="I435" s="236"/>
      <c r="J435" s="232"/>
      <c r="K435" s="232"/>
      <c r="L435" s="237"/>
      <c r="M435" s="238"/>
      <c r="N435" s="239"/>
      <c r="O435" s="239"/>
      <c r="P435" s="239"/>
      <c r="Q435" s="239"/>
      <c r="R435" s="239"/>
      <c r="S435" s="239"/>
      <c r="T435" s="240"/>
      <c r="AT435" s="241" t="s">
        <v>211</v>
      </c>
      <c r="AU435" s="241" t="s">
        <v>87</v>
      </c>
      <c r="AV435" s="13" t="s">
        <v>87</v>
      </c>
      <c r="AW435" s="13" t="s">
        <v>40</v>
      </c>
      <c r="AX435" s="13" t="s">
        <v>80</v>
      </c>
      <c r="AY435" s="241" t="s">
        <v>201</v>
      </c>
    </row>
    <row r="436" spans="2:65" s="13" customFormat="1">
      <c r="B436" s="231"/>
      <c r="C436" s="232"/>
      <c r="D436" s="218" t="s">
        <v>211</v>
      </c>
      <c r="E436" s="233" t="s">
        <v>34</v>
      </c>
      <c r="F436" s="234" t="s">
        <v>5629</v>
      </c>
      <c r="G436" s="232"/>
      <c r="H436" s="235">
        <v>8.6</v>
      </c>
      <c r="I436" s="236"/>
      <c r="J436" s="232"/>
      <c r="K436" s="232"/>
      <c r="L436" s="237"/>
      <c r="M436" s="238"/>
      <c r="N436" s="239"/>
      <c r="O436" s="239"/>
      <c r="P436" s="239"/>
      <c r="Q436" s="239"/>
      <c r="R436" s="239"/>
      <c r="S436" s="239"/>
      <c r="T436" s="240"/>
      <c r="AT436" s="241" t="s">
        <v>211</v>
      </c>
      <c r="AU436" s="241" t="s">
        <v>87</v>
      </c>
      <c r="AV436" s="13" t="s">
        <v>87</v>
      </c>
      <c r="AW436" s="13" t="s">
        <v>40</v>
      </c>
      <c r="AX436" s="13" t="s">
        <v>80</v>
      </c>
      <c r="AY436" s="241" t="s">
        <v>201</v>
      </c>
    </row>
    <row r="437" spans="2:65" s="13" customFormat="1">
      <c r="B437" s="231"/>
      <c r="C437" s="232"/>
      <c r="D437" s="218" t="s">
        <v>211</v>
      </c>
      <c r="E437" s="233" t="s">
        <v>34</v>
      </c>
      <c r="F437" s="234" t="s">
        <v>5630</v>
      </c>
      <c r="G437" s="232"/>
      <c r="H437" s="235">
        <v>9.6</v>
      </c>
      <c r="I437" s="236"/>
      <c r="J437" s="232"/>
      <c r="K437" s="232"/>
      <c r="L437" s="237"/>
      <c r="M437" s="238"/>
      <c r="N437" s="239"/>
      <c r="O437" s="239"/>
      <c r="P437" s="239"/>
      <c r="Q437" s="239"/>
      <c r="R437" s="239"/>
      <c r="S437" s="239"/>
      <c r="T437" s="240"/>
      <c r="AT437" s="241" t="s">
        <v>211</v>
      </c>
      <c r="AU437" s="241" t="s">
        <v>87</v>
      </c>
      <c r="AV437" s="13" t="s">
        <v>87</v>
      </c>
      <c r="AW437" s="13" t="s">
        <v>40</v>
      </c>
      <c r="AX437" s="13" t="s">
        <v>80</v>
      </c>
      <c r="AY437" s="241" t="s">
        <v>201</v>
      </c>
    </row>
    <row r="438" spans="2:65" s="13" customFormat="1">
      <c r="B438" s="231"/>
      <c r="C438" s="232"/>
      <c r="D438" s="218" t="s">
        <v>211</v>
      </c>
      <c r="E438" s="233" t="s">
        <v>34</v>
      </c>
      <c r="F438" s="234" t="s">
        <v>5631</v>
      </c>
      <c r="G438" s="232"/>
      <c r="H438" s="235">
        <v>14.9</v>
      </c>
      <c r="I438" s="236"/>
      <c r="J438" s="232"/>
      <c r="K438" s="232"/>
      <c r="L438" s="237"/>
      <c r="M438" s="238"/>
      <c r="N438" s="239"/>
      <c r="O438" s="239"/>
      <c r="P438" s="239"/>
      <c r="Q438" s="239"/>
      <c r="R438" s="239"/>
      <c r="S438" s="239"/>
      <c r="T438" s="240"/>
      <c r="AT438" s="241" t="s">
        <v>211</v>
      </c>
      <c r="AU438" s="241" t="s">
        <v>87</v>
      </c>
      <c r="AV438" s="13" t="s">
        <v>87</v>
      </c>
      <c r="AW438" s="13" t="s">
        <v>40</v>
      </c>
      <c r="AX438" s="13" t="s">
        <v>80</v>
      </c>
      <c r="AY438" s="241" t="s">
        <v>201</v>
      </c>
    </row>
    <row r="439" spans="2:65" s="14" customFormat="1">
      <c r="B439" s="242"/>
      <c r="C439" s="243"/>
      <c r="D439" s="218" t="s">
        <v>211</v>
      </c>
      <c r="E439" s="244" t="s">
        <v>34</v>
      </c>
      <c r="F439" s="245" t="s">
        <v>215</v>
      </c>
      <c r="G439" s="243"/>
      <c r="H439" s="246">
        <v>52.7</v>
      </c>
      <c r="I439" s="247"/>
      <c r="J439" s="243"/>
      <c r="K439" s="243"/>
      <c r="L439" s="248"/>
      <c r="M439" s="249"/>
      <c r="N439" s="250"/>
      <c r="O439" s="250"/>
      <c r="P439" s="250"/>
      <c r="Q439" s="250"/>
      <c r="R439" s="250"/>
      <c r="S439" s="250"/>
      <c r="T439" s="251"/>
      <c r="AT439" s="252" t="s">
        <v>211</v>
      </c>
      <c r="AU439" s="252" t="s">
        <v>87</v>
      </c>
      <c r="AV439" s="14" t="s">
        <v>111</v>
      </c>
      <c r="AW439" s="14" t="s">
        <v>40</v>
      </c>
      <c r="AX439" s="14" t="s">
        <v>42</v>
      </c>
      <c r="AY439" s="252" t="s">
        <v>201</v>
      </c>
    </row>
    <row r="440" spans="2:65" s="1" customFormat="1" ht="16.5" customHeight="1">
      <c r="B440" s="43"/>
      <c r="C440" s="206" t="s">
        <v>615</v>
      </c>
      <c r="D440" s="206" t="s">
        <v>203</v>
      </c>
      <c r="E440" s="207" t="s">
        <v>5471</v>
      </c>
      <c r="F440" s="208" t="s">
        <v>5472</v>
      </c>
      <c r="G440" s="209" t="s">
        <v>540</v>
      </c>
      <c r="H440" s="210">
        <v>52.7</v>
      </c>
      <c r="I440" s="211"/>
      <c r="J440" s="212">
        <f>ROUND(I440*H440,2)</f>
        <v>0</v>
      </c>
      <c r="K440" s="208" t="s">
        <v>207</v>
      </c>
      <c r="L440" s="63"/>
      <c r="M440" s="213" t="s">
        <v>34</v>
      </c>
      <c r="N440" s="214" t="s">
        <v>51</v>
      </c>
      <c r="O440" s="44"/>
      <c r="P440" s="215">
        <f>O440*H440</f>
        <v>0</v>
      </c>
      <c r="Q440" s="215">
        <v>1.2999999999999999E-4</v>
      </c>
      <c r="R440" s="215">
        <f>Q440*H440</f>
        <v>6.8509999999999995E-3</v>
      </c>
      <c r="S440" s="215">
        <v>0</v>
      </c>
      <c r="T440" s="216">
        <f>S440*H440</f>
        <v>0</v>
      </c>
      <c r="AR440" s="25" t="s">
        <v>111</v>
      </c>
      <c r="AT440" s="25" t="s">
        <v>203</v>
      </c>
      <c r="AU440" s="25" t="s">
        <v>87</v>
      </c>
      <c r="AY440" s="25" t="s">
        <v>201</v>
      </c>
      <c r="BE440" s="217">
        <f>IF(N440="základní",J440,0)</f>
        <v>0</v>
      </c>
      <c r="BF440" s="217">
        <f>IF(N440="snížená",J440,0)</f>
        <v>0</v>
      </c>
      <c r="BG440" s="217">
        <f>IF(N440="zákl. přenesená",J440,0)</f>
        <v>0</v>
      </c>
      <c r="BH440" s="217">
        <f>IF(N440="sníž. přenesená",J440,0)</f>
        <v>0</v>
      </c>
      <c r="BI440" s="217">
        <f>IF(N440="nulová",J440,0)</f>
        <v>0</v>
      </c>
      <c r="BJ440" s="25" t="s">
        <v>42</v>
      </c>
      <c r="BK440" s="217">
        <f>ROUND(I440*H440,2)</f>
        <v>0</v>
      </c>
      <c r="BL440" s="25" t="s">
        <v>111</v>
      </c>
      <c r="BM440" s="25" t="s">
        <v>5714</v>
      </c>
    </row>
    <row r="441" spans="2:65" s="12" customFormat="1">
      <c r="B441" s="221"/>
      <c r="C441" s="222"/>
      <c r="D441" s="218" t="s">
        <v>211</v>
      </c>
      <c r="E441" s="223" t="s">
        <v>34</v>
      </c>
      <c r="F441" s="224" t="s">
        <v>5189</v>
      </c>
      <c r="G441" s="222"/>
      <c r="H441" s="223" t="s">
        <v>34</v>
      </c>
      <c r="I441" s="225"/>
      <c r="J441" s="222"/>
      <c r="K441" s="222"/>
      <c r="L441" s="226"/>
      <c r="M441" s="227"/>
      <c r="N441" s="228"/>
      <c r="O441" s="228"/>
      <c r="P441" s="228"/>
      <c r="Q441" s="228"/>
      <c r="R441" s="228"/>
      <c r="S441" s="228"/>
      <c r="T441" s="229"/>
      <c r="AT441" s="230" t="s">
        <v>211</v>
      </c>
      <c r="AU441" s="230" t="s">
        <v>87</v>
      </c>
      <c r="AV441" s="12" t="s">
        <v>42</v>
      </c>
      <c r="AW441" s="12" t="s">
        <v>40</v>
      </c>
      <c r="AX441" s="12" t="s">
        <v>80</v>
      </c>
      <c r="AY441" s="230" t="s">
        <v>201</v>
      </c>
    </row>
    <row r="442" spans="2:65" s="13" customFormat="1">
      <c r="B442" s="231"/>
      <c r="C442" s="232"/>
      <c r="D442" s="218" t="s">
        <v>211</v>
      </c>
      <c r="E442" s="233" t="s">
        <v>34</v>
      </c>
      <c r="F442" s="234" t="s">
        <v>5628</v>
      </c>
      <c r="G442" s="232"/>
      <c r="H442" s="235">
        <v>19.600000000000001</v>
      </c>
      <c r="I442" s="236"/>
      <c r="J442" s="232"/>
      <c r="K442" s="232"/>
      <c r="L442" s="237"/>
      <c r="M442" s="238"/>
      <c r="N442" s="239"/>
      <c r="O442" s="239"/>
      <c r="P442" s="239"/>
      <c r="Q442" s="239"/>
      <c r="R442" s="239"/>
      <c r="S442" s="239"/>
      <c r="T442" s="240"/>
      <c r="AT442" s="241" t="s">
        <v>211</v>
      </c>
      <c r="AU442" s="241" t="s">
        <v>87</v>
      </c>
      <c r="AV442" s="13" t="s">
        <v>87</v>
      </c>
      <c r="AW442" s="13" t="s">
        <v>40</v>
      </c>
      <c r="AX442" s="13" t="s">
        <v>80</v>
      </c>
      <c r="AY442" s="241" t="s">
        <v>201</v>
      </c>
    </row>
    <row r="443" spans="2:65" s="13" customFormat="1">
      <c r="B443" s="231"/>
      <c r="C443" s="232"/>
      <c r="D443" s="218" t="s">
        <v>211</v>
      </c>
      <c r="E443" s="233" t="s">
        <v>34</v>
      </c>
      <c r="F443" s="234" t="s">
        <v>5629</v>
      </c>
      <c r="G443" s="232"/>
      <c r="H443" s="235">
        <v>8.6</v>
      </c>
      <c r="I443" s="236"/>
      <c r="J443" s="232"/>
      <c r="K443" s="232"/>
      <c r="L443" s="237"/>
      <c r="M443" s="238"/>
      <c r="N443" s="239"/>
      <c r="O443" s="239"/>
      <c r="P443" s="239"/>
      <c r="Q443" s="239"/>
      <c r="R443" s="239"/>
      <c r="S443" s="239"/>
      <c r="T443" s="240"/>
      <c r="AT443" s="241" t="s">
        <v>211</v>
      </c>
      <c r="AU443" s="241" t="s">
        <v>87</v>
      </c>
      <c r="AV443" s="13" t="s">
        <v>87</v>
      </c>
      <c r="AW443" s="13" t="s">
        <v>40</v>
      </c>
      <c r="AX443" s="13" t="s">
        <v>80</v>
      </c>
      <c r="AY443" s="241" t="s">
        <v>201</v>
      </c>
    </row>
    <row r="444" spans="2:65" s="13" customFormat="1">
      <c r="B444" s="231"/>
      <c r="C444" s="232"/>
      <c r="D444" s="218" t="s">
        <v>211</v>
      </c>
      <c r="E444" s="233" t="s">
        <v>34</v>
      </c>
      <c r="F444" s="234" t="s">
        <v>5630</v>
      </c>
      <c r="G444" s="232"/>
      <c r="H444" s="235">
        <v>9.6</v>
      </c>
      <c r="I444" s="236"/>
      <c r="J444" s="232"/>
      <c r="K444" s="232"/>
      <c r="L444" s="237"/>
      <c r="M444" s="238"/>
      <c r="N444" s="239"/>
      <c r="O444" s="239"/>
      <c r="P444" s="239"/>
      <c r="Q444" s="239"/>
      <c r="R444" s="239"/>
      <c r="S444" s="239"/>
      <c r="T444" s="240"/>
      <c r="AT444" s="241" t="s">
        <v>211</v>
      </c>
      <c r="AU444" s="241" t="s">
        <v>87</v>
      </c>
      <c r="AV444" s="13" t="s">
        <v>87</v>
      </c>
      <c r="AW444" s="13" t="s">
        <v>40</v>
      </c>
      <c r="AX444" s="13" t="s">
        <v>80</v>
      </c>
      <c r="AY444" s="241" t="s">
        <v>201</v>
      </c>
    </row>
    <row r="445" spans="2:65" s="13" customFormat="1">
      <c r="B445" s="231"/>
      <c r="C445" s="232"/>
      <c r="D445" s="218" t="s">
        <v>211</v>
      </c>
      <c r="E445" s="233" t="s">
        <v>34</v>
      </c>
      <c r="F445" s="234" t="s">
        <v>5631</v>
      </c>
      <c r="G445" s="232"/>
      <c r="H445" s="235">
        <v>14.9</v>
      </c>
      <c r="I445" s="236"/>
      <c r="J445" s="232"/>
      <c r="K445" s="232"/>
      <c r="L445" s="237"/>
      <c r="M445" s="238"/>
      <c r="N445" s="239"/>
      <c r="O445" s="239"/>
      <c r="P445" s="239"/>
      <c r="Q445" s="239"/>
      <c r="R445" s="239"/>
      <c r="S445" s="239"/>
      <c r="T445" s="240"/>
      <c r="AT445" s="241" t="s">
        <v>211</v>
      </c>
      <c r="AU445" s="241" t="s">
        <v>87</v>
      </c>
      <c r="AV445" s="13" t="s">
        <v>87</v>
      </c>
      <c r="AW445" s="13" t="s">
        <v>40</v>
      </c>
      <c r="AX445" s="13" t="s">
        <v>80</v>
      </c>
      <c r="AY445" s="241" t="s">
        <v>201</v>
      </c>
    </row>
    <row r="446" spans="2:65" s="14" customFormat="1">
      <c r="B446" s="242"/>
      <c r="C446" s="243"/>
      <c r="D446" s="218" t="s">
        <v>211</v>
      </c>
      <c r="E446" s="244" t="s">
        <v>34</v>
      </c>
      <c r="F446" s="245" t="s">
        <v>215</v>
      </c>
      <c r="G446" s="243"/>
      <c r="H446" s="246">
        <v>52.7</v>
      </c>
      <c r="I446" s="247"/>
      <c r="J446" s="243"/>
      <c r="K446" s="243"/>
      <c r="L446" s="248"/>
      <c r="M446" s="249"/>
      <c r="N446" s="250"/>
      <c r="O446" s="250"/>
      <c r="P446" s="250"/>
      <c r="Q446" s="250"/>
      <c r="R446" s="250"/>
      <c r="S446" s="250"/>
      <c r="T446" s="251"/>
      <c r="AT446" s="252" t="s">
        <v>211</v>
      </c>
      <c r="AU446" s="252" t="s">
        <v>87</v>
      </c>
      <c r="AV446" s="14" t="s">
        <v>111</v>
      </c>
      <c r="AW446" s="14" t="s">
        <v>40</v>
      </c>
      <c r="AX446" s="14" t="s">
        <v>42</v>
      </c>
      <c r="AY446" s="252" t="s">
        <v>201</v>
      </c>
    </row>
    <row r="447" spans="2:65" s="11" customFormat="1" ht="29.85" customHeight="1">
      <c r="B447" s="190"/>
      <c r="C447" s="191"/>
      <c r="D447" s="192" t="s">
        <v>79</v>
      </c>
      <c r="E447" s="204" t="s">
        <v>249</v>
      </c>
      <c r="F447" s="204" t="s">
        <v>1223</v>
      </c>
      <c r="G447" s="191"/>
      <c r="H447" s="191"/>
      <c r="I447" s="194"/>
      <c r="J447" s="205">
        <f>BK447</f>
        <v>0</v>
      </c>
      <c r="K447" s="191"/>
      <c r="L447" s="196"/>
      <c r="M447" s="197"/>
      <c r="N447" s="198"/>
      <c r="O447" s="198"/>
      <c r="P447" s="199">
        <f>SUM(P448:P496)</f>
        <v>0</v>
      </c>
      <c r="Q447" s="198"/>
      <c r="R447" s="199">
        <f>SUM(R448:R496)</f>
        <v>0.31937500000000002</v>
      </c>
      <c r="S447" s="198"/>
      <c r="T447" s="200">
        <f>SUM(T448:T496)</f>
        <v>0</v>
      </c>
      <c r="AR447" s="201" t="s">
        <v>42</v>
      </c>
      <c r="AT447" s="202" t="s">
        <v>79</v>
      </c>
      <c r="AU447" s="202" t="s">
        <v>42</v>
      </c>
      <c r="AY447" s="201" t="s">
        <v>201</v>
      </c>
      <c r="BK447" s="203">
        <f>SUM(BK448:BK496)</f>
        <v>0</v>
      </c>
    </row>
    <row r="448" spans="2:65" s="1" customFormat="1" ht="38.25" customHeight="1">
      <c r="B448" s="43"/>
      <c r="C448" s="206" t="s">
        <v>621</v>
      </c>
      <c r="D448" s="206" t="s">
        <v>203</v>
      </c>
      <c r="E448" s="207" t="s">
        <v>5024</v>
      </c>
      <c r="F448" s="208" t="s">
        <v>5025</v>
      </c>
      <c r="G448" s="209" t="s">
        <v>540</v>
      </c>
      <c r="H448" s="210">
        <v>2</v>
      </c>
      <c r="I448" s="211"/>
      <c r="J448" s="212">
        <f>ROUND(I448*H448,2)</f>
        <v>0</v>
      </c>
      <c r="K448" s="208" t="s">
        <v>207</v>
      </c>
      <c r="L448" s="63"/>
      <c r="M448" s="213" t="s">
        <v>34</v>
      </c>
      <c r="N448" s="214" t="s">
        <v>51</v>
      </c>
      <c r="O448" s="44"/>
      <c r="P448" s="215">
        <f>O448*H448</f>
        <v>0</v>
      </c>
      <c r="Q448" s="215">
        <v>0.15540000000000001</v>
      </c>
      <c r="R448" s="215">
        <f>Q448*H448</f>
        <v>0.31080000000000002</v>
      </c>
      <c r="S448" s="215">
        <v>0</v>
      </c>
      <c r="T448" s="216">
        <f>S448*H448</f>
        <v>0</v>
      </c>
      <c r="AR448" s="25" t="s">
        <v>111</v>
      </c>
      <c r="AT448" s="25" t="s">
        <v>203</v>
      </c>
      <c r="AU448" s="25" t="s">
        <v>87</v>
      </c>
      <c r="AY448" s="25" t="s">
        <v>201</v>
      </c>
      <c r="BE448" s="217">
        <f>IF(N448="základní",J448,0)</f>
        <v>0</v>
      </c>
      <c r="BF448" s="217">
        <f>IF(N448="snížená",J448,0)</f>
        <v>0</v>
      </c>
      <c r="BG448" s="217">
        <f>IF(N448="zákl. přenesená",J448,0)</f>
        <v>0</v>
      </c>
      <c r="BH448" s="217">
        <f>IF(N448="sníž. přenesená",J448,0)</f>
        <v>0</v>
      </c>
      <c r="BI448" s="217">
        <f>IF(N448="nulová",J448,0)</f>
        <v>0</v>
      </c>
      <c r="BJ448" s="25" t="s">
        <v>42</v>
      </c>
      <c r="BK448" s="217">
        <f>ROUND(I448*H448,2)</f>
        <v>0</v>
      </c>
      <c r="BL448" s="25" t="s">
        <v>111</v>
      </c>
      <c r="BM448" s="25" t="s">
        <v>5715</v>
      </c>
    </row>
    <row r="449" spans="2:65" s="1" customFormat="1" ht="94.5">
      <c r="B449" s="43"/>
      <c r="C449" s="65"/>
      <c r="D449" s="218" t="s">
        <v>209</v>
      </c>
      <c r="E449" s="65"/>
      <c r="F449" s="219" t="s">
        <v>5022</v>
      </c>
      <c r="G449" s="65"/>
      <c r="H449" s="65"/>
      <c r="I449" s="175"/>
      <c r="J449" s="65"/>
      <c r="K449" s="65"/>
      <c r="L449" s="63"/>
      <c r="M449" s="220"/>
      <c r="N449" s="44"/>
      <c r="O449" s="44"/>
      <c r="P449" s="44"/>
      <c r="Q449" s="44"/>
      <c r="R449" s="44"/>
      <c r="S449" s="44"/>
      <c r="T449" s="80"/>
      <c r="AT449" s="25" t="s">
        <v>209</v>
      </c>
      <c r="AU449" s="25" t="s">
        <v>87</v>
      </c>
    </row>
    <row r="450" spans="2:65" s="12" customFormat="1">
      <c r="B450" s="221"/>
      <c r="C450" s="222"/>
      <c r="D450" s="218" t="s">
        <v>211</v>
      </c>
      <c r="E450" s="223" t="s">
        <v>34</v>
      </c>
      <c r="F450" s="224" t="s">
        <v>5189</v>
      </c>
      <c r="G450" s="222"/>
      <c r="H450" s="223" t="s">
        <v>34</v>
      </c>
      <c r="I450" s="225"/>
      <c r="J450" s="222"/>
      <c r="K450" s="222"/>
      <c r="L450" s="226"/>
      <c r="M450" s="227"/>
      <c r="N450" s="228"/>
      <c r="O450" s="228"/>
      <c r="P450" s="228"/>
      <c r="Q450" s="228"/>
      <c r="R450" s="228"/>
      <c r="S450" s="228"/>
      <c r="T450" s="229"/>
      <c r="AT450" s="230" t="s">
        <v>211</v>
      </c>
      <c r="AU450" s="230" t="s">
        <v>87</v>
      </c>
      <c r="AV450" s="12" t="s">
        <v>42</v>
      </c>
      <c r="AW450" s="12" t="s">
        <v>40</v>
      </c>
      <c r="AX450" s="12" t="s">
        <v>80</v>
      </c>
      <c r="AY450" s="230" t="s">
        <v>201</v>
      </c>
    </row>
    <row r="451" spans="2:65" s="13" customFormat="1">
      <c r="B451" s="231"/>
      <c r="C451" s="232"/>
      <c r="D451" s="218" t="s">
        <v>211</v>
      </c>
      <c r="E451" s="233" t="s">
        <v>34</v>
      </c>
      <c r="F451" s="234" t="s">
        <v>5475</v>
      </c>
      <c r="G451" s="232"/>
      <c r="H451" s="235">
        <v>2</v>
      </c>
      <c r="I451" s="236"/>
      <c r="J451" s="232"/>
      <c r="K451" s="232"/>
      <c r="L451" s="237"/>
      <c r="M451" s="238"/>
      <c r="N451" s="239"/>
      <c r="O451" s="239"/>
      <c r="P451" s="239"/>
      <c r="Q451" s="239"/>
      <c r="R451" s="239"/>
      <c r="S451" s="239"/>
      <c r="T451" s="240"/>
      <c r="AT451" s="241" t="s">
        <v>211</v>
      </c>
      <c r="AU451" s="241" t="s">
        <v>87</v>
      </c>
      <c r="AV451" s="13" t="s">
        <v>87</v>
      </c>
      <c r="AW451" s="13" t="s">
        <v>40</v>
      </c>
      <c r="AX451" s="13" t="s">
        <v>80</v>
      </c>
      <c r="AY451" s="241" t="s">
        <v>201</v>
      </c>
    </row>
    <row r="452" spans="2:65" s="14" customFormat="1">
      <c r="B452" s="242"/>
      <c r="C452" s="243"/>
      <c r="D452" s="218" t="s">
        <v>211</v>
      </c>
      <c r="E452" s="244" t="s">
        <v>34</v>
      </c>
      <c r="F452" s="245" t="s">
        <v>215</v>
      </c>
      <c r="G452" s="243"/>
      <c r="H452" s="246">
        <v>2</v>
      </c>
      <c r="I452" s="247"/>
      <c r="J452" s="243"/>
      <c r="K452" s="243"/>
      <c r="L452" s="248"/>
      <c r="M452" s="249"/>
      <c r="N452" s="250"/>
      <c r="O452" s="250"/>
      <c r="P452" s="250"/>
      <c r="Q452" s="250"/>
      <c r="R452" s="250"/>
      <c r="S452" s="250"/>
      <c r="T452" s="251"/>
      <c r="AT452" s="252" t="s">
        <v>211</v>
      </c>
      <c r="AU452" s="252" t="s">
        <v>87</v>
      </c>
      <c r="AV452" s="14" t="s">
        <v>111</v>
      </c>
      <c r="AW452" s="14" t="s">
        <v>40</v>
      </c>
      <c r="AX452" s="14" t="s">
        <v>42</v>
      </c>
      <c r="AY452" s="252" t="s">
        <v>201</v>
      </c>
    </row>
    <row r="453" spans="2:65" s="1" customFormat="1" ht="25.5" customHeight="1">
      <c r="B453" s="43"/>
      <c r="C453" s="206" t="s">
        <v>627</v>
      </c>
      <c r="D453" s="206" t="s">
        <v>203</v>
      </c>
      <c r="E453" s="207" t="s">
        <v>5476</v>
      </c>
      <c r="F453" s="208" t="s">
        <v>5477</v>
      </c>
      <c r="G453" s="209" t="s">
        <v>540</v>
      </c>
      <c r="H453" s="210">
        <v>2</v>
      </c>
      <c r="I453" s="211"/>
      <c r="J453" s="212">
        <f>ROUND(I453*H453,2)</f>
        <v>0</v>
      </c>
      <c r="K453" s="208" t="s">
        <v>207</v>
      </c>
      <c r="L453" s="63"/>
      <c r="M453" s="213" t="s">
        <v>34</v>
      </c>
      <c r="N453" s="214" t="s">
        <v>51</v>
      </c>
      <c r="O453" s="44"/>
      <c r="P453" s="215">
        <f>O453*H453</f>
        <v>0</v>
      </c>
      <c r="Q453" s="215">
        <v>0</v>
      </c>
      <c r="R453" s="215">
        <f>Q453*H453</f>
        <v>0</v>
      </c>
      <c r="S453" s="215">
        <v>0</v>
      </c>
      <c r="T453" s="216">
        <f>S453*H453</f>
        <v>0</v>
      </c>
      <c r="AR453" s="25" t="s">
        <v>111</v>
      </c>
      <c r="AT453" s="25" t="s">
        <v>203</v>
      </c>
      <c r="AU453" s="25" t="s">
        <v>87</v>
      </c>
      <c r="AY453" s="25" t="s">
        <v>201</v>
      </c>
      <c r="BE453" s="217">
        <f>IF(N453="základní",J453,0)</f>
        <v>0</v>
      </c>
      <c r="BF453" s="217">
        <f>IF(N453="snížená",J453,0)</f>
        <v>0</v>
      </c>
      <c r="BG453" s="217">
        <f>IF(N453="zákl. přenesená",J453,0)</f>
        <v>0</v>
      </c>
      <c r="BH453" s="217">
        <f>IF(N453="sníž. přenesená",J453,0)</f>
        <v>0</v>
      </c>
      <c r="BI453" s="217">
        <f>IF(N453="nulová",J453,0)</f>
        <v>0</v>
      </c>
      <c r="BJ453" s="25" t="s">
        <v>42</v>
      </c>
      <c r="BK453" s="217">
        <f>ROUND(I453*H453,2)</f>
        <v>0</v>
      </c>
      <c r="BL453" s="25" t="s">
        <v>111</v>
      </c>
      <c r="BM453" s="25" t="s">
        <v>5716</v>
      </c>
    </row>
    <row r="454" spans="2:65" s="1" customFormat="1" ht="27">
      <c r="B454" s="43"/>
      <c r="C454" s="65"/>
      <c r="D454" s="218" t="s">
        <v>209</v>
      </c>
      <c r="E454" s="65"/>
      <c r="F454" s="219" t="s">
        <v>1177</v>
      </c>
      <c r="G454" s="65"/>
      <c r="H454" s="65"/>
      <c r="I454" s="175"/>
      <c r="J454" s="65"/>
      <c r="K454" s="65"/>
      <c r="L454" s="63"/>
      <c r="M454" s="220"/>
      <c r="N454" s="44"/>
      <c r="O454" s="44"/>
      <c r="P454" s="44"/>
      <c r="Q454" s="44"/>
      <c r="R454" s="44"/>
      <c r="S454" s="44"/>
      <c r="T454" s="80"/>
      <c r="AT454" s="25" t="s">
        <v>209</v>
      </c>
      <c r="AU454" s="25" t="s">
        <v>87</v>
      </c>
    </row>
    <row r="455" spans="2:65" s="12" customFormat="1">
      <c r="B455" s="221"/>
      <c r="C455" s="222"/>
      <c r="D455" s="218" t="s">
        <v>211</v>
      </c>
      <c r="E455" s="223" t="s">
        <v>34</v>
      </c>
      <c r="F455" s="224" t="s">
        <v>5189</v>
      </c>
      <c r="G455" s="222"/>
      <c r="H455" s="223" t="s">
        <v>34</v>
      </c>
      <c r="I455" s="225"/>
      <c r="J455" s="222"/>
      <c r="K455" s="222"/>
      <c r="L455" s="226"/>
      <c r="M455" s="227"/>
      <c r="N455" s="228"/>
      <c r="O455" s="228"/>
      <c r="P455" s="228"/>
      <c r="Q455" s="228"/>
      <c r="R455" s="228"/>
      <c r="S455" s="228"/>
      <c r="T455" s="229"/>
      <c r="AT455" s="230" t="s">
        <v>211</v>
      </c>
      <c r="AU455" s="230" t="s">
        <v>87</v>
      </c>
      <c r="AV455" s="12" t="s">
        <v>42</v>
      </c>
      <c r="AW455" s="12" t="s">
        <v>40</v>
      </c>
      <c r="AX455" s="12" t="s">
        <v>80</v>
      </c>
      <c r="AY455" s="230" t="s">
        <v>201</v>
      </c>
    </row>
    <row r="456" spans="2:65" s="13" customFormat="1">
      <c r="B456" s="231"/>
      <c r="C456" s="232"/>
      <c r="D456" s="218" t="s">
        <v>211</v>
      </c>
      <c r="E456" s="233" t="s">
        <v>34</v>
      </c>
      <c r="F456" s="234" t="s">
        <v>5479</v>
      </c>
      <c r="G456" s="232"/>
      <c r="H456" s="235">
        <v>2</v>
      </c>
      <c r="I456" s="236"/>
      <c r="J456" s="232"/>
      <c r="K456" s="232"/>
      <c r="L456" s="237"/>
      <c r="M456" s="238"/>
      <c r="N456" s="239"/>
      <c r="O456" s="239"/>
      <c r="P456" s="239"/>
      <c r="Q456" s="239"/>
      <c r="R456" s="239"/>
      <c r="S456" s="239"/>
      <c r="T456" s="240"/>
      <c r="AT456" s="241" t="s">
        <v>211</v>
      </c>
      <c r="AU456" s="241" t="s">
        <v>87</v>
      </c>
      <c r="AV456" s="13" t="s">
        <v>87</v>
      </c>
      <c r="AW456" s="13" t="s">
        <v>40</v>
      </c>
      <c r="AX456" s="13" t="s">
        <v>80</v>
      </c>
      <c r="AY456" s="241" t="s">
        <v>201</v>
      </c>
    </row>
    <row r="457" spans="2:65" s="14" customFormat="1">
      <c r="B457" s="242"/>
      <c r="C457" s="243"/>
      <c r="D457" s="218" t="s">
        <v>211</v>
      </c>
      <c r="E457" s="244" t="s">
        <v>34</v>
      </c>
      <c r="F457" s="245" t="s">
        <v>215</v>
      </c>
      <c r="G457" s="243"/>
      <c r="H457" s="246">
        <v>2</v>
      </c>
      <c r="I457" s="247"/>
      <c r="J457" s="243"/>
      <c r="K457" s="243"/>
      <c r="L457" s="248"/>
      <c r="M457" s="249"/>
      <c r="N457" s="250"/>
      <c r="O457" s="250"/>
      <c r="P457" s="250"/>
      <c r="Q457" s="250"/>
      <c r="R457" s="250"/>
      <c r="S457" s="250"/>
      <c r="T457" s="251"/>
      <c r="AT457" s="252" t="s">
        <v>211</v>
      </c>
      <c r="AU457" s="252" t="s">
        <v>87</v>
      </c>
      <c r="AV457" s="14" t="s">
        <v>111</v>
      </c>
      <c r="AW457" s="14" t="s">
        <v>40</v>
      </c>
      <c r="AX457" s="14" t="s">
        <v>42</v>
      </c>
      <c r="AY457" s="252" t="s">
        <v>201</v>
      </c>
    </row>
    <row r="458" spans="2:65" s="1" customFormat="1" ht="38.25" customHeight="1">
      <c r="B458" s="43"/>
      <c r="C458" s="206" t="s">
        <v>635</v>
      </c>
      <c r="D458" s="206" t="s">
        <v>203</v>
      </c>
      <c r="E458" s="207" t="s">
        <v>5480</v>
      </c>
      <c r="F458" s="208" t="s">
        <v>5481</v>
      </c>
      <c r="G458" s="209" t="s">
        <v>540</v>
      </c>
      <c r="H458" s="210">
        <v>2</v>
      </c>
      <c r="I458" s="211"/>
      <c r="J458" s="212">
        <f>ROUND(I458*H458,2)</f>
        <v>0</v>
      </c>
      <c r="K458" s="208" t="s">
        <v>207</v>
      </c>
      <c r="L458" s="63"/>
      <c r="M458" s="213" t="s">
        <v>34</v>
      </c>
      <c r="N458" s="214" t="s">
        <v>51</v>
      </c>
      <c r="O458" s="44"/>
      <c r="P458" s="215">
        <f>O458*H458</f>
        <v>0</v>
      </c>
      <c r="Q458" s="215">
        <v>1.1E-4</v>
      </c>
      <c r="R458" s="215">
        <f>Q458*H458</f>
        <v>2.2000000000000001E-4</v>
      </c>
      <c r="S458" s="215">
        <v>0</v>
      </c>
      <c r="T458" s="216">
        <f>S458*H458</f>
        <v>0</v>
      </c>
      <c r="AR458" s="25" t="s">
        <v>111</v>
      </c>
      <c r="AT458" s="25" t="s">
        <v>203</v>
      </c>
      <c r="AU458" s="25" t="s">
        <v>87</v>
      </c>
      <c r="AY458" s="25" t="s">
        <v>201</v>
      </c>
      <c r="BE458" s="217">
        <f>IF(N458="základní",J458,0)</f>
        <v>0</v>
      </c>
      <c r="BF458" s="217">
        <f>IF(N458="snížená",J458,0)</f>
        <v>0</v>
      </c>
      <c r="BG458" s="217">
        <f>IF(N458="zákl. přenesená",J458,0)</f>
        <v>0</v>
      </c>
      <c r="BH458" s="217">
        <f>IF(N458="sníž. přenesená",J458,0)</f>
        <v>0</v>
      </c>
      <c r="BI458" s="217">
        <f>IF(N458="nulová",J458,0)</f>
        <v>0</v>
      </c>
      <c r="BJ458" s="25" t="s">
        <v>42</v>
      </c>
      <c r="BK458" s="217">
        <f>ROUND(I458*H458,2)</f>
        <v>0</v>
      </c>
      <c r="BL458" s="25" t="s">
        <v>111</v>
      </c>
      <c r="BM458" s="25" t="s">
        <v>5717</v>
      </c>
    </row>
    <row r="459" spans="2:65" s="1" customFormat="1" ht="40.5">
      <c r="B459" s="43"/>
      <c r="C459" s="65"/>
      <c r="D459" s="218" t="s">
        <v>209</v>
      </c>
      <c r="E459" s="65"/>
      <c r="F459" s="219" t="s">
        <v>5483</v>
      </c>
      <c r="G459" s="65"/>
      <c r="H459" s="65"/>
      <c r="I459" s="175"/>
      <c r="J459" s="65"/>
      <c r="K459" s="65"/>
      <c r="L459" s="63"/>
      <c r="M459" s="220"/>
      <c r="N459" s="44"/>
      <c r="O459" s="44"/>
      <c r="P459" s="44"/>
      <c r="Q459" s="44"/>
      <c r="R459" s="44"/>
      <c r="S459" s="44"/>
      <c r="T459" s="80"/>
      <c r="AT459" s="25" t="s">
        <v>209</v>
      </c>
      <c r="AU459" s="25" t="s">
        <v>87</v>
      </c>
    </row>
    <row r="460" spans="2:65" s="12" customFormat="1">
      <c r="B460" s="221"/>
      <c r="C460" s="222"/>
      <c r="D460" s="218" t="s">
        <v>211</v>
      </c>
      <c r="E460" s="223" t="s">
        <v>34</v>
      </c>
      <c r="F460" s="224" t="s">
        <v>5189</v>
      </c>
      <c r="G460" s="222"/>
      <c r="H460" s="223" t="s">
        <v>34</v>
      </c>
      <c r="I460" s="225"/>
      <c r="J460" s="222"/>
      <c r="K460" s="222"/>
      <c r="L460" s="226"/>
      <c r="M460" s="227"/>
      <c r="N460" s="228"/>
      <c r="O460" s="228"/>
      <c r="P460" s="228"/>
      <c r="Q460" s="228"/>
      <c r="R460" s="228"/>
      <c r="S460" s="228"/>
      <c r="T460" s="229"/>
      <c r="AT460" s="230" t="s">
        <v>211</v>
      </c>
      <c r="AU460" s="230" t="s">
        <v>87</v>
      </c>
      <c r="AV460" s="12" t="s">
        <v>42</v>
      </c>
      <c r="AW460" s="12" t="s">
        <v>40</v>
      </c>
      <c r="AX460" s="12" t="s">
        <v>80</v>
      </c>
      <c r="AY460" s="230" t="s">
        <v>201</v>
      </c>
    </row>
    <row r="461" spans="2:65" s="13" customFormat="1">
      <c r="B461" s="231"/>
      <c r="C461" s="232"/>
      <c r="D461" s="218" t="s">
        <v>211</v>
      </c>
      <c r="E461" s="233" t="s">
        <v>34</v>
      </c>
      <c r="F461" s="234" t="s">
        <v>5479</v>
      </c>
      <c r="G461" s="232"/>
      <c r="H461" s="235">
        <v>2</v>
      </c>
      <c r="I461" s="236"/>
      <c r="J461" s="232"/>
      <c r="K461" s="232"/>
      <c r="L461" s="237"/>
      <c r="M461" s="238"/>
      <c r="N461" s="239"/>
      <c r="O461" s="239"/>
      <c r="P461" s="239"/>
      <c r="Q461" s="239"/>
      <c r="R461" s="239"/>
      <c r="S461" s="239"/>
      <c r="T461" s="240"/>
      <c r="AT461" s="241" t="s">
        <v>211</v>
      </c>
      <c r="AU461" s="241" t="s">
        <v>87</v>
      </c>
      <c r="AV461" s="13" t="s">
        <v>87</v>
      </c>
      <c r="AW461" s="13" t="s">
        <v>40</v>
      </c>
      <c r="AX461" s="13" t="s">
        <v>80</v>
      </c>
      <c r="AY461" s="241" t="s">
        <v>201</v>
      </c>
    </row>
    <row r="462" spans="2:65" s="14" customFormat="1">
      <c r="B462" s="242"/>
      <c r="C462" s="243"/>
      <c r="D462" s="218" t="s">
        <v>211</v>
      </c>
      <c r="E462" s="244" t="s">
        <v>34</v>
      </c>
      <c r="F462" s="245" t="s">
        <v>215</v>
      </c>
      <c r="G462" s="243"/>
      <c r="H462" s="246">
        <v>2</v>
      </c>
      <c r="I462" s="247"/>
      <c r="J462" s="243"/>
      <c r="K462" s="243"/>
      <c r="L462" s="248"/>
      <c r="M462" s="249"/>
      <c r="N462" s="250"/>
      <c r="O462" s="250"/>
      <c r="P462" s="250"/>
      <c r="Q462" s="250"/>
      <c r="R462" s="250"/>
      <c r="S462" s="250"/>
      <c r="T462" s="251"/>
      <c r="AT462" s="252" t="s">
        <v>211</v>
      </c>
      <c r="AU462" s="252" t="s">
        <v>87</v>
      </c>
      <c r="AV462" s="14" t="s">
        <v>111</v>
      </c>
      <c r="AW462" s="14" t="s">
        <v>40</v>
      </c>
      <c r="AX462" s="14" t="s">
        <v>42</v>
      </c>
      <c r="AY462" s="252" t="s">
        <v>201</v>
      </c>
    </row>
    <row r="463" spans="2:65" s="1" customFormat="1" ht="25.5" customHeight="1">
      <c r="B463" s="43"/>
      <c r="C463" s="206" t="s">
        <v>642</v>
      </c>
      <c r="D463" s="206" t="s">
        <v>203</v>
      </c>
      <c r="E463" s="207" t="s">
        <v>5484</v>
      </c>
      <c r="F463" s="208" t="s">
        <v>5485</v>
      </c>
      <c r="G463" s="209" t="s">
        <v>540</v>
      </c>
      <c r="H463" s="210">
        <v>2</v>
      </c>
      <c r="I463" s="211"/>
      <c r="J463" s="212">
        <f>ROUND(I463*H463,2)</f>
        <v>0</v>
      </c>
      <c r="K463" s="208" t="s">
        <v>207</v>
      </c>
      <c r="L463" s="63"/>
      <c r="M463" s="213" t="s">
        <v>34</v>
      </c>
      <c r="N463" s="214" t="s">
        <v>51</v>
      </c>
      <c r="O463" s="44"/>
      <c r="P463" s="215">
        <f>O463*H463</f>
        <v>0</v>
      </c>
      <c r="Q463" s="215">
        <v>2.7599999999999999E-3</v>
      </c>
      <c r="R463" s="215">
        <f>Q463*H463</f>
        <v>5.5199999999999997E-3</v>
      </c>
      <c r="S463" s="215">
        <v>0</v>
      </c>
      <c r="T463" s="216">
        <f>S463*H463</f>
        <v>0</v>
      </c>
      <c r="AR463" s="25" t="s">
        <v>111</v>
      </c>
      <c r="AT463" s="25" t="s">
        <v>203</v>
      </c>
      <c r="AU463" s="25" t="s">
        <v>87</v>
      </c>
      <c r="AY463" s="25" t="s">
        <v>201</v>
      </c>
      <c r="BE463" s="217">
        <f>IF(N463="základní",J463,0)</f>
        <v>0</v>
      </c>
      <c r="BF463" s="217">
        <f>IF(N463="snížená",J463,0)</f>
        <v>0</v>
      </c>
      <c r="BG463" s="217">
        <f>IF(N463="zákl. přenesená",J463,0)</f>
        <v>0</v>
      </c>
      <c r="BH463" s="217">
        <f>IF(N463="sníž. přenesená",J463,0)</f>
        <v>0</v>
      </c>
      <c r="BI463" s="217">
        <f>IF(N463="nulová",J463,0)</f>
        <v>0</v>
      </c>
      <c r="BJ463" s="25" t="s">
        <v>42</v>
      </c>
      <c r="BK463" s="217">
        <f>ROUND(I463*H463,2)</f>
        <v>0</v>
      </c>
      <c r="BL463" s="25" t="s">
        <v>111</v>
      </c>
      <c r="BM463" s="25" t="s">
        <v>5718</v>
      </c>
    </row>
    <row r="464" spans="2:65" s="1" customFormat="1" ht="54">
      <c r="B464" s="43"/>
      <c r="C464" s="65"/>
      <c r="D464" s="218" t="s">
        <v>209</v>
      </c>
      <c r="E464" s="65"/>
      <c r="F464" s="219" t="s">
        <v>5487</v>
      </c>
      <c r="G464" s="65"/>
      <c r="H464" s="65"/>
      <c r="I464" s="175"/>
      <c r="J464" s="65"/>
      <c r="K464" s="65"/>
      <c r="L464" s="63"/>
      <c r="M464" s="220"/>
      <c r="N464" s="44"/>
      <c r="O464" s="44"/>
      <c r="P464" s="44"/>
      <c r="Q464" s="44"/>
      <c r="R464" s="44"/>
      <c r="S464" s="44"/>
      <c r="T464" s="80"/>
      <c r="AT464" s="25" t="s">
        <v>209</v>
      </c>
      <c r="AU464" s="25" t="s">
        <v>87</v>
      </c>
    </row>
    <row r="465" spans="2:65" s="12" customFormat="1">
      <c r="B465" s="221"/>
      <c r="C465" s="222"/>
      <c r="D465" s="218" t="s">
        <v>211</v>
      </c>
      <c r="E465" s="223" t="s">
        <v>34</v>
      </c>
      <c r="F465" s="224" t="s">
        <v>5189</v>
      </c>
      <c r="G465" s="222"/>
      <c r="H465" s="223" t="s">
        <v>34</v>
      </c>
      <c r="I465" s="225"/>
      <c r="J465" s="222"/>
      <c r="K465" s="222"/>
      <c r="L465" s="226"/>
      <c r="M465" s="227"/>
      <c r="N465" s="228"/>
      <c r="O465" s="228"/>
      <c r="P465" s="228"/>
      <c r="Q465" s="228"/>
      <c r="R465" s="228"/>
      <c r="S465" s="228"/>
      <c r="T465" s="229"/>
      <c r="AT465" s="230" t="s">
        <v>211</v>
      </c>
      <c r="AU465" s="230" t="s">
        <v>87</v>
      </c>
      <c r="AV465" s="12" t="s">
        <v>42</v>
      </c>
      <c r="AW465" s="12" t="s">
        <v>40</v>
      </c>
      <c r="AX465" s="12" t="s">
        <v>80</v>
      </c>
      <c r="AY465" s="230" t="s">
        <v>201</v>
      </c>
    </row>
    <row r="466" spans="2:65" s="13" customFormat="1">
      <c r="B466" s="231"/>
      <c r="C466" s="232"/>
      <c r="D466" s="218" t="s">
        <v>211</v>
      </c>
      <c r="E466" s="233" t="s">
        <v>34</v>
      </c>
      <c r="F466" s="234" t="s">
        <v>5479</v>
      </c>
      <c r="G466" s="232"/>
      <c r="H466" s="235">
        <v>2</v>
      </c>
      <c r="I466" s="236"/>
      <c r="J466" s="232"/>
      <c r="K466" s="232"/>
      <c r="L466" s="237"/>
      <c r="M466" s="238"/>
      <c r="N466" s="239"/>
      <c r="O466" s="239"/>
      <c r="P466" s="239"/>
      <c r="Q466" s="239"/>
      <c r="R466" s="239"/>
      <c r="S466" s="239"/>
      <c r="T466" s="240"/>
      <c r="AT466" s="241" t="s">
        <v>211</v>
      </c>
      <c r="AU466" s="241" t="s">
        <v>87</v>
      </c>
      <c r="AV466" s="13" t="s">
        <v>87</v>
      </c>
      <c r="AW466" s="13" t="s">
        <v>40</v>
      </c>
      <c r="AX466" s="13" t="s">
        <v>80</v>
      </c>
      <c r="AY466" s="241" t="s">
        <v>201</v>
      </c>
    </row>
    <row r="467" spans="2:65" s="14" customFormat="1">
      <c r="B467" s="242"/>
      <c r="C467" s="243"/>
      <c r="D467" s="218" t="s">
        <v>211</v>
      </c>
      <c r="E467" s="244" t="s">
        <v>34</v>
      </c>
      <c r="F467" s="245" t="s">
        <v>215</v>
      </c>
      <c r="G467" s="243"/>
      <c r="H467" s="246">
        <v>2</v>
      </c>
      <c r="I467" s="247"/>
      <c r="J467" s="243"/>
      <c r="K467" s="243"/>
      <c r="L467" s="248"/>
      <c r="M467" s="249"/>
      <c r="N467" s="250"/>
      <c r="O467" s="250"/>
      <c r="P467" s="250"/>
      <c r="Q467" s="250"/>
      <c r="R467" s="250"/>
      <c r="S467" s="250"/>
      <c r="T467" s="251"/>
      <c r="AT467" s="252" t="s">
        <v>211</v>
      </c>
      <c r="AU467" s="252" t="s">
        <v>87</v>
      </c>
      <c r="AV467" s="14" t="s">
        <v>111</v>
      </c>
      <c r="AW467" s="14" t="s">
        <v>40</v>
      </c>
      <c r="AX467" s="14" t="s">
        <v>42</v>
      </c>
      <c r="AY467" s="252" t="s">
        <v>201</v>
      </c>
    </row>
    <row r="468" spans="2:65" s="1" customFormat="1" ht="25.5" customHeight="1">
      <c r="B468" s="43"/>
      <c r="C468" s="206" t="s">
        <v>649</v>
      </c>
      <c r="D468" s="206" t="s">
        <v>203</v>
      </c>
      <c r="E468" s="207" t="s">
        <v>5488</v>
      </c>
      <c r="F468" s="208" t="s">
        <v>5489</v>
      </c>
      <c r="G468" s="209" t="s">
        <v>540</v>
      </c>
      <c r="H468" s="210">
        <v>4.5</v>
      </c>
      <c r="I468" s="211"/>
      <c r="J468" s="212">
        <f>ROUND(I468*H468,2)</f>
        <v>0</v>
      </c>
      <c r="K468" s="208" t="s">
        <v>207</v>
      </c>
      <c r="L468" s="63"/>
      <c r="M468" s="213" t="s">
        <v>34</v>
      </c>
      <c r="N468" s="214" t="s">
        <v>51</v>
      </c>
      <c r="O468" s="44"/>
      <c r="P468" s="215">
        <f>O468*H468</f>
        <v>0</v>
      </c>
      <c r="Q468" s="215">
        <v>0</v>
      </c>
      <c r="R468" s="215">
        <f>Q468*H468</f>
        <v>0</v>
      </c>
      <c r="S468" s="215">
        <v>0</v>
      </c>
      <c r="T468" s="216">
        <f>S468*H468</f>
        <v>0</v>
      </c>
      <c r="AR468" s="25" t="s">
        <v>111</v>
      </c>
      <c r="AT468" s="25" t="s">
        <v>203</v>
      </c>
      <c r="AU468" s="25" t="s">
        <v>87</v>
      </c>
      <c r="AY468" s="25" t="s">
        <v>201</v>
      </c>
      <c r="BE468" s="217">
        <f>IF(N468="základní",J468,0)</f>
        <v>0</v>
      </c>
      <c r="BF468" s="217">
        <f>IF(N468="snížená",J468,0)</f>
        <v>0</v>
      </c>
      <c r="BG468" s="217">
        <f>IF(N468="zákl. přenesená",J468,0)</f>
        <v>0</v>
      </c>
      <c r="BH468" s="217">
        <f>IF(N468="sníž. přenesená",J468,0)</f>
        <v>0</v>
      </c>
      <c r="BI468" s="217">
        <f>IF(N468="nulová",J468,0)</f>
        <v>0</v>
      </c>
      <c r="BJ468" s="25" t="s">
        <v>42</v>
      </c>
      <c r="BK468" s="217">
        <f>ROUND(I468*H468,2)</f>
        <v>0</v>
      </c>
      <c r="BL468" s="25" t="s">
        <v>111</v>
      </c>
      <c r="BM468" s="25" t="s">
        <v>5719</v>
      </c>
    </row>
    <row r="469" spans="2:65" s="1" customFormat="1" ht="67.5">
      <c r="B469" s="43"/>
      <c r="C469" s="65"/>
      <c r="D469" s="218" t="s">
        <v>209</v>
      </c>
      <c r="E469" s="65"/>
      <c r="F469" s="219" t="s">
        <v>5039</v>
      </c>
      <c r="G469" s="65"/>
      <c r="H469" s="65"/>
      <c r="I469" s="175"/>
      <c r="J469" s="65"/>
      <c r="K469" s="65"/>
      <c r="L469" s="63"/>
      <c r="M469" s="220"/>
      <c r="N469" s="44"/>
      <c r="O469" s="44"/>
      <c r="P469" s="44"/>
      <c r="Q469" s="44"/>
      <c r="R469" s="44"/>
      <c r="S469" s="44"/>
      <c r="T469" s="80"/>
      <c r="AT469" s="25" t="s">
        <v>209</v>
      </c>
      <c r="AU469" s="25" t="s">
        <v>87</v>
      </c>
    </row>
    <row r="470" spans="2:65" s="12" customFormat="1">
      <c r="B470" s="221"/>
      <c r="C470" s="222"/>
      <c r="D470" s="218" t="s">
        <v>211</v>
      </c>
      <c r="E470" s="223" t="s">
        <v>34</v>
      </c>
      <c r="F470" s="224" t="s">
        <v>5189</v>
      </c>
      <c r="G470" s="222"/>
      <c r="H470" s="223" t="s">
        <v>34</v>
      </c>
      <c r="I470" s="225"/>
      <c r="J470" s="222"/>
      <c r="K470" s="222"/>
      <c r="L470" s="226"/>
      <c r="M470" s="227"/>
      <c r="N470" s="228"/>
      <c r="O470" s="228"/>
      <c r="P470" s="228"/>
      <c r="Q470" s="228"/>
      <c r="R470" s="228"/>
      <c r="S470" s="228"/>
      <c r="T470" s="229"/>
      <c r="AT470" s="230" t="s">
        <v>211</v>
      </c>
      <c r="AU470" s="230" t="s">
        <v>87</v>
      </c>
      <c r="AV470" s="12" t="s">
        <v>42</v>
      </c>
      <c r="AW470" s="12" t="s">
        <v>40</v>
      </c>
      <c r="AX470" s="12" t="s">
        <v>80</v>
      </c>
      <c r="AY470" s="230" t="s">
        <v>201</v>
      </c>
    </row>
    <row r="471" spans="2:65" s="13" customFormat="1">
      <c r="B471" s="231"/>
      <c r="C471" s="232"/>
      <c r="D471" s="218" t="s">
        <v>211</v>
      </c>
      <c r="E471" s="233" t="s">
        <v>34</v>
      </c>
      <c r="F471" s="234" t="s">
        <v>5720</v>
      </c>
      <c r="G471" s="232"/>
      <c r="H471" s="235">
        <v>4.5</v>
      </c>
      <c r="I471" s="236"/>
      <c r="J471" s="232"/>
      <c r="K471" s="232"/>
      <c r="L471" s="237"/>
      <c r="M471" s="238"/>
      <c r="N471" s="239"/>
      <c r="O471" s="239"/>
      <c r="P471" s="239"/>
      <c r="Q471" s="239"/>
      <c r="R471" s="239"/>
      <c r="S471" s="239"/>
      <c r="T471" s="240"/>
      <c r="AT471" s="241" t="s">
        <v>211</v>
      </c>
      <c r="AU471" s="241" t="s">
        <v>87</v>
      </c>
      <c r="AV471" s="13" t="s">
        <v>87</v>
      </c>
      <c r="AW471" s="13" t="s">
        <v>40</v>
      </c>
      <c r="AX471" s="13" t="s">
        <v>80</v>
      </c>
      <c r="AY471" s="241" t="s">
        <v>201</v>
      </c>
    </row>
    <row r="472" spans="2:65" s="14" customFormat="1">
      <c r="B472" s="242"/>
      <c r="C472" s="243"/>
      <c r="D472" s="218" t="s">
        <v>211</v>
      </c>
      <c r="E472" s="244" t="s">
        <v>34</v>
      </c>
      <c r="F472" s="245" t="s">
        <v>215</v>
      </c>
      <c r="G472" s="243"/>
      <c r="H472" s="246">
        <v>4.5</v>
      </c>
      <c r="I472" s="247"/>
      <c r="J472" s="243"/>
      <c r="K472" s="243"/>
      <c r="L472" s="248"/>
      <c r="M472" s="249"/>
      <c r="N472" s="250"/>
      <c r="O472" s="250"/>
      <c r="P472" s="250"/>
      <c r="Q472" s="250"/>
      <c r="R472" s="250"/>
      <c r="S472" s="250"/>
      <c r="T472" s="251"/>
      <c r="AT472" s="252" t="s">
        <v>211</v>
      </c>
      <c r="AU472" s="252" t="s">
        <v>87</v>
      </c>
      <c r="AV472" s="14" t="s">
        <v>111</v>
      </c>
      <c r="AW472" s="14" t="s">
        <v>40</v>
      </c>
      <c r="AX472" s="14" t="s">
        <v>42</v>
      </c>
      <c r="AY472" s="252" t="s">
        <v>201</v>
      </c>
    </row>
    <row r="473" spans="2:65" s="1" customFormat="1" ht="25.5" customHeight="1">
      <c r="B473" s="43"/>
      <c r="C473" s="206" t="s">
        <v>653</v>
      </c>
      <c r="D473" s="206" t="s">
        <v>203</v>
      </c>
      <c r="E473" s="207" t="s">
        <v>5492</v>
      </c>
      <c r="F473" s="208" t="s">
        <v>5493</v>
      </c>
      <c r="G473" s="209" t="s">
        <v>540</v>
      </c>
      <c r="H473" s="210">
        <v>4.5</v>
      </c>
      <c r="I473" s="211"/>
      <c r="J473" s="212">
        <f>ROUND(I473*H473,2)</f>
        <v>0</v>
      </c>
      <c r="K473" s="208" t="s">
        <v>207</v>
      </c>
      <c r="L473" s="63"/>
      <c r="M473" s="213" t="s">
        <v>34</v>
      </c>
      <c r="N473" s="214" t="s">
        <v>51</v>
      </c>
      <c r="O473" s="44"/>
      <c r="P473" s="215">
        <f>O473*H473</f>
        <v>0</v>
      </c>
      <c r="Q473" s="215">
        <v>0</v>
      </c>
      <c r="R473" s="215">
        <f>Q473*H473</f>
        <v>0</v>
      </c>
      <c r="S473" s="215">
        <v>0</v>
      </c>
      <c r="T473" s="216">
        <f>S473*H473</f>
        <v>0</v>
      </c>
      <c r="AR473" s="25" t="s">
        <v>111</v>
      </c>
      <c r="AT473" s="25" t="s">
        <v>203</v>
      </c>
      <c r="AU473" s="25" t="s">
        <v>87</v>
      </c>
      <c r="AY473" s="25" t="s">
        <v>201</v>
      </c>
      <c r="BE473" s="217">
        <f>IF(N473="základní",J473,0)</f>
        <v>0</v>
      </c>
      <c r="BF473" s="217">
        <f>IF(N473="snížená",J473,0)</f>
        <v>0</v>
      </c>
      <c r="BG473" s="217">
        <f>IF(N473="zákl. přenesená",J473,0)</f>
        <v>0</v>
      </c>
      <c r="BH473" s="217">
        <f>IF(N473="sníž. přenesená",J473,0)</f>
        <v>0</v>
      </c>
      <c r="BI473" s="217">
        <f>IF(N473="nulová",J473,0)</f>
        <v>0</v>
      </c>
      <c r="BJ473" s="25" t="s">
        <v>42</v>
      </c>
      <c r="BK473" s="217">
        <f>ROUND(I473*H473,2)</f>
        <v>0</v>
      </c>
      <c r="BL473" s="25" t="s">
        <v>111</v>
      </c>
      <c r="BM473" s="25" t="s">
        <v>5721</v>
      </c>
    </row>
    <row r="474" spans="2:65" s="1" customFormat="1" ht="67.5">
      <c r="B474" s="43"/>
      <c r="C474" s="65"/>
      <c r="D474" s="218" t="s">
        <v>209</v>
      </c>
      <c r="E474" s="65"/>
      <c r="F474" s="219" t="s">
        <v>5039</v>
      </c>
      <c r="G474" s="65"/>
      <c r="H474" s="65"/>
      <c r="I474" s="175"/>
      <c r="J474" s="65"/>
      <c r="K474" s="65"/>
      <c r="L474" s="63"/>
      <c r="M474" s="220"/>
      <c r="N474" s="44"/>
      <c r="O474" s="44"/>
      <c r="P474" s="44"/>
      <c r="Q474" s="44"/>
      <c r="R474" s="44"/>
      <c r="S474" s="44"/>
      <c r="T474" s="80"/>
      <c r="AT474" s="25" t="s">
        <v>209</v>
      </c>
      <c r="AU474" s="25" t="s">
        <v>87</v>
      </c>
    </row>
    <row r="475" spans="2:65" s="12" customFormat="1">
      <c r="B475" s="221"/>
      <c r="C475" s="222"/>
      <c r="D475" s="218" t="s">
        <v>211</v>
      </c>
      <c r="E475" s="223" t="s">
        <v>34</v>
      </c>
      <c r="F475" s="224" t="s">
        <v>5189</v>
      </c>
      <c r="G475" s="222"/>
      <c r="H475" s="223" t="s">
        <v>34</v>
      </c>
      <c r="I475" s="225"/>
      <c r="J475" s="222"/>
      <c r="K475" s="222"/>
      <c r="L475" s="226"/>
      <c r="M475" s="227"/>
      <c r="N475" s="228"/>
      <c r="O475" s="228"/>
      <c r="P475" s="228"/>
      <c r="Q475" s="228"/>
      <c r="R475" s="228"/>
      <c r="S475" s="228"/>
      <c r="T475" s="229"/>
      <c r="AT475" s="230" t="s">
        <v>211</v>
      </c>
      <c r="AU475" s="230" t="s">
        <v>87</v>
      </c>
      <c r="AV475" s="12" t="s">
        <v>42</v>
      </c>
      <c r="AW475" s="12" t="s">
        <v>40</v>
      </c>
      <c r="AX475" s="12" t="s">
        <v>80</v>
      </c>
      <c r="AY475" s="230" t="s">
        <v>201</v>
      </c>
    </row>
    <row r="476" spans="2:65" s="13" customFormat="1">
      <c r="B476" s="231"/>
      <c r="C476" s="232"/>
      <c r="D476" s="218" t="s">
        <v>211</v>
      </c>
      <c r="E476" s="233" t="s">
        <v>34</v>
      </c>
      <c r="F476" s="234" t="s">
        <v>5722</v>
      </c>
      <c r="G476" s="232"/>
      <c r="H476" s="235">
        <v>4.5</v>
      </c>
      <c r="I476" s="236"/>
      <c r="J476" s="232"/>
      <c r="K476" s="232"/>
      <c r="L476" s="237"/>
      <c r="M476" s="238"/>
      <c r="N476" s="239"/>
      <c r="O476" s="239"/>
      <c r="P476" s="239"/>
      <c r="Q476" s="239"/>
      <c r="R476" s="239"/>
      <c r="S476" s="239"/>
      <c r="T476" s="240"/>
      <c r="AT476" s="241" t="s">
        <v>211</v>
      </c>
      <c r="AU476" s="241" t="s">
        <v>87</v>
      </c>
      <c r="AV476" s="13" t="s">
        <v>87</v>
      </c>
      <c r="AW476" s="13" t="s">
        <v>40</v>
      </c>
      <c r="AX476" s="13" t="s">
        <v>80</v>
      </c>
      <c r="AY476" s="241" t="s">
        <v>201</v>
      </c>
    </row>
    <row r="477" spans="2:65" s="14" customFormat="1">
      <c r="B477" s="242"/>
      <c r="C477" s="243"/>
      <c r="D477" s="218" t="s">
        <v>211</v>
      </c>
      <c r="E477" s="244" t="s">
        <v>34</v>
      </c>
      <c r="F477" s="245" t="s">
        <v>215</v>
      </c>
      <c r="G477" s="243"/>
      <c r="H477" s="246">
        <v>4.5</v>
      </c>
      <c r="I477" s="247"/>
      <c r="J477" s="243"/>
      <c r="K477" s="243"/>
      <c r="L477" s="248"/>
      <c r="M477" s="249"/>
      <c r="N477" s="250"/>
      <c r="O477" s="250"/>
      <c r="P477" s="250"/>
      <c r="Q477" s="250"/>
      <c r="R477" s="250"/>
      <c r="S477" s="250"/>
      <c r="T477" s="251"/>
      <c r="AT477" s="252" t="s">
        <v>211</v>
      </c>
      <c r="AU477" s="252" t="s">
        <v>87</v>
      </c>
      <c r="AV477" s="14" t="s">
        <v>111</v>
      </c>
      <c r="AW477" s="14" t="s">
        <v>40</v>
      </c>
      <c r="AX477" s="14" t="s">
        <v>42</v>
      </c>
      <c r="AY477" s="252" t="s">
        <v>201</v>
      </c>
    </row>
    <row r="478" spans="2:65" s="1" customFormat="1" ht="51" customHeight="1">
      <c r="B478" s="43"/>
      <c r="C478" s="206" t="s">
        <v>658</v>
      </c>
      <c r="D478" s="206" t="s">
        <v>203</v>
      </c>
      <c r="E478" s="207" t="s">
        <v>5040</v>
      </c>
      <c r="F478" s="208" t="s">
        <v>5041</v>
      </c>
      <c r="G478" s="209" t="s">
        <v>540</v>
      </c>
      <c r="H478" s="210">
        <v>4.5</v>
      </c>
      <c r="I478" s="211"/>
      <c r="J478" s="212">
        <f>ROUND(I478*H478,2)</f>
        <v>0</v>
      </c>
      <c r="K478" s="208" t="s">
        <v>207</v>
      </c>
      <c r="L478" s="63"/>
      <c r="M478" s="213" t="s">
        <v>34</v>
      </c>
      <c r="N478" s="214" t="s">
        <v>51</v>
      </c>
      <c r="O478" s="44"/>
      <c r="P478" s="215">
        <f>O478*H478</f>
        <v>0</v>
      </c>
      <c r="Q478" s="215">
        <v>6.0999999999999997E-4</v>
      </c>
      <c r="R478" s="215">
        <f>Q478*H478</f>
        <v>2.745E-3</v>
      </c>
      <c r="S478" s="215">
        <v>0</v>
      </c>
      <c r="T478" s="216">
        <f>S478*H478</f>
        <v>0</v>
      </c>
      <c r="AR478" s="25" t="s">
        <v>111</v>
      </c>
      <c r="AT478" s="25" t="s">
        <v>203</v>
      </c>
      <c r="AU478" s="25" t="s">
        <v>87</v>
      </c>
      <c r="AY478" s="25" t="s">
        <v>201</v>
      </c>
      <c r="BE478" s="217">
        <f>IF(N478="základní",J478,0)</f>
        <v>0</v>
      </c>
      <c r="BF478" s="217">
        <f>IF(N478="snížená",J478,0)</f>
        <v>0</v>
      </c>
      <c r="BG478" s="217">
        <f>IF(N478="zákl. přenesená",J478,0)</f>
        <v>0</v>
      </c>
      <c r="BH478" s="217">
        <f>IF(N478="sníž. přenesená",J478,0)</f>
        <v>0</v>
      </c>
      <c r="BI478" s="217">
        <f>IF(N478="nulová",J478,0)</f>
        <v>0</v>
      </c>
      <c r="BJ478" s="25" t="s">
        <v>42</v>
      </c>
      <c r="BK478" s="217">
        <f>ROUND(I478*H478,2)</f>
        <v>0</v>
      </c>
      <c r="BL478" s="25" t="s">
        <v>111</v>
      </c>
      <c r="BM478" s="25" t="s">
        <v>5723</v>
      </c>
    </row>
    <row r="479" spans="2:65" s="1" customFormat="1" ht="40.5">
      <c r="B479" s="43"/>
      <c r="C479" s="65"/>
      <c r="D479" s="218" t="s">
        <v>209</v>
      </c>
      <c r="E479" s="65"/>
      <c r="F479" s="219" t="s">
        <v>5043</v>
      </c>
      <c r="G479" s="65"/>
      <c r="H479" s="65"/>
      <c r="I479" s="175"/>
      <c r="J479" s="65"/>
      <c r="K479" s="65"/>
      <c r="L479" s="63"/>
      <c r="M479" s="220"/>
      <c r="N479" s="44"/>
      <c r="O479" s="44"/>
      <c r="P479" s="44"/>
      <c r="Q479" s="44"/>
      <c r="R479" s="44"/>
      <c r="S479" s="44"/>
      <c r="T479" s="80"/>
      <c r="AT479" s="25" t="s">
        <v>209</v>
      </c>
      <c r="AU479" s="25" t="s">
        <v>87</v>
      </c>
    </row>
    <row r="480" spans="2:65" s="12" customFormat="1">
      <c r="B480" s="221"/>
      <c r="C480" s="222"/>
      <c r="D480" s="218" t="s">
        <v>211</v>
      </c>
      <c r="E480" s="223" t="s">
        <v>34</v>
      </c>
      <c r="F480" s="224" t="s">
        <v>5189</v>
      </c>
      <c r="G480" s="222"/>
      <c r="H480" s="223" t="s">
        <v>34</v>
      </c>
      <c r="I480" s="225"/>
      <c r="J480" s="222"/>
      <c r="K480" s="222"/>
      <c r="L480" s="226"/>
      <c r="M480" s="227"/>
      <c r="N480" s="228"/>
      <c r="O480" s="228"/>
      <c r="P480" s="228"/>
      <c r="Q480" s="228"/>
      <c r="R480" s="228"/>
      <c r="S480" s="228"/>
      <c r="T480" s="229"/>
      <c r="AT480" s="230" t="s">
        <v>211</v>
      </c>
      <c r="AU480" s="230" t="s">
        <v>87</v>
      </c>
      <c r="AV480" s="12" t="s">
        <v>42</v>
      </c>
      <c r="AW480" s="12" t="s">
        <v>40</v>
      </c>
      <c r="AX480" s="12" t="s">
        <v>80</v>
      </c>
      <c r="AY480" s="230" t="s">
        <v>201</v>
      </c>
    </row>
    <row r="481" spans="2:65" s="13" customFormat="1">
      <c r="B481" s="231"/>
      <c r="C481" s="232"/>
      <c r="D481" s="218" t="s">
        <v>211</v>
      </c>
      <c r="E481" s="233" t="s">
        <v>34</v>
      </c>
      <c r="F481" s="234" t="s">
        <v>5724</v>
      </c>
      <c r="G481" s="232"/>
      <c r="H481" s="235">
        <v>4.5</v>
      </c>
      <c r="I481" s="236"/>
      <c r="J481" s="232"/>
      <c r="K481" s="232"/>
      <c r="L481" s="237"/>
      <c r="M481" s="238"/>
      <c r="N481" s="239"/>
      <c r="O481" s="239"/>
      <c r="P481" s="239"/>
      <c r="Q481" s="239"/>
      <c r="R481" s="239"/>
      <c r="S481" s="239"/>
      <c r="T481" s="240"/>
      <c r="AT481" s="241" t="s">
        <v>211</v>
      </c>
      <c r="AU481" s="241" t="s">
        <v>87</v>
      </c>
      <c r="AV481" s="13" t="s">
        <v>87</v>
      </c>
      <c r="AW481" s="13" t="s">
        <v>40</v>
      </c>
      <c r="AX481" s="13" t="s">
        <v>80</v>
      </c>
      <c r="AY481" s="241" t="s">
        <v>201</v>
      </c>
    </row>
    <row r="482" spans="2:65" s="14" customFormat="1">
      <c r="B482" s="242"/>
      <c r="C482" s="243"/>
      <c r="D482" s="218" t="s">
        <v>211</v>
      </c>
      <c r="E482" s="244" t="s">
        <v>34</v>
      </c>
      <c r="F482" s="245" t="s">
        <v>215</v>
      </c>
      <c r="G482" s="243"/>
      <c r="H482" s="246">
        <v>4.5</v>
      </c>
      <c r="I482" s="247"/>
      <c r="J482" s="243"/>
      <c r="K482" s="243"/>
      <c r="L482" s="248"/>
      <c r="M482" s="249"/>
      <c r="N482" s="250"/>
      <c r="O482" s="250"/>
      <c r="P482" s="250"/>
      <c r="Q482" s="250"/>
      <c r="R482" s="250"/>
      <c r="S482" s="250"/>
      <c r="T482" s="251"/>
      <c r="AT482" s="252" t="s">
        <v>211</v>
      </c>
      <c r="AU482" s="252" t="s">
        <v>87</v>
      </c>
      <c r="AV482" s="14" t="s">
        <v>111</v>
      </c>
      <c r="AW482" s="14" t="s">
        <v>40</v>
      </c>
      <c r="AX482" s="14" t="s">
        <v>42</v>
      </c>
      <c r="AY482" s="252" t="s">
        <v>201</v>
      </c>
    </row>
    <row r="483" spans="2:65" s="1" customFormat="1" ht="25.5" customHeight="1">
      <c r="B483" s="43"/>
      <c r="C483" s="206" t="s">
        <v>664</v>
      </c>
      <c r="D483" s="206" t="s">
        <v>203</v>
      </c>
      <c r="E483" s="207" t="s">
        <v>5498</v>
      </c>
      <c r="F483" s="208" t="s">
        <v>5499</v>
      </c>
      <c r="G483" s="209" t="s">
        <v>540</v>
      </c>
      <c r="H483" s="210">
        <v>4.5</v>
      </c>
      <c r="I483" s="211"/>
      <c r="J483" s="212">
        <f>ROUND(I483*H483,2)</f>
        <v>0</v>
      </c>
      <c r="K483" s="208" t="s">
        <v>207</v>
      </c>
      <c r="L483" s="63"/>
      <c r="M483" s="213" t="s">
        <v>34</v>
      </c>
      <c r="N483" s="214" t="s">
        <v>51</v>
      </c>
      <c r="O483" s="44"/>
      <c r="P483" s="215">
        <f>O483*H483</f>
        <v>0</v>
      </c>
      <c r="Q483" s="215">
        <v>0</v>
      </c>
      <c r="R483" s="215">
        <f>Q483*H483</f>
        <v>0</v>
      </c>
      <c r="S483" s="215">
        <v>0</v>
      </c>
      <c r="T483" s="216">
        <f>S483*H483</f>
        <v>0</v>
      </c>
      <c r="AR483" s="25" t="s">
        <v>111</v>
      </c>
      <c r="AT483" s="25" t="s">
        <v>203</v>
      </c>
      <c r="AU483" s="25" t="s">
        <v>87</v>
      </c>
      <c r="AY483" s="25" t="s">
        <v>201</v>
      </c>
      <c r="BE483" s="217">
        <f>IF(N483="základní",J483,0)</f>
        <v>0</v>
      </c>
      <c r="BF483" s="217">
        <f>IF(N483="snížená",J483,0)</f>
        <v>0</v>
      </c>
      <c r="BG483" s="217">
        <f>IF(N483="zákl. přenesená",J483,0)</f>
        <v>0</v>
      </c>
      <c r="BH483" s="217">
        <f>IF(N483="sníž. přenesená",J483,0)</f>
        <v>0</v>
      </c>
      <c r="BI483" s="217">
        <f>IF(N483="nulová",J483,0)</f>
        <v>0</v>
      </c>
      <c r="BJ483" s="25" t="s">
        <v>42</v>
      </c>
      <c r="BK483" s="217">
        <f>ROUND(I483*H483,2)</f>
        <v>0</v>
      </c>
      <c r="BL483" s="25" t="s">
        <v>111</v>
      </c>
      <c r="BM483" s="25" t="s">
        <v>5725</v>
      </c>
    </row>
    <row r="484" spans="2:65" s="1" customFormat="1" ht="27">
      <c r="B484" s="43"/>
      <c r="C484" s="65"/>
      <c r="D484" s="218" t="s">
        <v>209</v>
      </c>
      <c r="E484" s="65"/>
      <c r="F484" s="219" t="s">
        <v>5501</v>
      </c>
      <c r="G484" s="65"/>
      <c r="H484" s="65"/>
      <c r="I484" s="175"/>
      <c r="J484" s="65"/>
      <c r="K484" s="65"/>
      <c r="L484" s="63"/>
      <c r="M484" s="220"/>
      <c r="N484" s="44"/>
      <c r="O484" s="44"/>
      <c r="P484" s="44"/>
      <c r="Q484" s="44"/>
      <c r="R484" s="44"/>
      <c r="S484" s="44"/>
      <c r="T484" s="80"/>
      <c r="AT484" s="25" t="s">
        <v>209</v>
      </c>
      <c r="AU484" s="25" t="s">
        <v>87</v>
      </c>
    </row>
    <row r="485" spans="2:65" s="12" customFormat="1">
      <c r="B485" s="221"/>
      <c r="C485" s="222"/>
      <c r="D485" s="218" t="s">
        <v>211</v>
      </c>
      <c r="E485" s="223" t="s">
        <v>34</v>
      </c>
      <c r="F485" s="224" t="s">
        <v>5189</v>
      </c>
      <c r="G485" s="222"/>
      <c r="H485" s="223" t="s">
        <v>34</v>
      </c>
      <c r="I485" s="225"/>
      <c r="J485" s="222"/>
      <c r="K485" s="222"/>
      <c r="L485" s="226"/>
      <c r="M485" s="227"/>
      <c r="N485" s="228"/>
      <c r="O485" s="228"/>
      <c r="P485" s="228"/>
      <c r="Q485" s="228"/>
      <c r="R485" s="228"/>
      <c r="S485" s="228"/>
      <c r="T485" s="229"/>
      <c r="AT485" s="230" t="s">
        <v>211</v>
      </c>
      <c r="AU485" s="230" t="s">
        <v>87</v>
      </c>
      <c r="AV485" s="12" t="s">
        <v>42</v>
      </c>
      <c r="AW485" s="12" t="s">
        <v>40</v>
      </c>
      <c r="AX485" s="12" t="s">
        <v>80</v>
      </c>
      <c r="AY485" s="230" t="s">
        <v>201</v>
      </c>
    </row>
    <row r="486" spans="2:65" s="13" customFormat="1">
      <c r="B486" s="231"/>
      <c r="C486" s="232"/>
      <c r="D486" s="218" t="s">
        <v>211</v>
      </c>
      <c r="E486" s="233" t="s">
        <v>34</v>
      </c>
      <c r="F486" s="234" t="s">
        <v>5722</v>
      </c>
      <c r="G486" s="232"/>
      <c r="H486" s="235">
        <v>4.5</v>
      </c>
      <c r="I486" s="236"/>
      <c r="J486" s="232"/>
      <c r="K486" s="232"/>
      <c r="L486" s="237"/>
      <c r="M486" s="238"/>
      <c r="N486" s="239"/>
      <c r="O486" s="239"/>
      <c r="P486" s="239"/>
      <c r="Q486" s="239"/>
      <c r="R486" s="239"/>
      <c r="S486" s="239"/>
      <c r="T486" s="240"/>
      <c r="AT486" s="241" t="s">
        <v>211</v>
      </c>
      <c r="AU486" s="241" t="s">
        <v>87</v>
      </c>
      <c r="AV486" s="13" t="s">
        <v>87</v>
      </c>
      <c r="AW486" s="13" t="s">
        <v>40</v>
      </c>
      <c r="AX486" s="13" t="s">
        <v>80</v>
      </c>
      <c r="AY486" s="241" t="s">
        <v>201</v>
      </c>
    </row>
    <row r="487" spans="2:65" s="14" customFormat="1">
      <c r="B487" s="242"/>
      <c r="C487" s="243"/>
      <c r="D487" s="218" t="s">
        <v>211</v>
      </c>
      <c r="E487" s="244" t="s">
        <v>34</v>
      </c>
      <c r="F487" s="245" t="s">
        <v>215</v>
      </c>
      <c r="G487" s="243"/>
      <c r="H487" s="246">
        <v>4.5</v>
      </c>
      <c r="I487" s="247"/>
      <c r="J487" s="243"/>
      <c r="K487" s="243"/>
      <c r="L487" s="248"/>
      <c r="M487" s="249"/>
      <c r="N487" s="250"/>
      <c r="O487" s="250"/>
      <c r="P487" s="250"/>
      <c r="Q487" s="250"/>
      <c r="R487" s="250"/>
      <c r="S487" s="250"/>
      <c r="T487" s="251"/>
      <c r="AT487" s="252" t="s">
        <v>211</v>
      </c>
      <c r="AU487" s="252" t="s">
        <v>87</v>
      </c>
      <c r="AV487" s="14" t="s">
        <v>111</v>
      </c>
      <c r="AW487" s="14" t="s">
        <v>40</v>
      </c>
      <c r="AX487" s="14" t="s">
        <v>42</v>
      </c>
      <c r="AY487" s="252" t="s">
        <v>201</v>
      </c>
    </row>
    <row r="488" spans="2:65" s="1" customFormat="1" ht="25.5" customHeight="1">
      <c r="B488" s="43"/>
      <c r="C488" s="206" t="s">
        <v>672</v>
      </c>
      <c r="D488" s="206" t="s">
        <v>203</v>
      </c>
      <c r="E488" s="207" t="s">
        <v>5502</v>
      </c>
      <c r="F488" s="208" t="s">
        <v>5503</v>
      </c>
      <c r="G488" s="209" t="s">
        <v>540</v>
      </c>
      <c r="H488" s="210">
        <v>4.5</v>
      </c>
      <c r="I488" s="211"/>
      <c r="J488" s="212">
        <f>ROUND(I488*H488,2)</f>
        <v>0</v>
      </c>
      <c r="K488" s="208" t="s">
        <v>207</v>
      </c>
      <c r="L488" s="63"/>
      <c r="M488" s="213" t="s">
        <v>34</v>
      </c>
      <c r="N488" s="214" t="s">
        <v>51</v>
      </c>
      <c r="O488" s="44"/>
      <c r="P488" s="215">
        <f>O488*H488</f>
        <v>0</v>
      </c>
      <c r="Q488" s="215">
        <v>2.0000000000000002E-5</v>
      </c>
      <c r="R488" s="215">
        <f>Q488*H488</f>
        <v>9.0000000000000006E-5</v>
      </c>
      <c r="S488" s="215">
        <v>0</v>
      </c>
      <c r="T488" s="216">
        <f>S488*H488</f>
        <v>0</v>
      </c>
      <c r="AR488" s="25" t="s">
        <v>111</v>
      </c>
      <c r="AT488" s="25" t="s">
        <v>203</v>
      </c>
      <c r="AU488" s="25" t="s">
        <v>87</v>
      </c>
      <c r="AY488" s="25" t="s">
        <v>201</v>
      </c>
      <c r="BE488" s="217">
        <f>IF(N488="základní",J488,0)</f>
        <v>0</v>
      </c>
      <c r="BF488" s="217">
        <f>IF(N488="snížená",J488,0)</f>
        <v>0</v>
      </c>
      <c r="BG488" s="217">
        <f>IF(N488="zákl. přenesená",J488,0)</f>
        <v>0</v>
      </c>
      <c r="BH488" s="217">
        <f>IF(N488="sníž. přenesená",J488,0)</f>
        <v>0</v>
      </c>
      <c r="BI488" s="217">
        <f>IF(N488="nulová",J488,0)</f>
        <v>0</v>
      </c>
      <c r="BJ488" s="25" t="s">
        <v>42</v>
      </c>
      <c r="BK488" s="217">
        <f>ROUND(I488*H488,2)</f>
        <v>0</v>
      </c>
      <c r="BL488" s="25" t="s">
        <v>111</v>
      </c>
      <c r="BM488" s="25" t="s">
        <v>5726</v>
      </c>
    </row>
    <row r="489" spans="2:65" s="1" customFormat="1" ht="27">
      <c r="B489" s="43"/>
      <c r="C489" s="65"/>
      <c r="D489" s="218" t="s">
        <v>209</v>
      </c>
      <c r="E489" s="65"/>
      <c r="F489" s="219" t="s">
        <v>5501</v>
      </c>
      <c r="G489" s="65"/>
      <c r="H489" s="65"/>
      <c r="I489" s="175"/>
      <c r="J489" s="65"/>
      <c r="K489" s="65"/>
      <c r="L489" s="63"/>
      <c r="M489" s="220"/>
      <c r="N489" s="44"/>
      <c r="O489" s="44"/>
      <c r="P489" s="44"/>
      <c r="Q489" s="44"/>
      <c r="R489" s="44"/>
      <c r="S489" s="44"/>
      <c r="T489" s="80"/>
      <c r="AT489" s="25" t="s">
        <v>209</v>
      </c>
      <c r="AU489" s="25" t="s">
        <v>87</v>
      </c>
    </row>
    <row r="490" spans="2:65" s="12" customFormat="1">
      <c r="B490" s="221"/>
      <c r="C490" s="222"/>
      <c r="D490" s="218" t="s">
        <v>211</v>
      </c>
      <c r="E490" s="223" t="s">
        <v>34</v>
      </c>
      <c r="F490" s="224" t="s">
        <v>5189</v>
      </c>
      <c r="G490" s="222"/>
      <c r="H490" s="223" t="s">
        <v>34</v>
      </c>
      <c r="I490" s="225"/>
      <c r="J490" s="222"/>
      <c r="K490" s="222"/>
      <c r="L490" s="226"/>
      <c r="M490" s="227"/>
      <c r="N490" s="228"/>
      <c r="O490" s="228"/>
      <c r="P490" s="228"/>
      <c r="Q490" s="228"/>
      <c r="R490" s="228"/>
      <c r="S490" s="228"/>
      <c r="T490" s="229"/>
      <c r="AT490" s="230" t="s">
        <v>211</v>
      </c>
      <c r="AU490" s="230" t="s">
        <v>87</v>
      </c>
      <c r="AV490" s="12" t="s">
        <v>42</v>
      </c>
      <c r="AW490" s="12" t="s">
        <v>40</v>
      </c>
      <c r="AX490" s="12" t="s">
        <v>80</v>
      </c>
      <c r="AY490" s="230" t="s">
        <v>201</v>
      </c>
    </row>
    <row r="491" spans="2:65" s="13" customFormat="1">
      <c r="B491" s="231"/>
      <c r="C491" s="232"/>
      <c r="D491" s="218" t="s">
        <v>211</v>
      </c>
      <c r="E491" s="233" t="s">
        <v>34</v>
      </c>
      <c r="F491" s="234" t="s">
        <v>5727</v>
      </c>
      <c r="G491" s="232"/>
      <c r="H491" s="235">
        <v>4.5</v>
      </c>
      <c r="I491" s="236"/>
      <c r="J491" s="232"/>
      <c r="K491" s="232"/>
      <c r="L491" s="237"/>
      <c r="M491" s="238"/>
      <c r="N491" s="239"/>
      <c r="O491" s="239"/>
      <c r="P491" s="239"/>
      <c r="Q491" s="239"/>
      <c r="R491" s="239"/>
      <c r="S491" s="239"/>
      <c r="T491" s="240"/>
      <c r="AT491" s="241" t="s">
        <v>211</v>
      </c>
      <c r="AU491" s="241" t="s">
        <v>87</v>
      </c>
      <c r="AV491" s="13" t="s">
        <v>87</v>
      </c>
      <c r="AW491" s="13" t="s">
        <v>40</v>
      </c>
      <c r="AX491" s="13" t="s">
        <v>80</v>
      </c>
      <c r="AY491" s="241" t="s">
        <v>201</v>
      </c>
    </row>
    <row r="492" spans="2:65" s="14" customFormat="1">
      <c r="B492" s="242"/>
      <c r="C492" s="243"/>
      <c r="D492" s="218" t="s">
        <v>211</v>
      </c>
      <c r="E492" s="244" t="s">
        <v>34</v>
      </c>
      <c r="F492" s="245" t="s">
        <v>215</v>
      </c>
      <c r="G492" s="243"/>
      <c r="H492" s="246">
        <v>4.5</v>
      </c>
      <c r="I492" s="247"/>
      <c r="J492" s="243"/>
      <c r="K492" s="243"/>
      <c r="L492" s="248"/>
      <c r="M492" s="249"/>
      <c r="N492" s="250"/>
      <c r="O492" s="250"/>
      <c r="P492" s="250"/>
      <c r="Q492" s="250"/>
      <c r="R492" s="250"/>
      <c r="S492" s="250"/>
      <c r="T492" s="251"/>
      <c r="AT492" s="252" t="s">
        <v>211</v>
      </c>
      <c r="AU492" s="252" t="s">
        <v>87</v>
      </c>
      <c r="AV492" s="14" t="s">
        <v>111</v>
      </c>
      <c r="AW492" s="14" t="s">
        <v>40</v>
      </c>
      <c r="AX492" s="14" t="s">
        <v>42</v>
      </c>
      <c r="AY492" s="252" t="s">
        <v>201</v>
      </c>
    </row>
    <row r="493" spans="2:65" s="1" customFormat="1" ht="63.75" customHeight="1">
      <c r="B493" s="43"/>
      <c r="C493" s="206" t="s">
        <v>679</v>
      </c>
      <c r="D493" s="206" t="s">
        <v>203</v>
      </c>
      <c r="E493" s="207" t="s">
        <v>5506</v>
      </c>
      <c r="F493" s="208" t="s">
        <v>5507</v>
      </c>
      <c r="G493" s="209" t="s">
        <v>540</v>
      </c>
      <c r="H493" s="210">
        <v>2</v>
      </c>
      <c r="I493" s="211"/>
      <c r="J493" s="212">
        <f>ROUND(I493*H493,2)</f>
        <v>0</v>
      </c>
      <c r="K493" s="208" t="s">
        <v>207</v>
      </c>
      <c r="L493" s="63"/>
      <c r="M493" s="213" t="s">
        <v>34</v>
      </c>
      <c r="N493" s="214" t="s">
        <v>51</v>
      </c>
      <c r="O493" s="44"/>
      <c r="P493" s="215">
        <f>O493*H493</f>
        <v>0</v>
      </c>
      <c r="Q493" s="215">
        <v>0</v>
      </c>
      <c r="R493" s="215">
        <f>Q493*H493</f>
        <v>0</v>
      </c>
      <c r="S493" s="215">
        <v>0</v>
      </c>
      <c r="T493" s="216">
        <f>S493*H493</f>
        <v>0</v>
      </c>
      <c r="AR493" s="25" t="s">
        <v>111</v>
      </c>
      <c r="AT493" s="25" t="s">
        <v>203</v>
      </c>
      <c r="AU493" s="25" t="s">
        <v>87</v>
      </c>
      <c r="AY493" s="25" t="s">
        <v>201</v>
      </c>
      <c r="BE493" s="217">
        <f>IF(N493="základní",J493,0)</f>
        <v>0</v>
      </c>
      <c r="BF493" s="217">
        <f>IF(N493="snížená",J493,0)</f>
        <v>0</v>
      </c>
      <c r="BG493" s="217">
        <f>IF(N493="zákl. přenesená",J493,0)</f>
        <v>0</v>
      </c>
      <c r="BH493" s="217">
        <f>IF(N493="sníž. přenesená",J493,0)</f>
        <v>0</v>
      </c>
      <c r="BI493" s="217">
        <f>IF(N493="nulová",J493,0)</f>
        <v>0</v>
      </c>
      <c r="BJ493" s="25" t="s">
        <v>42</v>
      </c>
      <c r="BK493" s="217">
        <f>ROUND(I493*H493,2)</f>
        <v>0</v>
      </c>
      <c r="BL493" s="25" t="s">
        <v>111</v>
      </c>
      <c r="BM493" s="25" t="s">
        <v>5728</v>
      </c>
    </row>
    <row r="494" spans="2:65" s="1" customFormat="1" ht="81">
      <c r="B494" s="43"/>
      <c r="C494" s="65"/>
      <c r="D494" s="218" t="s">
        <v>209</v>
      </c>
      <c r="E494" s="65"/>
      <c r="F494" s="219" t="s">
        <v>5509</v>
      </c>
      <c r="G494" s="65"/>
      <c r="H494" s="65"/>
      <c r="I494" s="175"/>
      <c r="J494" s="65"/>
      <c r="K494" s="65"/>
      <c r="L494" s="63"/>
      <c r="M494" s="220"/>
      <c r="N494" s="44"/>
      <c r="O494" s="44"/>
      <c r="P494" s="44"/>
      <c r="Q494" s="44"/>
      <c r="R494" s="44"/>
      <c r="S494" s="44"/>
      <c r="T494" s="80"/>
      <c r="AT494" s="25" t="s">
        <v>209</v>
      </c>
      <c r="AU494" s="25" t="s">
        <v>87</v>
      </c>
    </row>
    <row r="495" spans="2:65" s="1" customFormat="1" ht="51" customHeight="1">
      <c r="B495" s="43"/>
      <c r="C495" s="206" t="s">
        <v>683</v>
      </c>
      <c r="D495" s="206" t="s">
        <v>203</v>
      </c>
      <c r="E495" s="207" t="s">
        <v>5510</v>
      </c>
      <c r="F495" s="208" t="s">
        <v>5511</v>
      </c>
      <c r="G495" s="209" t="s">
        <v>137</v>
      </c>
      <c r="H495" s="210">
        <v>2</v>
      </c>
      <c r="I495" s="211"/>
      <c r="J495" s="212">
        <f>ROUND(I495*H495,2)</f>
        <v>0</v>
      </c>
      <c r="K495" s="208" t="s">
        <v>207</v>
      </c>
      <c r="L495" s="63"/>
      <c r="M495" s="213" t="s">
        <v>34</v>
      </c>
      <c r="N495" s="214" t="s">
        <v>51</v>
      </c>
      <c r="O495" s="44"/>
      <c r="P495" s="215">
        <f>O495*H495</f>
        <v>0</v>
      </c>
      <c r="Q495" s="215">
        <v>0</v>
      </c>
      <c r="R495" s="215">
        <f>Q495*H495</f>
        <v>0</v>
      </c>
      <c r="S495" s="215">
        <v>0</v>
      </c>
      <c r="T495" s="216">
        <f>S495*H495</f>
        <v>0</v>
      </c>
      <c r="AR495" s="25" t="s">
        <v>111</v>
      </c>
      <c r="AT495" s="25" t="s">
        <v>203</v>
      </c>
      <c r="AU495" s="25" t="s">
        <v>87</v>
      </c>
      <c r="AY495" s="25" t="s">
        <v>201</v>
      </c>
      <c r="BE495" s="217">
        <f>IF(N495="základní",J495,0)</f>
        <v>0</v>
      </c>
      <c r="BF495" s="217">
        <f>IF(N495="snížená",J495,0)</f>
        <v>0</v>
      </c>
      <c r="BG495" s="217">
        <f>IF(N495="zákl. přenesená",J495,0)</f>
        <v>0</v>
      </c>
      <c r="BH495" s="217">
        <f>IF(N495="sníž. přenesená",J495,0)</f>
        <v>0</v>
      </c>
      <c r="BI495" s="217">
        <f>IF(N495="nulová",J495,0)</f>
        <v>0</v>
      </c>
      <c r="BJ495" s="25" t="s">
        <v>42</v>
      </c>
      <c r="BK495" s="217">
        <f>ROUND(I495*H495,2)</f>
        <v>0</v>
      </c>
      <c r="BL495" s="25" t="s">
        <v>111</v>
      </c>
      <c r="BM495" s="25" t="s">
        <v>5729</v>
      </c>
    </row>
    <row r="496" spans="2:65" s="1" customFormat="1" ht="81">
      <c r="B496" s="43"/>
      <c r="C496" s="65"/>
      <c r="D496" s="218" t="s">
        <v>209</v>
      </c>
      <c r="E496" s="65"/>
      <c r="F496" s="219" t="s">
        <v>5509</v>
      </c>
      <c r="G496" s="65"/>
      <c r="H496" s="65"/>
      <c r="I496" s="175"/>
      <c r="J496" s="65"/>
      <c r="K496" s="65"/>
      <c r="L496" s="63"/>
      <c r="M496" s="220"/>
      <c r="N496" s="44"/>
      <c r="O496" s="44"/>
      <c r="P496" s="44"/>
      <c r="Q496" s="44"/>
      <c r="R496" s="44"/>
      <c r="S496" s="44"/>
      <c r="T496" s="80"/>
      <c r="AT496" s="25" t="s">
        <v>209</v>
      </c>
      <c r="AU496" s="25" t="s">
        <v>87</v>
      </c>
    </row>
    <row r="497" spans="2:65" s="11" customFormat="1" ht="29.85" customHeight="1">
      <c r="B497" s="190"/>
      <c r="C497" s="191"/>
      <c r="D497" s="192" t="s">
        <v>79</v>
      </c>
      <c r="E497" s="204" t="s">
        <v>4786</v>
      </c>
      <c r="F497" s="204" t="s">
        <v>4787</v>
      </c>
      <c r="G497" s="191"/>
      <c r="H497" s="191"/>
      <c r="I497" s="194"/>
      <c r="J497" s="205">
        <f>BK497</f>
        <v>0</v>
      </c>
      <c r="K497" s="191"/>
      <c r="L497" s="196"/>
      <c r="M497" s="197"/>
      <c r="N497" s="198"/>
      <c r="O497" s="198"/>
      <c r="P497" s="199">
        <f>SUM(P498:P529)</f>
        <v>0</v>
      </c>
      <c r="Q497" s="198"/>
      <c r="R497" s="199">
        <f>SUM(R498:R529)</f>
        <v>0</v>
      </c>
      <c r="S497" s="198"/>
      <c r="T497" s="200">
        <f>SUM(T498:T529)</f>
        <v>0</v>
      </c>
      <c r="AR497" s="201" t="s">
        <v>42</v>
      </c>
      <c r="AT497" s="202" t="s">
        <v>79</v>
      </c>
      <c r="AU497" s="202" t="s">
        <v>42</v>
      </c>
      <c r="AY497" s="201" t="s">
        <v>201</v>
      </c>
      <c r="BK497" s="203">
        <f>SUM(BK498:BK529)</f>
        <v>0</v>
      </c>
    </row>
    <row r="498" spans="2:65" s="1" customFormat="1" ht="25.5" customHeight="1">
      <c r="B498" s="43"/>
      <c r="C498" s="206" t="s">
        <v>689</v>
      </c>
      <c r="D498" s="206" t="s">
        <v>203</v>
      </c>
      <c r="E498" s="207" t="s">
        <v>5151</v>
      </c>
      <c r="F498" s="208" t="s">
        <v>5152</v>
      </c>
      <c r="G498" s="209" t="s">
        <v>355</v>
      </c>
      <c r="H498" s="210">
        <v>1.86</v>
      </c>
      <c r="I498" s="211"/>
      <c r="J498" s="212">
        <f>ROUND(I498*H498,2)</f>
        <v>0</v>
      </c>
      <c r="K498" s="208" t="s">
        <v>207</v>
      </c>
      <c r="L498" s="63"/>
      <c r="M498" s="213" t="s">
        <v>34</v>
      </c>
      <c r="N498" s="214" t="s">
        <v>51</v>
      </c>
      <c r="O498" s="44"/>
      <c r="P498" s="215">
        <f>O498*H498</f>
        <v>0</v>
      </c>
      <c r="Q498" s="215">
        <v>0</v>
      </c>
      <c r="R498" s="215">
        <f>Q498*H498</f>
        <v>0</v>
      </c>
      <c r="S498" s="215">
        <v>0</v>
      </c>
      <c r="T498" s="216">
        <f>S498*H498</f>
        <v>0</v>
      </c>
      <c r="AR498" s="25" t="s">
        <v>111</v>
      </c>
      <c r="AT498" s="25" t="s">
        <v>203</v>
      </c>
      <c r="AU498" s="25" t="s">
        <v>87</v>
      </c>
      <c r="AY498" s="25" t="s">
        <v>201</v>
      </c>
      <c r="BE498" s="217">
        <f>IF(N498="základní",J498,0)</f>
        <v>0</v>
      </c>
      <c r="BF498" s="217">
        <f>IF(N498="snížená",J498,0)</f>
        <v>0</v>
      </c>
      <c r="BG498" s="217">
        <f>IF(N498="zákl. přenesená",J498,0)</f>
        <v>0</v>
      </c>
      <c r="BH498" s="217">
        <f>IF(N498="sníž. přenesená",J498,0)</f>
        <v>0</v>
      </c>
      <c r="BI498" s="217">
        <f>IF(N498="nulová",J498,0)</f>
        <v>0</v>
      </c>
      <c r="BJ498" s="25" t="s">
        <v>42</v>
      </c>
      <c r="BK498" s="217">
        <f>ROUND(I498*H498,2)</f>
        <v>0</v>
      </c>
      <c r="BL498" s="25" t="s">
        <v>111</v>
      </c>
      <c r="BM498" s="25" t="s">
        <v>5730</v>
      </c>
    </row>
    <row r="499" spans="2:65" s="1" customFormat="1" ht="54">
      <c r="B499" s="43"/>
      <c r="C499" s="65"/>
      <c r="D499" s="218" t="s">
        <v>209</v>
      </c>
      <c r="E499" s="65"/>
      <c r="F499" s="219" t="s">
        <v>5154</v>
      </c>
      <c r="G499" s="65"/>
      <c r="H499" s="65"/>
      <c r="I499" s="175"/>
      <c r="J499" s="65"/>
      <c r="K499" s="65"/>
      <c r="L499" s="63"/>
      <c r="M499" s="220"/>
      <c r="N499" s="44"/>
      <c r="O499" s="44"/>
      <c r="P499" s="44"/>
      <c r="Q499" s="44"/>
      <c r="R499" s="44"/>
      <c r="S499" s="44"/>
      <c r="T499" s="80"/>
      <c r="AT499" s="25" t="s">
        <v>209</v>
      </c>
      <c r="AU499" s="25" t="s">
        <v>87</v>
      </c>
    </row>
    <row r="500" spans="2:65" s="12" customFormat="1">
      <c r="B500" s="221"/>
      <c r="C500" s="222"/>
      <c r="D500" s="218" t="s">
        <v>211</v>
      </c>
      <c r="E500" s="223" t="s">
        <v>34</v>
      </c>
      <c r="F500" s="224" t="s">
        <v>5514</v>
      </c>
      <c r="G500" s="222"/>
      <c r="H500" s="223" t="s">
        <v>34</v>
      </c>
      <c r="I500" s="225"/>
      <c r="J500" s="222"/>
      <c r="K500" s="222"/>
      <c r="L500" s="226"/>
      <c r="M500" s="227"/>
      <c r="N500" s="228"/>
      <c r="O500" s="228"/>
      <c r="P500" s="228"/>
      <c r="Q500" s="228"/>
      <c r="R500" s="228"/>
      <c r="S500" s="228"/>
      <c r="T500" s="229"/>
      <c r="AT500" s="230" t="s">
        <v>211</v>
      </c>
      <c r="AU500" s="230" t="s">
        <v>87</v>
      </c>
      <c r="AV500" s="12" t="s">
        <v>42</v>
      </c>
      <c r="AW500" s="12" t="s">
        <v>40</v>
      </c>
      <c r="AX500" s="12" t="s">
        <v>80</v>
      </c>
      <c r="AY500" s="230" t="s">
        <v>201</v>
      </c>
    </row>
    <row r="501" spans="2:65" s="13" customFormat="1">
      <c r="B501" s="231"/>
      <c r="C501" s="232"/>
      <c r="D501" s="218" t="s">
        <v>211</v>
      </c>
      <c r="E501" s="233" t="s">
        <v>34</v>
      </c>
      <c r="F501" s="234" t="s">
        <v>5731</v>
      </c>
      <c r="G501" s="232"/>
      <c r="H501" s="235">
        <v>1.04</v>
      </c>
      <c r="I501" s="236"/>
      <c r="J501" s="232"/>
      <c r="K501" s="232"/>
      <c r="L501" s="237"/>
      <c r="M501" s="238"/>
      <c r="N501" s="239"/>
      <c r="O501" s="239"/>
      <c r="P501" s="239"/>
      <c r="Q501" s="239"/>
      <c r="R501" s="239"/>
      <c r="S501" s="239"/>
      <c r="T501" s="240"/>
      <c r="AT501" s="241" t="s">
        <v>211</v>
      </c>
      <c r="AU501" s="241" t="s">
        <v>87</v>
      </c>
      <c r="AV501" s="13" t="s">
        <v>87</v>
      </c>
      <c r="AW501" s="13" t="s">
        <v>40</v>
      </c>
      <c r="AX501" s="13" t="s">
        <v>80</v>
      </c>
      <c r="AY501" s="241" t="s">
        <v>201</v>
      </c>
    </row>
    <row r="502" spans="2:65" s="13" customFormat="1">
      <c r="B502" s="231"/>
      <c r="C502" s="232"/>
      <c r="D502" s="218" t="s">
        <v>211</v>
      </c>
      <c r="E502" s="233" t="s">
        <v>34</v>
      </c>
      <c r="F502" s="234" t="s">
        <v>5516</v>
      </c>
      <c r="G502" s="232"/>
      <c r="H502" s="235">
        <v>0.82</v>
      </c>
      <c r="I502" s="236"/>
      <c r="J502" s="232"/>
      <c r="K502" s="232"/>
      <c r="L502" s="237"/>
      <c r="M502" s="238"/>
      <c r="N502" s="239"/>
      <c r="O502" s="239"/>
      <c r="P502" s="239"/>
      <c r="Q502" s="239"/>
      <c r="R502" s="239"/>
      <c r="S502" s="239"/>
      <c r="T502" s="240"/>
      <c r="AT502" s="241" t="s">
        <v>211</v>
      </c>
      <c r="AU502" s="241" t="s">
        <v>87</v>
      </c>
      <c r="AV502" s="13" t="s">
        <v>87</v>
      </c>
      <c r="AW502" s="13" t="s">
        <v>40</v>
      </c>
      <c r="AX502" s="13" t="s">
        <v>80</v>
      </c>
      <c r="AY502" s="241" t="s">
        <v>201</v>
      </c>
    </row>
    <row r="503" spans="2:65" s="14" customFormat="1">
      <c r="B503" s="242"/>
      <c r="C503" s="243"/>
      <c r="D503" s="218" t="s">
        <v>211</v>
      </c>
      <c r="E503" s="244" t="s">
        <v>34</v>
      </c>
      <c r="F503" s="245" t="s">
        <v>215</v>
      </c>
      <c r="G503" s="243"/>
      <c r="H503" s="246">
        <v>1.86</v>
      </c>
      <c r="I503" s="247"/>
      <c r="J503" s="243"/>
      <c r="K503" s="243"/>
      <c r="L503" s="248"/>
      <c r="M503" s="249"/>
      <c r="N503" s="250"/>
      <c r="O503" s="250"/>
      <c r="P503" s="250"/>
      <c r="Q503" s="250"/>
      <c r="R503" s="250"/>
      <c r="S503" s="250"/>
      <c r="T503" s="251"/>
      <c r="AT503" s="252" t="s">
        <v>211</v>
      </c>
      <c r="AU503" s="252" t="s">
        <v>87</v>
      </c>
      <c r="AV503" s="14" t="s">
        <v>111</v>
      </c>
      <c r="AW503" s="14" t="s">
        <v>40</v>
      </c>
      <c r="AX503" s="14" t="s">
        <v>42</v>
      </c>
      <c r="AY503" s="252" t="s">
        <v>201</v>
      </c>
    </row>
    <row r="504" spans="2:65" s="1" customFormat="1" ht="25.5" customHeight="1">
      <c r="B504" s="43"/>
      <c r="C504" s="206" t="s">
        <v>693</v>
      </c>
      <c r="D504" s="206" t="s">
        <v>203</v>
      </c>
      <c r="E504" s="207" t="s">
        <v>5517</v>
      </c>
      <c r="F504" s="208" t="s">
        <v>5518</v>
      </c>
      <c r="G504" s="209" t="s">
        <v>355</v>
      </c>
      <c r="H504" s="210">
        <v>1.095</v>
      </c>
      <c r="I504" s="211"/>
      <c r="J504" s="212">
        <f>ROUND(I504*H504,2)</f>
        <v>0</v>
      </c>
      <c r="K504" s="208" t="s">
        <v>207</v>
      </c>
      <c r="L504" s="63"/>
      <c r="M504" s="213" t="s">
        <v>34</v>
      </c>
      <c r="N504" s="214" t="s">
        <v>51</v>
      </c>
      <c r="O504" s="44"/>
      <c r="P504" s="215">
        <f>O504*H504</f>
        <v>0</v>
      </c>
      <c r="Q504" s="215">
        <v>0</v>
      </c>
      <c r="R504" s="215">
        <f>Q504*H504</f>
        <v>0</v>
      </c>
      <c r="S504" s="215">
        <v>0</v>
      </c>
      <c r="T504" s="216">
        <f>S504*H504</f>
        <v>0</v>
      </c>
      <c r="AR504" s="25" t="s">
        <v>111</v>
      </c>
      <c r="AT504" s="25" t="s">
        <v>203</v>
      </c>
      <c r="AU504" s="25" t="s">
        <v>87</v>
      </c>
      <c r="AY504" s="25" t="s">
        <v>201</v>
      </c>
      <c r="BE504" s="217">
        <f>IF(N504="základní",J504,0)</f>
        <v>0</v>
      </c>
      <c r="BF504" s="217">
        <f>IF(N504="snížená",J504,0)</f>
        <v>0</v>
      </c>
      <c r="BG504" s="217">
        <f>IF(N504="zákl. přenesená",J504,0)</f>
        <v>0</v>
      </c>
      <c r="BH504" s="217">
        <f>IF(N504="sníž. přenesená",J504,0)</f>
        <v>0</v>
      </c>
      <c r="BI504" s="217">
        <f>IF(N504="nulová",J504,0)</f>
        <v>0</v>
      </c>
      <c r="BJ504" s="25" t="s">
        <v>42</v>
      </c>
      <c r="BK504" s="217">
        <f>ROUND(I504*H504,2)</f>
        <v>0</v>
      </c>
      <c r="BL504" s="25" t="s">
        <v>111</v>
      </c>
      <c r="BM504" s="25" t="s">
        <v>5732</v>
      </c>
    </row>
    <row r="505" spans="2:65" s="1" customFormat="1" ht="94.5">
      <c r="B505" s="43"/>
      <c r="C505" s="65"/>
      <c r="D505" s="218" t="s">
        <v>209</v>
      </c>
      <c r="E505" s="65"/>
      <c r="F505" s="219" t="s">
        <v>4791</v>
      </c>
      <c r="G505" s="65"/>
      <c r="H505" s="65"/>
      <c r="I505" s="175"/>
      <c r="J505" s="65"/>
      <c r="K505" s="65"/>
      <c r="L505" s="63"/>
      <c r="M505" s="220"/>
      <c r="N505" s="44"/>
      <c r="O505" s="44"/>
      <c r="P505" s="44"/>
      <c r="Q505" s="44"/>
      <c r="R505" s="44"/>
      <c r="S505" s="44"/>
      <c r="T505" s="80"/>
      <c r="AT505" s="25" t="s">
        <v>209</v>
      </c>
      <c r="AU505" s="25" t="s">
        <v>87</v>
      </c>
    </row>
    <row r="506" spans="2:65" s="12" customFormat="1">
      <c r="B506" s="221"/>
      <c r="C506" s="222"/>
      <c r="D506" s="218" t="s">
        <v>211</v>
      </c>
      <c r="E506" s="223" t="s">
        <v>34</v>
      </c>
      <c r="F506" s="224" t="s">
        <v>5520</v>
      </c>
      <c r="G506" s="222"/>
      <c r="H506" s="223" t="s">
        <v>34</v>
      </c>
      <c r="I506" s="225"/>
      <c r="J506" s="222"/>
      <c r="K506" s="222"/>
      <c r="L506" s="226"/>
      <c r="M506" s="227"/>
      <c r="N506" s="228"/>
      <c r="O506" s="228"/>
      <c r="P506" s="228"/>
      <c r="Q506" s="228"/>
      <c r="R506" s="228"/>
      <c r="S506" s="228"/>
      <c r="T506" s="229"/>
      <c r="AT506" s="230" t="s">
        <v>211</v>
      </c>
      <c r="AU506" s="230" t="s">
        <v>87</v>
      </c>
      <c r="AV506" s="12" t="s">
        <v>42</v>
      </c>
      <c r="AW506" s="12" t="s">
        <v>40</v>
      </c>
      <c r="AX506" s="12" t="s">
        <v>80</v>
      </c>
      <c r="AY506" s="230" t="s">
        <v>201</v>
      </c>
    </row>
    <row r="507" spans="2:65" s="13" customFormat="1">
      <c r="B507" s="231"/>
      <c r="C507" s="232"/>
      <c r="D507" s="218" t="s">
        <v>211</v>
      </c>
      <c r="E507" s="233" t="s">
        <v>34</v>
      </c>
      <c r="F507" s="234" t="s">
        <v>5521</v>
      </c>
      <c r="G507" s="232"/>
      <c r="H507" s="235">
        <v>1.095</v>
      </c>
      <c r="I507" s="236"/>
      <c r="J507" s="232"/>
      <c r="K507" s="232"/>
      <c r="L507" s="237"/>
      <c r="M507" s="238"/>
      <c r="N507" s="239"/>
      <c r="O507" s="239"/>
      <c r="P507" s="239"/>
      <c r="Q507" s="239"/>
      <c r="R507" s="239"/>
      <c r="S507" s="239"/>
      <c r="T507" s="240"/>
      <c r="AT507" s="241" t="s">
        <v>211</v>
      </c>
      <c r="AU507" s="241" t="s">
        <v>87</v>
      </c>
      <c r="AV507" s="13" t="s">
        <v>87</v>
      </c>
      <c r="AW507" s="13" t="s">
        <v>40</v>
      </c>
      <c r="AX507" s="13" t="s">
        <v>80</v>
      </c>
      <c r="AY507" s="241" t="s">
        <v>201</v>
      </c>
    </row>
    <row r="508" spans="2:65" s="14" customFormat="1">
      <c r="B508" s="242"/>
      <c r="C508" s="243"/>
      <c r="D508" s="218" t="s">
        <v>211</v>
      </c>
      <c r="E508" s="244" t="s">
        <v>34</v>
      </c>
      <c r="F508" s="245" t="s">
        <v>215</v>
      </c>
      <c r="G508" s="243"/>
      <c r="H508" s="246">
        <v>1.095</v>
      </c>
      <c r="I508" s="247"/>
      <c r="J508" s="243"/>
      <c r="K508" s="243"/>
      <c r="L508" s="248"/>
      <c r="M508" s="249"/>
      <c r="N508" s="250"/>
      <c r="O508" s="250"/>
      <c r="P508" s="250"/>
      <c r="Q508" s="250"/>
      <c r="R508" s="250"/>
      <c r="S508" s="250"/>
      <c r="T508" s="251"/>
      <c r="AT508" s="252" t="s">
        <v>211</v>
      </c>
      <c r="AU508" s="252" t="s">
        <v>87</v>
      </c>
      <c r="AV508" s="14" t="s">
        <v>111</v>
      </c>
      <c r="AW508" s="14" t="s">
        <v>40</v>
      </c>
      <c r="AX508" s="14" t="s">
        <v>42</v>
      </c>
      <c r="AY508" s="252" t="s">
        <v>201</v>
      </c>
    </row>
    <row r="509" spans="2:65" s="1" customFormat="1" ht="25.5" customHeight="1">
      <c r="B509" s="43"/>
      <c r="C509" s="206" t="s">
        <v>697</v>
      </c>
      <c r="D509" s="206" t="s">
        <v>203</v>
      </c>
      <c r="E509" s="207" t="s">
        <v>4788</v>
      </c>
      <c r="F509" s="208" t="s">
        <v>4789</v>
      </c>
      <c r="G509" s="209" t="s">
        <v>355</v>
      </c>
      <c r="H509" s="210">
        <v>1.0349999999999999</v>
      </c>
      <c r="I509" s="211"/>
      <c r="J509" s="212">
        <f>ROUND(I509*H509,2)</f>
        <v>0</v>
      </c>
      <c r="K509" s="208" t="s">
        <v>207</v>
      </c>
      <c r="L509" s="63"/>
      <c r="M509" s="213" t="s">
        <v>34</v>
      </c>
      <c r="N509" s="214" t="s">
        <v>51</v>
      </c>
      <c r="O509" s="44"/>
      <c r="P509" s="215">
        <f>O509*H509</f>
        <v>0</v>
      </c>
      <c r="Q509" s="215">
        <v>0</v>
      </c>
      <c r="R509" s="215">
        <f>Q509*H509</f>
        <v>0</v>
      </c>
      <c r="S509" s="215">
        <v>0</v>
      </c>
      <c r="T509" s="216">
        <f>S509*H509</f>
        <v>0</v>
      </c>
      <c r="AR509" s="25" t="s">
        <v>111</v>
      </c>
      <c r="AT509" s="25" t="s">
        <v>203</v>
      </c>
      <c r="AU509" s="25" t="s">
        <v>87</v>
      </c>
      <c r="AY509" s="25" t="s">
        <v>201</v>
      </c>
      <c r="BE509" s="217">
        <f>IF(N509="základní",J509,0)</f>
        <v>0</v>
      </c>
      <c r="BF509" s="217">
        <f>IF(N509="snížená",J509,0)</f>
        <v>0</v>
      </c>
      <c r="BG509" s="217">
        <f>IF(N509="zákl. přenesená",J509,0)</f>
        <v>0</v>
      </c>
      <c r="BH509" s="217">
        <f>IF(N509="sníž. přenesená",J509,0)</f>
        <v>0</v>
      </c>
      <c r="BI509" s="217">
        <f>IF(N509="nulová",J509,0)</f>
        <v>0</v>
      </c>
      <c r="BJ509" s="25" t="s">
        <v>42</v>
      </c>
      <c r="BK509" s="217">
        <f>ROUND(I509*H509,2)</f>
        <v>0</v>
      </c>
      <c r="BL509" s="25" t="s">
        <v>111</v>
      </c>
      <c r="BM509" s="25" t="s">
        <v>5733</v>
      </c>
    </row>
    <row r="510" spans="2:65" s="1" customFormat="1" ht="94.5">
      <c r="B510" s="43"/>
      <c r="C510" s="65"/>
      <c r="D510" s="218" t="s">
        <v>209</v>
      </c>
      <c r="E510" s="65"/>
      <c r="F510" s="219" t="s">
        <v>4791</v>
      </c>
      <c r="G510" s="65"/>
      <c r="H510" s="65"/>
      <c r="I510" s="175"/>
      <c r="J510" s="65"/>
      <c r="K510" s="65"/>
      <c r="L510" s="63"/>
      <c r="M510" s="220"/>
      <c r="N510" s="44"/>
      <c r="O510" s="44"/>
      <c r="P510" s="44"/>
      <c r="Q510" s="44"/>
      <c r="R510" s="44"/>
      <c r="S510" s="44"/>
      <c r="T510" s="80"/>
      <c r="AT510" s="25" t="s">
        <v>209</v>
      </c>
      <c r="AU510" s="25" t="s">
        <v>87</v>
      </c>
    </row>
    <row r="511" spans="2:65" s="12" customFormat="1">
      <c r="B511" s="221"/>
      <c r="C511" s="222"/>
      <c r="D511" s="218" t="s">
        <v>211</v>
      </c>
      <c r="E511" s="223" t="s">
        <v>34</v>
      </c>
      <c r="F511" s="224" t="s">
        <v>5523</v>
      </c>
      <c r="G511" s="222"/>
      <c r="H511" s="223" t="s">
        <v>34</v>
      </c>
      <c r="I511" s="225"/>
      <c r="J511" s="222"/>
      <c r="K511" s="222"/>
      <c r="L511" s="226"/>
      <c r="M511" s="227"/>
      <c r="N511" s="228"/>
      <c r="O511" s="228"/>
      <c r="P511" s="228"/>
      <c r="Q511" s="228"/>
      <c r="R511" s="228"/>
      <c r="S511" s="228"/>
      <c r="T511" s="229"/>
      <c r="AT511" s="230" t="s">
        <v>211</v>
      </c>
      <c r="AU511" s="230" t="s">
        <v>87</v>
      </c>
      <c r="AV511" s="12" t="s">
        <v>42</v>
      </c>
      <c r="AW511" s="12" t="s">
        <v>40</v>
      </c>
      <c r="AX511" s="12" t="s">
        <v>80</v>
      </c>
      <c r="AY511" s="230" t="s">
        <v>201</v>
      </c>
    </row>
    <row r="512" spans="2:65" s="13" customFormat="1">
      <c r="B512" s="231"/>
      <c r="C512" s="232"/>
      <c r="D512" s="218" t="s">
        <v>211</v>
      </c>
      <c r="E512" s="233" t="s">
        <v>34</v>
      </c>
      <c r="F512" s="234" t="s">
        <v>5524</v>
      </c>
      <c r="G512" s="232"/>
      <c r="H512" s="235">
        <v>0.54</v>
      </c>
      <c r="I512" s="236"/>
      <c r="J512" s="232"/>
      <c r="K512" s="232"/>
      <c r="L512" s="237"/>
      <c r="M512" s="238"/>
      <c r="N512" s="239"/>
      <c r="O512" s="239"/>
      <c r="P512" s="239"/>
      <c r="Q512" s="239"/>
      <c r="R512" s="239"/>
      <c r="S512" s="239"/>
      <c r="T512" s="240"/>
      <c r="AT512" s="241" t="s">
        <v>211</v>
      </c>
      <c r="AU512" s="241" t="s">
        <v>87</v>
      </c>
      <c r="AV512" s="13" t="s">
        <v>87</v>
      </c>
      <c r="AW512" s="13" t="s">
        <v>40</v>
      </c>
      <c r="AX512" s="13" t="s">
        <v>80</v>
      </c>
      <c r="AY512" s="241" t="s">
        <v>201</v>
      </c>
    </row>
    <row r="513" spans="2:65" s="13" customFormat="1">
      <c r="B513" s="231"/>
      <c r="C513" s="232"/>
      <c r="D513" s="218" t="s">
        <v>211</v>
      </c>
      <c r="E513" s="233" t="s">
        <v>34</v>
      </c>
      <c r="F513" s="234" t="s">
        <v>5525</v>
      </c>
      <c r="G513" s="232"/>
      <c r="H513" s="235">
        <v>0.495</v>
      </c>
      <c r="I513" s="236"/>
      <c r="J513" s="232"/>
      <c r="K513" s="232"/>
      <c r="L513" s="237"/>
      <c r="M513" s="238"/>
      <c r="N513" s="239"/>
      <c r="O513" s="239"/>
      <c r="P513" s="239"/>
      <c r="Q513" s="239"/>
      <c r="R513" s="239"/>
      <c r="S513" s="239"/>
      <c r="T513" s="240"/>
      <c r="AT513" s="241" t="s">
        <v>211</v>
      </c>
      <c r="AU513" s="241" t="s">
        <v>87</v>
      </c>
      <c r="AV513" s="13" t="s">
        <v>87</v>
      </c>
      <c r="AW513" s="13" t="s">
        <v>40</v>
      </c>
      <c r="AX513" s="13" t="s">
        <v>80</v>
      </c>
      <c r="AY513" s="241" t="s">
        <v>201</v>
      </c>
    </row>
    <row r="514" spans="2:65" s="14" customFormat="1">
      <c r="B514" s="242"/>
      <c r="C514" s="243"/>
      <c r="D514" s="218" t="s">
        <v>211</v>
      </c>
      <c r="E514" s="244" t="s">
        <v>34</v>
      </c>
      <c r="F514" s="245" t="s">
        <v>215</v>
      </c>
      <c r="G514" s="243"/>
      <c r="H514" s="246">
        <v>1.0349999999999999</v>
      </c>
      <c r="I514" s="247"/>
      <c r="J514" s="243"/>
      <c r="K514" s="243"/>
      <c r="L514" s="248"/>
      <c r="M514" s="249"/>
      <c r="N514" s="250"/>
      <c r="O514" s="250"/>
      <c r="P514" s="250"/>
      <c r="Q514" s="250"/>
      <c r="R514" s="250"/>
      <c r="S514" s="250"/>
      <c r="T514" s="251"/>
      <c r="AT514" s="252" t="s">
        <v>211</v>
      </c>
      <c r="AU514" s="252" t="s">
        <v>87</v>
      </c>
      <c r="AV514" s="14" t="s">
        <v>111</v>
      </c>
      <c r="AW514" s="14" t="s">
        <v>40</v>
      </c>
      <c r="AX514" s="14" t="s">
        <v>42</v>
      </c>
      <c r="AY514" s="252" t="s">
        <v>201</v>
      </c>
    </row>
    <row r="515" spans="2:65" s="1" customFormat="1" ht="25.5" customHeight="1">
      <c r="B515" s="43"/>
      <c r="C515" s="206" t="s">
        <v>705</v>
      </c>
      <c r="D515" s="206" t="s">
        <v>203</v>
      </c>
      <c r="E515" s="207" t="s">
        <v>4794</v>
      </c>
      <c r="F515" s="208" t="s">
        <v>4795</v>
      </c>
      <c r="G515" s="209" t="s">
        <v>355</v>
      </c>
      <c r="H515" s="210">
        <v>16.559999999999999</v>
      </c>
      <c r="I515" s="211"/>
      <c r="J515" s="212">
        <f>ROUND(I515*H515,2)</f>
        <v>0</v>
      </c>
      <c r="K515" s="208" t="s">
        <v>207</v>
      </c>
      <c r="L515" s="63"/>
      <c r="M515" s="213" t="s">
        <v>34</v>
      </c>
      <c r="N515" s="214" t="s">
        <v>51</v>
      </c>
      <c r="O515" s="44"/>
      <c r="P515" s="215">
        <f>O515*H515</f>
        <v>0</v>
      </c>
      <c r="Q515" s="215">
        <v>0</v>
      </c>
      <c r="R515" s="215">
        <f>Q515*H515</f>
        <v>0</v>
      </c>
      <c r="S515" s="215">
        <v>0</v>
      </c>
      <c r="T515" s="216">
        <f>S515*H515</f>
        <v>0</v>
      </c>
      <c r="AR515" s="25" t="s">
        <v>111</v>
      </c>
      <c r="AT515" s="25" t="s">
        <v>203</v>
      </c>
      <c r="AU515" s="25" t="s">
        <v>87</v>
      </c>
      <c r="AY515" s="25" t="s">
        <v>201</v>
      </c>
      <c r="BE515" s="217">
        <f>IF(N515="základní",J515,0)</f>
        <v>0</v>
      </c>
      <c r="BF515" s="217">
        <f>IF(N515="snížená",J515,0)</f>
        <v>0</v>
      </c>
      <c r="BG515" s="217">
        <f>IF(N515="zákl. přenesená",J515,0)</f>
        <v>0</v>
      </c>
      <c r="BH515" s="217">
        <f>IF(N515="sníž. přenesená",J515,0)</f>
        <v>0</v>
      </c>
      <c r="BI515" s="217">
        <f>IF(N515="nulová",J515,0)</f>
        <v>0</v>
      </c>
      <c r="BJ515" s="25" t="s">
        <v>42</v>
      </c>
      <c r="BK515" s="217">
        <f>ROUND(I515*H515,2)</f>
        <v>0</v>
      </c>
      <c r="BL515" s="25" t="s">
        <v>111</v>
      </c>
      <c r="BM515" s="25" t="s">
        <v>5734</v>
      </c>
    </row>
    <row r="516" spans="2:65" s="1" customFormat="1" ht="94.5">
      <c r="B516" s="43"/>
      <c r="C516" s="65"/>
      <c r="D516" s="218" t="s">
        <v>209</v>
      </c>
      <c r="E516" s="65"/>
      <c r="F516" s="219" t="s">
        <v>4791</v>
      </c>
      <c r="G516" s="65"/>
      <c r="H516" s="65"/>
      <c r="I516" s="175"/>
      <c r="J516" s="65"/>
      <c r="K516" s="65"/>
      <c r="L516" s="63"/>
      <c r="M516" s="220"/>
      <c r="N516" s="44"/>
      <c r="O516" s="44"/>
      <c r="P516" s="44"/>
      <c r="Q516" s="44"/>
      <c r="R516" s="44"/>
      <c r="S516" s="44"/>
      <c r="T516" s="80"/>
      <c r="AT516" s="25" t="s">
        <v>209</v>
      </c>
      <c r="AU516" s="25" t="s">
        <v>87</v>
      </c>
    </row>
    <row r="517" spans="2:65" s="13" customFormat="1">
      <c r="B517" s="231"/>
      <c r="C517" s="232"/>
      <c r="D517" s="218" t="s">
        <v>211</v>
      </c>
      <c r="E517" s="232"/>
      <c r="F517" s="234" t="s">
        <v>5527</v>
      </c>
      <c r="G517" s="232"/>
      <c r="H517" s="235">
        <v>16.559999999999999</v>
      </c>
      <c r="I517" s="236"/>
      <c r="J517" s="232"/>
      <c r="K517" s="232"/>
      <c r="L517" s="237"/>
      <c r="M517" s="238"/>
      <c r="N517" s="239"/>
      <c r="O517" s="239"/>
      <c r="P517" s="239"/>
      <c r="Q517" s="239"/>
      <c r="R517" s="239"/>
      <c r="S517" s="239"/>
      <c r="T517" s="240"/>
      <c r="AT517" s="241" t="s">
        <v>211</v>
      </c>
      <c r="AU517" s="241" t="s">
        <v>87</v>
      </c>
      <c r="AV517" s="13" t="s">
        <v>87</v>
      </c>
      <c r="AW517" s="13" t="s">
        <v>6</v>
      </c>
      <c r="AX517" s="13" t="s">
        <v>42</v>
      </c>
      <c r="AY517" s="241" t="s">
        <v>201</v>
      </c>
    </row>
    <row r="518" spans="2:65" s="1" customFormat="1" ht="16.5" customHeight="1">
      <c r="B518" s="43"/>
      <c r="C518" s="206" t="s">
        <v>713</v>
      </c>
      <c r="D518" s="206" t="s">
        <v>203</v>
      </c>
      <c r="E518" s="207" t="s">
        <v>4798</v>
      </c>
      <c r="F518" s="208" t="s">
        <v>4799</v>
      </c>
      <c r="G518" s="209" t="s">
        <v>355</v>
      </c>
      <c r="H518" s="210">
        <v>2.13</v>
      </c>
      <c r="I518" s="211"/>
      <c r="J518" s="212">
        <f>ROUND(I518*H518,2)</f>
        <v>0</v>
      </c>
      <c r="K518" s="208" t="s">
        <v>207</v>
      </c>
      <c r="L518" s="63"/>
      <c r="M518" s="213" t="s">
        <v>34</v>
      </c>
      <c r="N518" s="214" t="s">
        <v>51</v>
      </c>
      <c r="O518" s="44"/>
      <c r="P518" s="215">
        <f>O518*H518</f>
        <v>0</v>
      </c>
      <c r="Q518" s="215">
        <v>0</v>
      </c>
      <c r="R518" s="215">
        <f>Q518*H518</f>
        <v>0</v>
      </c>
      <c r="S518" s="215">
        <v>0</v>
      </c>
      <c r="T518" s="216">
        <f>S518*H518</f>
        <v>0</v>
      </c>
      <c r="AR518" s="25" t="s">
        <v>111</v>
      </c>
      <c r="AT518" s="25" t="s">
        <v>203</v>
      </c>
      <c r="AU518" s="25" t="s">
        <v>87</v>
      </c>
      <c r="AY518" s="25" t="s">
        <v>201</v>
      </c>
      <c r="BE518" s="217">
        <f>IF(N518="základní",J518,0)</f>
        <v>0</v>
      </c>
      <c r="BF518" s="217">
        <f>IF(N518="snížená",J518,0)</f>
        <v>0</v>
      </c>
      <c r="BG518" s="217">
        <f>IF(N518="zákl. přenesená",J518,0)</f>
        <v>0</v>
      </c>
      <c r="BH518" s="217">
        <f>IF(N518="sníž. přenesená",J518,0)</f>
        <v>0</v>
      </c>
      <c r="BI518" s="217">
        <f>IF(N518="nulová",J518,0)</f>
        <v>0</v>
      </c>
      <c r="BJ518" s="25" t="s">
        <v>42</v>
      </c>
      <c r="BK518" s="217">
        <f>ROUND(I518*H518,2)</f>
        <v>0</v>
      </c>
      <c r="BL518" s="25" t="s">
        <v>111</v>
      </c>
      <c r="BM518" s="25" t="s">
        <v>5735</v>
      </c>
    </row>
    <row r="519" spans="2:65" s="1" customFormat="1" ht="40.5">
      <c r="B519" s="43"/>
      <c r="C519" s="65"/>
      <c r="D519" s="218" t="s">
        <v>209</v>
      </c>
      <c r="E519" s="65"/>
      <c r="F519" s="219" t="s">
        <v>4801</v>
      </c>
      <c r="G519" s="65"/>
      <c r="H519" s="65"/>
      <c r="I519" s="175"/>
      <c r="J519" s="65"/>
      <c r="K519" s="65"/>
      <c r="L519" s="63"/>
      <c r="M519" s="220"/>
      <c r="N519" s="44"/>
      <c r="O519" s="44"/>
      <c r="P519" s="44"/>
      <c r="Q519" s="44"/>
      <c r="R519" s="44"/>
      <c r="S519" s="44"/>
      <c r="T519" s="80"/>
      <c r="AT519" s="25" t="s">
        <v>209</v>
      </c>
      <c r="AU519" s="25" t="s">
        <v>87</v>
      </c>
    </row>
    <row r="520" spans="2:65" s="13" customFormat="1">
      <c r="B520" s="231"/>
      <c r="C520" s="232"/>
      <c r="D520" s="218" t="s">
        <v>211</v>
      </c>
      <c r="E520" s="233" t="s">
        <v>34</v>
      </c>
      <c r="F520" s="234" t="s">
        <v>5521</v>
      </c>
      <c r="G520" s="232"/>
      <c r="H520" s="235">
        <v>1.095</v>
      </c>
      <c r="I520" s="236"/>
      <c r="J520" s="232"/>
      <c r="K520" s="232"/>
      <c r="L520" s="237"/>
      <c r="M520" s="238"/>
      <c r="N520" s="239"/>
      <c r="O520" s="239"/>
      <c r="P520" s="239"/>
      <c r="Q520" s="239"/>
      <c r="R520" s="239"/>
      <c r="S520" s="239"/>
      <c r="T520" s="240"/>
      <c r="AT520" s="241" t="s">
        <v>211</v>
      </c>
      <c r="AU520" s="241" t="s">
        <v>87</v>
      </c>
      <c r="AV520" s="13" t="s">
        <v>87</v>
      </c>
      <c r="AW520" s="13" t="s">
        <v>40</v>
      </c>
      <c r="AX520" s="13" t="s">
        <v>80</v>
      </c>
      <c r="AY520" s="241" t="s">
        <v>201</v>
      </c>
    </row>
    <row r="521" spans="2:65" s="13" customFormat="1">
      <c r="B521" s="231"/>
      <c r="C521" s="232"/>
      <c r="D521" s="218" t="s">
        <v>211</v>
      </c>
      <c r="E521" s="233" t="s">
        <v>34</v>
      </c>
      <c r="F521" s="234" t="s">
        <v>5524</v>
      </c>
      <c r="G521" s="232"/>
      <c r="H521" s="235">
        <v>0.54</v>
      </c>
      <c r="I521" s="236"/>
      <c r="J521" s="232"/>
      <c r="K521" s="232"/>
      <c r="L521" s="237"/>
      <c r="M521" s="238"/>
      <c r="N521" s="239"/>
      <c r="O521" s="239"/>
      <c r="P521" s="239"/>
      <c r="Q521" s="239"/>
      <c r="R521" s="239"/>
      <c r="S521" s="239"/>
      <c r="T521" s="240"/>
      <c r="AT521" s="241" t="s">
        <v>211</v>
      </c>
      <c r="AU521" s="241" t="s">
        <v>87</v>
      </c>
      <c r="AV521" s="13" t="s">
        <v>87</v>
      </c>
      <c r="AW521" s="13" t="s">
        <v>40</v>
      </c>
      <c r="AX521" s="13" t="s">
        <v>80</v>
      </c>
      <c r="AY521" s="241" t="s">
        <v>201</v>
      </c>
    </row>
    <row r="522" spans="2:65" s="13" customFormat="1">
      <c r="B522" s="231"/>
      <c r="C522" s="232"/>
      <c r="D522" s="218" t="s">
        <v>211</v>
      </c>
      <c r="E522" s="233" t="s">
        <v>34</v>
      </c>
      <c r="F522" s="234" t="s">
        <v>5525</v>
      </c>
      <c r="G522" s="232"/>
      <c r="H522" s="235">
        <v>0.495</v>
      </c>
      <c r="I522" s="236"/>
      <c r="J522" s="232"/>
      <c r="K522" s="232"/>
      <c r="L522" s="237"/>
      <c r="M522" s="238"/>
      <c r="N522" s="239"/>
      <c r="O522" s="239"/>
      <c r="P522" s="239"/>
      <c r="Q522" s="239"/>
      <c r="R522" s="239"/>
      <c r="S522" s="239"/>
      <c r="T522" s="240"/>
      <c r="AT522" s="241" t="s">
        <v>211</v>
      </c>
      <c r="AU522" s="241" t="s">
        <v>87</v>
      </c>
      <c r="AV522" s="13" t="s">
        <v>87</v>
      </c>
      <c r="AW522" s="13" t="s">
        <v>40</v>
      </c>
      <c r="AX522" s="13" t="s">
        <v>80</v>
      </c>
      <c r="AY522" s="241" t="s">
        <v>201</v>
      </c>
    </row>
    <row r="523" spans="2:65" s="14" customFormat="1">
      <c r="B523" s="242"/>
      <c r="C523" s="243"/>
      <c r="D523" s="218" t="s">
        <v>211</v>
      </c>
      <c r="E523" s="244" t="s">
        <v>34</v>
      </c>
      <c r="F523" s="245" t="s">
        <v>215</v>
      </c>
      <c r="G523" s="243"/>
      <c r="H523" s="246">
        <v>2.13</v>
      </c>
      <c r="I523" s="247"/>
      <c r="J523" s="243"/>
      <c r="K523" s="243"/>
      <c r="L523" s="248"/>
      <c r="M523" s="249"/>
      <c r="N523" s="250"/>
      <c r="O523" s="250"/>
      <c r="P523" s="250"/>
      <c r="Q523" s="250"/>
      <c r="R523" s="250"/>
      <c r="S523" s="250"/>
      <c r="T523" s="251"/>
      <c r="AT523" s="252" t="s">
        <v>211</v>
      </c>
      <c r="AU523" s="252" t="s">
        <v>87</v>
      </c>
      <c r="AV523" s="14" t="s">
        <v>111</v>
      </c>
      <c r="AW523" s="14" t="s">
        <v>40</v>
      </c>
      <c r="AX523" s="14" t="s">
        <v>42</v>
      </c>
      <c r="AY523" s="252" t="s">
        <v>201</v>
      </c>
    </row>
    <row r="524" spans="2:65" s="1" customFormat="1" ht="25.5" customHeight="1">
      <c r="B524" s="43"/>
      <c r="C524" s="206" t="s">
        <v>721</v>
      </c>
      <c r="D524" s="206" t="s">
        <v>203</v>
      </c>
      <c r="E524" s="207" t="s">
        <v>4802</v>
      </c>
      <c r="F524" s="208" t="s">
        <v>4803</v>
      </c>
      <c r="G524" s="209" t="s">
        <v>355</v>
      </c>
      <c r="H524" s="210">
        <v>0.54</v>
      </c>
      <c r="I524" s="211"/>
      <c r="J524" s="212">
        <f>ROUND(I524*H524,2)</f>
        <v>0</v>
      </c>
      <c r="K524" s="208" t="s">
        <v>207</v>
      </c>
      <c r="L524" s="63"/>
      <c r="M524" s="213" t="s">
        <v>34</v>
      </c>
      <c r="N524" s="214" t="s">
        <v>51</v>
      </c>
      <c r="O524" s="44"/>
      <c r="P524" s="215">
        <f>O524*H524</f>
        <v>0</v>
      </c>
      <c r="Q524" s="215">
        <v>0</v>
      </c>
      <c r="R524" s="215">
        <f>Q524*H524</f>
        <v>0</v>
      </c>
      <c r="S524" s="215">
        <v>0</v>
      </c>
      <c r="T524" s="216">
        <f>S524*H524</f>
        <v>0</v>
      </c>
      <c r="AR524" s="25" t="s">
        <v>111</v>
      </c>
      <c r="AT524" s="25" t="s">
        <v>203</v>
      </c>
      <c r="AU524" s="25" t="s">
        <v>87</v>
      </c>
      <c r="AY524" s="25" t="s">
        <v>201</v>
      </c>
      <c r="BE524" s="217">
        <f>IF(N524="základní",J524,0)</f>
        <v>0</v>
      </c>
      <c r="BF524" s="217">
        <f>IF(N524="snížená",J524,0)</f>
        <v>0</v>
      </c>
      <c r="BG524" s="217">
        <f>IF(N524="zákl. přenesená",J524,0)</f>
        <v>0</v>
      </c>
      <c r="BH524" s="217">
        <f>IF(N524="sníž. přenesená",J524,0)</f>
        <v>0</v>
      </c>
      <c r="BI524" s="217">
        <f>IF(N524="nulová",J524,0)</f>
        <v>0</v>
      </c>
      <c r="BJ524" s="25" t="s">
        <v>42</v>
      </c>
      <c r="BK524" s="217">
        <f>ROUND(I524*H524,2)</f>
        <v>0</v>
      </c>
      <c r="BL524" s="25" t="s">
        <v>111</v>
      </c>
      <c r="BM524" s="25" t="s">
        <v>5736</v>
      </c>
    </row>
    <row r="525" spans="2:65" s="1" customFormat="1" ht="81">
      <c r="B525" s="43"/>
      <c r="C525" s="65"/>
      <c r="D525" s="218" t="s">
        <v>209</v>
      </c>
      <c r="E525" s="65"/>
      <c r="F525" s="219" t="s">
        <v>4805</v>
      </c>
      <c r="G525" s="65"/>
      <c r="H525" s="65"/>
      <c r="I525" s="175"/>
      <c r="J525" s="65"/>
      <c r="K525" s="65"/>
      <c r="L525" s="63"/>
      <c r="M525" s="220"/>
      <c r="N525" s="44"/>
      <c r="O525" s="44"/>
      <c r="P525" s="44"/>
      <c r="Q525" s="44"/>
      <c r="R525" s="44"/>
      <c r="S525" s="44"/>
      <c r="T525" s="80"/>
      <c r="AT525" s="25" t="s">
        <v>209</v>
      </c>
      <c r="AU525" s="25" t="s">
        <v>87</v>
      </c>
    </row>
    <row r="526" spans="2:65" s="13" customFormat="1">
      <c r="B526" s="231"/>
      <c r="C526" s="232"/>
      <c r="D526" s="218" t="s">
        <v>211</v>
      </c>
      <c r="E526" s="233" t="s">
        <v>34</v>
      </c>
      <c r="F526" s="234" t="s">
        <v>5524</v>
      </c>
      <c r="G526" s="232"/>
      <c r="H526" s="235">
        <v>0.54</v>
      </c>
      <c r="I526" s="236"/>
      <c r="J526" s="232"/>
      <c r="K526" s="232"/>
      <c r="L526" s="237"/>
      <c r="M526" s="238"/>
      <c r="N526" s="239"/>
      <c r="O526" s="239"/>
      <c r="P526" s="239"/>
      <c r="Q526" s="239"/>
      <c r="R526" s="239"/>
      <c r="S526" s="239"/>
      <c r="T526" s="240"/>
      <c r="AT526" s="241" t="s">
        <v>211</v>
      </c>
      <c r="AU526" s="241" t="s">
        <v>87</v>
      </c>
      <c r="AV526" s="13" t="s">
        <v>87</v>
      </c>
      <c r="AW526" s="13" t="s">
        <v>40</v>
      </c>
      <c r="AX526" s="13" t="s">
        <v>42</v>
      </c>
      <c r="AY526" s="241" t="s">
        <v>201</v>
      </c>
    </row>
    <row r="527" spans="2:65" s="1" customFormat="1" ht="38.25" customHeight="1">
      <c r="B527" s="43"/>
      <c r="C527" s="206" t="s">
        <v>727</v>
      </c>
      <c r="D527" s="206" t="s">
        <v>203</v>
      </c>
      <c r="E527" s="207" t="s">
        <v>5530</v>
      </c>
      <c r="F527" s="208" t="s">
        <v>5531</v>
      </c>
      <c r="G527" s="209" t="s">
        <v>355</v>
      </c>
      <c r="H527" s="210">
        <v>0.495</v>
      </c>
      <c r="I527" s="211"/>
      <c r="J527" s="212">
        <f>ROUND(I527*H527,2)</f>
        <v>0</v>
      </c>
      <c r="K527" s="208" t="s">
        <v>207</v>
      </c>
      <c r="L527" s="63"/>
      <c r="M527" s="213" t="s">
        <v>34</v>
      </c>
      <c r="N527" s="214" t="s">
        <v>51</v>
      </c>
      <c r="O527" s="44"/>
      <c r="P527" s="215">
        <f>O527*H527</f>
        <v>0</v>
      </c>
      <c r="Q527" s="215">
        <v>0</v>
      </c>
      <c r="R527" s="215">
        <f>Q527*H527</f>
        <v>0</v>
      </c>
      <c r="S527" s="215">
        <v>0</v>
      </c>
      <c r="T527" s="216">
        <f>S527*H527</f>
        <v>0</v>
      </c>
      <c r="AR527" s="25" t="s">
        <v>111</v>
      </c>
      <c r="AT527" s="25" t="s">
        <v>203</v>
      </c>
      <c r="AU527" s="25" t="s">
        <v>87</v>
      </c>
      <c r="AY527" s="25" t="s">
        <v>201</v>
      </c>
      <c r="BE527" s="217">
        <f>IF(N527="základní",J527,0)</f>
        <v>0</v>
      </c>
      <c r="BF527" s="217">
        <f>IF(N527="snížená",J527,0)</f>
        <v>0</v>
      </c>
      <c r="BG527" s="217">
        <f>IF(N527="zákl. přenesená",J527,0)</f>
        <v>0</v>
      </c>
      <c r="BH527" s="217">
        <f>IF(N527="sníž. přenesená",J527,0)</f>
        <v>0</v>
      </c>
      <c r="BI527" s="217">
        <f>IF(N527="nulová",J527,0)</f>
        <v>0</v>
      </c>
      <c r="BJ527" s="25" t="s">
        <v>42</v>
      </c>
      <c r="BK527" s="217">
        <f>ROUND(I527*H527,2)</f>
        <v>0</v>
      </c>
      <c r="BL527" s="25" t="s">
        <v>111</v>
      </c>
      <c r="BM527" s="25" t="s">
        <v>5737</v>
      </c>
    </row>
    <row r="528" spans="2:65" s="1" customFormat="1" ht="81">
      <c r="B528" s="43"/>
      <c r="C528" s="65"/>
      <c r="D528" s="218" t="s">
        <v>209</v>
      </c>
      <c r="E528" s="65"/>
      <c r="F528" s="219" t="s">
        <v>4805</v>
      </c>
      <c r="G528" s="65"/>
      <c r="H528" s="65"/>
      <c r="I528" s="175"/>
      <c r="J528" s="65"/>
      <c r="K528" s="65"/>
      <c r="L528" s="63"/>
      <c r="M528" s="220"/>
      <c r="N528" s="44"/>
      <c r="O528" s="44"/>
      <c r="P528" s="44"/>
      <c r="Q528" s="44"/>
      <c r="R528" s="44"/>
      <c r="S528" s="44"/>
      <c r="T528" s="80"/>
      <c r="AT528" s="25" t="s">
        <v>209</v>
      </c>
      <c r="AU528" s="25" t="s">
        <v>87</v>
      </c>
    </row>
    <row r="529" spans="2:65" s="13" customFormat="1">
      <c r="B529" s="231"/>
      <c r="C529" s="232"/>
      <c r="D529" s="218" t="s">
        <v>211</v>
      </c>
      <c r="E529" s="233" t="s">
        <v>34</v>
      </c>
      <c r="F529" s="234" t="s">
        <v>5525</v>
      </c>
      <c r="G529" s="232"/>
      <c r="H529" s="235">
        <v>0.495</v>
      </c>
      <c r="I529" s="236"/>
      <c r="J529" s="232"/>
      <c r="K529" s="232"/>
      <c r="L529" s="237"/>
      <c r="M529" s="238"/>
      <c r="N529" s="239"/>
      <c r="O529" s="239"/>
      <c r="P529" s="239"/>
      <c r="Q529" s="239"/>
      <c r="R529" s="239"/>
      <c r="S529" s="239"/>
      <c r="T529" s="240"/>
      <c r="AT529" s="241" t="s">
        <v>211</v>
      </c>
      <c r="AU529" s="241" t="s">
        <v>87</v>
      </c>
      <c r="AV529" s="13" t="s">
        <v>87</v>
      </c>
      <c r="AW529" s="13" t="s">
        <v>40</v>
      </c>
      <c r="AX529" s="13" t="s">
        <v>42</v>
      </c>
      <c r="AY529" s="241" t="s">
        <v>201</v>
      </c>
    </row>
    <row r="530" spans="2:65" s="11" customFormat="1" ht="29.85" customHeight="1">
      <c r="B530" s="190"/>
      <c r="C530" s="191"/>
      <c r="D530" s="192" t="s">
        <v>79</v>
      </c>
      <c r="E530" s="204" t="s">
        <v>1426</v>
      </c>
      <c r="F530" s="204" t="s">
        <v>1427</v>
      </c>
      <c r="G530" s="191"/>
      <c r="H530" s="191"/>
      <c r="I530" s="194"/>
      <c r="J530" s="205">
        <f>BK530</f>
        <v>0</v>
      </c>
      <c r="K530" s="191"/>
      <c r="L530" s="196"/>
      <c r="M530" s="197"/>
      <c r="N530" s="198"/>
      <c r="O530" s="198"/>
      <c r="P530" s="199">
        <f>SUM(P531:P534)</f>
        <v>0</v>
      </c>
      <c r="Q530" s="198"/>
      <c r="R530" s="199">
        <f>SUM(R531:R534)</f>
        <v>0</v>
      </c>
      <c r="S530" s="198"/>
      <c r="T530" s="200">
        <f>SUM(T531:T534)</f>
        <v>0</v>
      </c>
      <c r="AR530" s="201" t="s">
        <v>42</v>
      </c>
      <c r="AT530" s="202" t="s">
        <v>79</v>
      </c>
      <c r="AU530" s="202" t="s">
        <v>42</v>
      </c>
      <c r="AY530" s="201" t="s">
        <v>201</v>
      </c>
      <c r="BK530" s="203">
        <f>SUM(BK531:BK534)</f>
        <v>0</v>
      </c>
    </row>
    <row r="531" spans="2:65" s="1" customFormat="1" ht="38.25" customHeight="1">
      <c r="B531" s="43"/>
      <c r="C531" s="206" t="s">
        <v>731</v>
      </c>
      <c r="D531" s="206" t="s">
        <v>203</v>
      </c>
      <c r="E531" s="207" t="s">
        <v>5533</v>
      </c>
      <c r="F531" s="208" t="s">
        <v>5534</v>
      </c>
      <c r="G531" s="209" t="s">
        <v>355</v>
      </c>
      <c r="H531" s="210">
        <v>21.456</v>
      </c>
      <c r="I531" s="211"/>
      <c r="J531" s="212">
        <f>ROUND(I531*H531,2)</f>
        <v>0</v>
      </c>
      <c r="K531" s="208" t="s">
        <v>207</v>
      </c>
      <c r="L531" s="63"/>
      <c r="M531" s="213" t="s">
        <v>34</v>
      </c>
      <c r="N531" s="214" t="s">
        <v>51</v>
      </c>
      <c r="O531" s="44"/>
      <c r="P531" s="215">
        <f>O531*H531</f>
        <v>0</v>
      </c>
      <c r="Q531" s="215">
        <v>0</v>
      </c>
      <c r="R531" s="215">
        <f>Q531*H531</f>
        <v>0</v>
      </c>
      <c r="S531" s="215">
        <v>0</v>
      </c>
      <c r="T531" s="216">
        <f>S531*H531</f>
        <v>0</v>
      </c>
      <c r="AR531" s="25" t="s">
        <v>111</v>
      </c>
      <c r="AT531" s="25" t="s">
        <v>203</v>
      </c>
      <c r="AU531" s="25" t="s">
        <v>87</v>
      </c>
      <c r="AY531" s="25" t="s">
        <v>201</v>
      </c>
      <c r="BE531" s="217">
        <f>IF(N531="základní",J531,0)</f>
        <v>0</v>
      </c>
      <c r="BF531" s="217">
        <f>IF(N531="snížená",J531,0)</f>
        <v>0</v>
      </c>
      <c r="BG531" s="217">
        <f>IF(N531="zákl. přenesená",J531,0)</f>
        <v>0</v>
      </c>
      <c r="BH531" s="217">
        <f>IF(N531="sníž. přenesená",J531,0)</f>
        <v>0</v>
      </c>
      <c r="BI531" s="217">
        <f>IF(N531="nulová",J531,0)</f>
        <v>0</v>
      </c>
      <c r="BJ531" s="25" t="s">
        <v>42</v>
      </c>
      <c r="BK531" s="217">
        <f>ROUND(I531*H531,2)</f>
        <v>0</v>
      </c>
      <c r="BL531" s="25" t="s">
        <v>111</v>
      </c>
      <c r="BM531" s="25" t="s">
        <v>5738</v>
      </c>
    </row>
    <row r="532" spans="2:65" s="1" customFormat="1" ht="54">
      <c r="B532" s="43"/>
      <c r="C532" s="65"/>
      <c r="D532" s="218" t="s">
        <v>209</v>
      </c>
      <c r="E532" s="65"/>
      <c r="F532" s="219" t="s">
        <v>5536</v>
      </c>
      <c r="G532" s="65"/>
      <c r="H532" s="65"/>
      <c r="I532" s="175"/>
      <c r="J532" s="65"/>
      <c r="K532" s="65"/>
      <c r="L532" s="63"/>
      <c r="M532" s="220"/>
      <c r="N532" s="44"/>
      <c r="O532" s="44"/>
      <c r="P532" s="44"/>
      <c r="Q532" s="44"/>
      <c r="R532" s="44"/>
      <c r="S532" s="44"/>
      <c r="T532" s="80"/>
      <c r="AT532" s="25" t="s">
        <v>209</v>
      </c>
      <c r="AU532" s="25" t="s">
        <v>87</v>
      </c>
    </row>
    <row r="533" spans="2:65" s="1" customFormat="1" ht="38.25" customHeight="1">
      <c r="B533" s="43"/>
      <c r="C533" s="206" t="s">
        <v>743</v>
      </c>
      <c r="D533" s="206" t="s">
        <v>203</v>
      </c>
      <c r="E533" s="207" t="s">
        <v>5537</v>
      </c>
      <c r="F533" s="208" t="s">
        <v>5538</v>
      </c>
      <c r="G533" s="209" t="s">
        <v>355</v>
      </c>
      <c r="H533" s="210">
        <v>21.456</v>
      </c>
      <c r="I533" s="211"/>
      <c r="J533" s="212">
        <f>ROUND(I533*H533,2)</f>
        <v>0</v>
      </c>
      <c r="K533" s="208" t="s">
        <v>207</v>
      </c>
      <c r="L533" s="63"/>
      <c r="M533" s="213" t="s">
        <v>34</v>
      </c>
      <c r="N533" s="214" t="s">
        <v>51</v>
      </c>
      <c r="O533" s="44"/>
      <c r="P533" s="215">
        <f>O533*H533</f>
        <v>0</v>
      </c>
      <c r="Q533" s="215">
        <v>0</v>
      </c>
      <c r="R533" s="215">
        <f>Q533*H533</f>
        <v>0</v>
      </c>
      <c r="S533" s="215">
        <v>0</v>
      </c>
      <c r="T533" s="216">
        <f>S533*H533</f>
        <v>0</v>
      </c>
      <c r="AR533" s="25" t="s">
        <v>111</v>
      </c>
      <c r="AT533" s="25" t="s">
        <v>203</v>
      </c>
      <c r="AU533" s="25" t="s">
        <v>87</v>
      </c>
      <c r="AY533" s="25" t="s">
        <v>201</v>
      </c>
      <c r="BE533" s="217">
        <f>IF(N533="základní",J533,0)</f>
        <v>0</v>
      </c>
      <c r="BF533" s="217">
        <f>IF(N533="snížená",J533,0)</f>
        <v>0</v>
      </c>
      <c r="BG533" s="217">
        <f>IF(N533="zákl. přenesená",J533,0)</f>
        <v>0</v>
      </c>
      <c r="BH533" s="217">
        <f>IF(N533="sníž. přenesená",J533,0)</f>
        <v>0</v>
      </c>
      <c r="BI533" s="217">
        <f>IF(N533="nulová",J533,0)</f>
        <v>0</v>
      </c>
      <c r="BJ533" s="25" t="s">
        <v>42</v>
      </c>
      <c r="BK533" s="217">
        <f>ROUND(I533*H533,2)</f>
        <v>0</v>
      </c>
      <c r="BL533" s="25" t="s">
        <v>111</v>
      </c>
      <c r="BM533" s="25" t="s">
        <v>5739</v>
      </c>
    </row>
    <row r="534" spans="2:65" s="1" customFormat="1" ht="54">
      <c r="B534" s="43"/>
      <c r="C534" s="65"/>
      <c r="D534" s="218" t="s">
        <v>209</v>
      </c>
      <c r="E534" s="65"/>
      <c r="F534" s="219" t="s">
        <v>5536</v>
      </c>
      <c r="G534" s="65"/>
      <c r="H534" s="65"/>
      <c r="I534" s="175"/>
      <c r="J534" s="65"/>
      <c r="K534" s="65"/>
      <c r="L534" s="63"/>
      <c r="M534" s="220"/>
      <c r="N534" s="44"/>
      <c r="O534" s="44"/>
      <c r="P534" s="44"/>
      <c r="Q534" s="44"/>
      <c r="R534" s="44"/>
      <c r="S534" s="44"/>
      <c r="T534" s="80"/>
      <c r="AT534" s="25" t="s">
        <v>209</v>
      </c>
      <c r="AU534" s="25" t="s">
        <v>87</v>
      </c>
    </row>
    <row r="535" spans="2:65" s="11" customFormat="1" ht="37.35" customHeight="1">
      <c r="B535" s="190"/>
      <c r="C535" s="191"/>
      <c r="D535" s="192" t="s">
        <v>79</v>
      </c>
      <c r="E535" s="193" t="s">
        <v>5540</v>
      </c>
      <c r="F535" s="193" t="s">
        <v>5541</v>
      </c>
      <c r="G535" s="191"/>
      <c r="H535" s="191"/>
      <c r="I535" s="194"/>
      <c r="J535" s="195">
        <f>BK535</f>
        <v>0</v>
      </c>
      <c r="K535" s="191"/>
      <c r="L535" s="196"/>
      <c r="M535" s="197"/>
      <c r="N535" s="198"/>
      <c r="O535" s="198"/>
      <c r="P535" s="199">
        <f>SUM(P536:P540)</f>
        <v>0</v>
      </c>
      <c r="Q535" s="198"/>
      <c r="R535" s="199">
        <f>SUM(R536:R540)</f>
        <v>0</v>
      </c>
      <c r="S535" s="198"/>
      <c r="T535" s="200">
        <f>SUM(T536:T540)</f>
        <v>0</v>
      </c>
      <c r="AR535" s="201" t="s">
        <v>111</v>
      </c>
      <c r="AT535" s="202" t="s">
        <v>79</v>
      </c>
      <c r="AU535" s="202" t="s">
        <v>80</v>
      </c>
      <c r="AY535" s="201" t="s">
        <v>201</v>
      </c>
      <c r="BK535" s="203">
        <f>SUM(BK536:BK540)</f>
        <v>0</v>
      </c>
    </row>
    <row r="536" spans="2:65" s="1" customFormat="1" ht="25.5" customHeight="1">
      <c r="B536" s="43"/>
      <c r="C536" s="206" t="s">
        <v>749</v>
      </c>
      <c r="D536" s="206" t="s">
        <v>203</v>
      </c>
      <c r="E536" s="207" t="s">
        <v>5542</v>
      </c>
      <c r="F536" s="208" t="s">
        <v>5543</v>
      </c>
      <c r="G536" s="209" t="s">
        <v>5544</v>
      </c>
      <c r="H536" s="210">
        <v>10</v>
      </c>
      <c r="I536" s="211"/>
      <c r="J536" s="212">
        <f>ROUND(I536*H536,2)</f>
        <v>0</v>
      </c>
      <c r="K536" s="208" t="s">
        <v>207</v>
      </c>
      <c r="L536" s="63"/>
      <c r="M536" s="213" t="s">
        <v>34</v>
      </c>
      <c r="N536" s="214" t="s">
        <v>51</v>
      </c>
      <c r="O536" s="44"/>
      <c r="P536" s="215">
        <f>O536*H536</f>
        <v>0</v>
      </c>
      <c r="Q536" s="215">
        <v>0</v>
      </c>
      <c r="R536" s="215">
        <f>Q536*H536</f>
        <v>0</v>
      </c>
      <c r="S536" s="215">
        <v>0</v>
      </c>
      <c r="T536" s="216">
        <f>S536*H536</f>
        <v>0</v>
      </c>
      <c r="AR536" s="25" t="s">
        <v>5545</v>
      </c>
      <c r="AT536" s="25" t="s">
        <v>203</v>
      </c>
      <c r="AU536" s="25" t="s">
        <v>42</v>
      </c>
      <c r="AY536" s="25" t="s">
        <v>201</v>
      </c>
      <c r="BE536" s="217">
        <f>IF(N536="základní",J536,0)</f>
        <v>0</v>
      </c>
      <c r="BF536" s="217">
        <f>IF(N536="snížená",J536,0)</f>
        <v>0</v>
      </c>
      <c r="BG536" s="217">
        <f>IF(N536="zákl. přenesená",J536,0)</f>
        <v>0</v>
      </c>
      <c r="BH536" s="217">
        <f>IF(N536="sníž. přenesená",J536,0)</f>
        <v>0</v>
      </c>
      <c r="BI536" s="217">
        <f>IF(N536="nulová",J536,0)</f>
        <v>0</v>
      </c>
      <c r="BJ536" s="25" t="s">
        <v>42</v>
      </c>
      <c r="BK536" s="217">
        <f>ROUND(I536*H536,2)</f>
        <v>0</v>
      </c>
      <c r="BL536" s="25" t="s">
        <v>5545</v>
      </c>
      <c r="BM536" s="25" t="s">
        <v>5740</v>
      </c>
    </row>
    <row r="537" spans="2:65" s="13" customFormat="1">
      <c r="B537" s="231"/>
      <c r="C537" s="232"/>
      <c r="D537" s="218" t="s">
        <v>211</v>
      </c>
      <c r="E537" s="233" t="s">
        <v>34</v>
      </c>
      <c r="F537" s="234" t="s">
        <v>5547</v>
      </c>
      <c r="G537" s="232"/>
      <c r="H537" s="235">
        <v>2</v>
      </c>
      <c r="I537" s="236"/>
      <c r="J537" s="232"/>
      <c r="K537" s="232"/>
      <c r="L537" s="237"/>
      <c r="M537" s="238"/>
      <c r="N537" s="239"/>
      <c r="O537" s="239"/>
      <c r="P537" s="239"/>
      <c r="Q537" s="239"/>
      <c r="R537" s="239"/>
      <c r="S537" s="239"/>
      <c r="T537" s="240"/>
      <c r="AT537" s="241" t="s">
        <v>211</v>
      </c>
      <c r="AU537" s="241" t="s">
        <v>42</v>
      </c>
      <c r="AV537" s="13" t="s">
        <v>87</v>
      </c>
      <c r="AW537" s="13" t="s">
        <v>40</v>
      </c>
      <c r="AX537" s="13" t="s">
        <v>80</v>
      </c>
      <c r="AY537" s="241" t="s">
        <v>201</v>
      </c>
    </row>
    <row r="538" spans="2:65" s="13" customFormat="1">
      <c r="B538" s="231"/>
      <c r="C538" s="232"/>
      <c r="D538" s="218" t="s">
        <v>211</v>
      </c>
      <c r="E538" s="233" t="s">
        <v>34</v>
      </c>
      <c r="F538" s="234" t="s">
        <v>5548</v>
      </c>
      <c r="G538" s="232"/>
      <c r="H538" s="235">
        <v>6</v>
      </c>
      <c r="I538" s="236"/>
      <c r="J538" s="232"/>
      <c r="K538" s="232"/>
      <c r="L538" s="237"/>
      <c r="M538" s="238"/>
      <c r="N538" s="239"/>
      <c r="O538" s="239"/>
      <c r="P538" s="239"/>
      <c r="Q538" s="239"/>
      <c r="R538" s="239"/>
      <c r="S538" s="239"/>
      <c r="T538" s="240"/>
      <c r="AT538" s="241" t="s">
        <v>211</v>
      </c>
      <c r="AU538" s="241" t="s">
        <v>42</v>
      </c>
      <c r="AV538" s="13" t="s">
        <v>87</v>
      </c>
      <c r="AW538" s="13" t="s">
        <v>40</v>
      </c>
      <c r="AX538" s="13" t="s">
        <v>80</v>
      </c>
      <c r="AY538" s="241" t="s">
        <v>201</v>
      </c>
    </row>
    <row r="539" spans="2:65" s="13" customFormat="1">
      <c r="B539" s="231"/>
      <c r="C539" s="232"/>
      <c r="D539" s="218" t="s">
        <v>211</v>
      </c>
      <c r="E539" s="233" t="s">
        <v>34</v>
      </c>
      <c r="F539" s="234" t="s">
        <v>5549</v>
      </c>
      <c r="G539" s="232"/>
      <c r="H539" s="235">
        <v>2</v>
      </c>
      <c r="I539" s="236"/>
      <c r="J539" s="232"/>
      <c r="K539" s="232"/>
      <c r="L539" s="237"/>
      <c r="M539" s="238"/>
      <c r="N539" s="239"/>
      <c r="O539" s="239"/>
      <c r="P539" s="239"/>
      <c r="Q539" s="239"/>
      <c r="R539" s="239"/>
      <c r="S539" s="239"/>
      <c r="T539" s="240"/>
      <c r="AT539" s="241" t="s">
        <v>211</v>
      </c>
      <c r="AU539" s="241" t="s">
        <v>42</v>
      </c>
      <c r="AV539" s="13" t="s">
        <v>87</v>
      </c>
      <c r="AW539" s="13" t="s">
        <v>40</v>
      </c>
      <c r="AX539" s="13" t="s">
        <v>80</v>
      </c>
      <c r="AY539" s="241" t="s">
        <v>201</v>
      </c>
    </row>
    <row r="540" spans="2:65" s="14" customFormat="1">
      <c r="B540" s="242"/>
      <c r="C540" s="243"/>
      <c r="D540" s="218" t="s">
        <v>211</v>
      </c>
      <c r="E540" s="244" t="s">
        <v>34</v>
      </c>
      <c r="F540" s="245" t="s">
        <v>215</v>
      </c>
      <c r="G540" s="243"/>
      <c r="H540" s="246">
        <v>10</v>
      </c>
      <c r="I540" s="247"/>
      <c r="J540" s="243"/>
      <c r="K540" s="243"/>
      <c r="L540" s="248"/>
      <c r="M540" s="274"/>
      <c r="N540" s="275"/>
      <c r="O540" s="275"/>
      <c r="P540" s="275"/>
      <c r="Q540" s="275"/>
      <c r="R540" s="275"/>
      <c r="S540" s="275"/>
      <c r="T540" s="276"/>
      <c r="AT540" s="252" t="s">
        <v>211</v>
      </c>
      <c r="AU540" s="252" t="s">
        <v>42</v>
      </c>
      <c r="AV540" s="14" t="s">
        <v>111</v>
      </c>
      <c r="AW540" s="14" t="s">
        <v>40</v>
      </c>
      <c r="AX540" s="14" t="s">
        <v>42</v>
      </c>
      <c r="AY540" s="252" t="s">
        <v>201</v>
      </c>
    </row>
    <row r="541" spans="2:65" s="1" customFormat="1" ht="6.95" customHeight="1">
      <c r="B541" s="58"/>
      <c r="C541" s="59"/>
      <c r="D541" s="59"/>
      <c r="E541" s="59"/>
      <c r="F541" s="59"/>
      <c r="G541" s="59"/>
      <c r="H541" s="59"/>
      <c r="I541" s="151"/>
      <c r="J541" s="59"/>
      <c r="K541" s="59"/>
      <c r="L541" s="63"/>
    </row>
  </sheetData>
  <sheetProtection password="CC35" sheet="1" objects="1" scenarios="1" formatColumns="0" formatRows="0" autoFilter="0"/>
  <autoFilter ref="C92:K540"/>
  <mergeCells count="13">
    <mergeCell ref="E85:H85"/>
    <mergeCell ref="G1:H1"/>
    <mergeCell ref="L2:V2"/>
    <mergeCell ref="E49:H49"/>
    <mergeCell ref="E51:H51"/>
    <mergeCell ref="J55:J56"/>
    <mergeCell ref="E81:H81"/>
    <mergeCell ref="E83:H83"/>
    <mergeCell ref="E7:H7"/>
    <mergeCell ref="E9:H9"/>
    <mergeCell ref="E11:H11"/>
    <mergeCell ref="E26:H26"/>
    <mergeCell ref="E47:H47"/>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7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122</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ht="15">
      <c r="B8" s="29"/>
      <c r="C8" s="30"/>
      <c r="D8" s="38" t="s">
        <v>149</v>
      </c>
      <c r="E8" s="30"/>
      <c r="F8" s="30"/>
      <c r="G8" s="30"/>
      <c r="H8" s="30"/>
      <c r="I8" s="129"/>
      <c r="J8" s="30"/>
      <c r="K8" s="32"/>
    </row>
    <row r="9" spans="1:70" s="1" customFormat="1" ht="16.5" customHeight="1">
      <c r="B9" s="43"/>
      <c r="C9" s="44"/>
      <c r="D9" s="44"/>
      <c r="E9" s="405" t="s">
        <v>5185</v>
      </c>
      <c r="F9" s="406"/>
      <c r="G9" s="406"/>
      <c r="H9" s="406"/>
      <c r="I9" s="130"/>
      <c r="J9" s="44"/>
      <c r="K9" s="47"/>
    </row>
    <row r="10" spans="1:70" s="1" customFormat="1" ht="15">
      <c r="B10" s="43"/>
      <c r="C10" s="44"/>
      <c r="D10" s="38" t="s">
        <v>151</v>
      </c>
      <c r="E10" s="44"/>
      <c r="F10" s="44"/>
      <c r="G10" s="44"/>
      <c r="H10" s="44"/>
      <c r="I10" s="130"/>
      <c r="J10" s="44"/>
      <c r="K10" s="47"/>
    </row>
    <row r="11" spans="1:70" s="1" customFormat="1" ht="36.950000000000003" customHeight="1">
      <c r="B11" s="43"/>
      <c r="C11" s="44"/>
      <c r="D11" s="44"/>
      <c r="E11" s="407" t="s">
        <v>5741</v>
      </c>
      <c r="F11" s="406"/>
      <c r="G11" s="406"/>
      <c r="H11" s="406"/>
      <c r="I11" s="130"/>
      <c r="J11" s="44"/>
      <c r="K11" s="47"/>
    </row>
    <row r="12" spans="1:70" s="1" customFormat="1">
      <c r="B12" s="43"/>
      <c r="C12" s="44"/>
      <c r="D12" s="44"/>
      <c r="E12" s="44"/>
      <c r="F12" s="44"/>
      <c r="G12" s="44"/>
      <c r="H12" s="44"/>
      <c r="I12" s="130"/>
      <c r="J12" s="44"/>
      <c r="K12" s="47"/>
    </row>
    <row r="13" spans="1:70" s="1" customFormat="1" ht="14.45" customHeight="1">
      <c r="B13" s="43"/>
      <c r="C13" s="44"/>
      <c r="D13" s="38" t="s">
        <v>20</v>
      </c>
      <c r="E13" s="44"/>
      <c r="F13" s="36" t="s">
        <v>21</v>
      </c>
      <c r="G13" s="44"/>
      <c r="H13" s="44"/>
      <c r="I13" s="131" t="s">
        <v>22</v>
      </c>
      <c r="J13" s="36" t="s">
        <v>34</v>
      </c>
      <c r="K13" s="47"/>
    </row>
    <row r="14" spans="1:70" s="1" customFormat="1" ht="14.45" customHeight="1">
      <c r="B14" s="43"/>
      <c r="C14" s="44"/>
      <c r="D14" s="38" t="s">
        <v>24</v>
      </c>
      <c r="E14" s="44"/>
      <c r="F14" s="36" t="s">
        <v>25</v>
      </c>
      <c r="G14" s="44"/>
      <c r="H14" s="44"/>
      <c r="I14" s="131" t="s">
        <v>26</v>
      </c>
      <c r="J14" s="132" t="str">
        <f>'Rekapitulace stavby'!AN8</f>
        <v>5. 6. 2018</v>
      </c>
      <c r="K14" s="47"/>
    </row>
    <row r="15" spans="1:70" s="1" customFormat="1" ht="10.9" customHeight="1">
      <c r="B15" s="43"/>
      <c r="C15" s="44"/>
      <c r="D15" s="44"/>
      <c r="E15" s="44"/>
      <c r="F15" s="44"/>
      <c r="G15" s="44"/>
      <c r="H15" s="44"/>
      <c r="I15" s="130"/>
      <c r="J15" s="44"/>
      <c r="K15" s="47"/>
    </row>
    <row r="16" spans="1:70" s="1" customFormat="1" ht="14.45" customHeight="1">
      <c r="B16" s="43"/>
      <c r="C16" s="44"/>
      <c r="D16" s="38" t="s">
        <v>32</v>
      </c>
      <c r="E16" s="44"/>
      <c r="F16" s="44"/>
      <c r="G16" s="44"/>
      <c r="H16" s="44"/>
      <c r="I16" s="131" t="s">
        <v>33</v>
      </c>
      <c r="J16" s="36" t="s">
        <v>34</v>
      </c>
      <c r="K16" s="47"/>
    </row>
    <row r="17" spans="2:11" s="1" customFormat="1" ht="18" customHeight="1">
      <c r="B17" s="43"/>
      <c r="C17" s="44"/>
      <c r="D17" s="44"/>
      <c r="E17" s="36" t="s">
        <v>35</v>
      </c>
      <c r="F17" s="44"/>
      <c r="G17" s="44"/>
      <c r="H17" s="44"/>
      <c r="I17" s="131" t="s">
        <v>36</v>
      </c>
      <c r="J17" s="36" t="s">
        <v>34</v>
      </c>
      <c r="K17" s="47"/>
    </row>
    <row r="18" spans="2:11" s="1" customFormat="1" ht="6.95" customHeight="1">
      <c r="B18" s="43"/>
      <c r="C18" s="44"/>
      <c r="D18" s="44"/>
      <c r="E18" s="44"/>
      <c r="F18" s="44"/>
      <c r="G18" s="44"/>
      <c r="H18" s="44"/>
      <c r="I18" s="130"/>
      <c r="J18" s="44"/>
      <c r="K18" s="47"/>
    </row>
    <row r="19" spans="2:11" s="1" customFormat="1" ht="14.45" customHeight="1">
      <c r="B19" s="43"/>
      <c r="C19" s="44"/>
      <c r="D19" s="38" t="s">
        <v>37</v>
      </c>
      <c r="E19" s="44"/>
      <c r="F19" s="44"/>
      <c r="G19" s="44"/>
      <c r="H19" s="44"/>
      <c r="I19" s="131" t="s">
        <v>33</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1" t="s">
        <v>36</v>
      </c>
      <c r="J20" s="36" t="str">
        <f>IF('Rekapitulace stavby'!AN14="Vyplň údaj","",IF('Rekapitulace stavby'!AN14="","",'Rekapitulace stavby'!AN14))</f>
        <v/>
      </c>
      <c r="K20" s="47"/>
    </row>
    <row r="21" spans="2:11" s="1" customFormat="1" ht="6.95" customHeight="1">
      <c r="B21" s="43"/>
      <c r="C21" s="44"/>
      <c r="D21" s="44"/>
      <c r="E21" s="44"/>
      <c r="F21" s="44"/>
      <c r="G21" s="44"/>
      <c r="H21" s="44"/>
      <c r="I21" s="130"/>
      <c r="J21" s="44"/>
      <c r="K21" s="47"/>
    </row>
    <row r="22" spans="2:11" s="1" customFormat="1" ht="14.45" customHeight="1">
      <c r="B22" s="43"/>
      <c r="C22" s="44"/>
      <c r="D22" s="38" t="s">
        <v>39</v>
      </c>
      <c r="E22" s="44"/>
      <c r="F22" s="44"/>
      <c r="G22" s="44"/>
      <c r="H22" s="44"/>
      <c r="I22" s="131" t="s">
        <v>33</v>
      </c>
      <c r="J22" s="36" t="s">
        <v>34</v>
      </c>
      <c r="K22" s="47"/>
    </row>
    <row r="23" spans="2:11" s="1" customFormat="1" ht="18" customHeight="1">
      <c r="B23" s="43"/>
      <c r="C23" s="44"/>
      <c r="D23" s="44"/>
      <c r="E23" s="36" t="s">
        <v>41</v>
      </c>
      <c r="F23" s="44"/>
      <c r="G23" s="44"/>
      <c r="H23" s="44"/>
      <c r="I23" s="131" t="s">
        <v>36</v>
      </c>
      <c r="J23" s="36" t="s">
        <v>34</v>
      </c>
      <c r="K23" s="47"/>
    </row>
    <row r="24" spans="2:11" s="1" customFormat="1" ht="6.95" customHeight="1">
      <c r="B24" s="43"/>
      <c r="C24" s="44"/>
      <c r="D24" s="44"/>
      <c r="E24" s="44"/>
      <c r="F24" s="44"/>
      <c r="G24" s="44"/>
      <c r="H24" s="44"/>
      <c r="I24" s="130"/>
      <c r="J24" s="44"/>
      <c r="K24" s="47"/>
    </row>
    <row r="25" spans="2:11" s="1" customFormat="1" ht="14.45" customHeight="1">
      <c r="B25" s="43"/>
      <c r="C25" s="44"/>
      <c r="D25" s="38" t="s">
        <v>43</v>
      </c>
      <c r="E25" s="44"/>
      <c r="F25" s="44"/>
      <c r="G25" s="44"/>
      <c r="H25" s="44"/>
      <c r="I25" s="130"/>
      <c r="J25" s="44"/>
      <c r="K25" s="47"/>
    </row>
    <row r="26" spans="2:11" s="7" customFormat="1" ht="71.25" customHeight="1">
      <c r="B26" s="133"/>
      <c r="C26" s="134"/>
      <c r="D26" s="134"/>
      <c r="E26" s="399" t="s">
        <v>45</v>
      </c>
      <c r="F26" s="399"/>
      <c r="G26" s="399"/>
      <c r="H26" s="399"/>
      <c r="I26" s="135"/>
      <c r="J26" s="134"/>
      <c r="K26" s="136"/>
    </row>
    <row r="27" spans="2:11" s="1" customFormat="1" ht="6.95" customHeight="1">
      <c r="B27" s="43"/>
      <c r="C27" s="44"/>
      <c r="D27" s="44"/>
      <c r="E27" s="44"/>
      <c r="F27" s="44"/>
      <c r="G27" s="44"/>
      <c r="H27" s="44"/>
      <c r="I27" s="130"/>
      <c r="J27" s="44"/>
      <c r="K27" s="47"/>
    </row>
    <row r="28" spans="2:11" s="1" customFormat="1" ht="6.95" customHeight="1">
      <c r="B28" s="43"/>
      <c r="C28" s="44"/>
      <c r="D28" s="87"/>
      <c r="E28" s="87"/>
      <c r="F28" s="87"/>
      <c r="G28" s="87"/>
      <c r="H28" s="87"/>
      <c r="I28" s="137"/>
      <c r="J28" s="87"/>
      <c r="K28" s="138"/>
    </row>
    <row r="29" spans="2:11" s="1" customFormat="1" ht="25.35" customHeight="1">
      <c r="B29" s="43"/>
      <c r="C29" s="44"/>
      <c r="D29" s="139" t="s">
        <v>46</v>
      </c>
      <c r="E29" s="44"/>
      <c r="F29" s="44"/>
      <c r="G29" s="44"/>
      <c r="H29" s="44"/>
      <c r="I29" s="130"/>
      <c r="J29" s="140">
        <f>ROUND(J92,0)</f>
        <v>0</v>
      </c>
      <c r="K29" s="47"/>
    </row>
    <row r="30" spans="2:11" s="1" customFormat="1" ht="6.95" customHeight="1">
      <c r="B30" s="43"/>
      <c r="C30" s="44"/>
      <c r="D30" s="87"/>
      <c r="E30" s="87"/>
      <c r="F30" s="87"/>
      <c r="G30" s="87"/>
      <c r="H30" s="87"/>
      <c r="I30" s="137"/>
      <c r="J30" s="87"/>
      <c r="K30" s="138"/>
    </row>
    <row r="31" spans="2:11" s="1" customFormat="1" ht="14.45" customHeight="1">
      <c r="B31" s="43"/>
      <c r="C31" s="44"/>
      <c r="D31" s="44"/>
      <c r="E31" s="44"/>
      <c r="F31" s="48" t="s">
        <v>48</v>
      </c>
      <c r="G31" s="44"/>
      <c r="H31" s="44"/>
      <c r="I31" s="141" t="s">
        <v>47</v>
      </c>
      <c r="J31" s="48" t="s">
        <v>49</v>
      </c>
      <c r="K31" s="47"/>
    </row>
    <row r="32" spans="2:11" s="1" customFormat="1" ht="14.45" customHeight="1">
      <c r="B32" s="43"/>
      <c r="C32" s="44"/>
      <c r="D32" s="51" t="s">
        <v>50</v>
      </c>
      <c r="E32" s="51" t="s">
        <v>51</v>
      </c>
      <c r="F32" s="142">
        <f>ROUND(SUM(BE92:BE473), 0)</f>
        <v>0</v>
      </c>
      <c r="G32" s="44"/>
      <c r="H32" s="44"/>
      <c r="I32" s="143">
        <v>0.21</v>
      </c>
      <c r="J32" s="142">
        <f>ROUND(ROUND((SUM(BE92:BE473)), 0)*I32, 1)</f>
        <v>0</v>
      </c>
      <c r="K32" s="47"/>
    </row>
    <row r="33" spans="2:11" s="1" customFormat="1" ht="14.45" customHeight="1">
      <c r="B33" s="43"/>
      <c r="C33" s="44"/>
      <c r="D33" s="44"/>
      <c r="E33" s="51" t="s">
        <v>52</v>
      </c>
      <c r="F33" s="142">
        <f>ROUND(SUM(BF92:BF473), 0)</f>
        <v>0</v>
      </c>
      <c r="G33" s="44"/>
      <c r="H33" s="44"/>
      <c r="I33" s="143">
        <v>0.15</v>
      </c>
      <c r="J33" s="142">
        <f>ROUND(ROUND((SUM(BF92:BF473)), 0)*I33, 1)</f>
        <v>0</v>
      </c>
      <c r="K33" s="47"/>
    </row>
    <row r="34" spans="2:11" s="1" customFormat="1" ht="14.45" hidden="1" customHeight="1">
      <c r="B34" s="43"/>
      <c r="C34" s="44"/>
      <c r="D34" s="44"/>
      <c r="E34" s="51" t="s">
        <v>53</v>
      </c>
      <c r="F34" s="142">
        <f>ROUND(SUM(BG92:BG473), 0)</f>
        <v>0</v>
      </c>
      <c r="G34" s="44"/>
      <c r="H34" s="44"/>
      <c r="I34" s="143">
        <v>0.21</v>
      </c>
      <c r="J34" s="142">
        <v>0</v>
      </c>
      <c r="K34" s="47"/>
    </row>
    <row r="35" spans="2:11" s="1" customFormat="1" ht="14.45" hidden="1" customHeight="1">
      <c r="B35" s="43"/>
      <c r="C35" s="44"/>
      <c r="D35" s="44"/>
      <c r="E35" s="51" t="s">
        <v>54</v>
      </c>
      <c r="F35" s="142">
        <f>ROUND(SUM(BH92:BH473), 0)</f>
        <v>0</v>
      </c>
      <c r="G35" s="44"/>
      <c r="H35" s="44"/>
      <c r="I35" s="143">
        <v>0.15</v>
      </c>
      <c r="J35" s="142">
        <v>0</v>
      </c>
      <c r="K35" s="47"/>
    </row>
    <row r="36" spans="2:11" s="1" customFormat="1" ht="14.45" hidden="1" customHeight="1">
      <c r="B36" s="43"/>
      <c r="C36" s="44"/>
      <c r="D36" s="44"/>
      <c r="E36" s="51" t="s">
        <v>55</v>
      </c>
      <c r="F36" s="142">
        <f>ROUND(SUM(BI92:BI473), 0)</f>
        <v>0</v>
      </c>
      <c r="G36" s="44"/>
      <c r="H36" s="44"/>
      <c r="I36" s="143">
        <v>0</v>
      </c>
      <c r="J36" s="142">
        <v>0</v>
      </c>
      <c r="K36" s="47"/>
    </row>
    <row r="37" spans="2:11" s="1" customFormat="1" ht="6.95" customHeight="1">
      <c r="B37" s="43"/>
      <c r="C37" s="44"/>
      <c r="D37" s="44"/>
      <c r="E37" s="44"/>
      <c r="F37" s="44"/>
      <c r="G37" s="44"/>
      <c r="H37" s="44"/>
      <c r="I37" s="130"/>
      <c r="J37" s="44"/>
      <c r="K37" s="47"/>
    </row>
    <row r="38" spans="2:11" s="1" customFormat="1" ht="25.35" customHeight="1">
      <c r="B38" s="43"/>
      <c r="C38" s="144"/>
      <c r="D38" s="145" t="s">
        <v>56</v>
      </c>
      <c r="E38" s="81"/>
      <c r="F38" s="81"/>
      <c r="G38" s="146" t="s">
        <v>57</v>
      </c>
      <c r="H38" s="147" t="s">
        <v>58</v>
      </c>
      <c r="I38" s="148"/>
      <c r="J38" s="149">
        <f>SUM(J29:J36)</f>
        <v>0</v>
      </c>
      <c r="K38" s="150"/>
    </row>
    <row r="39" spans="2:11" s="1" customFormat="1" ht="14.45" customHeight="1">
      <c r="B39" s="58"/>
      <c r="C39" s="59"/>
      <c r="D39" s="59"/>
      <c r="E39" s="59"/>
      <c r="F39" s="59"/>
      <c r="G39" s="59"/>
      <c r="H39" s="59"/>
      <c r="I39" s="151"/>
      <c r="J39" s="59"/>
      <c r="K39" s="60"/>
    </row>
    <row r="43" spans="2:11" s="1" customFormat="1" ht="6.95" customHeight="1">
      <c r="B43" s="152"/>
      <c r="C43" s="153"/>
      <c r="D43" s="153"/>
      <c r="E43" s="153"/>
      <c r="F43" s="153"/>
      <c r="G43" s="153"/>
      <c r="H43" s="153"/>
      <c r="I43" s="154"/>
      <c r="J43" s="153"/>
      <c r="K43" s="155"/>
    </row>
    <row r="44" spans="2:11" s="1" customFormat="1" ht="36.950000000000003" customHeight="1">
      <c r="B44" s="43"/>
      <c r="C44" s="31" t="s">
        <v>153</v>
      </c>
      <c r="D44" s="44"/>
      <c r="E44" s="44"/>
      <c r="F44" s="44"/>
      <c r="G44" s="44"/>
      <c r="H44" s="44"/>
      <c r="I44" s="130"/>
      <c r="J44" s="44"/>
      <c r="K44" s="47"/>
    </row>
    <row r="45" spans="2:11" s="1" customFormat="1" ht="6.95" customHeight="1">
      <c r="B45" s="43"/>
      <c r="C45" s="44"/>
      <c r="D45" s="44"/>
      <c r="E45" s="44"/>
      <c r="F45" s="44"/>
      <c r="G45" s="44"/>
      <c r="H45" s="44"/>
      <c r="I45" s="130"/>
      <c r="J45" s="44"/>
      <c r="K45" s="47"/>
    </row>
    <row r="46" spans="2:11" s="1" customFormat="1" ht="14.45" customHeight="1">
      <c r="B46" s="43"/>
      <c r="C46" s="38" t="s">
        <v>18</v>
      </c>
      <c r="D46" s="44"/>
      <c r="E46" s="44"/>
      <c r="F46" s="44"/>
      <c r="G46" s="44"/>
      <c r="H46" s="44"/>
      <c r="I46" s="130"/>
      <c r="J46" s="44"/>
      <c r="K46" s="47"/>
    </row>
    <row r="47" spans="2:11" s="1" customFormat="1" ht="16.5" customHeight="1">
      <c r="B47" s="43"/>
      <c r="C47" s="44"/>
      <c r="D47" s="44"/>
      <c r="E47" s="405" t="str">
        <f>E7</f>
        <v>Školní jídelna a kuchyně, Velké Březno</v>
      </c>
      <c r="F47" s="411"/>
      <c r="G47" s="411"/>
      <c r="H47" s="411"/>
      <c r="I47" s="130"/>
      <c r="J47" s="44"/>
      <c r="K47" s="47"/>
    </row>
    <row r="48" spans="2:11" ht="15">
      <c r="B48" s="29"/>
      <c r="C48" s="38" t="s">
        <v>149</v>
      </c>
      <c r="D48" s="30"/>
      <c r="E48" s="30"/>
      <c r="F48" s="30"/>
      <c r="G48" s="30"/>
      <c r="H48" s="30"/>
      <c r="I48" s="129"/>
      <c r="J48" s="30"/>
      <c r="K48" s="32"/>
    </row>
    <row r="49" spans="2:47" s="1" customFormat="1" ht="16.5" customHeight="1">
      <c r="B49" s="43"/>
      <c r="C49" s="44"/>
      <c r="D49" s="44"/>
      <c r="E49" s="405" t="s">
        <v>5185</v>
      </c>
      <c r="F49" s="406"/>
      <c r="G49" s="406"/>
      <c r="H49" s="406"/>
      <c r="I49" s="130"/>
      <c r="J49" s="44"/>
      <c r="K49" s="47"/>
    </row>
    <row r="50" spans="2:47" s="1" customFormat="1" ht="14.45" customHeight="1">
      <c r="B50" s="43"/>
      <c r="C50" s="38" t="s">
        <v>151</v>
      </c>
      <c r="D50" s="44"/>
      <c r="E50" s="44"/>
      <c r="F50" s="44"/>
      <c r="G50" s="44"/>
      <c r="H50" s="44"/>
      <c r="I50" s="130"/>
      <c r="J50" s="44"/>
      <c r="K50" s="47"/>
    </row>
    <row r="51" spans="2:47" s="1" customFormat="1" ht="17.25" customHeight="1">
      <c r="B51" s="43"/>
      <c r="C51" s="44"/>
      <c r="D51" s="44"/>
      <c r="E51" s="407" t="str">
        <f>E11</f>
        <v>4.3 - IO 03.3 - Vodovod</v>
      </c>
      <c r="F51" s="406"/>
      <c r="G51" s="406"/>
      <c r="H51" s="406"/>
      <c r="I51" s="130"/>
      <c r="J51" s="44"/>
      <c r="K51" s="47"/>
    </row>
    <row r="52" spans="2:47" s="1" customFormat="1" ht="6.95" customHeight="1">
      <c r="B52" s="43"/>
      <c r="C52" s="44"/>
      <c r="D52" s="44"/>
      <c r="E52" s="44"/>
      <c r="F52" s="44"/>
      <c r="G52" s="44"/>
      <c r="H52" s="44"/>
      <c r="I52" s="130"/>
      <c r="J52" s="44"/>
      <c r="K52" s="47"/>
    </row>
    <row r="53" spans="2:47" s="1" customFormat="1" ht="18" customHeight="1">
      <c r="B53" s="43"/>
      <c r="C53" s="38" t="s">
        <v>24</v>
      </c>
      <c r="D53" s="44"/>
      <c r="E53" s="44"/>
      <c r="F53" s="36" t="str">
        <f>F14</f>
        <v>Velké Březno</v>
      </c>
      <c r="G53" s="44"/>
      <c r="H53" s="44"/>
      <c r="I53" s="131" t="s">
        <v>26</v>
      </c>
      <c r="J53" s="132" t="str">
        <f>IF(J14="","",J14)</f>
        <v>5. 6. 2018</v>
      </c>
      <c r="K53" s="47"/>
    </row>
    <row r="54" spans="2:47" s="1" customFormat="1" ht="6.95" customHeight="1">
      <c r="B54" s="43"/>
      <c r="C54" s="44"/>
      <c r="D54" s="44"/>
      <c r="E54" s="44"/>
      <c r="F54" s="44"/>
      <c r="G54" s="44"/>
      <c r="H54" s="44"/>
      <c r="I54" s="130"/>
      <c r="J54" s="44"/>
      <c r="K54" s="47"/>
    </row>
    <row r="55" spans="2:47" s="1" customFormat="1" ht="15">
      <c r="B55" s="43"/>
      <c r="C55" s="38" t="s">
        <v>32</v>
      </c>
      <c r="D55" s="44"/>
      <c r="E55" s="44"/>
      <c r="F55" s="36" t="str">
        <f>E17</f>
        <v>Obec Velké Březno</v>
      </c>
      <c r="G55" s="44"/>
      <c r="H55" s="44"/>
      <c r="I55" s="131" t="s">
        <v>39</v>
      </c>
      <c r="J55" s="399" t="str">
        <f>E23</f>
        <v>Ateliér AVN s.r.o.</v>
      </c>
      <c r="K55" s="47"/>
    </row>
    <row r="56" spans="2:47" s="1" customFormat="1" ht="14.45" customHeight="1">
      <c r="B56" s="43"/>
      <c r="C56" s="38" t="s">
        <v>37</v>
      </c>
      <c r="D56" s="44"/>
      <c r="E56" s="44"/>
      <c r="F56" s="36" t="str">
        <f>IF(E20="","",E20)</f>
        <v/>
      </c>
      <c r="G56" s="44"/>
      <c r="H56" s="44"/>
      <c r="I56" s="130"/>
      <c r="J56" s="408"/>
      <c r="K56" s="47"/>
    </row>
    <row r="57" spans="2:47" s="1" customFormat="1" ht="10.35" customHeight="1">
      <c r="B57" s="43"/>
      <c r="C57" s="44"/>
      <c r="D57" s="44"/>
      <c r="E57" s="44"/>
      <c r="F57" s="44"/>
      <c r="G57" s="44"/>
      <c r="H57" s="44"/>
      <c r="I57" s="130"/>
      <c r="J57" s="44"/>
      <c r="K57" s="47"/>
    </row>
    <row r="58" spans="2:47" s="1" customFormat="1" ht="29.25" customHeight="1">
      <c r="B58" s="43"/>
      <c r="C58" s="156" t="s">
        <v>154</v>
      </c>
      <c r="D58" s="144"/>
      <c r="E58" s="144"/>
      <c r="F58" s="144"/>
      <c r="G58" s="144"/>
      <c r="H58" s="144"/>
      <c r="I58" s="157"/>
      <c r="J58" s="158" t="s">
        <v>155</v>
      </c>
      <c r="K58" s="159"/>
    </row>
    <row r="59" spans="2:47" s="1" customFormat="1" ht="10.35" customHeight="1">
      <c r="B59" s="43"/>
      <c r="C59" s="44"/>
      <c r="D59" s="44"/>
      <c r="E59" s="44"/>
      <c r="F59" s="44"/>
      <c r="G59" s="44"/>
      <c r="H59" s="44"/>
      <c r="I59" s="130"/>
      <c r="J59" s="44"/>
      <c r="K59" s="47"/>
    </row>
    <row r="60" spans="2:47" s="1" customFormat="1" ht="29.25" customHeight="1">
      <c r="B60" s="43"/>
      <c r="C60" s="160" t="s">
        <v>156</v>
      </c>
      <c r="D60" s="44"/>
      <c r="E60" s="44"/>
      <c r="F60" s="44"/>
      <c r="G60" s="44"/>
      <c r="H60" s="44"/>
      <c r="I60" s="130"/>
      <c r="J60" s="140">
        <f>J92</f>
        <v>0</v>
      </c>
      <c r="K60" s="47"/>
      <c r="AU60" s="25" t="s">
        <v>157</v>
      </c>
    </row>
    <row r="61" spans="2:47" s="8" customFormat="1" ht="24.95" customHeight="1">
      <c r="B61" s="161"/>
      <c r="C61" s="162"/>
      <c r="D61" s="163" t="s">
        <v>158</v>
      </c>
      <c r="E61" s="164"/>
      <c r="F61" s="164"/>
      <c r="G61" s="164"/>
      <c r="H61" s="164"/>
      <c r="I61" s="165"/>
      <c r="J61" s="166">
        <f>J93</f>
        <v>0</v>
      </c>
      <c r="K61" s="167"/>
    </row>
    <row r="62" spans="2:47" s="9" customFormat="1" ht="19.899999999999999" customHeight="1">
      <c r="B62" s="168"/>
      <c r="C62" s="169"/>
      <c r="D62" s="170" t="s">
        <v>159</v>
      </c>
      <c r="E62" s="171"/>
      <c r="F62" s="171"/>
      <c r="G62" s="171"/>
      <c r="H62" s="171"/>
      <c r="I62" s="172"/>
      <c r="J62" s="173">
        <f>J94</f>
        <v>0</v>
      </c>
      <c r="K62" s="174"/>
    </row>
    <row r="63" spans="2:47" s="9" customFormat="1" ht="19.899999999999999" customHeight="1">
      <c r="B63" s="168"/>
      <c r="C63" s="169"/>
      <c r="D63" s="170" t="s">
        <v>160</v>
      </c>
      <c r="E63" s="171"/>
      <c r="F63" s="171"/>
      <c r="G63" s="171"/>
      <c r="H63" s="171"/>
      <c r="I63" s="172"/>
      <c r="J63" s="173">
        <f>J262</f>
        <v>0</v>
      </c>
      <c r="K63" s="174"/>
    </row>
    <row r="64" spans="2:47" s="9" customFormat="1" ht="19.899999999999999" customHeight="1">
      <c r="B64" s="168"/>
      <c r="C64" s="169"/>
      <c r="D64" s="170" t="s">
        <v>162</v>
      </c>
      <c r="E64" s="171"/>
      <c r="F64" s="171"/>
      <c r="G64" s="171"/>
      <c r="H64" s="171"/>
      <c r="I64" s="172"/>
      <c r="J64" s="173">
        <f>J267</f>
        <v>0</v>
      </c>
      <c r="K64" s="174"/>
    </row>
    <row r="65" spans="2:12" s="9" customFormat="1" ht="19.899999999999999" customHeight="1">
      <c r="B65" s="168"/>
      <c r="C65" s="169"/>
      <c r="D65" s="170" t="s">
        <v>4463</v>
      </c>
      <c r="E65" s="171"/>
      <c r="F65" s="171"/>
      <c r="G65" s="171"/>
      <c r="H65" s="171"/>
      <c r="I65" s="172"/>
      <c r="J65" s="173">
        <f>J274</f>
        <v>0</v>
      </c>
      <c r="K65" s="174"/>
    </row>
    <row r="66" spans="2:12" s="9" customFormat="1" ht="19.899999999999999" customHeight="1">
      <c r="B66" s="168"/>
      <c r="C66" s="169"/>
      <c r="D66" s="170" t="s">
        <v>4464</v>
      </c>
      <c r="E66" s="171"/>
      <c r="F66" s="171"/>
      <c r="G66" s="171"/>
      <c r="H66" s="171"/>
      <c r="I66" s="172"/>
      <c r="J66" s="173">
        <f>J301</f>
        <v>0</v>
      </c>
      <c r="K66" s="174"/>
    </row>
    <row r="67" spans="2:12" s="9" customFormat="1" ht="19.899999999999999" customHeight="1">
      <c r="B67" s="168"/>
      <c r="C67" s="169"/>
      <c r="D67" s="170" t="s">
        <v>164</v>
      </c>
      <c r="E67" s="171"/>
      <c r="F67" s="171"/>
      <c r="G67" s="171"/>
      <c r="H67" s="171"/>
      <c r="I67" s="172"/>
      <c r="J67" s="173">
        <f>J382</f>
        <v>0</v>
      </c>
      <c r="K67" s="174"/>
    </row>
    <row r="68" spans="2:12" s="9" customFormat="1" ht="19.899999999999999" customHeight="1">
      <c r="B68" s="168"/>
      <c r="C68" s="169"/>
      <c r="D68" s="170" t="s">
        <v>4465</v>
      </c>
      <c r="E68" s="171"/>
      <c r="F68" s="171"/>
      <c r="G68" s="171"/>
      <c r="H68" s="171"/>
      <c r="I68" s="172"/>
      <c r="J68" s="173">
        <f>J432</f>
        <v>0</v>
      </c>
      <c r="K68" s="174"/>
    </row>
    <row r="69" spans="2:12" s="9" customFormat="1" ht="19.899999999999999" customHeight="1">
      <c r="B69" s="168"/>
      <c r="C69" s="169"/>
      <c r="D69" s="170" t="s">
        <v>165</v>
      </c>
      <c r="E69" s="171"/>
      <c r="F69" s="171"/>
      <c r="G69" s="171"/>
      <c r="H69" s="171"/>
      <c r="I69" s="172"/>
      <c r="J69" s="173">
        <f>J463</f>
        <v>0</v>
      </c>
      <c r="K69" s="174"/>
    </row>
    <row r="70" spans="2:12" s="8" customFormat="1" ht="24.95" customHeight="1">
      <c r="B70" s="161"/>
      <c r="C70" s="162"/>
      <c r="D70" s="163" t="s">
        <v>5187</v>
      </c>
      <c r="E70" s="164"/>
      <c r="F70" s="164"/>
      <c r="G70" s="164"/>
      <c r="H70" s="164"/>
      <c r="I70" s="165"/>
      <c r="J70" s="166">
        <f>J468</f>
        <v>0</v>
      </c>
      <c r="K70" s="167"/>
    </row>
    <row r="71" spans="2:12" s="1" customFormat="1" ht="21.75" customHeight="1">
      <c r="B71" s="43"/>
      <c r="C71" s="44"/>
      <c r="D71" s="44"/>
      <c r="E71" s="44"/>
      <c r="F71" s="44"/>
      <c r="G71" s="44"/>
      <c r="H71" s="44"/>
      <c r="I71" s="130"/>
      <c r="J71" s="44"/>
      <c r="K71" s="47"/>
    </row>
    <row r="72" spans="2:12" s="1" customFormat="1" ht="6.95" customHeight="1">
      <c r="B72" s="58"/>
      <c r="C72" s="59"/>
      <c r="D72" s="59"/>
      <c r="E72" s="59"/>
      <c r="F72" s="59"/>
      <c r="G72" s="59"/>
      <c r="H72" s="59"/>
      <c r="I72" s="151"/>
      <c r="J72" s="59"/>
      <c r="K72" s="60"/>
    </row>
    <row r="76" spans="2:12" s="1" customFormat="1" ht="6.95" customHeight="1">
      <c r="B76" s="61"/>
      <c r="C76" s="62"/>
      <c r="D76" s="62"/>
      <c r="E76" s="62"/>
      <c r="F76" s="62"/>
      <c r="G76" s="62"/>
      <c r="H76" s="62"/>
      <c r="I76" s="154"/>
      <c r="J76" s="62"/>
      <c r="K76" s="62"/>
      <c r="L76" s="63"/>
    </row>
    <row r="77" spans="2:12" s="1" customFormat="1" ht="36.950000000000003" customHeight="1">
      <c r="B77" s="43"/>
      <c r="C77" s="64" t="s">
        <v>185</v>
      </c>
      <c r="D77" s="65"/>
      <c r="E77" s="65"/>
      <c r="F77" s="65"/>
      <c r="G77" s="65"/>
      <c r="H77" s="65"/>
      <c r="I77" s="175"/>
      <c r="J77" s="65"/>
      <c r="K77" s="65"/>
      <c r="L77" s="63"/>
    </row>
    <row r="78" spans="2:12" s="1" customFormat="1" ht="6.95" customHeight="1">
      <c r="B78" s="43"/>
      <c r="C78" s="65"/>
      <c r="D78" s="65"/>
      <c r="E78" s="65"/>
      <c r="F78" s="65"/>
      <c r="G78" s="65"/>
      <c r="H78" s="65"/>
      <c r="I78" s="175"/>
      <c r="J78" s="65"/>
      <c r="K78" s="65"/>
      <c r="L78" s="63"/>
    </row>
    <row r="79" spans="2:12" s="1" customFormat="1" ht="14.45" customHeight="1">
      <c r="B79" s="43"/>
      <c r="C79" s="67" t="s">
        <v>18</v>
      </c>
      <c r="D79" s="65"/>
      <c r="E79" s="65"/>
      <c r="F79" s="65"/>
      <c r="G79" s="65"/>
      <c r="H79" s="65"/>
      <c r="I79" s="175"/>
      <c r="J79" s="65"/>
      <c r="K79" s="65"/>
      <c r="L79" s="63"/>
    </row>
    <row r="80" spans="2:12" s="1" customFormat="1" ht="16.5" customHeight="1">
      <c r="B80" s="43"/>
      <c r="C80" s="65"/>
      <c r="D80" s="65"/>
      <c r="E80" s="409" t="str">
        <f>E7</f>
        <v>Školní jídelna a kuchyně, Velké Březno</v>
      </c>
      <c r="F80" s="410"/>
      <c r="G80" s="410"/>
      <c r="H80" s="410"/>
      <c r="I80" s="175"/>
      <c r="J80" s="65"/>
      <c r="K80" s="65"/>
      <c r="L80" s="63"/>
    </row>
    <row r="81" spans="2:65" ht="15">
      <c r="B81" s="29"/>
      <c r="C81" s="67" t="s">
        <v>149</v>
      </c>
      <c r="D81" s="176"/>
      <c r="E81" s="176"/>
      <c r="F81" s="176"/>
      <c r="G81" s="176"/>
      <c r="H81" s="176"/>
      <c r="J81" s="176"/>
      <c r="K81" s="176"/>
      <c r="L81" s="177"/>
    </row>
    <row r="82" spans="2:65" s="1" customFormat="1" ht="16.5" customHeight="1">
      <c r="B82" s="43"/>
      <c r="C82" s="65"/>
      <c r="D82" s="65"/>
      <c r="E82" s="409" t="s">
        <v>5185</v>
      </c>
      <c r="F82" s="403"/>
      <c r="G82" s="403"/>
      <c r="H82" s="403"/>
      <c r="I82" s="175"/>
      <c r="J82" s="65"/>
      <c r="K82" s="65"/>
      <c r="L82" s="63"/>
    </row>
    <row r="83" spans="2:65" s="1" customFormat="1" ht="14.45" customHeight="1">
      <c r="B83" s="43"/>
      <c r="C83" s="67" t="s">
        <v>151</v>
      </c>
      <c r="D83" s="65"/>
      <c r="E83" s="65"/>
      <c r="F83" s="65"/>
      <c r="G83" s="65"/>
      <c r="H83" s="65"/>
      <c r="I83" s="175"/>
      <c r="J83" s="65"/>
      <c r="K83" s="65"/>
      <c r="L83" s="63"/>
    </row>
    <row r="84" spans="2:65" s="1" customFormat="1" ht="17.25" customHeight="1">
      <c r="B84" s="43"/>
      <c r="C84" s="65"/>
      <c r="D84" s="65"/>
      <c r="E84" s="371" t="str">
        <f>E11</f>
        <v>4.3 - IO 03.3 - Vodovod</v>
      </c>
      <c r="F84" s="403"/>
      <c r="G84" s="403"/>
      <c r="H84" s="403"/>
      <c r="I84" s="175"/>
      <c r="J84" s="65"/>
      <c r="K84" s="65"/>
      <c r="L84" s="63"/>
    </row>
    <row r="85" spans="2:65" s="1" customFormat="1" ht="6.95" customHeight="1">
      <c r="B85" s="43"/>
      <c r="C85" s="65"/>
      <c r="D85" s="65"/>
      <c r="E85" s="65"/>
      <c r="F85" s="65"/>
      <c r="G85" s="65"/>
      <c r="H85" s="65"/>
      <c r="I85" s="175"/>
      <c r="J85" s="65"/>
      <c r="K85" s="65"/>
      <c r="L85" s="63"/>
    </row>
    <row r="86" spans="2:65" s="1" customFormat="1" ht="18" customHeight="1">
      <c r="B86" s="43"/>
      <c r="C86" s="67" t="s">
        <v>24</v>
      </c>
      <c r="D86" s="65"/>
      <c r="E86" s="65"/>
      <c r="F86" s="178" t="str">
        <f>F14</f>
        <v>Velké Březno</v>
      </c>
      <c r="G86" s="65"/>
      <c r="H86" s="65"/>
      <c r="I86" s="179" t="s">
        <v>26</v>
      </c>
      <c r="J86" s="75" t="str">
        <f>IF(J14="","",J14)</f>
        <v>5. 6. 2018</v>
      </c>
      <c r="K86" s="65"/>
      <c r="L86" s="63"/>
    </row>
    <row r="87" spans="2:65" s="1" customFormat="1" ht="6.95" customHeight="1">
      <c r="B87" s="43"/>
      <c r="C87" s="65"/>
      <c r="D87" s="65"/>
      <c r="E87" s="65"/>
      <c r="F87" s="65"/>
      <c r="G87" s="65"/>
      <c r="H87" s="65"/>
      <c r="I87" s="175"/>
      <c r="J87" s="65"/>
      <c r="K87" s="65"/>
      <c r="L87" s="63"/>
    </row>
    <row r="88" spans="2:65" s="1" customFormat="1" ht="15">
      <c r="B88" s="43"/>
      <c r="C88" s="67" t="s">
        <v>32</v>
      </c>
      <c r="D88" s="65"/>
      <c r="E88" s="65"/>
      <c r="F88" s="178" t="str">
        <f>E17</f>
        <v>Obec Velké Březno</v>
      </c>
      <c r="G88" s="65"/>
      <c r="H88" s="65"/>
      <c r="I88" s="179" t="s">
        <v>39</v>
      </c>
      <c r="J88" s="178" t="str">
        <f>E23</f>
        <v>Ateliér AVN s.r.o.</v>
      </c>
      <c r="K88" s="65"/>
      <c r="L88" s="63"/>
    </row>
    <row r="89" spans="2:65" s="1" customFormat="1" ht="14.45" customHeight="1">
      <c r="B89" s="43"/>
      <c r="C89" s="67" t="s">
        <v>37</v>
      </c>
      <c r="D89" s="65"/>
      <c r="E89" s="65"/>
      <c r="F89" s="178" t="str">
        <f>IF(E20="","",E20)</f>
        <v/>
      </c>
      <c r="G89" s="65"/>
      <c r="H89" s="65"/>
      <c r="I89" s="175"/>
      <c r="J89" s="65"/>
      <c r="K89" s="65"/>
      <c r="L89" s="63"/>
    </row>
    <row r="90" spans="2:65" s="1" customFormat="1" ht="10.35" customHeight="1">
      <c r="B90" s="43"/>
      <c r="C90" s="65"/>
      <c r="D90" s="65"/>
      <c r="E90" s="65"/>
      <c r="F90" s="65"/>
      <c r="G90" s="65"/>
      <c r="H90" s="65"/>
      <c r="I90" s="175"/>
      <c r="J90" s="65"/>
      <c r="K90" s="65"/>
      <c r="L90" s="63"/>
    </row>
    <row r="91" spans="2:65" s="10" customFormat="1" ht="29.25" customHeight="1">
      <c r="B91" s="180"/>
      <c r="C91" s="181" t="s">
        <v>186</v>
      </c>
      <c r="D91" s="182" t="s">
        <v>65</v>
      </c>
      <c r="E91" s="182" t="s">
        <v>61</v>
      </c>
      <c r="F91" s="182" t="s">
        <v>187</v>
      </c>
      <c r="G91" s="182" t="s">
        <v>188</v>
      </c>
      <c r="H91" s="182" t="s">
        <v>189</v>
      </c>
      <c r="I91" s="183" t="s">
        <v>190</v>
      </c>
      <c r="J91" s="182" t="s">
        <v>155</v>
      </c>
      <c r="K91" s="184" t="s">
        <v>191</v>
      </c>
      <c r="L91" s="185"/>
      <c r="M91" s="83" t="s">
        <v>192</v>
      </c>
      <c r="N91" s="84" t="s">
        <v>50</v>
      </c>
      <c r="O91" s="84" t="s">
        <v>193</v>
      </c>
      <c r="P91" s="84" t="s">
        <v>194</v>
      </c>
      <c r="Q91" s="84" t="s">
        <v>195</v>
      </c>
      <c r="R91" s="84" t="s">
        <v>196</v>
      </c>
      <c r="S91" s="84" t="s">
        <v>197</v>
      </c>
      <c r="T91" s="85" t="s">
        <v>198</v>
      </c>
    </row>
    <row r="92" spans="2:65" s="1" customFormat="1" ht="29.25" customHeight="1">
      <c r="B92" s="43"/>
      <c r="C92" s="89" t="s">
        <v>156</v>
      </c>
      <c r="D92" s="65"/>
      <c r="E92" s="65"/>
      <c r="F92" s="65"/>
      <c r="G92" s="65"/>
      <c r="H92" s="65"/>
      <c r="I92" s="175"/>
      <c r="J92" s="186">
        <f>BK92</f>
        <v>0</v>
      </c>
      <c r="K92" s="65"/>
      <c r="L92" s="63"/>
      <c r="M92" s="86"/>
      <c r="N92" s="87"/>
      <c r="O92" s="87"/>
      <c r="P92" s="187">
        <f>P93+P468</f>
        <v>0</v>
      </c>
      <c r="Q92" s="87"/>
      <c r="R92" s="187">
        <f>R93+R468</f>
        <v>13.3801928</v>
      </c>
      <c r="S92" s="87"/>
      <c r="T92" s="188">
        <f>T93+T468</f>
        <v>5.3529999999999998</v>
      </c>
      <c r="AT92" s="25" t="s">
        <v>79</v>
      </c>
      <c r="AU92" s="25" t="s">
        <v>157</v>
      </c>
      <c r="BK92" s="189">
        <f>BK93+BK468</f>
        <v>0</v>
      </c>
    </row>
    <row r="93" spans="2:65" s="11" customFormat="1" ht="37.35" customHeight="1">
      <c r="B93" s="190"/>
      <c r="C93" s="191"/>
      <c r="D93" s="192" t="s">
        <v>79</v>
      </c>
      <c r="E93" s="193" t="s">
        <v>199</v>
      </c>
      <c r="F93" s="193" t="s">
        <v>200</v>
      </c>
      <c r="G93" s="191"/>
      <c r="H93" s="191"/>
      <c r="I93" s="194"/>
      <c r="J93" s="195">
        <f>BK93</f>
        <v>0</v>
      </c>
      <c r="K93" s="191"/>
      <c r="L93" s="196"/>
      <c r="M93" s="197"/>
      <c r="N93" s="198"/>
      <c r="O93" s="198"/>
      <c r="P93" s="199">
        <f>P94+P262+P267+P274+P301+P382+P432+P463</f>
        <v>0</v>
      </c>
      <c r="Q93" s="198"/>
      <c r="R93" s="199">
        <f>R94+R262+R267+R274+R301+R382+R432+R463</f>
        <v>13.3801928</v>
      </c>
      <c r="S93" s="198"/>
      <c r="T93" s="200">
        <f>T94+T262+T267+T274+T301+T382+T432+T463</f>
        <v>5.3529999999999998</v>
      </c>
      <c r="AR93" s="201" t="s">
        <v>42</v>
      </c>
      <c r="AT93" s="202" t="s">
        <v>79</v>
      </c>
      <c r="AU93" s="202" t="s">
        <v>80</v>
      </c>
      <c r="AY93" s="201" t="s">
        <v>201</v>
      </c>
      <c r="BK93" s="203">
        <f>BK94+BK262+BK267+BK274+BK301+BK382+BK432+BK463</f>
        <v>0</v>
      </c>
    </row>
    <row r="94" spans="2:65" s="11" customFormat="1" ht="19.899999999999999" customHeight="1">
      <c r="B94" s="190"/>
      <c r="C94" s="191"/>
      <c r="D94" s="192" t="s">
        <v>79</v>
      </c>
      <c r="E94" s="204" t="s">
        <v>42</v>
      </c>
      <c r="F94" s="204" t="s">
        <v>202</v>
      </c>
      <c r="G94" s="191"/>
      <c r="H94" s="191"/>
      <c r="I94" s="194"/>
      <c r="J94" s="205">
        <f>BK94</f>
        <v>0</v>
      </c>
      <c r="K94" s="191"/>
      <c r="L94" s="196"/>
      <c r="M94" s="197"/>
      <c r="N94" s="198"/>
      <c r="O94" s="198"/>
      <c r="P94" s="199">
        <f>SUM(P95:P261)</f>
        <v>0</v>
      </c>
      <c r="Q94" s="198"/>
      <c r="R94" s="199">
        <f>SUM(R95:R261)</f>
        <v>0.159971</v>
      </c>
      <c r="S94" s="198"/>
      <c r="T94" s="200">
        <f>SUM(T95:T261)</f>
        <v>5.3529999999999998</v>
      </c>
      <c r="AR94" s="201" t="s">
        <v>42</v>
      </c>
      <c r="AT94" s="202" t="s">
        <v>79</v>
      </c>
      <c r="AU94" s="202" t="s">
        <v>42</v>
      </c>
      <c r="AY94" s="201" t="s">
        <v>201</v>
      </c>
      <c r="BK94" s="203">
        <f>SUM(BK95:BK261)</f>
        <v>0</v>
      </c>
    </row>
    <row r="95" spans="2:65" s="1" customFormat="1" ht="51" customHeight="1">
      <c r="B95" s="43"/>
      <c r="C95" s="206" t="s">
        <v>42</v>
      </c>
      <c r="D95" s="206" t="s">
        <v>203</v>
      </c>
      <c r="E95" s="207" t="s">
        <v>5742</v>
      </c>
      <c r="F95" s="208" t="s">
        <v>5743</v>
      </c>
      <c r="G95" s="209" t="s">
        <v>137</v>
      </c>
      <c r="H95" s="210">
        <v>2</v>
      </c>
      <c r="I95" s="211"/>
      <c r="J95" s="212">
        <f>ROUND(I95*H95,2)</f>
        <v>0</v>
      </c>
      <c r="K95" s="208" t="s">
        <v>207</v>
      </c>
      <c r="L95" s="63"/>
      <c r="M95" s="213" t="s">
        <v>34</v>
      </c>
      <c r="N95" s="214" t="s">
        <v>51</v>
      </c>
      <c r="O95" s="44"/>
      <c r="P95" s="215">
        <f>O95*H95</f>
        <v>0</v>
      </c>
      <c r="Q95" s="215">
        <v>0</v>
      </c>
      <c r="R95" s="215">
        <f>Q95*H95</f>
        <v>0</v>
      </c>
      <c r="S95" s="215">
        <v>0.26</v>
      </c>
      <c r="T95" s="216">
        <f>S95*H95</f>
        <v>0.52</v>
      </c>
      <c r="AR95" s="25" t="s">
        <v>111</v>
      </c>
      <c r="AT95" s="25" t="s">
        <v>203</v>
      </c>
      <c r="AU95" s="25" t="s">
        <v>87</v>
      </c>
      <c r="AY95" s="25" t="s">
        <v>201</v>
      </c>
      <c r="BE95" s="217">
        <f>IF(N95="základní",J95,0)</f>
        <v>0</v>
      </c>
      <c r="BF95" s="217">
        <f>IF(N95="snížená",J95,0)</f>
        <v>0</v>
      </c>
      <c r="BG95" s="217">
        <f>IF(N95="zákl. přenesená",J95,0)</f>
        <v>0</v>
      </c>
      <c r="BH95" s="217">
        <f>IF(N95="sníž. přenesená",J95,0)</f>
        <v>0</v>
      </c>
      <c r="BI95" s="217">
        <f>IF(N95="nulová",J95,0)</f>
        <v>0</v>
      </c>
      <c r="BJ95" s="25" t="s">
        <v>42</v>
      </c>
      <c r="BK95" s="217">
        <f>ROUND(I95*H95,2)</f>
        <v>0</v>
      </c>
      <c r="BL95" s="25" t="s">
        <v>111</v>
      </c>
      <c r="BM95" s="25" t="s">
        <v>5744</v>
      </c>
    </row>
    <row r="96" spans="2:65" s="1" customFormat="1" ht="162">
      <c r="B96" s="43"/>
      <c r="C96" s="65"/>
      <c r="D96" s="218" t="s">
        <v>209</v>
      </c>
      <c r="E96" s="65"/>
      <c r="F96" s="219" t="s">
        <v>5745</v>
      </c>
      <c r="G96" s="65"/>
      <c r="H96" s="65"/>
      <c r="I96" s="175"/>
      <c r="J96" s="65"/>
      <c r="K96" s="65"/>
      <c r="L96" s="63"/>
      <c r="M96" s="220"/>
      <c r="N96" s="44"/>
      <c r="O96" s="44"/>
      <c r="P96" s="44"/>
      <c r="Q96" s="44"/>
      <c r="R96" s="44"/>
      <c r="S96" s="44"/>
      <c r="T96" s="80"/>
      <c r="AT96" s="25" t="s">
        <v>209</v>
      </c>
      <c r="AU96" s="25" t="s">
        <v>87</v>
      </c>
    </row>
    <row r="97" spans="2:65" s="12" customFormat="1">
      <c r="B97" s="221"/>
      <c r="C97" s="222"/>
      <c r="D97" s="218" t="s">
        <v>211</v>
      </c>
      <c r="E97" s="223" t="s">
        <v>34</v>
      </c>
      <c r="F97" s="224" t="s">
        <v>5189</v>
      </c>
      <c r="G97" s="222"/>
      <c r="H97" s="223" t="s">
        <v>34</v>
      </c>
      <c r="I97" s="225"/>
      <c r="J97" s="222"/>
      <c r="K97" s="222"/>
      <c r="L97" s="226"/>
      <c r="M97" s="227"/>
      <c r="N97" s="228"/>
      <c r="O97" s="228"/>
      <c r="P97" s="228"/>
      <c r="Q97" s="228"/>
      <c r="R97" s="228"/>
      <c r="S97" s="228"/>
      <c r="T97" s="229"/>
      <c r="AT97" s="230" t="s">
        <v>211</v>
      </c>
      <c r="AU97" s="230" t="s">
        <v>87</v>
      </c>
      <c r="AV97" s="12" t="s">
        <v>42</v>
      </c>
      <c r="AW97" s="12" t="s">
        <v>40</v>
      </c>
      <c r="AX97" s="12" t="s">
        <v>80</v>
      </c>
      <c r="AY97" s="230" t="s">
        <v>201</v>
      </c>
    </row>
    <row r="98" spans="2:65" s="13" customFormat="1">
      <c r="B98" s="231"/>
      <c r="C98" s="232"/>
      <c r="D98" s="218" t="s">
        <v>211</v>
      </c>
      <c r="E98" s="233" t="s">
        <v>34</v>
      </c>
      <c r="F98" s="234" t="s">
        <v>5552</v>
      </c>
      <c r="G98" s="232"/>
      <c r="H98" s="235">
        <v>2</v>
      </c>
      <c r="I98" s="236"/>
      <c r="J98" s="232"/>
      <c r="K98" s="232"/>
      <c r="L98" s="237"/>
      <c r="M98" s="238"/>
      <c r="N98" s="239"/>
      <c r="O98" s="239"/>
      <c r="P98" s="239"/>
      <c r="Q98" s="239"/>
      <c r="R98" s="239"/>
      <c r="S98" s="239"/>
      <c r="T98" s="240"/>
      <c r="AT98" s="241" t="s">
        <v>211</v>
      </c>
      <c r="AU98" s="241" t="s">
        <v>87</v>
      </c>
      <c r="AV98" s="13" t="s">
        <v>87</v>
      </c>
      <c r="AW98" s="13" t="s">
        <v>40</v>
      </c>
      <c r="AX98" s="13" t="s">
        <v>80</v>
      </c>
      <c r="AY98" s="241" t="s">
        <v>201</v>
      </c>
    </row>
    <row r="99" spans="2:65" s="14" customFormat="1">
      <c r="B99" s="242"/>
      <c r="C99" s="243"/>
      <c r="D99" s="218" t="s">
        <v>211</v>
      </c>
      <c r="E99" s="244" t="s">
        <v>34</v>
      </c>
      <c r="F99" s="245" t="s">
        <v>215</v>
      </c>
      <c r="G99" s="243"/>
      <c r="H99" s="246">
        <v>2</v>
      </c>
      <c r="I99" s="247"/>
      <c r="J99" s="243"/>
      <c r="K99" s="243"/>
      <c r="L99" s="248"/>
      <c r="M99" s="249"/>
      <c r="N99" s="250"/>
      <c r="O99" s="250"/>
      <c r="P99" s="250"/>
      <c r="Q99" s="250"/>
      <c r="R99" s="250"/>
      <c r="S99" s="250"/>
      <c r="T99" s="251"/>
      <c r="AT99" s="252" t="s">
        <v>211</v>
      </c>
      <c r="AU99" s="252" t="s">
        <v>87</v>
      </c>
      <c r="AV99" s="14" t="s">
        <v>111</v>
      </c>
      <c r="AW99" s="14" t="s">
        <v>40</v>
      </c>
      <c r="AX99" s="14" t="s">
        <v>42</v>
      </c>
      <c r="AY99" s="252" t="s">
        <v>201</v>
      </c>
    </row>
    <row r="100" spans="2:65" s="1" customFormat="1" ht="51" customHeight="1">
      <c r="B100" s="43"/>
      <c r="C100" s="206" t="s">
        <v>87</v>
      </c>
      <c r="D100" s="206" t="s">
        <v>203</v>
      </c>
      <c r="E100" s="207" t="s">
        <v>5746</v>
      </c>
      <c r="F100" s="208" t="s">
        <v>5747</v>
      </c>
      <c r="G100" s="209" t="s">
        <v>137</v>
      </c>
      <c r="H100" s="210">
        <v>7.3</v>
      </c>
      <c r="I100" s="211"/>
      <c r="J100" s="212">
        <f>ROUND(I100*H100,2)</f>
        <v>0</v>
      </c>
      <c r="K100" s="208" t="s">
        <v>207</v>
      </c>
      <c r="L100" s="63"/>
      <c r="M100" s="213" t="s">
        <v>34</v>
      </c>
      <c r="N100" s="214" t="s">
        <v>51</v>
      </c>
      <c r="O100" s="44"/>
      <c r="P100" s="215">
        <f>O100*H100</f>
        <v>0</v>
      </c>
      <c r="Q100" s="215">
        <v>0</v>
      </c>
      <c r="R100" s="215">
        <f>Q100*H100</f>
        <v>0</v>
      </c>
      <c r="S100" s="215">
        <v>0.3</v>
      </c>
      <c r="T100" s="216">
        <f>S100*H100</f>
        <v>2.19</v>
      </c>
      <c r="AR100" s="25" t="s">
        <v>111</v>
      </c>
      <c r="AT100" s="25" t="s">
        <v>203</v>
      </c>
      <c r="AU100" s="25" t="s">
        <v>87</v>
      </c>
      <c r="AY100" s="25" t="s">
        <v>201</v>
      </c>
      <c r="BE100" s="217">
        <f>IF(N100="základní",J100,0)</f>
        <v>0</v>
      </c>
      <c r="BF100" s="217">
        <f>IF(N100="snížená",J100,0)</f>
        <v>0</v>
      </c>
      <c r="BG100" s="217">
        <f>IF(N100="zákl. přenesená",J100,0)</f>
        <v>0</v>
      </c>
      <c r="BH100" s="217">
        <f>IF(N100="sníž. přenesená",J100,0)</f>
        <v>0</v>
      </c>
      <c r="BI100" s="217">
        <f>IF(N100="nulová",J100,0)</f>
        <v>0</v>
      </c>
      <c r="BJ100" s="25" t="s">
        <v>42</v>
      </c>
      <c r="BK100" s="217">
        <f>ROUND(I100*H100,2)</f>
        <v>0</v>
      </c>
      <c r="BL100" s="25" t="s">
        <v>111</v>
      </c>
      <c r="BM100" s="25" t="s">
        <v>5748</v>
      </c>
    </row>
    <row r="101" spans="2:65" s="1" customFormat="1" ht="229.5">
      <c r="B101" s="43"/>
      <c r="C101" s="65"/>
      <c r="D101" s="218" t="s">
        <v>209</v>
      </c>
      <c r="E101" s="65"/>
      <c r="F101" s="219" t="s">
        <v>5194</v>
      </c>
      <c r="G101" s="65"/>
      <c r="H101" s="65"/>
      <c r="I101" s="175"/>
      <c r="J101" s="65"/>
      <c r="K101" s="65"/>
      <c r="L101" s="63"/>
      <c r="M101" s="220"/>
      <c r="N101" s="44"/>
      <c r="O101" s="44"/>
      <c r="P101" s="44"/>
      <c r="Q101" s="44"/>
      <c r="R101" s="44"/>
      <c r="S101" s="44"/>
      <c r="T101" s="80"/>
      <c r="AT101" s="25" t="s">
        <v>209</v>
      </c>
      <c r="AU101" s="25" t="s">
        <v>87</v>
      </c>
    </row>
    <row r="102" spans="2:65" s="12" customFormat="1">
      <c r="B102" s="221"/>
      <c r="C102" s="222"/>
      <c r="D102" s="218" t="s">
        <v>211</v>
      </c>
      <c r="E102" s="223" t="s">
        <v>34</v>
      </c>
      <c r="F102" s="224" t="s">
        <v>5189</v>
      </c>
      <c r="G102" s="222"/>
      <c r="H102" s="223" t="s">
        <v>34</v>
      </c>
      <c r="I102" s="225"/>
      <c r="J102" s="222"/>
      <c r="K102" s="222"/>
      <c r="L102" s="226"/>
      <c r="M102" s="227"/>
      <c r="N102" s="228"/>
      <c r="O102" s="228"/>
      <c r="P102" s="228"/>
      <c r="Q102" s="228"/>
      <c r="R102" s="228"/>
      <c r="S102" s="228"/>
      <c r="T102" s="229"/>
      <c r="AT102" s="230" t="s">
        <v>211</v>
      </c>
      <c r="AU102" s="230" t="s">
        <v>87</v>
      </c>
      <c r="AV102" s="12" t="s">
        <v>42</v>
      </c>
      <c r="AW102" s="12" t="s">
        <v>40</v>
      </c>
      <c r="AX102" s="12" t="s">
        <v>80</v>
      </c>
      <c r="AY102" s="230" t="s">
        <v>201</v>
      </c>
    </row>
    <row r="103" spans="2:65" s="13" customFormat="1">
      <c r="B103" s="231"/>
      <c r="C103" s="232"/>
      <c r="D103" s="218" t="s">
        <v>211</v>
      </c>
      <c r="E103" s="233" t="s">
        <v>34</v>
      </c>
      <c r="F103" s="234" t="s">
        <v>5749</v>
      </c>
      <c r="G103" s="232"/>
      <c r="H103" s="235">
        <v>5.3</v>
      </c>
      <c r="I103" s="236"/>
      <c r="J103" s="232"/>
      <c r="K103" s="232"/>
      <c r="L103" s="237"/>
      <c r="M103" s="238"/>
      <c r="N103" s="239"/>
      <c r="O103" s="239"/>
      <c r="P103" s="239"/>
      <c r="Q103" s="239"/>
      <c r="R103" s="239"/>
      <c r="S103" s="239"/>
      <c r="T103" s="240"/>
      <c r="AT103" s="241" t="s">
        <v>211</v>
      </c>
      <c r="AU103" s="241" t="s">
        <v>87</v>
      </c>
      <c r="AV103" s="13" t="s">
        <v>87</v>
      </c>
      <c r="AW103" s="13" t="s">
        <v>40</v>
      </c>
      <c r="AX103" s="13" t="s">
        <v>80</v>
      </c>
      <c r="AY103" s="241" t="s">
        <v>201</v>
      </c>
    </row>
    <row r="104" spans="2:65" s="13" customFormat="1">
      <c r="B104" s="231"/>
      <c r="C104" s="232"/>
      <c r="D104" s="218" t="s">
        <v>211</v>
      </c>
      <c r="E104" s="233" t="s">
        <v>34</v>
      </c>
      <c r="F104" s="234" t="s">
        <v>5750</v>
      </c>
      <c r="G104" s="232"/>
      <c r="H104" s="235">
        <v>2</v>
      </c>
      <c r="I104" s="236"/>
      <c r="J104" s="232"/>
      <c r="K104" s="232"/>
      <c r="L104" s="237"/>
      <c r="M104" s="238"/>
      <c r="N104" s="239"/>
      <c r="O104" s="239"/>
      <c r="P104" s="239"/>
      <c r="Q104" s="239"/>
      <c r="R104" s="239"/>
      <c r="S104" s="239"/>
      <c r="T104" s="240"/>
      <c r="AT104" s="241" t="s">
        <v>211</v>
      </c>
      <c r="AU104" s="241" t="s">
        <v>87</v>
      </c>
      <c r="AV104" s="13" t="s">
        <v>87</v>
      </c>
      <c r="AW104" s="13" t="s">
        <v>40</v>
      </c>
      <c r="AX104" s="13" t="s">
        <v>80</v>
      </c>
      <c r="AY104" s="241" t="s">
        <v>201</v>
      </c>
    </row>
    <row r="105" spans="2:65" s="14" customFormat="1">
      <c r="B105" s="242"/>
      <c r="C105" s="243"/>
      <c r="D105" s="218" t="s">
        <v>211</v>
      </c>
      <c r="E105" s="244" t="s">
        <v>34</v>
      </c>
      <c r="F105" s="245" t="s">
        <v>215</v>
      </c>
      <c r="G105" s="243"/>
      <c r="H105" s="246">
        <v>7.3</v>
      </c>
      <c r="I105" s="247"/>
      <c r="J105" s="243"/>
      <c r="K105" s="243"/>
      <c r="L105" s="248"/>
      <c r="M105" s="249"/>
      <c r="N105" s="250"/>
      <c r="O105" s="250"/>
      <c r="P105" s="250"/>
      <c r="Q105" s="250"/>
      <c r="R105" s="250"/>
      <c r="S105" s="250"/>
      <c r="T105" s="251"/>
      <c r="AT105" s="252" t="s">
        <v>211</v>
      </c>
      <c r="AU105" s="252" t="s">
        <v>87</v>
      </c>
      <c r="AV105" s="14" t="s">
        <v>111</v>
      </c>
      <c r="AW105" s="14" t="s">
        <v>40</v>
      </c>
      <c r="AX105" s="14" t="s">
        <v>42</v>
      </c>
      <c r="AY105" s="252" t="s">
        <v>201</v>
      </c>
    </row>
    <row r="106" spans="2:65" s="1" customFormat="1" ht="51" customHeight="1">
      <c r="B106" s="43"/>
      <c r="C106" s="206" t="s">
        <v>108</v>
      </c>
      <c r="D106" s="206" t="s">
        <v>203</v>
      </c>
      <c r="E106" s="207" t="s">
        <v>5751</v>
      </c>
      <c r="F106" s="208" t="s">
        <v>5752</v>
      </c>
      <c r="G106" s="209" t="s">
        <v>137</v>
      </c>
      <c r="H106" s="210">
        <v>5.3</v>
      </c>
      <c r="I106" s="211"/>
      <c r="J106" s="212">
        <f>ROUND(I106*H106,2)</f>
        <v>0</v>
      </c>
      <c r="K106" s="208" t="s">
        <v>207</v>
      </c>
      <c r="L106" s="63"/>
      <c r="M106" s="213" t="s">
        <v>34</v>
      </c>
      <c r="N106" s="214" t="s">
        <v>51</v>
      </c>
      <c r="O106" s="44"/>
      <c r="P106" s="215">
        <f>O106*H106</f>
        <v>0</v>
      </c>
      <c r="Q106" s="215">
        <v>0</v>
      </c>
      <c r="R106" s="215">
        <f>Q106*H106</f>
        <v>0</v>
      </c>
      <c r="S106" s="215">
        <v>0.24</v>
      </c>
      <c r="T106" s="216">
        <f>S106*H106</f>
        <v>1.272</v>
      </c>
      <c r="AR106" s="25" t="s">
        <v>111</v>
      </c>
      <c r="AT106" s="25" t="s">
        <v>203</v>
      </c>
      <c r="AU106" s="25" t="s">
        <v>87</v>
      </c>
      <c r="AY106" s="25" t="s">
        <v>201</v>
      </c>
      <c r="BE106" s="217">
        <f>IF(N106="základní",J106,0)</f>
        <v>0</v>
      </c>
      <c r="BF106" s="217">
        <f>IF(N106="snížená",J106,0)</f>
        <v>0</v>
      </c>
      <c r="BG106" s="217">
        <f>IF(N106="zákl. přenesená",J106,0)</f>
        <v>0</v>
      </c>
      <c r="BH106" s="217">
        <f>IF(N106="sníž. přenesená",J106,0)</f>
        <v>0</v>
      </c>
      <c r="BI106" s="217">
        <f>IF(N106="nulová",J106,0)</f>
        <v>0</v>
      </c>
      <c r="BJ106" s="25" t="s">
        <v>42</v>
      </c>
      <c r="BK106" s="217">
        <f>ROUND(I106*H106,2)</f>
        <v>0</v>
      </c>
      <c r="BL106" s="25" t="s">
        <v>111</v>
      </c>
      <c r="BM106" s="25" t="s">
        <v>5753</v>
      </c>
    </row>
    <row r="107" spans="2:65" s="1" customFormat="1" ht="229.5">
      <c r="B107" s="43"/>
      <c r="C107" s="65"/>
      <c r="D107" s="218" t="s">
        <v>209</v>
      </c>
      <c r="E107" s="65"/>
      <c r="F107" s="219" t="s">
        <v>5194</v>
      </c>
      <c r="G107" s="65"/>
      <c r="H107" s="65"/>
      <c r="I107" s="175"/>
      <c r="J107" s="65"/>
      <c r="K107" s="65"/>
      <c r="L107" s="63"/>
      <c r="M107" s="220"/>
      <c r="N107" s="44"/>
      <c r="O107" s="44"/>
      <c r="P107" s="44"/>
      <c r="Q107" s="44"/>
      <c r="R107" s="44"/>
      <c r="S107" s="44"/>
      <c r="T107" s="80"/>
      <c r="AT107" s="25" t="s">
        <v>209</v>
      </c>
      <c r="AU107" s="25" t="s">
        <v>87</v>
      </c>
    </row>
    <row r="108" spans="2:65" s="12" customFormat="1">
      <c r="B108" s="221"/>
      <c r="C108" s="222"/>
      <c r="D108" s="218" t="s">
        <v>211</v>
      </c>
      <c r="E108" s="223" t="s">
        <v>34</v>
      </c>
      <c r="F108" s="224" t="s">
        <v>5189</v>
      </c>
      <c r="G108" s="222"/>
      <c r="H108" s="223" t="s">
        <v>34</v>
      </c>
      <c r="I108" s="225"/>
      <c r="J108" s="222"/>
      <c r="K108" s="222"/>
      <c r="L108" s="226"/>
      <c r="M108" s="227"/>
      <c r="N108" s="228"/>
      <c r="O108" s="228"/>
      <c r="P108" s="228"/>
      <c r="Q108" s="228"/>
      <c r="R108" s="228"/>
      <c r="S108" s="228"/>
      <c r="T108" s="229"/>
      <c r="AT108" s="230" t="s">
        <v>211</v>
      </c>
      <c r="AU108" s="230" t="s">
        <v>87</v>
      </c>
      <c r="AV108" s="12" t="s">
        <v>42</v>
      </c>
      <c r="AW108" s="12" t="s">
        <v>40</v>
      </c>
      <c r="AX108" s="12" t="s">
        <v>80</v>
      </c>
      <c r="AY108" s="230" t="s">
        <v>201</v>
      </c>
    </row>
    <row r="109" spans="2:65" s="13" customFormat="1">
      <c r="B109" s="231"/>
      <c r="C109" s="232"/>
      <c r="D109" s="218" t="s">
        <v>211</v>
      </c>
      <c r="E109" s="233" t="s">
        <v>34</v>
      </c>
      <c r="F109" s="234" t="s">
        <v>5754</v>
      </c>
      <c r="G109" s="232"/>
      <c r="H109" s="235">
        <v>5.3</v>
      </c>
      <c r="I109" s="236"/>
      <c r="J109" s="232"/>
      <c r="K109" s="232"/>
      <c r="L109" s="237"/>
      <c r="M109" s="238"/>
      <c r="N109" s="239"/>
      <c r="O109" s="239"/>
      <c r="P109" s="239"/>
      <c r="Q109" s="239"/>
      <c r="R109" s="239"/>
      <c r="S109" s="239"/>
      <c r="T109" s="240"/>
      <c r="AT109" s="241" t="s">
        <v>211</v>
      </c>
      <c r="AU109" s="241" t="s">
        <v>87</v>
      </c>
      <c r="AV109" s="13" t="s">
        <v>87</v>
      </c>
      <c r="AW109" s="13" t="s">
        <v>40</v>
      </c>
      <c r="AX109" s="13" t="s">
        <v>80</v>
      </c>
      <c r="AY109" s="241" t="s">
        <v>201</v>
      </c>
    </row>
    <row r="110" spans="2:65" s="14" customFormat="1">
      <c r="B110" s="242"/>
      <c r="C110" s="243"/>
      <c r="D110" s="218" t="s">
        <v>211</v>
      </c>
      <c r="E110" s="244" t="s">
        <v>34</v>
      </c>
      <c r="F110" s="245" t="s">
        <v>215</v>
      </c>
      <c r="G110" s="243"/>
      <c r="H110" s="246">
        <v>5.3</v>
      </c>
      <c r="I110" s="247"/>
      <c r="J110" s="243"/>
      <c r="K110" s="243"/>
      <c r="L110" s="248"/>
      <c r="M110" s="249"/>
      <c r="N110" s="250"/>
      <c r="O110" s="250"/>
      <c r="P110" s="250"/>
      <c r="Q110" s="250"/>
      <c r="R110" s="250"/>
      <c r="S110" s="250"/>
      <c r="T110" s="251"/>
      <c r="AT110" s="252" t="s">
        <v>211</v>
      </c>
      <c r="AU110" s="252" t="s">
        <v>87</v>
      </c>
      <c r="AV110" s="14" t="s">
        <v>111</v>
      </c>
      <c r="AW110" s="14" t="s">
        <v>40</v>
      </c>
      <c r="AX110" s="14" t="s">
        <v>42</v>
      </c>
      <c r="AY110" s="252" t="s">
        <v>201</v>
      </c>
    </row>
    <row r="111" spans="2:65" s="1" customFormat="1" ht="51" customHeight="1">
      <c r="B111" s="43"/>
      <c r="C111" s="206" t="s">
        <v>111</v>
      </c>
      <c r="D111" s="206" t="s">
        <v>203</v>
      </c>
      <c r="E111" s="207" t="s">
        <v>5755</v>
      </c>
      <c r="F111" s="208" t="s">
        <v>5756</v>
      </c>
      <c r="G111" s="209" t="s">
        <v>137</v>
      </c>
      <c r="H111" s="210">
        <v>5.3</v>
      </c>
      <c r="I111" s="211"/>
      <c r="J111" s="212">
        <f>ROUND(I111*H111,2)</f>
        <v>0</v>
      </c>
      <c r="K111" s="208" t="s">
        <v>207</v>
      </c>
      <c r="L111" s="63"/>
      <c r="M111" s="213" t="s">
        <v>34</v>
      </c>
      <c r="N111" s="214" t="s">
        <v>51</v>
      </c>
      <c r="O111" s="44"/>
      <c r="P111" s="215">
        <f>O111*H111</f>
        <v>0</v>
      </c>
      <c r="Q111" s="215">
        <v>0</v>
      </c>
      <c r="R111" s="215">
        <f>Q111*H111</f>
        <v>0</v>
      </c>
      <c r="S111" s="215">
        <v>0.22</v>
      </c>
      <c r="T111" s="216">
        <f>S111*H111</f>
        <v>1.1659999999999999</v>
      </c>
      <c r="AR111" s="25" t="s">
        <v>111</v>
      </c>
      <c r="AT111" s="25" t="s">
        <v>203</v>
      </c>
      <c r="AU111" s="25" t="s">
        <v>87</v>
      </c>
      <c r="AY111" s="25" t="s">
        <v>201</v>
      </c>
      <c r="BE111" s="217">
        <f>IF(N111="základní",J111,0)</f>
        <v>0</v>
      </c>
      <c r="BF111" s="217">
        <f>IF(N111="snížená",J111,0)</f>
        <v>0</v>
      </c>
      <c r="BG111" s="217">
        <f>IF(N111="zákl. přenesená",J111,0)</f>
        <v>0</v>
      </c>
      <c r="BH111" s="217">
        <f>IF(N111="sníž. přenesená",J111,0)</f>
        <v>0</v>
      </c>
      <c r="BI111" s="217">
        <f>IF(N111="nulová",J111,0)</f>
        <v>0</v>
      </c>
      <c r="BJ111" s="25" t="s">
        <v>42</v>
      </c>
      <c r="BK111" s="217">
        <f>ROUND(I111*H111,2)</f>
        <v>0</v>
      </c>
      <c r="BL111" s="25" t="s">
        <v>111</v>
      </c>
      <c r="BM111" s="25" t="s">
        <v>5757</v>
      </c>
    </row>
    <row r="112" spans="2:65" s="1" customFormat="1" ht="229.5">
      <c r="B112" s="43"/>
      <c r="C112" s="65"/>
      <c r="D112" s="218" t="s">
        <v>209</v>
      </c>
      <c r="E112" s="65"/>
      <c r="F112" s="219" t="s">
        <v>5194</v>
      </c>
      <c r="G112" s="65"/>
      <c r="H112" s="65"/>
      <c r="I112" s="175"/>
      <c r="J112" s="65"/>
      <c r="K112" s="65"/>
      <c r="L112" s="63"/>
      <c r="M112" s="220"/>
      <c r="N112" s="44"/>
      <c r="O112" s="44"/>
      <c r="P112" s="44"/>
      <c r="Q112" s="44"/>
      <c r="R112" s="44"/>
      <c r="S112" s="44"/>
      <c r="T112" s="80"/>
      <c r="AT112" s="25" t="s">
        <v>209</v>
      </c>
      <c r="AU112" s="25" t="s">
        <v>87</v>
      </c>
    </row>
    <row r="113" spans="2:65" s="12" customFormat="1">
      <c r="B113" s="221"/>
      <c r="C113" s="222"/>
      <c r="D113" s="218" t="s">
        <v>211</v>
      </c>
      <c r="E113" s="223" t="s">
        <v>34</v>
      </c>
      <c r="F113" s="224" t="s">
        <v>5189</v>
      </c>
      <c r="G113" s="222"/>
      <c r="H113" s="223" t="s">
        <v>34</v>
      </c>
      <c r="I113" s="225"/>
      <c r="J113" s="222"/>
      <c r="K113" s="222"/>
      <c r="L113" s="226"/>
      <c r="M113" s="227"/>
      <c r="N113" s="228"/>
      <c r="O113" s="228"/>
      <c r="P113" s="228"/>
      <c r="Q113" s="228"/>
      <c r="R113" s="228"/>
      <c r="S113" s="228"/>
      <c r="T113" s="229"/>
      <c r="AT113" s="230" t="s">
        <v>211</v>
      </c>
      <c r="AU113" s="230" t="s">
        <v>87</v>
      </c>
      <c r="AV113" s="12" t="s">
        <v>42</v>
      </c>
      <c r="AW113" s="12" t="s">
        <v>40</v>
      </c>
      <c r="AX113" s="12" t="s">
        <v>80</v>
      </c>
      <c r="AY113" s="230" t="s">
        <v>201</v>
      </c>
    </row>
    <row r="114" spans="2:65" s="13" customFormat="1">
      <c r="B114" s="231"/>
      <c r="C114" s="232"/>
      <c r="D114" s="218" t="s">
        <v>211</v>
      </c>
      <c r="E114" s="233" t="s">
        <v>34</v>
      </c>
      <c r="F114" s="234" t="s">
        <v>5758</v>
      </c>
      <c r="G114" s="232"/>
      <c r="H114" s="235">
        <v>5.3</v>
      </c>
      <c r="I114" s="236"/>
      <c r="J114" s="232"/>
      <c r="K114" s="232"/>
      <c r="L114" s="237"/>
      <c r="M114" s="238"/>
      <c r="N114" s="239"/>
      <c r="O114" s="239"/>
      <c r="P114" s="239"/>
      <c r="Q114" s="239"/>
      <c r="R114" s="239"/>
      <c r="S114" s="239"/>
      <c r="T114" s="240"/>
      <c r="AT114" s="241" t="s">
        <v>211</v>
      </c>
      <c r="AU114" s="241" t="s">
        <v>87</v>
      </c>
      <c r="AV114" s="13" t="s">
        <v>87</v>
      </c>
      <c r="AW114" s="13" t="s">
        <v>40</v>
      </c>
      <c r="AX114" s="13" t="s">
        <v>80</v>
      </c>
      <c r="AY114" s="241" t="s">
        <v>201</v>
      </c>
    </row>
    <row r="115" spans="2:65" s="14" customFormat="1">
      <c r="B115" s="242"/>
      <c r="C115" s="243"/>
      <c r="D115" s="218" t="s">
        <v>211</v>
      </c>
      <c r="E115" s="244" t="s">
        <v>34</v>
      </c>
      <c r="F115" s="245" t="s">
        <v>215</v>
      </c>
      <c r="G115" s="243"/>
      <c r="H115" s="246">
        <v>5.3</v>
      </c>
      <c r="I115" s="247"/>
      <c r="J115" s="243"/>
      <c r="K115" s="243"/>
      <c r="L115" s="248"/>
      <c r="M115" s="249"/>
      <c r="N115" s="250"/>
      <c r="O115" s="250"/>
      <c r="P115" s="250"/>
      <c r="Q115" s="250"/>
      <c r="R115" s="250"/>
      <c r="S115" s="250"/>
      <c r="T115" s="251"/>
      <c r="AT115" s="252" t="s">
        <v>211</v>
      </c>
      <c r="AU115" s="252" t="s">
        <v>87</v>
      </c>
      <c r="AV115" s="14" t="s">
        <v>111</v>
      </c>
      <c r="AW115" s="14" t="s">
        <v>40</v>
      </c>
      <c r="AX115" s="14" t="s">
        <v>42</v>
      </c>
      <c r="AY115" s="252" t="s">
        <v>201</v>
      </c>
    </row>
    <row r="116" spans="2:65" s="1" customFormat="1" ht="38.25" customHeight="1">
      <c r="B116" s="43"/>
      <c r="C116" s="206" t="s">
        <v>123</v>
      </c>
      <c r="D116" s="206" t="s">
        <v>203</v>
      </c>
      <c r="E116" s="207" t="s">
        <v>4819</v>
      </c>
      <c r="F116" s="208" t="s">
        <v>4820</v>
      </c>
      <c r="G116" s="209" t="s">
        <v>540</v>
      </c>
      <c r="H116" s="210">
        <v>1</v>
      </c>
      <c r="I116" s="211"/>
      <c r="J116" s="212">
        <f>ROUND(I116*H116,2)</f>
        <v>0</v>
      </c>
      <c r="K116" s="208" t="s">
        <v>207</v>
      </c>
      <c r="L116" s="63"/>
      <c r="M116" s="213" t="s">
        <v>34</v>
      </c>
      <c r="N116" s="214" t="s">
        <v>51</v>
      </c>
      <c r="O116" s="44"/>
      <c r="P116" s="215">
        <f>O116*H116</f>
        <v>0</v>
      </c>
      <c r="Q116" s="215">
        <v>0</v>
      </c>
      <c r="R116" s="215">
        <f>Q116*H116</f>
        <v>0</v>
      </c>
      <c r="S116" s="215">
        <v>0.20499999999999999</v>
      </c>
      <c r="T116" s="216">
        <f>S116*H116</f>
        <v>0.20499999999999999</v>
      </c>
      <c r="AR116" s="25" t="s">
        <v>111</v>
      </c>
      <c r="AT116" s="25" t="s">
        <v>203</v>
      </c>
      <c r="AU116" s="25" t="s">
        <v>87</v>
      </c>
      <c r="AY116" s="25" t="s">
        <v>201</v>
      </c>
      <c r="BE116" s="217">
        <f>IF(N116="základní",J116,0)</f>
        <v>0</v>
      </c>
      <c r="BF116" s="217">
        <f>IF(N116="snížená",J116,0)</f>
        <v>0</v>
      </c>
      <c r="BG116" s="217">
        <f>IF(N116="zákl. přenesená",J116,0)</f>
        <v>0</v>
      </c>
      <c r="BH116" s="217">
        <f>IF(N116="sníž. přenesená",J116,0)</f>
        <v>0</v>
      </c>
      <c r="BI116" s="217">
        <f>IF(N116="nulová",J116,0)</f>
        <v>0</v>
      </c>
      <c r="BJ116" s="25" t="s">
        <v>42</v>
      </c>
      <c r="BK116" s="217">
        <f>ROUND(I116*H116,2)</f>
        <v>0</v>
      </c>
      <c r="BL116" s="25" t="s">
        <v>111</v>
      </c>
      <c r="BM116" s="25" t="s">
        <v>5759</v>
      </c>
    </row>
    <row r="117" spans="2:65" s="1" customFormat="1" ht="148.5">
      <c r="B117" s="43"/>
      <c r="C117" s="65"/>
      <c r="D117" s="218" t="s">
        <v>209</v>
      </c>
      <c r="E117" s="65"/>
      <c r="F117" s="219" t="s">
        <v>4822</v>
      </c>
      <c r="G117" s="65"/>
      <c r="H117" s="65"/>
      <c r="I117" s="175"/>
      <c r="J117" s="65"/>
      <c r="K117" s="65"/>
      <c r="L117" s="63"/>
      <c r="M117" s="220"/>
      <c r="N117" s="44"/>
      <c r="O117" s="44"/>
      <c r="P117" s="44"/>
      <c r="Q117" s="44"/>
      <c r="R117" s="44"/>
      <c r="S117" s="44"/>
      <c r="T117" s="80"/>
      <c r="AT117" s="25" t="s">
        <v>209</v>
      </c>
      <c r="AU117" s="25" t="s">
        <v>87</v>
      </c>
    </row>
    <row r="118" spans="2:65" s="12" customFormat="1">
      <c r="B118" s="221"/>
      <c r="C118" s="222"/>
      <c r="D118" s="218" t="s">
        <v>211</v>
      </c>
      <c r="E118" s="223" t="s">
        <v>34</v>
      </c>
      <c r="F118" s="224" t="s">
        <v>5189</v>
      </c>
      <c r="G118" s="222"/>
      <c r="H118" s="223" t="s">
        <v>34</v>
      </c>
      <c r="I118" s="225"/>
      <c r="J118" s="222"/>
      <c r="K118" s="222"/>
      <c r="L118" s="226"/>
      <c r="M118" s="227"/>
      <c r="N118" s="228"/>
      <c r="O118" s="228"/>
      <c r="P118" s="228"/>
      <c r="Q118" s="228"/>
      <c r="R118" s="228"/>
      <c r="S118" s="228"/>
      <c r="T118" s="229"/>
      <c r="AT118" s="230" t="s">
        <v>211</v>
      </c>
      <c r="AU118" s="230" t="s">
        <v>87</v>
      </c>
      <c r="AV118" s="12" t="s">
        <v>42</v>
      </c>
      <c r="AW118" s="12" t="s">
        <v>40</v>
      </c>
      <c r="AX118" s="12" t="s">
        <v>80</v>
      </c>
      <c r="AY118" s="230" t="s">
        <v>201</v>
      </c>
    </row>
    <row r="119" spans="2:65" s="13" customFormat="1">
      <c r="B119" s="231"/>
      <c r="C119" s="232"/>
      <c r="D119" s="218" t="s">
        <v>211</v>
      </c>
      <c r="E119" s="233" t="s">
        <v>34</v>
      </c>
      <c r="F119" s="234" t="s">
        <v>5760</v>
      </c>
      <c r="G119" s="232"/>
      <c r="H119" s="235">
        <v>1</v>
      </c>
      <c r="I119" s="236"/>
      <c r="J119" s="232"/>
      <c r="K119" s="232"/>
      <c r="L119" s="237"/>
      <c r="M119" s="238"/>
      <c r="N119" s="239"/>
      <c r="O119" s="239"/>
      <c r="P119" s="239"/>
      <c r="Q119" s="239"/>
      <c r="R119" s="239"/>
      <c r="S119" s="239"/>
      <c r="T119" s="240"/>
      <c r="AT119" s="241" t="s">
        <v>211</v>
      </c>
      <c r="AU119" s="241" t="s">
        <v>87</v>
      </c>
      <c r="AV119" s="13" t="s">
        <v>87</v>
      </c>
      <c r="AW119" s="13" t="s">
        <v>40</v>
      </c>
      <c r="AX119" s="13" t="s">
        <v>80</v>
      </c>
      <c r="AY119" s="241" t="s">
        <v>201</v>
      </c>
    </row>
    <row r="120" spans="2:65" s="14" customFormat="1">
      <c r="B120" s="242"/>
      <c r="C120" s="243"/>
      <c r="D120" s="218" t="s">
        <v>211</v>
      </c>
      <c r="E120" s="244" t="s">
        <v>34</v>
      </c>
      <c r="F120" s="245" t="s">
        <v>215</v>
      </c>
      <c r="G120" s="243"/>
      <c r="H120" s="246">
        <v>1</v>
      </c>
      <c r="I120" s="247"/>
      <c r="J120" s="243"/>
      <c r="K120" s="243"/>
      <c r="L120" s="248"/>
      <c r="M120" s="249"/>
      <c r="N120" s="250"/>
      <c r="O120" s="250"/>
      <c r="P120" s="250"/>
      <c r="Q120" s="250"/>
      <c r="R120" s="250"/>
      <c r="S120" s="250"/>
      <c r="T120" s="251"/>
      <c r="AT120" s="252" t="s">
        <v>211</v>
      </c>
      <c r="AU120" s="252" t="s">
        <v>87</v>
      </c>
      <c r="AV120" s="14" t="s">
        <v>111</v>
      </c>
      <c r="AW120" s="14" t="s">
        <v>40</v>
      </c>
      <c r="AX120" s="14" t="s">
        <v>42</v>
      </c>
      <c r="AY120" s="252" t="s">
        <v>201</v>
      </c>
    </row>
    <row r="121" spans="2:65" s="1" customFormat="1" ht="63.75" customHeight="1">
      <c r="B121" s="43"/>
      <c r="C121" s="206" t="s">
        <v>233</v>
      </c>
      <c r="D121" s="206" t="s">
        <v>203</v>
      </c>
      <c r="E121" s="207" t="s">
        <v>5207</v>
      </c>
      <c r="F121" s="208" t="s">
        <v>5208</v>
      </c>
      <c r="G121" s="209" t="s">
        <v>540</v>
      </c>
      <c r="H121" s="210">
        <v>1.6</v>
      </c>
      <c r="I121" s="211"/>
      <c r="J121" s="212">
        <f>ROUND(I121*H121,2)</f>
        <v>0</v>
      </c>
      <c r="K121" s="208" t="s">
        <v>207</v>
      </c>
      <c r="L121" s="63"/>
      <c r="M121" s="213" t="s">
        <v>34</v>
      </c>
      <c r="N121" s="214" t="s">
        <v>51</v>
      </c>
      <c r="O121" s="44"/>
      <c r="P121" s="215">
        <f>O121*H121</f>
        <v>0</v>
      </c>
      <c r="Q121" s="215">
        <v>8.6800000000000002E-3</v>
      </c>
      <c r="R121" s="215">
        <f>Q121*H121</f>
        <v>1.3888000000000001E-2</v>
      </c>
      <c r="S121" s="215">
        <v>0</v>
      </c>
      <c r="T121" s="216">
        <f>S121*H121</f>
        <v>0</v>
      </c>
      <c r="AR121" s="25" t="s">
        <v>111</v>
      </c>
      <c r="AT121" s="25" t="s">
        <v>203</v>
      </c>
      <c r="AU121" s="25" t="s">
        <v>87</v>
      </c>
      <c r="AY121" s="25" t="s">
        <v>201</v>
      </c>
      <c r="BE121" s="217">
        <f>IF(N121="základní",J121,0)</f>
        <v>0</v>
      </c>
      <c r="BF121" s="217">
        <f>IF(N121="snížená",J121,0)</f>
        <v>0</v>
      </c>
      <c r="BG121" s="217">
        <f>IF(N121="zákl. přenesená",J121,0)</f>
        <v>0</v>
      </c>
      <c r="BH121" s="217">
        <f>IF(N121="sníž. přenesená",J121,0)</f>
        <v>0</v>
      </c>
      <c r="BI121" s="217">
        <f>IF(N121="nulová",J121,0)</f>
        <v>0</v>
      </c>
      <c r="BJ121" s="25" t="s">
        <v>42</v>
      </c>
      <c r="BK121" s="217">
        <f>ROUND(I121*H121,2)</f>
        <v>0</v>
      </c>
      <c r="BL121" s="25" t="s">
        <v>111</v>
      </c>
      <c r="BM121" s="25" t="s">
        <v>5761</v>
      </c>
    </row>
    <row r="122" spans="2:65" s="1" customFormat="1" ht="81">
      <c r="B122" s="43"/>
      <c r="C122" s="65"/>
      <c r="D122" s="218" t="s">
        <v>209</v>
      </c>
      <c r="E122" s="65"/>
      <c r="F122" s="219" t="s">
        <v>5210</v>
      </c>
      <c r="G122" s="65"/>
      <c r="H122" s="65"/>
      <c r="I122" s="175"/>
      <c r="J122" s="65"/>
      <c r="K122" s="65"/>
      <c r="L122" s="63"/>
      <c r="M122" s="220"/>
      <c r="N122" s="44"/>
      <c r="O122" s="44"/>
      <c r="P122" s="44"/>
      <c r="Q122" s="44"/>
      <c r="R122" s="44"/>
      <c r="S122" s="44"/>
      <c r="T122" s="80"/>
      <c r="AT122" s="25" t="s">
        <v>209</v>
      </c>
      <c r="AU122" s="25" t="s">
        <v>87</v>
      </c>
    </row>
    <row r="123" spans="2:65" s="12" customFormat="1">
      <c r="B123" s="221"/>
      <c r="C123" s="222"/>
      <c r="D123" s="218" t="s">
        <v>211</v>
      </c>
      <c r="E123" s="223" t="s">
        <v>34</v>
      </c>
      <c r="F123" s="224" t="s">
        <v>5189</v>
      </c>
      <c r="G123" s="222"/>
      <c r="H123" s="223" t="s">
        <v>34</v>
      </c>
      <c r="I123" s="225"/>
      <c r="J123" s="222"/>
      <c r="K123" s="222"/>
      <c r="L123" s="226"/>
      <c r="M123" s="227"/>
      <c r="N123" s="228"/>
      <c r="O123" s="228"/>
      <c r="P123" s="228"/>
      <c r="Q123" s="228"/>
      <c r="R123" s="228"/>
      <c r="S123" s="228"/>
      <c r="T123" s="229"/>
      <c r="AT123" s="230" t="s">
        <v>211</v>
      </c>
      <c r="AU123" s="230" t="s">
        <v>87</v>
      </c>
      <c r="AV123" s="12" t="s">
        <v>42</v>
      </c>
      <c r="AW123" s="12" t="s">
        <v>40</v>
      </c>
      <c r="AX123" s="12" t="s">
        <v>80</v>
      </c>
      <c r="AY123" s="230" t="s">
        <v>201</v>
      </c>
    </row>
    <row r="124" spans="2:65" s="12" customFormat="1">
      <c r="B124" s="221"/>
      <c r="C124" s="222"/>
      <c r="D124" s="218" t="s">
        <v>211</v>
      </c>
      <c r="E124" s="223" t="s">
        <v>34</v>
      </c>
      <c r="F124" s="224" t="s">
        <v>5230</v>
      </c>
      <c r="G124" s="222"/>
      <c r="H124" s="223" t="s">
        <v>34</v>
      </c>
      <c r="I124" s="225"/>
      <c r="J124" s="222"/>
      <c r="K124" s="222"/>
      <c r="L124" s="226"/>
      <c r="M124" s="227"/>
      <c r="N124" s="228"/>
      <c r="O124" s="228"/>
      <c r="P124" s="228"/>
      <c r="Q124" s="228"/>
      <c r="R124" s="228"/>
      <c r="S124" s="228"/>
      <c r="T124" s="229"/>
      <c r="AT124" s="230" t="s">
        <v>211</v>
      </c>
      <c r="AU124" s="230" t="s">
        <v>87</v>
      </c>
      <c r="AV124" s="12" t="s">
        <v>42</v>
      </c>
      <c r="AW124" s="12" t="s">
        <v>40</v>
      </c>
      <c r="AX124" s="12" t="s">
        <v>80</v>
      </c>
      <c r="AY124" s="230" t="s">
        <v>201</v>
      </c>
    </row>
    <row r="125" spans="2:65" s="13" customFormat="1">
      <c r="B125" s="231"/>
      <c r="C125" s="232"/>
      <c r="D125" s="218" t="s">
        <v>211</v>
      </c>
      <c r="E125" s="233" t="s">
        <v>34</v>
      </c>
      <c r="F125" s="234" t="s">
        <v>5762</v>
      </c>
      <c r="G125" s="232"/>
      <c r="H125" s="235">
        <v>0.8</v>
      </c>
      <c r="I125" s="236"/>
      <c r="J125" s="232"/>
      <c r="K125" s="232"/>
      <c r="L125" s="237"/>
      <c r="M125" s="238"/>
      <c r="N125" s="239"/>
      <c r="O125" s="239"/>
      <c r="P125" s="239"/>
      <c r="Q125" s="239"/>
      <c r="R125" s="239"/>
      <c r="S125" s="239"/>
      <c r="T125" s="240"/>
      <c r="AT125" s="241" t="s">
        <v>211</v>
      </c>
      <c r="AU125" s="241" t="s">
        <v>87</v>
      </c>
      <c r="AV125" s="13" t="s">
        <v>87</v>
      </c>
      <c r="AW125" s="13" t="s">
        <v>40</v>
      </c>
      <c r="AX125" s="13" t="s">
        <v>80</v>
      </c>
      <c r="AY125" s="241" t="s">
        <v>201</v>
      </c>
    </row>
    <row r="126" spans="2:65" s="13" customFormat="1">
      <c r="B126" s="231"/>
      <c r="C126" s="232"/>
      <c r="D126" s="218" t="s">
        <v>211</v>
      </c>
      <c r="E126" s="233" t="s">
        <v>34</v>
      </c>
      <c r="F126" s="234" t="s">
        <v>5763</v>
      </c>
      <c r="G126" s="232"/>
      <c r="H126" s="235">
        <v>0.8</v>
      </c>
      <c r="I126" s="236"/>
      <c r="J126" s="232"/>
      <c r="K126" s="232"/>
      <c r="L126" s="237"/>
      <c r="M126" s="238"/>
      <c r="N126" s="239"/>
      <c r="O126" s="239"/>
      <c r="P126" s="239"/>
      <c r="Q126" s="239"/>
      <c r="R126" s="239"/>
      <c r="S126" s="239"/>
      <c r="T126" s="240"/>
      <c r="AT126" s="241" t="s">
        <v>211</v>
      </c>
      <c r="AU126" s="241" t="s">
        <v>87</v>
      </c>
      <c r="AV126" s="13" t="s">
        <v>87</v>
      </c>
      <c r="AW126" s="13" t="s">
        <v>40</v>
      </c>
      <c r="AX126" s="13" t="s">
        <v>80</v>
      </c>
      <c r="AY126" s="241" t="s">
        <v>201</v>
      </c>
    </row>
    <row r="127" spans="2:65" s="14" customFormat="1">
      <c r="B127" s="242"/>
      <c r="C127" s="243"/>
      <c r="D127" s="218" t="s">
        <v>211</v>
      </c>
      <c r="E127" s="244" t="s">
        <v>34</v>
      </c>
      <c r="F127" s="245" t="s">
        <v>215</v>
      </c>
      <c r="G127" s="243"/>
      <c r="H127" s="246">
        <v>1.6</v>
      </c>
      <c r="I127" s="247"/>
      <c r="J127" s="243"/>
      <c r="K127" s="243"/>
      <c r="L127" s="248"/>
      <c r="M127" s="249"/>
      <c r="N127" s="250"/>
      <c r="O127" s="250"/>
      <c r="P127" s="250"/>
      <c r="Q127" s="250"/>
      <c r="R127" s="250"/>
      <c r="S127" s="250"/>
      <c r="T127" s="251"/>
      <c r="AT127" s="252" t="s">
        <v>211</v>
      </c>
      <c r="AU127" s="252" t="s">
        <v>87</v>
      </c>
      <c r="AV127" s="14" t="s">
        <v>111</v>
      </c>
      <c r="AW127" s="14" t="s">
        <v>40</v>
      </c>
      <c r="AX127" s="14" t="s">
        <v>42</v>
      </c>
      <c r="AY127" s="252" t="s">
        <v>201</v>
      </c>
    </row>
    <row r="128" spans="2:65" s="1" customFormat="1" ht="63.75" customHeight="1">
      <c r="B128" s="43"/>
      <c r="C128" s="206" t="s">
        <v>238</v>
      </c>
      <c r="D128" s="206" t="s">
        <v>203</v>
      </c>
      <c r="E128" s="207" t="s">
        <v>5764</v>
      </c>
      <c r="F128" s="208" t="s">
        <v>5765</v>
      </c>
      <c r="G128" s="209" t="s">
        <v>540</v>
      </c>
      <c r="H128" s="210">
        <v>0.8</v>
      </c>
      <c r="I128" s="211"/>
      <c r="J128" s="212">
        <f>ROUND(I128*H128,2)</f>
        <v>0</v>
      </c>
      <c r="K128" s="208" t="s">
        <v>207</v>
      </c>
      <c r="L128" s="63"/>
      <c r="M128" s="213" t="s">
        <v>34</v>
      </c>
      <c r="N128" s="214" t="s">
        <v>51</v>
      </c>
      <c r="O128" s="44"/>
      <c r="P128" s="215">
        <f>O128*H128</f>
        <v>0</v>
      </c>
      <c r="Q128" s="215">
        <v>1.269E-2</v>
      </c>
      <c r="R128" s="215">
        <f>Q128*H128</f>
        <v>1.0152000000000001E-2</v>
      </c>
      <c r="S128" s="215">
        <v>0</v>
      </c>
      <c r="T128" s="216">
        <f>S128*H128</f>
        <v>0</v>
      </c>
      <c r="AR128" s="25" t="s">
        <v>111</v>
      </c>
      <c r="AT128" s="25" t="s">
        <v>203</v>
      </c>
      <c r="AU128" s="25" t="s">
        <v>87</v>
      </c>
      <c r="AY128" s="25" t="s">
        <v>201</v>
      </c>
      <c r="BE128" s="217">
        <f>IF(N128="základní",J128,0)</f>
        <v>0</v>
      </c>
      <c r="BF128" s="217">
        <f>IF(N128="snížená",J128,0)</f>
        <v>0</v>
      </c>
      <c r="BG128" s="217">
        <f>IF(N128="zákl. přenesená",J128,0)</f>
        <v>0</v>
      </c>
      <c r="BH128" s="217">
        <f>IF(N128="sníž. přenesená",J128,0)</f>
        <v>0</v>
      </c>
      <c r="BI128" s="217">
        <f>IF(N128="nulová",J128,0)</f>
        <v>0</v>
      </c>
      <c r="BJ128" s="25" t="s">
        <v>42</v>
      </c>
      <c r="BK128" s="217">
        <f>ROUND(I128*H128,2)</f>
        <v>0</v>
      </c>
      <c r="BL128" s="25" t="s">
        <v>111</v>
      </c>
      <c r="BM128" s="25" t="s">
        <v>5766</v>
      </c>
    </row>
    <row r="129" spans="2:65" s="1" customFormat="1" ht="81">
      <c r="B129" s="43"/>
      <c r="C129" s="65"/>
      <c r="D129" s="218" t="s">
        <v>209</v>
      </c>
      <c r="E129" s="65"/>
      <c r="F129" s="219" t="s">
        <v>5210</v>
      </c>
      <c r="G129" s="65"/>
      <c r="H129" s="65"/>
      <c r="I129" s="175"/>
      <c r="J129" s="65"/>
      <c r="K129" s="65"/>
      <c r="L129" s="63"/>
      <c r="M129" s="220"/>
      <c r="N129" s="44"/>
      <c r="O129" s="44"/>
      <c r="P129" s="44"/>
      <c r="Q129" s="44"/>
      <c r="R129" s="44"/>
      <c r="S129" s="44"/>
      <c r="T129" s="80"/>
      <c r="AT129" s="25" t="s">
        <v>209</v>
      </c>
      <c r="AU129" s="25" t="s">
        <v>87</v>
      </c>
    </row>
    <row r="130" spans="2:65" s="12" customFormat="1">
      <c r="B130" s="221"/>
      <c r="C130" s="222"/>
      <c r="D130" s="218" t="s">
        <v>211</v>
      </c>
      <c r="E130" s="223" t="s">
        <v>34</v>
      </c>
      <c r="F130" s="224" t="s">
        <v>5189</v>
      </c>
      <c r="G130" s="222"/>
      <c r="H130" s="223" t="s">
        <v>34</v>
      </c>
      <c r="I130" s="225"/>
      <c r="J130" s="222"/>
      <c r="K130" s="222"/>
      <c r="L130" s="226"/>
      <c r="M130" s="227"/>
      <c r="N130" s="228"/>
      <c r="O130" s="228"/>
      <c r="P130" s="228"/>
      <c r="Q130" s="228"/>
      <c r="R130" s="228"/>
      <c r="S130" s="228"/>
      <c r="T130" s="229"/>
      <c r="AT130" s="230" t="s">
        <v>211</v>
      </c>
      <c r="AU130" s="230" t="s">
        <v>87</v>
      </c>
      <c r="AV130" s="12" t="s">
        <v>42</v>
      </c>
      <c r="AW130" s="12" t="s">
        <v>40</v>
      </c>
      <c r="AX130" s="12" t="s">
        <v>80</v>
      </c>
      <c r="AY130" s="230" t="s">
        <v>201</v>
      </c>
    </row>
    <row r="131" spans="2:65" s="12" customFormat="1">
      <c r="B131" s="221"/>
      <c r="C131" s="222"/>
      <c r="D131" s="218" t="s">
        <v>211</v>
      </c>
      <c r="E131" s="223" t="s">
        <v>34</v>
      </c>
      <c r="F131" s="224" t="s">
        <v>5230</v>
      </c>
      <c r="G131" s="222"/>
      <c r="H131" s="223" t="s">
        <v>34</v>
      </c>
      <c r="I131" s="225"/>
      <c r="J131" s="222"/>
      <c r="K131" s="222"/>
      <c r="L131" s="226"/>
      <c r="M131" s="227"/>
      <c r="N131" s="228"/>
      <c r="O131" s="228"/>
      <c r="P131" s="228"/>
      <c r="Q131" s="228"/>
      <c r="R131" s="228"/>
      <c r="S131" s="228"/>
      <c r="T131" s="229"/>
      <c r="AT131" s="230" t="s">
        <v>211</v>
      </c>
      <c r="AU131" s="230" t="s">
        <v>87</v>
      </c>
      <c r="AV131" s="12" t="s">
        <v>42</v>
      </c>
      <c r="AW131" s="12" t="s">
        <v>40</v>
      </c>
      <c r="AX131" s="12" t="s">
        <v>80</v>
      </c>
      <c r="AY131" s="230" t="s">
        <v>201</v>
      </c>
    </row>
    <row r="132" spans="2:65" s="13" customFormat="1">
      <c r="B132" s="231"/>
      <c r="C132" s="232"/>
      <c r="D132" s="218" t="s">
        <v>211</v>
      </c>
      <c r="E132" s="233" t="s">
        <v>34</v>
      </c>
      <c r="F132" s="234" t="s">
        <v>5767</v>
      </c>
      <c r="G132" s="232"/>
      <c r="H132" s="235">
        <v>0.8</v>
      </c>
      <c r="I132" s="236"/>
      <c r="J132" s="232"/>
      <c r="K132" s="232"/>
      <c r="L132" s="237"/>
      <c r="M132" s="238"/>
      <c r="N132" s="239"/>
      <c r="O132" s="239"/>
      <c r="P132" s="239"/>
      <c r="Q132" s="239"/>
      <c r="R132" s="239"/>
      <c r="S132" s="239"/>
      <c r="T132" s="240"/>
      <c r="AT132" s="241" t="s">
        <v>211</v>
      </c>
      <c r="AU132" s="241" t="s">
        <v>87</v>
      </c>
      <c r="AV132" s="13" t="s">
        <v>87</v>
      </c>
      <c r="AW132" s="13" t="s">
        <v>40</v>
      </c>
      <c r="AX132" s="13" t="s">
        <v>80</v>
      </c>
      <c r="AY132" s="241" t="s">
        <v>201</v>
      </c>
    </row>
    <row r="133" spans="2:65" s="14" customFormat="1">
      <c r="B133" s="242"/>
      <c r="C133" s="243"/>
      <c r="D133" s="218" t="s">
        <v>211</v>
      </c>
      <c r="E133" s="244" t="s">
        <v>34</v>
      </c>
      <c r="F133" s="245" t="s">
        <v>215</v>
      </c>
      <c r="G133" s="243"/>
      <c r="H133" s="246">
        <v>0.8</v>
      </c>
      <c r="I133" s="247"/>
      <c r="J133" s="243"/>
      <c r="K133" s="243"/>
      <c r="L133" s="248"/>
      <c r="M133" s="249"/>
      <c r="N133" s="250"/>
      <c r="O133" s="250"/>
      <c r="P133" s="250"/>
      <c r="Q133" s="250"/>
      <c r="R133" s="250"/>
      <c r="S133" s="250"/>
      <c r="T133" s="251"/>
      <c r="AT133" s="252" t="s">
        <v>211</v>
      </c>
      <c r="AU133" s="252" t="s">
        <v>87</v>
      </c>
      <c r="AV133" s="14" t="s">
        <v>111</v>
      </c>
      <c r="AW133" s="14" t="s">
        <v>40</v>
      </c>
      <c r="AX133" s="14" t="s">
        <v>42</v>
      </c>
      <c r="AY133" s="252" t="s">
        <v>201</v>
      </c>
    </row>
    <row r="134" spans="2:65" s="1" customFormat="1" ht="63.75" customHeight="1">
      <c r="B134" s="43"/>
      <c r="C134" s="206" t="s">
        <v>244</v>
      </c>
      <c r="D134" s="206" t="s">
        <v>203</v>
      </c>
      <c r="E134" s="207" t="s">
        <v>5216</v>
      </c>
      <c r="F134" s="208" t="s">
        <v>5217</v>
      </c>
      <c r="G134" s="209" t="s">
        <v>540</v>
      </c>
      <c r="H134" s="210">
        <v>1.6</v>
      </c>
      <c r="I134" s="211"/>
      <c r="J134" s="212">
        <f>ROUND(I134*H134,2)</f>
        <v>0</v>
      </c>
      <c r="K134" s="208" t="s">
        <v>207</v>
      </c>
      <c r="L134" s="63"/>
      <c r="M134" s="213" t="s">
        <v>34</v>
      </c>
      <c r="N134" s="214" t="s">
        <v>51</v>
      </c>
      <c r="O134" s="44"/>
      <c r="P134" s="215">
        <f>O134*H134</f>
        <v>0</v>
      </c>
      <c r="Q134" s="215">
        <v>3.6900000000000002E-2</v>
      </c>
      <c r="R134" s="215">
        <f>Q134*H134</f>
        <v>5.9040000000000009E-2</v>
      </c>
      <c r="S134" s="215">
        <v>0</v>
      </c>
      <c r="T134" s="216">
        <f>S134*H134</f>
        <v>0</v>
      </c>
      <c r="AR134" s="25" t="s">
        <v>111</v>
      </c>
      <c r="AT134" s="25" t="s">
        <v>203</v>
      </c>
      <c r="AU134" s="25" t="s">
        <v>87</v>
      </c>
      <c r="AY134" s="25" t="s">
        <v>201</v>
      </c>
      <c r="BE134" s="217">
        <f>IF(N134="základní",J134,0)</f>
        <v>0</v>
      </c>
      <c r="BF134" s="217">
        <f>IF(N134="snížená",J134,0)</f>
        <v>0</v>
      </c>
      <c r="BG134" s="217">
        <f>IF(N134="zákl. přenesená",J134,0)</f>
        <v>0</v>
      </c>
      <c r="BH134" s="217">
        <f>IF(N134="sníž. přenesená",J134,0)</f>
        <v>0</v>
      </c>
      <c r="BI134" s="217">
        <f>IF(N134="nulová",J134,0)</f>
        <v>0</v>
      </c>
      <c r="BJ134" s="25" t="s">
        <v>42</v>
      </c>
      <c r="BK134" s="217">
        <f>ROUND(I134*H134,2)</f>
        <v>0</v>
      </c>
      <c r="BL134" s="25" t="s">
        <v>111</v>
      </c>
      <c r="BM134" s="25" t="s">
        <v>5768</v>
      </c>
    </row>
    <row r="135" spans="2:65" s="1" customFormat="1" ht="81">
      <c r="B135" s="43"/>
      <c r="C135" s="65"/>
      <c r="D135" s="218" t="s">
        <v>209</v>
      </c>
      <c r="E135" s="65"/>
      <c r="F135" s="219" t="s">
        <v>5210</v>
      </c>
      <c r="G135" s="65"/>
      <c r="H135" s="65"/>
      <c r="I135" s="175"/>
      <c r="J135" s="65"/>
      <c r="K135" s="65"/>
      <c r="L135" s="63"/>
      <c r="M135" s="220"/>
      <c r="N135" s="44"/>
      <c r="O135" s="44"/>
      <c r="P135" s="44"/>
      <c r="Q135" s="44"/>
      <c r="R135" s="44"/>
      <c r="S135" s="44"/>
      <c r="T135" s="80"/>
      <c r="AT135" s="25" t="s">
        <v>209</v>
      </c>
      <c r="AU135" s="25" t="s">
        <v>87</v>
      </c>
    </row>
    <row r="136" spans="2:65" s="12" customFormat="1">
      <c r="B136" s="221"/>
      <c r="C136" s="222"/>
      <c r="D136" s="218" t="s">
        <v>211</v>
      </c>
      <c r="E136" s="223" t="s">
        <v>34</v>
      </c>
      <c r="F136" s="224" t="s">
        <v>5189</v>
      </c>
      <c r="G136" s="222"/>
      <c r="H136" s="223" t="s">
        <v>34</v>
      </c>
      <c r="I136" s="225"/>
      <c r="J136" s="222"/>
      <c r="K136" s="222"/>
      <c r="L136" s="226"/>
      <c r="M136" s="227"/>
      <c r="N136" s="228"/>
      <c r="O136" s="228"/>
      <c r="P136" s="228"/>
      <c r="Q136" s="228"/>
      <c r="R136" s="228"/>
      <c r="S136" s="228"/>
      <c r="T136" s="229"/>
      <c r="AT136" s="230" t="s">
        <v>211</v>
      </c>
      <c r="AU136" s="230" t="s">
        <v>87</v>
      </c>
      <c r="AV136" s="12" t="s">
        <v>42</v>
      </c>
      <c r="AW136" s="12" t="s">
        <v>40</v>
      </c>
      <c r="AX136" s="12" t="s">
        <v>80</v>
      </c>
      <c r="AY136" s="230" t="s">
        <v>201</v>
      </c>
    </row>
    <row r="137" spans="2:65" s="12" customFormat="1">
      <c r="B137" s="221"/>
      <c r="C137" s="222"/>
      <c r="D137" s="218" t="s">
        <v>211</v>
      </c>
      <c r="E137" s="223" t="s">
        <v>34</v>
      </c>
      <c r="F137" s="224" t="s">
        <v>5230</v>
      </c>
      <c r="G137" s="222"/>
      <c r="H137" s="223" t="s">
        <v>34</v>
      </c>
      <c r="I137" s="225"/>
      <c r="J137" s="222"/>
      <c r="K137" s="222"/>
      <c r="L137" s="226"/>
      <c r="M137" s="227"/>
      <c r="N137" s="228"/>
      <c r="O137" s="228"/>
      <c r="P137" s="228"/>
      <c r="Q137" s="228"/>
      <c r="R137" s="228"/>
      <c r="S137" s="228"/>
      <c r="T137" s="229"/>
      <c r="AT137" s="230" t="s">
        <v>211</v>
      </c>
      <c r="AU137" s="230" t="s">
        <v>87</v>
      </c>
      <c r="AV137" s="12" t="s">
        <v>42</v>
      </c>
      <c r="AW137" s="12" t="s">
        <v>40</v>
      </c>
      <c r="AX137" s="12" t="s">
        <v>80</v>
      </c>
      <c r="AY137" s="230" t="s">
        <v>201</v>
      </c>
    </row>
    <row r="138" spans="2:65" s="13" customFormat="1">
      <c r="B138" s="231"/>
      <c r="C138" s="232"/>
      <c r="D138" s="218" t="s">
        <v>211</v>
      </c>
      <c r="E138" s="233" t="s">
        <v>34</v>
      </c>
      <c r="F138" s="234" t="s">
        <v>5220</v>
      </c>
      <c r="G138" s="232"/>
      <c r="H138" s="235">
        <v>0.8</v>
      </c>
      <c r="I138" s="236"/>
      <c r="J138" s="232"/>
      <c r="K138" s="232"/>
      <c r="L138" s="237"/>
      <c r="M138" s="238"/>
      <c r="N138" s="239"/>
      <c r="O138" s="239"/>
      <c r="P138" s="239"/>
      <c r="Q138" s="239"/>
      <c r="R138" s="239"/>
      <c r="S138" s="239"/>
      <c r="T138" s="240"/>
      <c r="AT138" s="241" t="s">
        <v>211</v>
      </c>
      <c r="AU138" s="241" t="s">
        <v>87</v>
      </c>
      <c r="AV138" s="13" t="s">
        <v>87</v>
      </c>
      <c r="AW138" s="13" t="s">
        <v>40</v>
      </c>
      <c r="AX138" s="13" t="s">
        <v>80</v>
      </c>
      <c r="AY138" s="241" t="s">
        <v>201</v>
      </c>
    </row>
    <row r="139" spans="2:65" s="13" customFormat="1">
      <c r="B139" s="231"/>
      <c r="C139" s="232"/>
      <c r="D139" s="218" t="s">
        <v>211</v>
      </c>
      <c r="E139" s="233" t="s">
        <v>34</v>
      </c>
      <c r="F139" s="234" t="s">
        <v>5219</v>
      </c>
      <c r="G139" s="232"/>
      <c r="H139" s="235">
        <v>0.8</v>
      </c>
      <c r="I139" s="236"/>
      <c r="J139" s="232"/>
      <c r="K139" s="232"/>
      <c r="L139" s="237"/>
      <c r="M139" s="238"/>
      <c r="N139" s="239"/>
      <c r="O139" s="239"/>
      <c r="P139" s="239"/>
      <c r="Q139" s="239"/>
      <c r="R139" s="239"/>
      <c r="S139" s="239"/>
      <c r="T139" s="240"/>
      <c r="AT139" s="241" t="s">
        <v>211</v>
      </c>
      <c r="AU139" s="241" t="s">
        <v>87</v>
      </c>
      <c r="AV139" s="13" t="s">
        <v>87</v>
      </c>
      <c r="AW139" s="13" t="s">
        <v>40</v>
      </c>
      <c r="AX139" s="13" t="s">
        <v>80</v>
      </c>
      <c r="AY139" s="241" t="s">
        <v>201</v>
      </c>
    </row>
    <row r="140" spans="2:65" s="14" customFormat="1">
      <c r="B140" s="242"/>
      <c r="C140" s="243"/>
      <c r="D140" s="218" t="s">
        <v>211</v>
      </c>
      <c r="E140" s="244" t="s">
        <v>34</v>
      </c>
      <c r="F140" s="245" t="s">
        <v>215</v>
      </c>
      <c r="G140" s="243"/>
      <c r="H140" s="246">
        <v>1.6</v>
      </c>
      <c r="I140" s="247"/>
      <c r="J140" s="243"/>
      <c r="K140" s="243"/>
      <c r="L140" s="248"/>
      <c r="M140" s="249"/>
      <c r="N140" s="250"/>
      <c r="O140" s="250"/>
      <c r="P140" s="250"/>
      <c r="Q140" s="250"/>
      <c r="R140" s="250"/>
      <c r="S140" s="250"/>
      <c r="T140" s="251"/>
      <c r="AT140" s="252" t="s">
        <v>211</v>
      </c>
      <c r="AU140" s="252" t="s">
        <v>87</v>
      </c>
      <c r="AV140" s="14" t="s">
        <v>111</v>
      </c>
      <c r="AW140" s="14" t="s">
        <v>40</v>
      </c>
      <c r="AX140" s="14" t="s">
        <v>42</v>
      </c>
      <c r="AY140" s="252" t="s">
        <v>201</v>
      </c>
    </row>
    <row r="141" spans="2:65" s="1" customFormat="1" ht="25.5" customHeight="1">
      <c r="B141" s="43"/>
      <c r="C141" s="206" t="s">
        <v>249</v>
      </c>
      <c r="D141" s="206" t="s">
        <v>203</v>
      </c>
      <c r="E141" s="207" t="s">
        <v>5221</v>
      </c>
      <c r="F141" s="208" t="s">
        <v>5222</v>
      </c>
      <c r="G141" s="209" t="s">
        <v>206</v>
      </c>
      <c r="H141" s="210">
        <v>6.4870000000000001</v>
      </c>
      <c r="I141" s="211"/>
      <c r="J141" s="212">
        <f>ROUND(I141*H141,2)</f>
        <v>0</v>
      </c>
      <c r="K141" s="208" t="s">
        <v>207</v>
      </c>
      <c r="L141" s="63"/>
      <c r="M141" s="213" t="s">
        <v>34</v>
      </c>
      <c r="N141" s="214" t="s">
        <v>51</v>
      </c>
      <c r="O141" s="44"/>
      <c r="P141" s="215">
        <f>O141*H141</f>
        <v>0</v>
      </c>
      <c r="Q141" s="215">
        <v>0</v>
      </c>
      <c r="R141" s="215">
        <f>Q141*H141</f>
        <v>0</v>
      </c>
      <c r="S141" s="215">
        <v>0</v>
      </c>
      <c r="T141" s="216">
        <f>S141*H141</f>
        <v>0</v>
      </c>
      <c r="AR141" s="25" t="s">
        <v>111</v>
      </c>
      <c r="AT141" s="25" t="s">
        <v>203</v>
      </c>
      <c r="AU141" s="25" t="s">
        <v>87</v>
      </c>
      <c r="AY141" s="25" t="s">
        <v>201</v>
      </c>
      <c r="BE141" s="217">
        <f>IF(N141="základní",J141,0)</f>
        <v>0</v>
      </c>
      <c r="BF141" s="217">
        <f>IF(N141="snížená",J141,0)</f>
        <v>0</v>
      </c>
      <c r="BG141" s="217">
        <f>IF(N141="zákl. přenesená",J141,0)</f>
        <v>0</v>
      </c>
      <c r="BH141" s="217">
        <f>IF(N141="sníž. přenesená",J141,0)</f>
        <v>0</v>
      </c>
      <c r="BI141" s="217">
        <f>IF(N141="nulová",J141,0)</f>
        <v>0</v>
      </c>
      <c r="BJ141" s="25" t="s">
        <v>42</v>
      </c>
      <c r="BK141" s="217">
        <f>ROUND(I141*H141,2)</f>
        <v>0</v>
      </c>
      <c r="BL141" s="25" t="s">
        <v>111</v>
      </c>
      <c r="BM141" s="25" t="s">
        <v>5769</v>
      </c>
    </row>
    <row r="142" spans="2:65" s="1" customFormat="1" ht="364.5">
      <c r="B142" s="43"/>
      <c r="C142" s="65"/>
      <c r="D142" s="218" t="s">
        <v>209</v>
      </c>
      <c r="E142" s="65"/>
      <c r="F142" s="219" t="s">
        <v>5224</v>
      </c>
      <c r="G142" s="65"/>
      <c r="H142" s="65"/>
      <c r="I142" s="175"/>
      <c r="J142" s="65"/>
      <c r="K142" s="65"/>
      <c r="L142" s="63"/>
      <c r="M142" s="220"/>
      <c r="N142" s="44"/>
      <c r="O142" s="44"/>
      <c r="P142" s="44"/>
      <c r="Q142" s="44"/>
      <c r="R142" s="44"/>
      <c r="S142" s="44"/>
      <c r="T142" s="80"/>
      <c r="AT142" s="25" t="s">
        <v>209</v>
      </c>
      <c r="AU142" s="25" t="s">
        <v>87</v>
      </c>
    </row>
    <row r="143" spans="2:65" s="12" customFormat="1">
      <c r="B143" s="221"/>
      <c r="C143" s="222"/>
      <c r="D143" s="218" t="s">
        <v>211</v>
      </c>
      <c r="E143" s="223" t="s">
        <v>34</v>
      </c>
      <c r="F143" s="224" t="s">
        <v>5189</v>
      </c>
      <c r="G143" s="222"/>
      <c r="H143" s="223" t="s">
        <v>34</v>
      </c>
      <c r="I143" s="225"/>
      <c r="J143" s="222"/>
      <c r="K143" s="222"/>
      <c r="L143" s="226"/>
      <c r="M143" s="227"/>
      <c r="N143" s="228"/>
      <c r="O143" s="228"/>
      <c r="P143" s="228"/>
      <c r="Q143" s="228"/>
      <c r="R143" s="228"/>
      <c r="S143" s="228"/>
      <c r="T143" s="229"/>
      <c r="AT143" s="230" t="s">
        <v>211</v>
      </c>
      <c r="AU143" s="230" t="s">
        <v>87</v>
      </c>
      <c r="AV143" s="12" t="s">
        <v>42</v>
      </c>
      <c r="AW143" s="12" t="s">
        <v>40</v>
      </c>
      <c r="AX143" s="12" t="s">
        <v>80</v>
      </c>
      <c r="AY143" s="230" t="s">
        <v>201</v>
      </c>
    </row>
    <row r="144" spans="2:65" s="12" customFormat="1">
      <c r="B144" s="221"/>
      <c r="C144" s="222"/>
      <c r="D144" s="218" t="s">
        <v>211</v>
      </c>
      <c r="E144" s="223" t="s">
        <v>34</v>
      </c>
      <c r="F144" s="224" t="s">
        <v>5230</v>
      </c>
      <c r="G144" s="222"/>
      <c r="H144" s="223" t="s">
        <v>34</v>
      </c>
      <c r="I144" s="225"/>
      <c r="J144" s="222"/>
      <c r="K144" s="222"/>
      <c r="L144" s="226"/>
      <c r="M144" s="227"/>
      <c r="N144" s="228"/>
      <c r="O144" s="228"/>
      <c r="P144" s="228"/>
      <c r="Q144" s="228"/>
      <c r="R144" s="228"/>
      <c r="S144" s="228"/>
      <c r="T144" s="229"/>
      <c r="AT144" s="230" t="s">
        <v>211</v>
      </c>
      <c r="AU144" s="230" t="s">
        <v>87</v>
      </c>
      <c r="AV144" s="12" t="s">
        <v>42</v>
      </c>
      <c r="AW144" s="12" t="s">
        <v>40</v>
      </c>
      <c r="AX144" s="12" t="s">
        <v>80</v>
      </c>
      <c r="AY144" s="230" t="s">
        <v>201</v>
      </c>
    </row>
    <row r="145" spans="2:65" s="13" customFormat="1">
      <c r="B145" s="231"/>
      <c r="C145" s="232"/>
      <c r="D145" s="218" t="s">
        <v>211</v>
      </c>
      <c r="E145" s="233" t="s">
        <v>34</v>
      </c>
      <c r="F145" s="234" t="s">
        <v>5770</v>
      </c>
      <c r="G145" s="232"/>
      <c r="H145" s="235">
        <v>1.296</v>
      </c>
      <c r="I145" s="236"/>
      <c r="J145" s="232"/>
      <c r="K145" s="232"/>
      <c r="L145" s="237"/>
      <c r="M145" s="238"/>
      <c r="N145" s="239"/>
      <c r="O145" s="239"/>
      <c r="P145" s="239"/>
      <c r="Q145" s="239"/>
      <c r="R145" s="239"/>
      <c r="S145" s="239"/>
      <c r="T145" s="240"/>
      <c r="AT145" s="241" t="s">
        <v>211</v>
      </c>
      <c r="AU145" s="241" t="s">
        <v>87</v>
      </c>
      <c r="AV145" s="13" t="s">
        <v>87</v>
      </c>
      <c r="AW145" s="13" t="s">
        <v>40</v>
      </c>
      <c r="AX145" s="13" t="s">
        <v>80</v>
      </c>
      <c r="AY145" s="241" t="s">
        <v>201</v>
      </c>
    </row>
    <row r="146" spans="2:65" s="13" customFormat="1">
      <c r="B146" s="231"/>
      <c r="C146" s="232"/>
      <c r="D146" s="218" t="s">
        <v>211</v>
      </c>
      <c r="E146" s="233" t="s">
        <v>34</v>
      </c>
      <c r="F146" s="234" t="s">
        <v>5771</v>
      </c>
      <c r="G146" s="232"/>
      <c r="H146" s="235">
        <v>1.296</v>
      </c>
      <c r="I146" s="236"/>
      <c r="J146" s="232"/>
      <c r="K146" s="232"/>
      <c r="L146" s="237"/>
      <c r="M146" s="238"/>
      <c r="N146" s="239"/>
      <c r="O146" s="239"/>
      <c r="P146" s="239"/>
      <c r="Q146" s="239"/>
      <c r="R146" s="239"/>
      <c r="S146" s="239"/>
      <c r="T146" s="240"/>
      <c r="AT146" s="241" t="s">
        <v>211</v>
      </c>
      <c r="AU146" s="241" t="s">
        <v>87</v>
      </c>
      <c r="AV146" s="13" t="s">
        <v>87</v>
      </c>
      <c r="AW146" s="13" t="s">
        <v>40</v>
      </c>
      <c r="AX146" s="13" t="s">
        <v>80</v>
      </c>
      <c r="AY146" s="241" t="s">
        <v>201</v>
      </c>
    </row>
    <row r="147" spans="2:65" s="13" customFormat="1">
      <c r="B147" s="231"/>
      <c r="C147" s="232"/>
      <c r="D147" s="218" t="s">
        <v>211</v>
      </c>
      <c r="E147" s="233" t="s">
        <v>34</v>
      </c>
      <c r="F147" s="234" t="s">
        <v>5772</v>
      </c>
      <c r="G147" s="232"/>
      <c r="H147" s="235">
        <v>1.56</v>
      </c>
      <c r="I147" s="236"/>
      <c r="J147" s="232"/>
      <c r="K147" s="232"/>
      <c r="L147" s="237"/>
      <c r="M147" s="238"/>
      <c r="N147" s="239"/>
      <c r="O147" s="239"/>
      <c r="P147" s="239"/>
      <c r="Q147" s="239"/>
      <c r="R147" s="239"/>
      <c r="S147" s="239"/>
      <c r="T147" s="240"/>
      <c r="AT147" s="241" t="s">
        <v>211</v>
      </c>
      <c r="AU147" s="241" t="s">
        <v>87</v>
      </c>
      <c r="AV147" s="13" t="s">
        <v>87</v>
      </c>
      <c r="AW147" s="13" t="s">
        <v>40</v>
      </c>
      <c r="AX147" s="13" t="s">
        <v>80</v>
      </c>
      <c r="AY147" s="241" t="s">
        <v>201</v>
      </c>
    </row>
    <row r="148" spans="2:65" s="13" customFormat="1">
      <c r="B148" s="231"/>
      <c r="C148" s="232"/>
      <c r="D148" s="218" t="s">
        <v>211</v>
      </c>
      <c r="E148" s="233" t="s">
        <v>34</v>
      </c>
      <c r="F148" s="234" t="s">
        <v>5228</v>
      </c>
      <c r="G148" s="232"/>
      <c r="H148" s="235">
        <v>1.2</v>
      </c>
      <c r="I148" s="236"/>
      <c r="J148" s="232"/>
      <c r="K148" s="232"/>
      <c r="L148" s="237"/>
      <c r="M148" s="238"/>
      <c r="N148" s="239"/>
      <c r="O148" s="239"/>
      <c r="P148" s="239"/>
      <c r="Q148" s="239"/>
      <c r="R148" s="239"/>
      <c r="S148" s="239"/>
      <c r="T148" s="240"/>
      <c r="AT148" s="241" t="s">
        <v>211</v>
      </c>
      <c r="AU148" s="241" t="s">
        <v>87</v>
      </c>
      <c r="AV148" s="13" t="s">
        <v>87</v>
      </c>
      <c r="AW148" s="13" t="s">
        <v>40</v>
      </c>
      <c r="AX148" s="13" t="s">
        <v>80</v>
      </c>
      <c r="AY148" s="241" t="s">
        <v>201</v>
      </c>
    </row>
    <row r="149" spans="2:65" s="13" customFormat="1">
      <c r="B149" s="231"/>
      <c r="C149" s="232"/>
      <c r="D149" s="218" t="s">
        <v>211</v>
      </c>
      <c r="E149" s="233" t="s">
        <v>34</v>
      </c>
      <c r="F149" s="234" t="s">
        <v>5227</v>
      </c>
      <c r="G149" s="232"/>
      <c r="H149" s="235">
        <v>1.2</v>
      </c>
      <c r="I149" s="236"/>
      <c r="J149" s="232"/>
      <c r="K149" s="232"/>
      <c r="L149" s="237"/>
      <c r="M149" s="238"/>
      <c r="N149" s="239"/>
      <c r="O149" s="239"/>
      <c r="P149" s="239"/>
      <c r="Q149" s="239"/>
      <c r="R149" s="239"/>
      <c r="S149" s="239"/>
      <c r="T149" s="240"/>
      <c r="AT149" s="241" t="s">
        <v>211</v>
      </c>
      <c r="AU149" s="241" t="s">
        <v>87</v>
      </c>
      <c r="AV149" s="13" t="s">
        <v>87</v>
      </c>
      <c r="AW149" s="13" t="s">
        <v>40</v>
      </c>
      <c r="AX149" s="13" t="s">
        <v>80</v>
      </c>
      <c r="AY149" s="241" t="s">
        <v>201</v>
      </c>
    </row>
    <row r="150" spans="2:65" s="13" customFormat="1">
      <c r="B150" s="231"/>
      <c r="C150" s="232"/>
      <c r="D150" s="218" t="s">
        <v>211</v>
      </c>
      <c r="E150" s="233" t="s">
        <v>34</v>
      </c>
      <c r="F150" s="234" t="s">
        <v>5773</v>
      </c>
      <c r="G150" s="232"/>
      <c r="H150" s="235">
        <v>-4.0000000000000001E-3</v>
      </c>
      <c r="I150" s="236"/>
      <c r="J150" s="232"/>
      <c r="K150" s="232"/>
      <c r="L150" s="237"/>
      <c r="M150" s="238"/>
      <c r="N150" s="239"/>
      <c r="O150" s="239"/>
      <c r="P150" s="239"/>
      <c r="Q150" s="239"/>
      <c r="R150" s="239"/>
      <c r="S150" s="239"/>
      <c r="T150" s="240"/>
      <c r="AT150" s="241" t="s">
        <v>211</v>
      </c>
      <c r="AU150" s="241" t="s">
        <v>87</v>
      </c>
      <c r="AV150" s="13" t="s">
        <v>87</v>
      </c>
      <c r="AW150" s="13" t="s">
        <v>40</v>
      </c>
      <c r="AX150" s="13" t="s">
        <v>80</v>
      </c>
      <c r="AY150" s="241" t="s">
        <v>201</v>
      </c>
    </row>
    <row r="151" spans="2:65" s="13" customFormat="1">
      <c r="B151" s="231"/>
      <c r="C151" s="232"/>
      <c r="D151" s="218" t="s">
        <v>211</v>
      </c>
      <c r="E151" s="233" t="s">
        <v>34</v>
      </c>
      <c r="F151" s="234" t="s">
        <v>5774</v>
      </c>
      <c r="G151" s="232"/>
      <c r="H151" s="235">
        <v>-4.0000000000000001E-3</v>
      </c>
      <c r="I151" s="236"/>
      <c r="J151" s="232"/>
      <c r="K151" s="232"/>
      <c r="L151" s="237"/>
      <c r="M151" s="238"/>
      <c r="N151" s="239"/>
      <c r="O151" s="239"/>
      <c r="P151" s="239"/>
      <c r="Q151" s="239"/>
      <c r="R151" s="239"/>
      <c r="S151" s="239"/>
      <c r="T151" s="240"/>
      <c r="AT151" s="241" t="s">
        <v>211</v>
      </c>
      <c r="AU151" s="241" t="s">
        <v>87</v>
      </c>
      <c r="AV151" s="13" t="s">
        <v>87</v>
      </c>
      <c r="AW151" s="13" t="s">
        <v>40</v>
      </c>
      <c r="AX151" s="13" t="s">
        <v>80</v>
      </c>
      <c r="AY151" s="241" t="s">
        <v>201</v>
      </c>
    </row>
    <row r="152" spans="2:65" s="13" customFormat="1">
      <c r="B152" s="231"/>
      <c r="C152" s="232"/>
      <c r="D152" s="218" t="s">
        <v>211</v>
      </c>
      <c r="E152" s="233" t="s">
        <v>34</v>
      </c>
      <c r="F152" s="234" t="s">
        <v>5775</v>
      </c>
      <c r="G152" s="232"/>
      <c r="H152" s="235">
        <v>-5.7000000000000002E-2</v>
      </c>
      <c r="I152" s="236"/>
      <c r="J152" s="232"/>
      <c r="K152" s="232"/>
      <c r="L152" s="237"/>
      <c r="M152" s="238"/>
      <c r="N152" s="239"/>
      <c r="O152" s="239"/>
      <c r="P152" s="239"/>
      <c r="Q152" s="239"/>
      <c r="R152" s="239"/>
      <c r="S152" s="239"/>
      <c r="T152" s="240"/>
      <c r="AT152" s="241" t="s">
        <v>211</v>
      </c>
      <c r="AU152" s="241" t="s">
        <v>87</v>
      </c>
      <c r="AV152" s="13" t="s">
        <v>87</v>
      </c>
      <c r="AW152" s="13" t="s">
        <v>40</v>
      </c>
      <c r="AX152" s="13" t="s">
        <v>80</v>
      </c>
      <c r="AY152" s="241" t="s">
        <v>201</v>
      </c>
    </row>
    <row r="153" spans="2:65" s="14" customFormat="1">
      <c r="B153" s="242"/>
      <c r="C153" s="243"/>
      <c r="D153" s="218" t="s">
        <v>211</v>
      </c>
      <c r="E153" s="244" t="s">
        <v>34</v>
      </c>
      <c r="F153" s="245" t="s">
        <v>215</v>
      </c>
      <c r="G153" s="243"/>
      <c r="H153" s="246">
        <v>6.4870000000000001</v>
      </c>
      <c r="I153" s="247"/>
      <c r="J153" s="243"/>
      <c r="K153" s="243"/>
      <c r="L153" s="248"/>
      <c r="M153" s="249"/>
      <c r="N153" s="250"/>
      <c r="O153" s="250"/>
      <c r="P153" s="250"/>
      <c r="Q153" s="250"/>
      <c r="R153" s="250"/>
      <c r="S153" s="250"/>
      <c r="T153" s="251"/>
      <c r="AT153" s="252" t="s">
        <v>211</v>
      </c>
      <c r="AU153" s="252" t="s">
        <v>87</v>
      </c>
      <c r="AV153" s="14" t="s">
        <v>111</v>
      </c>
      <c r="AW153" s="14" t="s">
        <v>40</v>
      </c>
      <c r="AX153" s="14" t="s">
        <v>42</v>
      </c>
      <c r="AY153" s="252" t="s">
        <v>201</v>
      </c>
    </row>
    <row r="154" spans="2:65" s="1" customFormat="1" ht="38.25" customHeight="1">
      <c r="B154" s="43"/>
      <c r="C154" s="206" t="s">
        <v>253</v>
      </c>
      <c r="D154" s="206" t="s">
        <v>203</v>
      </c>
      <c r="E154" s="207" t="s">
        <v>239</v>
      </c>
      <c r="F154" s="208" t="s">
        <v>240</v>
      </c>
      <c r="G154" s="209" t="s">
        <v>206</v>
      </c>
      <c r="H154" s="210">
        <v>13.664999999999999</v>
      </c>
      <c r="I154" s="211"/>
      <c r="J154" s="212">
        <f>ROUND(I154*H154,2)</f>
        <v>0</v>
      </c>
      <c r="K154" s="208" t="s">
        <v>207</v>
      </c>
      <c r="L154" s="63"/>
      <c r="M154" s="213" t="s">
        <v>34</v>
      </c>
      <c r="N154" s="214" t="s">
        <v>51</v>
      </c>
      <c r="O154" s="44"/>
      <c r="P154" s="215">
        <f>O154*H154</f>
        <v>0</v>
      </c>
      <c r="Q154" s="215">
        <v>0</v>
      </c>
      <c r="R154" s="215">
        <f>Q154*H154</f>
        <v>0</v>
      </c>
      <c r="S154" s="215">
        <v>0</v>
      </c>
      <c r="T154" s="216">
        <f>S154*H154</f>
        <v>0</v>
      </c>
      <c r="AR154" s="25" t="s">
        <v>111</v>
      </c>
      <c r="AT154" s="25" t="s">
        <v>203</v>
      </c>
      <c r="AU154" s="25" t="s">
        <v>87</v>
      </c>
      <c r="AY154" s="25" t="s">
        <v>201</v>
      </c>
      <c r="BE154" s="217">
        <f>IF(N154="základní",J154,0)</f>
        <v>0</v>
      </c>
      <c r="BF154" s="217">
        <f>IF(N154="snížená",J154,0)</f>
        <v>0</v>
      </c>
      <c r="BG154" s="217">
        <f>IF(N154="zákl. přenesená",J154,0)</f>
        <v>0</v>
      </c>
      <c r="BH154" s="217">
        <f>IF(N154="sníž. přenesená",J154,0)</f>
        <v>0</v>
      </c>
      <c r="BI154" s="217">
        <f>IF(N154="nulová",J154,0)</f>
        <v>0</v>
      </c>
      <c r="BJ154" s="25" t="s">
        <v>42</v>
      </c>
      <c r="BK154" s="217">
        <f>ROUND(I154*H154,2)</f>
        <v>0</v>
      </c>
      <c r="BL154" s="25" t="s">
        <v>111</v>
      </c>
      <c r="BM154" s="25" t="s">
        <v>5776</v>
      </c>
    </row>
    <row r="155" spans="2:65" s="1" customFormat="1" ht="202.5">
      <c r="B155" s="43"/>
      <c r="C155" s="65"/>
      <c r="D155" s="218" t="s">
        <v>209</v>
      </c>
      <c r="E155" s="65"/>
      <c r="F155" s="219" t="s">
        <v>242</v>
      </c>
      <c r="G155" s="65"/>
      <c r="H155" s="65"/>
      <c r="I155" s="175"/>
      <c r="J155" s="65"/>
      <c r="K155" s="65"/>
      <c r="L155" s="63"/>
      <c r="M155" s="220"/>
      <c r="N155" s="44"/>
      <c r="O155" s="44"/>
      <c r="P155" s="44"/>
      <c r="Q155" s="44"/>
      <c r="R155" s="44"/>
      <c r="S155" s="44"/>
      <c r="T155" s="80"/>
      <c r="AT155" s="25" t="s">
        <v>209</v>
      </c>
      <c r="AU155" s="25" t="s">
        <v>87</v>
      </c>
    </row>
    <row r="156" spans="2:65" s="12" customFormat="1">
      <c r="B156" s="221"/>
      <c r="C156" s="222"/>
      <c r="D156" s="218" t="s">
        <v>211</v>
      </c>
      <c r="E156" s="223" t="s">
        <v>34</v>
      </c>
      <c r="F156" s="224" t="s">
        <v>5777</v>
      </c>
      <c r="G156" s="222"/>
      <c r="H156" s="223" t="s">
        <v>34</v>
      </c>
      <c r="I156" s="225"/>
      <c r="J156" s="222"/>
      <c r="K156" s="222"/>
      <c r="L156" s="226"/>
      <c r="M156" s="227"/>
      <c r="N156" s="228"/>
      <c r="O156" s="228"/>
      <c r="P156" s="228"/>
      <c r="Q156" s="228"/>
      <c r="R156" s="228"/>
      <c r="S156" s="228"/>
      <c r="T156" s="229"/>
      <c r="AT156" s="230" t="s">
        <v>211</v>
      </c>
      <c r="AU156" s="230" t="s">
        <v>87</v>
      </c>
      <c r="AV156" s="12" t="s">
        <v>42</v>
      </c>
      <c r="AW156" s="12" t="s">
        <v>40</v>
      </c>
      <c r="AX156" s="12" t="s">
        <v>80</v>
      </c>
      <c r="AY156" s="230" t="s">
        <v>201</v>
      </c>
    </row>
    <row r="157" spans="2:65" s="12" customFormat="1">
      <c r="B157" s="221"/>
      <c r="C157" s="222"/>
      <c r="D157" s="218" t="s">
        <v>211</v>
      </c>
      <c r="E157" s="223" t="s">
        <v>34</v>
      </c>
      <c r="F157" s="224" t="s">
        <v>5189</v>
      </c>
      <c r="G157" s="222"/>
      <c r="H157" s="223" t="s">
        <v>34</v>
      </c>
      <c r="I157" s="225"/>
      <c r="J157" s="222"/>
      <c r="K157" s="222"/>
      <c r="L157" s="226"/>
      <c r="M157" s="227"/>
      <c r="N157" s="228"/>
      <c r="O157" s="228"/>
      <c r="P157" s="228"/>
      <c r="Q157" s="228"/>
      <c r="R157" s="228"/>
      <c r="S157" s="228"/>
      <c r="T157" s="229"/>
      <c r="AT157" s="230" t="s">
        <v>211</v>
      </c>
      <c r="AU157" s="230" t="s">
        <v>87</v>
      </c>
      <c r="AV157" s="12" t="s">
        <v>42</v>
      </c>
      <c r="AW157" s="12" t="s">
        <v>40</v>
      </c>
      <c r="AX157" s="12" t="s">
        <v>80</v>
      </c>
      <c r="AY157" s="230" t="s">
        <v>201</v>
      </c>
    </row>
    <row r="158" spans="2:65" s="12" customFormat="1">
      <c r="B158" s="221"/>
      <c r="C158" s="222"/>
      <c r="D158" s="218" t="s">
        <v>211</v>
      </c>
      <c r="E158" s="223" t="s">
        <v>34</v>
      </c>
      <c r="F158" s="224" t="s">
        <v>5230</v>
      </c>
      <c r="G158" s="222"/>
      <c r="H158" s="223" t="s">
        <v>34</v>
      </c>
      <c r="I158" s="225"/>
      <c r="J158" s="222"/>
      <c r="K158" s="222"/>
      <c r="L158" s="226"/>
      <c r="M158" s="227"/>
      <c r="N158" s="228"/>
      <c r="O158" s="228"/>
      <c r="P158" s="228"/>
      <c r="Q158" s="228"/>
      <c r="R158" s="228"/>
      <c r="S158" s="228"/>
      <c r="T158" s="229"/>
      <c r="AT158" s="230" t="s">
        <v>211</v>
      </c>
      <c r="AU158" s="230" t="s">
        <v>87</v>
      </c>
      <c r="AV158" s="12" t="s">
        <v>42</v>
      </c>
      <c r="AW158" s="12" t="s">
        <v>40</v>
      </c>
      <c r="AX158" s="12" t="s">
        <v>80</v>
      </c>
      <c r="AY158" s="230" t="s">
        <v>201</v>
      </c>
    </row>
    <row r="159" spans="2:65" s="13" customFormat="1">
      <c r="B159" s="231"/>
      <c r="C159" s="232"/>
      <c r="D159" s="218" t="s">
        <v>211</v>
      </c>
      <c r="E159" s="233" t="s">
        <v>34</v>
      </c>
      <c r="F159" s="234" t="s">
        <v>5778</v>
      </c>
      <c r="G159" s="232"/>
      <c r="H159" s="235">
        <v>14.62</v>
      </c>
      <c r="I159" s="236"/>
      <c r="J159" s="232"/>
      <c r="K159" s="232"/>
      <c r="L159" s="237"/>
      <c r="M159" s="238"/>
      <c r="N159" s="239"/>
      <c r="O159" s="239"/>
      <c r="P159" s="239"/>
      <c r="Q159" s="239"/>
      <c r="R159" s="239"/>
      <c r="S159" s="239"/>
      <c r="T159" s="240"/>
      <c r="AT159" s="241" t="s">
        <v>211</v>
      </c>
      <c r="AU159" s="241" t="s">
        <v>87</v>
      </c>
      <c r="AV159" s="13" t="s">
        <v>87</v>
      </c>
      <c r="AW159" s="13" t="s">
        <v>40</v>
      </c>
      <c r="AX159" s="13" t="s">
        <v>80</v>
      </c>
      <c r="AY159" s="241" t="s">
        <v>201</v>
      </c>
    </row>
    <row r="160" spans="2:65" s="13" customFormat="1">
      <c r="B160" s="231"/>
      <c r="C160" s="232"/>
      <c r="D160" s="218" t="s">
        <v>211</v>
      </c>
      <c r="E160" s="233" t="s">
        <v>34</v>
      </c>
      <c r="F160" s="234" t="s">
        <v>5779</v>
      </c>
      <c r="G160" s="232"/>
      <c r="H160" s="235">
        <v>-0.76300000000000001</v>
      </c>
      <c r="I160" s="236"/>
      <c r="J160" s="232"/>
      <c r="K160" s="232"/>
      <c r="L160" s="237"/>
      <c r="M160" s="238"/>
      <c r="N160" s="239"/>
      <c r="O160" s="239"/>
      <c r="P160" s="239"/>
      <c r="Q160" s="239"/>
      <c r="R160" s="239"/>
      <c r="S160" s="239"/>
      <c r="T160" s="240"/>
      <c r="AT160" s="241" t="s">
        <v>211</v>
      </c>
      <c r="AU160" s="241" t="s">
        <v>87</v>
      </c>
      <c r="AV160" s="13" t="s">
        <v>87</v>
      </c>
      <c r="AW160" s="13" t="s">
        <v>40</v>
      </c>
      <c r="AX160" s="13" t="s">
        <v>80</v>
      </c>
      <c r="AY160" s="241" t="s">
        <v>201</v>
      </c>
    </row>
    <row r="161" spans="2:65" s="13" customFormat="1">
      <c r="B161" s="231"/>
      <c r="C161" s="232"/>
      <c r="D161" s="218" t="s">
        <v>211</v>
      </c>
      <c r="E161" s="233" t="s">
        <v>34</v>
      </c>
      <c r="F161" s="234" t="s">
        <v>5780</v>
      </c>
      <c r="G161" s="232"/>
      <c r="H161" s="235">
        <v>-0.192</v>
      </c>
      <c r="I161" s="236"/>
      <c r="J161" s="232"/>
      <c r="K161" s="232"/>
      <c r="L161" s="237"/>
      <c r="M161" s="238"/>
      <c r="N161" s="239"/>
      <c r="O161" s="239"/>
      <c r="P161" s="239"/>
      <c r="Q161" s="239"/>
      <c r="R161" s="239"/>
      <c r="S161" s="239"/>
      <c r="T161" s="240"/>
      <c r="AT161" s="241" t="s">
        <v>211</v>
      </c>
      <c r="AU161" s="241" t="s">
        <v>87</v>
      </c>
      <c r="AV161" s="13" t="s">
        <v>87</v>
      </c>
      <c r="AW161" s="13" t="s">
        <v>40</v>
      </c>
      <c r="AX161" s="13" t="s">
        <v>80</v>
      </c>
      <c r="AY161" s="241" t="s">
        <v>201</v>
      </c>
    </row>
    <row r="162" spans="2:65" s="14" customFormat="1">
      <c r="B162" s="242"/>
      <c r="C162" s="243"/>
      <c r="D162" s="218" t="s">
        <v>211</v>
      </c>
      <c r="E162" s="244" t="s">
        <v>34</v>
      </c>
      <c r="F162" s="245" t="s">
        <v>215</v>
      </c>
      <c r="G162" s="243"/>
      <c r="H162" s="246">
        <v>13.664999999999999</v>
      </c>
      <c r="I162" s="247"/>
      <c r="J162" s="243"/>
      <c r="K162" s="243"/>
      <c r="L162" s="248"/>
      <c r="M162" s="249"/>
      <c r="N162" s="250"/>
      <c r="O162" s="250"/>
      <c r="P162" s="250"/>
      <c r="Q162" s="250"/>
      <c r="R162" s="250"/>
      <c r="S162" s="250"/>
      <c r="T162" s="251"/>
      <c r="AT162" s="252" t="s">
        <v>211</v>
      </c>
      <c r="AU162" s="252" t="s">
        <v>87</v>
      </c>
      <c r="AV162" s="14" t="s">
        <v>111</v>
      </c>
      <c r="AW162" s="14" t="s">
        <v>40</v>
      </c>
      <c r="AX162" s="14" t="s">
        <v>42</v>
      </c>
      <c r="AY162" s="252" t="s">
        <v>201</v>
      </c>
    </row>
    <row r="163" spans="2:65" s="1" customFormat="1" ht="38.25" customHeight="1">
      <c r="B163" s="43"/>
      <c r="C163" s="206" t="s">
        <v>257</v>
      </c>
      <c r="D163" s="206" t="s">
        <v>203</v>
      </c>
      <c r="E163" s="207" t="s">
        <v>245</v>
      </c>
      <c r="F163" s="208" t="s">
        <v>246</v>
      </c>
      <c r="G163" s="209" t="s">
        <v>206</v>
      </c>
      <c r="H163" s="210">
        <v>4.0999999999999996</v>
      </c>
      <c r="I163" s="211"/>
      <c r="J163" s="212">
        <f>ROUND(I163*H163,2)</f>
        <v>0</v>
      </c>
      <c r="K163" s="208" t="s">
        <v>207</v>
      </c>
      <c r="L163" s="63"/>
      <c r="M163" s="213" t="s">
        <v>34</v>
      </c>
      <c r="N163" s="214" t="s">
        <v>51</v>
      </c>
      <c r="O163" s="44"/>
      <c r="P163" s="215">
        <f>O163*H163</f>
        <v>0</v>
      </c>
      <c r="Q163" s="215">
        <v>0</v>
      </c>
      <c r="R163" s="215">
        <f>Q163*H163</f>
        <v>0</v>
      </c>
      <c r="S163" s="215">
        <v>0</v>
      </c>
      <c r="T163" s="216">
        <f>S163*H163</f>
        <v>0</v>
      </c>
      <c r="AR163" s="25" t="s">
        <v>111</v>
      </c>
      <c r="AT163" s="25" t="s">
        <v>203</v>
      </c>
      <c r="AU163" s="25" t="s">
        <v>87</v>
      </c>
      <c r="AY163" s="25" t="s">
        <v>201</v>
      </c>
      <c r="BE163" s="217">
        <f>IF(N163="základní",J163,0)</f>
        <v>0</v>
      </c>
      <c r="BF163" s="217">
        <f>IF(N163="snížená",J163,0)</f>
        <v>0</v>
      </c>
      <c r="BG163" s="217">
        <f>IF(N163="zákl. přenesená",J163,0)</f>
        <v>0</v>
      </c>
      <c r="BH163" s="217">
        <f>IF(N163="sníž. přenesená",J163,0)</f>
        <v>0</v>
      </c>
      <c r="BI163" s="217">
        <f>IF(N163="nulová",J163,0)</f>
        <v>0</v>
      </c>
      <c r="BJ163" s="25" t="s">
        <v>42</v>
      </c>
      <c r="BK163" s="217">
        <f>ROUND(I163*H163,2)</f>
        <v>0</v>
      </c>
      <c r="BL163" s="25" t="s">
        <v>111</v>
      </c>
      <c r="BM163" s="25" t="s">
        <v>5781</v>
      </c>
    </row>
    <row r="164" spans="2:65" s="1" customFormat="1" ht="202.5">
      <c r="B164" s="43"/>
      <c r="C164" s="65"/>
      <c r="D164" s="218" t="s">
        <v>209</v>
      </c>
      <c r="E164" s="65"/>
      <c r="F164" s="219" t="s">
        <v>242</v>
      </c>
      <c r="G164" s="65"/>
      <c r="H164" s="65"/>
      <c r="I164" s="175"/>
      <c r="J164" s="65"/>
      <c r="K164" s="65"/>
      <c r="L164" s="63"/>
      <c r="M164" s="220"/>
      <c r="N164" s="44"/>
      <c r="O164" s="44"/>
      <c r="P164" s="44"/>
      <c r="Q164" s="44"/>
      <c r="R164" s="44"/>
      <c r="S164" s="44"/>
      <c r="T164" s="80"/>
      <c r="AT164" s="25" t="s">
        <v>209</v>
      </c>
      <c r="AU164" s="25" t="s">
        <v>87</v>
      </c>
    </row>
    <row r="165" spans="2:65" s="13" customFormat="1">
      <c r="B165" s="231"/>
      <c r="C165" s="232"/>
      <c r="D165" s="218" t="s">
        <v>211</v>
      </c>
      <c r="E165" s="232"/>
      <c r="F165" s="234" t="s">
        <v>5782</v>
      </c>
      <c r="G165" s="232"/>
      <c r="H165" s="235">
        <v>4.0999999999999996</v>
      </c>
      <c r="I165" s="236"/>
      <c r="J165" s="232"/>
      <c r="K165" s="232"/>
      <c r="L165" s="237"/>
      <c r="M165" s="238"/>
      <c r="N165" s="239"/>
      <c r="O165" s="239"/>
      <c r="P165" s="239"/>
      <c r="Q165" s="239"/>
      <c r="R165" s="239"/>
      <c r="S165" s="239"/>
      <c r="T165" s="240"/>
      <c r="AT165" s="241" t="s">
        <v>211</v>
      </c>
      <c r="AU165" s="241" t="s">
        <v>87</v>
      </c>
      <c r="AV165" s="13" t="s">
        <v>87</v>
      </c>
      <c r="AW165" s="13" t="s">
        <v>6</v>
      </c>
      <c r="AX165" s="13" t="s">
        <v>42</v>
      </c>
      <c r="AY165" s="241" t="s">
        <v>201</v>
      </c>
    </row>
    <row r="166" spans="2:65" s="1" customFormat="1" ht="38.25" customHeight="1">
      <c r="B166" s="43"/>
      <c r="C166" s="206" t="s">
        <v>261</v>
      </c>
      <c r="D166" s="206" t="s">
        <v>203</v>
      </c>
      <c r="E166" s="207" t="s">
        <v>258</v>
      </c>
      <c r="F166" s="208" t="s">
        <v>259</v>
      </c>
      <c r="G166" s="209" t="s">
        <v>206</v>
      </c>
      <c r="H166" s="210">
        <v>13.664999999999999</v>
      </c>
      <c r="I166" s="211"/>
      <c r="J166" s="212">
        <f>ROUND(I166*H166,2)</f>
        <v>0</v>
      </c>
      <c r="K166" s="208" t="s">
        <v>207</v>
      </c>
      <c r="L166" s="63"/>
      <c r="M166" s="213" t="s">
        <v>34</v>
      </c>
      <c r="N166" s="214" t="s">
        <v>51</v>
      </c>
      <c r="O166" s="44"/>
      <c r="P166" s="215">
        <f>O166*H166</f>
        <v>0</v>
      </c>
      <c r="Q166" s="215">
        <v>0</v>
      </c>
      <c r="R166" s="215">
        <f>Q166*H166</f>
        <v>0</v>
      </c>
      <c r="S166" s="215">
        <v>0</v>
      </c>
      <c r="T166" s="216">
        <f>S166*H166</f>
        <v>0</v>
      </c>
      <c r="AR166" s="25" t="s">
        <v>111</v>
      </c>
      <c r="AT166" s="25" t="s">
        <v>203</v>
      </c>
      <c r="AU166" s="25" t="s">
        <v>87</v>
      </c>
      <c r="AY166" s="25" t="s">
        <v>201</v>
      </c>
      <c r="BE166" s="217">
        <f>IF(N166="základní",J166,0)</f>
        <v>0</v>
      </c>
      <c r="BF166" s="217">
        <f>IF(N166="snížená",J166,0)</f>
        <v>0</v>
      </c>
      <c r="BG166" s="217">
        <f>IF(N166="zákl. přenesená",J166,0)</f>
        <v>0</v>
      </c>
      <c r="BH166" s="217">
        <f>IF(N166="sníž. přenesená",J166,0)</f>
        <v>0</v>
      </c>
      <c r="BI166" s="217">
        <f>IF(N166="nulová",J166,0)</f>
        <v>0</v>
      </c>
      <c r="BJ166" s="25" t="s">
        <v>42</v>
      </c>
      <c r="BK166" s="217">
        <f>ROUND(I166*H166,2)</f>
        <v>0</v>
      </c>
      <c r="BL166" s="25" t="s">
        <v>111</v>
      </c>
      <c r="BM166" s="25" t="s">
        <v>5783</v>
      </c>
    </row>
    <row r="167" spans="2:65" s="1" customFormat="1" ht="202.5">
      <c r="B167" s="43"/>
      <c r="C167" s="65"/>
      <c r="D167" s="218" t="s">
        <v>209</v>
      </c>
      <c r="E167" s="65"/>
      <c r="F167" s="219" t="s">
        <v>242</v>
      </c>
      <c r="G167" s="65"/>
      <c r="H167" s="65"/>
      <c r="I167" s="175"/>
      <c r="J167" s="65"/>
      <c r="K167" s="65"/>
      <c r="L167" s="63"/>
      <c r="M167" s="220"/>
      <c r="N167" s="44"/>
      <c r="O167" s="44"/>
      <c r="P167" s="44"/>
      <c r="Q167" s="44"/>
      <c r="R167" s="44"/>
      <c r="S167" s="44"/>
      <c r="T167" s="80"/>
      <c r="AT167" s="25" t="s">
        <v>209</v>
      </c>
      <c r="AU167" s="25" t="s">
        <v>87</v>
      </c>
    </row>
    <row r="168" spans="2:65" s="12" customFormat="1">
      <c r="B168" s="221"/>
      <c r="C168" s="222"/>
      <c r="D168" s="218" t="s">
        <v>211</v>
      </c>
      <c r="E168" s="223" t="s">
        <v>34</v>
      </c>
      <c r="F168" s="224" t="s">
        <v>5777</v>
      </c>
      <c r="G168" s="222"/>
      <c r="H168" s="223" t="s">
        <v>34</v>
      </c>
      <c r="I168" s="225"/>
      <c r="J168" s="222"/>
      <c r="K168" s="222"/>
      <c r="L168" s="226"/>
      <c r="M168" s="227"/>
      <c r="N168" s="228"/>
      <c r="O168" s="228"/>
      <c r="P168" s="228"/>
      <c r="Q168" s="228"/>
      <c r="R168" s="228"/>
      <c r="S168" s="228"/>
      <c r="T168" s="229"/>
      <c r="AT168" s="230" t="s">
        <v>211</v>
      </c>
      <c r="AU168" s="230" t="s">
        <v>87</v>
      </c>
      <c r="AV168" s="12" t="s">
        <v>42</v>
      </c>
      <c r="AW168" s="12" t="s">
        <v>40</v>
      </c>
      <c r="AX168" s="12" t="s">
        <v>80</v>
      </c>
      <c r="AY168" s="230" t="s">
        <v>201</v>
      </c>
    </row>
    <row r="169" spans="2:65" s="12" customFormat="1">
      <c r="B169" s="221"/>
      <c r="C169" s="222"/>
      <c r="D169" s="218" t="s">
        <v>211</v>
      </c>
      <c r="E169" s="223" t="s">
        <v>34</v>
      </c>
      <c r="F169" s="224" t="s">
        <v>5189</v>
      </c>
      <c r="G169" s="222"/>
      <c r="H169" s="223" t="s">
        <v>34</v>
      </c>
      <c r="I169" s="225"/>
      <c r="J169" s="222"/>
      <c r="K169" s="222"/>
      <c r="L169" s="226"/>
      <c r="M169" s="227"/>
      <c r="N169" s="228"/>
      <c r="O169" s="228"/>
      <c r="P169" s="228"/>
      <c r="Q169" s="228"/>
      <c r="R169" s="228"/>
      <c r="S169" s="228"/>
      <c r="T169" s="229"/>
      <c r="AT169" s="230" t="s">
        <v>211</v>
      </c>
      <c r="AU169" s="230" t="s">
        <v>87</v>
      </c>
      <c r="AV169" s="12" t="s">
        <v>42</v>
      </c>
      <c r="AW169" s="12" t="s">
        <v>40</v>
      </c>
      <c r="AX169" s="12" t="s">
        <v>80</v>
      </c>
      <c r="AY169" s="230" t="s">
        <v>201</v>
      </c>
    </row>
    <row r="170" spans="2:65" s="12" customFormat="1">
      <c r="B170" s="221"/>
      <c r="C170" s="222"/>
      <c r="D170" s="218" t="s">
        <v>211</v>
      </c>
      <c r="E170" s="223" t="s">
        <v>34</v>
      </c>
      <c r="F170" s="224" t="s">
        <v>5230</v>
      </c>
      <c r="G170" s="222"/>
      <c r="H170" s="223" t="s">
        <v>34</v>
      </c>
      <c r="I170" s="225"/>
      <c r="J170" s="222"/>
      <c r="K170" s="222"/>
      <c r="L170" s="226"/>
      <c r="M170" s="227"/>
      <c r="N170" s="228"/>
      <c r="O170" s="228"/>
      <c r="P170" s="228"/>
      <c r="Q170" s="228"/>
      <c r="R170" s="228"/>
      <c r="S170" s="228"/>
      <c r="T170" s="229"/>
      <c r="AT170" s="230" t="s">
        <v>211</v>
      </c>
      <c r="AU170" s="230" t="s">
        <v>87</v>
      </c>
      <c r="AV170" s="12" t="s">
        <v>42</v>
      </c>
      <c r="AW170" s="12" t="s">
        <v>40</v>
      </c>
      <c r="AX170" s="12" t="s">
        <v>80</v>
      </c>
      <c r="AY170" s="230" t="s">
        <v>201</v>
      </c>
    </row>
    <row r="171" spans="2:65" s="13" customFormat="1">
      <c r="B171" s="231"/>
      <c r="C171" s="232"/>
      <c r="D171" s="218" t="s">
        <v>211</v>
      </c>
      <c r="E171" s="233" t="s">
        <v>34</v>
      </c>
      <c r="F171" s="234" t="s">
        <v>5778</v>
      </c>
      <c r="G171" s="232"/>
      <c r="H171" s="235">
        <v>14.62</v>
      </c>
      <c r="I171" s="236"/>
      <c r="J171" s="232"/>
      <c r="K171" s="232"/>
      <c r="L171" s="237"/>
      <c r="M171" s="238"/>
      <c r="N171" s="239"/>
      <c r="O171" s="239"/>
      <c r="P171" s="239"/>
      <c r="Q171" s="239"/>
      <c r="R171" s="239"/>
      <c r="S171" s="239"/>
      <c r="T171" s="240"/>
      <c r="AT171" s="241" t="s">
        <v>211</v>
      </c>
      <c r="AU171" s="241" t="s">
        <v>87</v>
      </c>
      <c r="AV171" s="13" t="s">
        <v>87</v>
      </c>
      <c r="AW171" s="13" t="s">
        <v>40</v>
      </c>
      <c r="AX171" s="13" t="s">
        <v>80</v>
      </c>
      <c r="AY171" s="241" t="s">
        <v>201</v>
      </c>
    </row>
    <row r="172" spans="2:65" s="13" customFormat="1">
      <c r="B172" s="231"/>
      <c r="C172" s="232"/>
      <c r="D172" s="218" t="s">
        <v>211</v>
      </c>
      <c r="E172" s="233" t="s">
        <v>34</v>
      </c>
      <c r="F172" s="234" t="s">
        <v>5779</v>
      </c>
      <c r="G172" s="232"/>
      <c r="H172" s="235">
        <v>-0.76300000000000001</v>
      </c>
      <c r="I172" s="236"/>
      <c r="J172" s="232"/>
      <c r="K172" s="232"/>
      <c r="L172" s="237"/>
      <c r="M172" s="238"/>
      <c r="N172" s="239"/>
      <c r="O172" s="239"/>
      <c r="P172" s="239"/>
      <c r="Q172" s="239"/>
      <c r="R172" s="239"/>
      <c r="S172" s="239"/>
      <c r="T172" s="240"/>
      <c r="AT172" s="241" t="s">
        <v>211</v>
      </c>
      <c r="AU172" s="241" t="s">
        <v>87</v>
      </c>
      <c r="AV172" s="13" t="s">
        <v>87</v>
      </c>
      <c r="AW172" s="13" t="s">
        <v>40</v>
      </c>
      <c r="AX172" s="13" t="s">
        <v>80</v>
      </c>
      <c r="AY172" s="241" t="s">
        <v>201</v>
      </c>
    </row>
    <row r="173" spans="2:65" s="13" customFormat="1">
      <c r="B173" s="231"/>
      <c r="C173" s="232"/>
      <c r="D173" s="218" t="s">
        <v>211</v>
      </c>
      <c r="E173" s="233" t="s">
        <v>34</v>
      </c>
      <c r="F173" s="234" t="s">
        <v>5780</v>
      </c>
      <c r="G173" s="232"/>
      <c r="H173" s="235">
        <v>-0.192</v>
      </c>
      <c r="I173" s="236"/>
      <c r="J173" s="232"/>
      <c r="K173" s="232"/>
      <c r="L173" s="237"/>
      <c r="M173" s="238"/>
      <c r="N173" s="239"/>
      <c r="O173" s="239"/>
      <c r="P173" s="239"/>
      <c r="Q173" s="239"/>
      <c r="R173" s="239"/>
      <c r="S173" s="239"/>
      <c r="T173" s="240"/>
      <c r="AT173" s="241" t="s">
        <v>211</v>
      </c>
      <c r="AU173" s="241" t="s">
        <v>87</v>
      </c>
      <c r="AV173" s="13" t="s">
        <v>87</v>
      </c>
      <c r="AW173" s="13" t="s">
        <v>40</v>
      </c>
      <c r="AX173" s="13" t="s">
        <v>80</v>
      </c>
      <c r="AY173" s="241" t="s">
        <v>201</v>
      </c>
    </row>
    <row r="174" spans="2:65" s="14" customFormat="1">
      <c r="B174" s="242"/>
      <c r="C174" s="243"/>
      <c r="D174" s="218" t="s">
        <v>211</v>
      </c>
      <c r="E174" s="244" t="s">
        <v>34</v>
      </c>
      <c r="F174" s="245" t="s">
        <v>215</v>
      </c>
      <c r="G174" s="243"/>
      <c r="H174" s="246">
        <v>13.664999999999999</v>
      </c>
      <c r="I174" s="247"/>
      <c r="J174" s="243"/>
      <c r="K174" s="243"/>
      <c r="L174" s="248"/>
      <c r="M174" s="249"/>
      <c r="N174" s="250"/>
      <c r="O174" s="250"/>
      <c r="P174" s="250"/>
      <c r="Q174" s="250"/>
      <c r="R174" s="250"/>
      <c r="S174" s="250"/>
      <c r="T174" s="251"/>
      <c r="AT174" s="252" t="s">
        <v>211</v>
      </c>
      <c r="AU174" s="252" t="s">
        <v>87</v>
      </c>
      <c r="AV174" s="14" t="s">
        <v>111</v>
      </c>
      <c r="AW174" s="14" t="s">
        <v>40</v>
      </c>
      <c r="AX174" s="14" t="s">
        <v>42</v>
      </c>
      <c r="AY174" s="252" t="s">
        <v>201</v>
      </c>
    </row>
    <row r="175" spans="2:65" s="1" customFormat="1" ht="38.25" customHeight="1">
      <c r="B175" s="43"/>
      <c r="C175" s="206" t="s">
        <v>265</v>
      </c>
      <c r="D175" s="206" t="s">
        <v>203</v>
      </c>
      <c r="E175" s="207" t="s">
        <v>262</v>
      </c>
      <c r="F175" s="208" t="s">
        <v>263</v>
      </c>
      <c r="G175" s="209" t="s">
        <v>206</v>
      </c>
      <c r="H175" s="210">
        <v>4.0999999999999996</v>
      </c>
      <c r="I175" s="211"/>
      <c r="J175" s="212">
        <f>ROUND(I175*H175,2)</f>
        <v>0</v>
      </c>
      <c r="K175" s="208" t="s">
        <v>207</v>
      </c>
      <c r="L175" s="63"/>
      <c r="M175" s="213" t="s">
        <v>34</v>
      </c>
      <c r="N175" s="214" t="s">
        <v>51</v>
      </c>
      <c r="O175" s="44"/>
      <c r="P175" s="215">
        <f>O175*H175</f>
        <v>0</v>
      </c>
      <c r="Q175" s="215">
        <v>0</v>
      </c>
      <c r="R175" s="215">
        <f>Q175*H175</f>
        <v>0</v>
      </c>
      <c r="S175" s="215">
        <v>0</v>
      </c>
      <c r="T175" s="216">
        <f>S175*H175</f>
        <v>0</v>
      </c>
      <c r="AR175" s="25" t="s">
        <v>111</v>
      </c>
      <c r="AT175" s="25" t="s">
        <v>203</v>
      </c>
      <c r="AU175" s="25" t="s">
        <v>87</v>
      </c>
      <c r="AY175" s="25" t="s">
        <v>201</v>
      </c>
      <c r="BE175" s="217">
        <f>IF(N175="základní",J175,0)</f>
        <v>0</v>
      </c>
      <c r="BF175" s="217">
        <f>IF(N175="snížená",J175,0)</f>
        <v>0</v>
      </c>
      <c r="BG175" s="217">
        <f>IF(N175="zákl. přenesená",J175,0)</f>
        <v>0</v>
      </c>
      <c r="BH175" s="217">
        <f>IF(N175="sníž. přenesená",J175,0)</f>
        <v>0</v>
      </c>
      <c r="BI175" s="217">
        <f>IF(N175="nulová",J175,0)</f>
        <v>0</v>
      </c>
      <c r="BJ175" s="25" t="s">
        <v>42</v>
      </c>
      <c r="BK175" s="217">
        <f>ROUND(I175*H175,2)</f>
        <v>0</v>
      </c>
      <c r="BL175" s="25" t="s">
        <v>111</v>
      </c>
      <c r="BM175" s="25" t="s">
        <v>5784</v>
      </c>
    </row>
    <row r="176" spans="2:65" s="1" customFormat="1" ht="202.5">
      <c r="B176" s="43"/>
      <c r="C176" s="65"/>
      <c r="D176" s="218" t="s">
        <v>209</v>
      </c>
      <c r="E176" s="65"/>
      <c r="F176" s="219" t="s">
        <v>242</v>
      </c>
      <c r="G176" s="65"/>
      <c r="H176" s="65"/>
      <c r="I176" s="175"/>
      <c r="J176" s="65"/>
      <c r="K176" s="65"/>
      <c r="L176" s="63"/>
      <c r="M176" s="220"/>
      <c r="N176" s="44"/>
      <c r="O176" s="44"/>
      <c r="P176" s="44"/>
      <c r="Q176" s="44"/>
      <c r="R176" s="44"/>
      <c r="S176" s="44"/>
      <c r="T176" s="80"/>
      <c r="AT176" s="25" t="s">
        <v>209</v>
      </c>
      <c r="AU176" s="25" t="s">
        <v>87</v>
      </c>
    </row>
    <row r="177" spans="2:65" s="13" customFormat="1">
      <c r="B177" s="231"/>
      <c r="C177" s="232"/>
      <c r="D177" s="218" t="s">
        <v>211</v>
      </c>
      <c r="E177" s="232"/>
      <c r="F177" s="234" t="s">
        <v>5782</v>
      </c>
      <c r="G177" s="232"/>
      <c r="H177" s="235">
        <v>4.0999999999999996</v>
      </c>
      <c r="I177" s="236"/>
      <c r="J177" s="232"/>
      <c r="K177" s="232"/>
      <c r="L177" s="237"/>
      <c r="M177" s="238"/>
      <c r="N177" s="239"/>
      <c r="O177" s="239"/>
      <c r="P177" s="239"/>
      <c r="Q177" s="239"/>
      <c r="R177" s="239"/>
      <c r="S177" s="239"/>
      <c r="T177" s="240"/>
      <c r="AT177" s="241" t="s">
        <v>211</v>
      </c>
      <c r="AU177" s="241" t="s">
        <v>87</v>
      </c>
      <c r="AV177" s="13" t="s">
        <v>87</v>
      </c>
      <c r="AW177" s="13" t="s">
        <v>6</v>
      </c>
      <c r="AX177" s="13" t="s">
        <v>42</v>
      </c>
      <c r="AY177" s="241" t="s">
        <v>201</v>
      </c>
    </row>
    <row r="178" spans="2:65" s="1" customFormat="1" ht="25.5" customHeight="1">
      <c r="B178" s="43"/>
      <c r="C178" s="206" t="s">
        <v>272</v>
      </c>
      <c r="D178" s="206" t="s">
        <v>203</v>
      </c>
      <c r="E178" s="207" t="s">
        <v>5237</v>
      </c>
      <c r="F178" s="208" t="s">
        <v>5238</v>
      </c>
      <c r="G178" s="209" t="s">
        <v>206</v>
      </c>
      <c r="H178" s="210">
        <v>4.6749999999999998</v>
      </c>
      <c r="I178" s="211"/>
      <c r="J178" s="212">
        <f>ROUND(I178*H178,2)</f>
        <v>0</v>
      </c>
      <c r="K178" s="208" t="s">
        <v>207</v>
      </c>
      <c r="L178" s="63"/>
      <c r="M178" s="213" t="s">
        <v>34</v>
      </c>
      <c r="N178" s="214" t="s">
        <v>51</v>
      </c>
      <c r="O178" s="44"/>
      <c r="P178" s="215">
        <f>O178*H178</f>
        <v>0</v>
      </c>
      <c r="Q178" s="215">
        <v>0</v>
      </c>
      <c r="R178" s="215">
        <f>Q178*H178</f>
        <v>0</v>
      </c>
      <c r="S178" s="215">
        <v>0</v>
      </c>
      <c r="T178" s="216">
        <f>S178*H178</f>
        <v>0</v>
      </c>
      <c r="AR178" s="25" t="s">
        <v>111</v>
      </c>
      <c r="AT178" s="25" t="s">
        <v>203</v>
      </c>
      <c r="AU178" s="25" t="s">
        <v>87</v>
      </c>
      <c r="AY178" s="25" t="s">
        <v>201</v>
      </c>
      <c r="BE178" s="217">
        <f>IF(N178="základní",J178,0)</f>
        <v>0</v>
      </c>
      <c r="BF178" s="217">
        <f>IF(N178="snížená",J178,0)</f>
        <v>0</v>
      </c>
      <c r="BG178" s="217">
        <f>IF(N178="zákl. přenesená",J178,0)</f>
        <v>0</v>
      </c>
      <c r="BH178" s="217">
        <f>IF(N178="sníž. přenesená",J178,0)</f>
        <v>0</v>
      </c>
      <c r="BI178" s="217">
        <f>IF(N178="nulová",J178,0)</f>
        <v>0</v>
      </c>
      <c r="BJ178" s="25" t="s">
        <v>42</v>
      </c>
      <c r="BK178" s="217">
        <f>ROUND(I178*H178,2)</f>
        <v>0</v>
      </c>
      <c r="BL178" s="25" t="s">
        <v>111</v>
      </c>
      <c r="BM178" s="25" t="s">
        <v>5785</v>
      </c>
    </row>
    <row r="179" spans="2:65" s="1" customFormat="1" ht="189">
      <c r="B179" s="43"/>
      <c r="C179" s="65"/>
      <c r="D179" s="218" t="s">
        <v>209</v>
      </c>
      <c r="E179" s="65"/>
      <c r="F179" s="219" t="s">
        <v>5240</v>
      </c>
      <c r="G179" s="65"/>
      <c r="H179" s="65"/>
      <c r="I179" s="175"/>
      <c r="J179" s="65"/>
      <c r="K179" s="65"/>
      <c r="L179" s="63"/>
      <c r="M179" s="220"/>
      <c r="N179" s="44"/>
      <c r="O179" s="44"/>
      <c r="P179" s="44"/>
      <c r="Q179" s="44"/>
      <c r="R179" s="44"/>
      <c r="S179" s="44"/>
      <c r="T179" s="80"/>
      <c r="AT179" s="25" t="s">
        <v>209</v>
      </c>
      <c r="AU179" s="25" t="s">
        <v>87</v>
      </c>
    </row>
    <row r="180" spans="2:65" s="12" customFormat="1">
      <c r="B180" s="221"/>
      <c r="C180" s="222"/>
      <c r="D180" s="218" t="s">
        <v>211</v>
      </c>
      <c r="E180" s="223" t="s">
        <v>34</v>
      </c>
      <c r="F180" s="224" t="s">
        <v>5777</v>
      </c>
      <c r="G180" s="222"/>
      <c r="H180" s="223" t="s">
        <v>34</v>
      </c>
      <c r="I180" s="225"/>
      <c r="J180" s="222"/>
      <c r="K180" s="222"/>
      <c r="L180" s="226"/>
      <c r="M180" s="227"/>
      <c r="N180" s="228"/>
      <c r="O180" s="228"/>
      <c r="P180" s="228"/>
      <c r="Q180" s="228"/>
      <c r="R180" s="228"/>
      <c r="S180" s="228"/>
      <c r="T180" s="229"/>
      <c r="AT180" s="230" t="s">
        <v>211</v>
      </c>
      <c r="AU180" s="230" t="s">
        <v>87</v>
      </c>
      <c r="AV180" s="12" t="s">
        <v>42</v>
      </c>
      <c r="AW180" s="12" t="s">
        <v>40</v>
      </c>
      <c r="AX180" s="12" t="s">
        <v>80</v>
      </c>
      <c r="AY180" s="230" t="s">
        <v>201</v>
      </c>
    </row>
    <row r="181" spans="2:65" s="12" customFormat="1">
      <c r="B181" s="221"/>
      <c r="C181" s="222"/>
      <c r="D181" s="218" t="s">
        <v>211</v>
      </c>
      <c r="E181" s="223" t="s">
        <v>34</v>
      </c>
      <c r="F181" s="224" t="s">
        <v>5189</v>
      </c>
      <c r="G181" s="222"/>
      <c r="H181" s="223" t="s">
        <v>34</v>
      </c>
      <c r="I181" s="225"/>
      <c r="J181" s="222"/>
      <c r="K181" s="222"/>
      <c r="L181" s="226"/>
      <c r="M181" s="227"/>
      <c r="N181" s="228"/>
      <c r="O181" s="228"/>
      <c r="P181" s="228"/>
      <c r="Q181" s="228"/>
      <c r="R181" s="228"/>
      <c r="S181" s="228"/>
      <c r="T181" s="229"/>
      <c r="AT181" s="230" t="s">
        <v>211</v>
      </c>
      <c r="AU181" s="230" t="s">
        <v>87</v>
      </c>
      <c r="AV181" s="12" t="s">
        <v>42</v>
      </c>
      <c r="AW181" s="12" t="s">
        <v>40</v>
      </c>
      <c r="AX181" s="12" t="s">
        <v>80</v>
      </c>
      <c r="AY181" s="230" t="s">
        <v>201</v>
      </c>
    </row>
    <row r="182" spans="2:65" s="12" customFormat="1">
      <c r="B182" s="221"/>
      <c r="C182" s="222"/>
      <c r="D182" s="218" t="s">
        <v>211</v>
      </c>
      <c r="E182" s="223" t="s">
        <v>34</v>
      </c>
      <c r="F182" s="224" t="s">
        <v>5230</v>
      </c>
      <c r="G182" s="222"/>
      <c r="H182" s="223" t="s">
        <v>34</v>
      </c>
      <c r="I182" s="225"/>
      <c r="J182" s="222"/>
      <c r="K182" s="222"/>
      <c r="L182" s="226"/>
      <c r="M182" s="227"/>
      <c r="N182" s="228"/>
      <c r="O182" s="228"/>
      <c r="P182" s="228"/>
      <c r="Q182" s="228"/>
      <c r="R182" s="228"/>
      <c r="S182" s="228"/>
      <c r="T182" s="229"/>
      <c r="AT182" s="230" t="s">
        <v>211</v>
      </c>
      <c r="AU182" s="230" t="s">
        <v>87</v>
      </c>
      <c r="AV182" s="12" t="s">
        <v>42</v>
      </c>
      <c r="AW182" s="12" t="s">
        <v>40</v>
      </c>
      <c r="AX182" s="12" t="s">
        <v>80</v>
      </c>
      <c r="AY182" s="230" t="s">
        <v>201</v>
      </c>
    </row>
    <row r="183" spans="2:65" s="13" customFormat="1">
      <c r="B183" s="231"/>
      <c r="C183" s="232"/>
      <c r="D183" s="218" t="s">
        <v>211</v>
      </c>
      <c r="E183" s="233" t="s">
        <v>34</v>
      </c>
      <c r="F183" s="234" t="s">
        <v>5786</v>
      </c>
      <c r="G183" s="232"/>
      <c r="H183" s="235">
        <v>4.6749999999999998</v>
      </c>
      <c r="I183" s="236"/>
      <c r="J183" s="232"/>
      <c r="K183" s="232"/>
      <c r="L183" s="237"/>
      <c r="M183" s="238"/>
      <c r="N183" s="239"/>
      <c r="O183" s="239"/>
      <c r="P183" s="239"/>
      <c r="Q183" s="239"/>
      <c r="R183" s="239"/>
      <c r="S183" s="239"/>
      <c r="T183" s="240"/>
      <c r="AT183" s="241" t="s">
        <v>211</v>
      </c>
      <c r="AU183" s="241" t="s">
        <v>87</v>
      </c>
      <c r="AV183" s="13" t="s">
        <v>87</v>
      </c>
      <c r="AW183" s="13" t="s">
        <v>40</v>
      </c>
      <c r="AX183" s="13" t="s">
        <v>80</v>
      </c>
      <c r="AY183" s="241" t="s">
        <v>201</v>
      </c>
    </row>
    <row r="184" spans="2:65" s="14" customFormat="1">
      <c r="B184" s="242"/>
      <c r="C184" s="243"/>
      <c r="D184" s="218" t="s">
        <v>211</v>
      </c>
      <c r="E184" s="244" t="s">
        <v>34</v>
      </c>
      <c r="F184" s="245" t="s">
        <v>215</v>
      </c>
      <c r="G184" s="243"/>
      <c r="H184" s="246">
        <v>4.6749999999999998</v>
      </c>
      <c r="I184" s="247"/>
      <c r="J184" s="243"/>
      <c r="K184" s="243"/>
      <c r="L184" s="248"/>
      <c r="M184" s="249"/>
      <c r="N184" s="250"/>
      <c r="O184" s="250"/>
      <c r="P184" s="250"/>
      <c r="Q184" s="250"/>
      <c r="R184" s="250"/>
      <c r="S184" s="250"/>
      <c r="T184" s="251"/>
      <c r="AT184" s="252" t="s">
        <v>211</v>
      </c>
      <c r="AU184" s="252" t="s">
        <v>87</v>
      </c>
      <c r="AV184" s="14" t="s">
        <v>111</v>
      </c>
      <c r="AW184" s="14" t="s">
        <v>40</v>
      </c>
      <c r="AX184" s="14" t="s">
        <v>42</v>
      </c>
      <c r="AY184" s="252" t="s">
        <v>201</v>
      </c>
    </row>
    <row r="185" spans="2:65" s="1" customFormat="1" ht="38.25" customHeight="1">
      <c r="B185" s="43"/>
      <c r="C185" s="206" t="s">
        <v>10</v>
      </c>
      <c r="D185" s="206" t="s">
        <v>203</v>
      </c>
      <c r="E185" s="207" t="s">
        <v>5244</v>
      </c>
      <c r="F185" s="208" t="s">
        <v>5245</v>
      </c>
      <c r="G185" s="209" t="s">
        <v>206</v>
      </c>
      <c r="H185" s="210">
        <v>1.403</v>
      </c>
      <c r="I185" s="211"/>
      <c r="J185" s="212">
        <f>ROUND(I185*H185,2)</f>
        <v>0</v>
      </c>
      <c r="K185" s="208" t="s">
        <v>207</v>
      </c>
      <c r="L185" s="63"/>
      <c r="M185" s="213" t="s">
        <v>34</v>
      </c>
      <c r="N185" s="214" t="s">
        <v>51</v>
      </c>
      <c r="O185" s="44"/>
      <c r="P185" s="215">
        <f>O185*H185</f>
        <v>0</v>
      </c>
      <c r="Q185" s="215">
        <v>0</v>
      </c>
      <c r="R185" s="215">
        <f>Q185*H185</f>
        <v>0</v>
      </c>
      <c r="S185" s="215">
        <v>0</v>
      </c>
      <c r="T185" s="216">
        <f>S185*H185</f>
        <v>0</v>
      </c>
      <c r="AR185" s="25" t="s">
        <v>111</v>
      </c>
      <c r="AT185" s="25" t="s">
        <v>203</v>
      </c>
      <c r="AU185" s="25" t="s">
        <v>87</v>
      </c>
      <c r="AY185" s="25" t="s">
        <v>201</v>
      </c>
      <c r="BE185" s="217">
        <f>IF(N185="základní",J185,0)</f>
        <v>0</v>
      </c>
      <c r="BF185" s="217">
        <f>IF(N185="snížená",J185,0)</f>
        <v>0</v>
      </c>
      <c r="BG185" s="217">
        <f>IF(N185="zákl. přenesená",J185,0)</f>
        <v>0</v>
      </c>
      <c r="BH185" s="217">
        <f>IF(N185="sníž. přenesená",J185,0)</f>
        <v>0</v>
      </c>
      <c r="BI185" s="217">
        <f>IF(N185="nulová",J185,0)</f>
        <v>0</v>
      </c>
      <c r="BJ185" s="25" t="s">
        <v>42</v>
      </c>
      <c r="BK185" s="217">
        <f>ROUND(I185*H185,2)</f>
        <v>0</v>
      </c>
      <c r="BL185" s="25" t="s">
        <v>111</v>
      </c>
      <c r="BM185" s="25" t="s">
        <v>5787</v>
      </c>
    </row>
    <row r="186" spans="2:65" s="1" customFormat="1" ht="189">
      <c r="B186" s="43"/>
      <c r="C186" s="65"/>
      <c r="D186" s="218" t="s">
        <v>209</v>
      </c>
      <c r="E186" s="65"/>
      <c r="F186" s="219" t="s">
        <v>5240</v>
      </c>
      <c r="G186" s="65"/>
      <c r="H186" s="65"/>
      <c r="I186" s="175"/>
      <c r="J186" s="65"/>
      <c r="K186" s="65"/>
      <c r="L186" s="63"/>
      <c r="M186" s="220"/>
      <c r="N186" s="44"/>
      <c r="O186" s="44"/>
      <c r="P186" s="44"/>
      <c r="Q186" s="44"/>
      <c r="R186" s="44"/>
      <c r="S186" s="44"/>
      <c r="T186" s="80"/>
      <c r="AT186" s="25" t="s">
        <v>209</v>
      </c>
      <c r="AU186" s="25" t="s">
        <v>87</v>
      </c>
    </row>
    <row r="187" spans="2:65" s="13" customFormat="1">
      <c r="B187" s="231"/>
      <c r="C187" s="232"/>
      <c r="D187" s="218" t="s">
        <v>211</v>
      </c>
      <c r="E187" s="232"/>
      <c r="F187" s="234" t="s">
        <v>5788</v>
      </c>
      <c r="G187" s="232"/>
      <c r="H187" s="235">
        <v>1.403</v>
      </c>
      <c r="I187" s="236"/>
      <c r="J187" s="232"/>
      <c r="K187" s="232"/>
      <c r="L187" s="237"/>
      <c r="M187" s="238"/>
      <c r="N187" s="239"/>
      <c r="O187" s="239"/>
      <c r="P187" s="239"/>
      <c r="Q187" s="239"/>
      <c r="R187" s="239"/>
      <c r="S187" s="239"/>
      <c r="T187" s="240"/>
      <c r="AT187" s="241" t="s">
        <v>211</v>
      </c>
      <c r="AU187" s="241" t="s">
        <v>87</v>
      </c>
      <c r="AV187" s="13" t="s">
        <v>87</v>
      </c>
      <c r="AW187" s="13" t="s">
        <v>6</v>
      </c>
      <c r="AX187" s="13" t="s">
        <v>42</v>
      </c>
      <c r="AY187" s="241" t="s">
        <v>201</v>
      </c>
    </row>
    <row r="188" spans="2:65" s="1" customFormat="1" ht="25.5" customHeight="1">
      <c r="B188" s="43"/>
      <c r="C188" s="206" t="s">
        <v>286</v>
      </c>
      <c r="D188" s="206" t="s">
        <v>203</v>
      </c>
      <c r="E188" s="207" t="s">
        <v>5248</v>
      </c>
      <c r="F188" s="208" t="s">
        <v>5249</v>
      </c>
      <c r="G188" s="209" t="s">
        <v>206</v>
      </c>
      <c r="H188" s="210">
        <v>4.6749999999999998</v>
      </c>
      <c r="I188" s="211"/>
      <c r="J188" s="212">
        <f>ROUND(I188*H188,2)</f>
        <v>0</v>
      </c>
      <c r="K188" s="208" t="s">
        <v>207</v>
      </c>
      <c r="L188" s="63"/>
      <c r="M188" s="213" t="s">
        <v>34</v>
      </c>
      <c r="N188" s="214" t="s">
        <v>51</v>
      </c>
      <c r="O188" s="44"/>
      <c r="P188" s="215">
        <f>O188*H188</f>
        <v>0</v>
      </c>
      <c r="Q188" s="215">
        <v>0</v>
      </c>
      <c r="R188" s="215">
        <f>Q188*H188</f>
        <v>0</v>
      </c>
      <c r="S188" s="215">
        <v>0</v>
      </c>
      <c r="T188" s="216">
        <f>S188*H188</f>
        <v>0</v>
      </c>
      <c r="AR188" s="25" t="s">
        <v>111</v>
      </c>
      <c r="AT188" s="25" t="s">
        <v>203</v>
      </c>
      <c r="AU188" s="25" t="s">
        <v>87</v>
      </c>
      <c r="AY188" s="25" t="s">
        <v>201</v>
      </c>
      <c r="BE188" s="217">
        <f>IF(N188="základní",J188,0)</f>
        <v>0</v>
      </c>
      <c r="BF188" s="217">
        <f>IF(N188="snížená",J188,0)</f>
        <v>0</v>
      </c>
      <c r="BG188" s="217">
        <f>IF(N188="zákl. přenesená",J188,0)</f>
        <v>0</v>
      </c>
      <c r="BH188" s="217">
        <f>IF(N188="sníž. přenesená",J188,0)</f>
        <v>0</v>
      </c>
      <c r="BI188" s="217">
        <f>IF(N188="nulová",J188,0)</f>
        <v>0</v>
      </c>
      <c r="BJ188" s="25" t="s">
        <v>42</v>
      </c>
      <c r="BK188" s="217">
        <f>ROUND(I188*H188,2)</f>
        <v>0</v>
      </c>
      <c r="BL188" s="25" t="s">
        <v>111</v>
      </c>
      <c r="BM188" s="25" t="s">
        <v>5789</v>
      </c>
    </row>
    <row r="189" spans="2:65" s="1" customFormat="1" ht="189">
      <c r="B189" s="43"/>
      <c r="C189" s="65"/>
      <c r="D189" s="218" t="s">
        <v>209</v>
      </c>
      <c r="E189" s="65"/>
      <c r="F189" s="219" t="s">
        <v>5240</v>
      </c>
      <c r="G189" s="65"/>
      <c r="H189" s="65"/>
      <c r="I189" s="175"/>
      <c r="J189" s="65"/>
      <c r="K189" s="65"/>
      <c r="L189" s="63"/>
      <c r="M189" s="220"/>
      <c r="N189" s="44"/>
      <c r="O189" s="44"/>
      <c r="P189" s="44"/>
      <c r="Q189" s="44"/>
      <c r="R189" s="44"/>
      <c r="S189" s="44"/>
      <c r="T189" s="80"/>
      <c r="AT189" s="25" t="s">
        <v>209</v>
      </c>
      <c r="AU189" s="25" t="s">
        <v>87</v>
      </c>
    </row>
    <row r="190" spans="2:65" s="12" customFormat="1">
      <c r="B190" s="221"/>
      <c r="C190" s="222"/>
      <c r="D190" s="218" t="s">
        <v>211</v>
      </c>
      <c r="E190" s="223" t="s">
        <v>34</v>
      </c>
      <c r="F190" s="224" t="s">
        <v>5777</v>
      </c>
      <c r="G190" s="222"/>
      <c r="H190" s="223" t="s">
        <v>34</v>
      </c>
      <c r="I190" s="225"/>
      <c r="J190" s="222"/>
      <c r="K190" s="222"/>
      <c r="L190" s="226"/>
      <c r="M190" s="227"/>
      <c r="N190" s="228"/>
      <c r="O190" s="228"/>
      <c r="P190" s="228"/>
      <c r="Q190" s="228"/>
      <c r="R190" s="228"/>
      <c r="S190" s="228"/>
      <c r="T190" s="229"/>
      <c r="AT190" s="230" t="s">
        <v>211</v>
      </c>
      <c r="AU190" s="230" t="s">
        <v>87</v>
      </c>
      <c r="AV190" s="12" t="s">
        <v>42</v>
      </c>
      <c r="AW190" s="12" t="s">
        <v>40</v>
      </c>
      <c r="AX190" s="12" t="s">
        <v>80</v>
      </c>
      <c r="AY190" s="230" t="s">
        <v>201</v>
      </c>
    </row>
    <row r="191" spans="2:65" s="12" customFormat="1">
      <c r="B191" s="221"/>
      <c r="C191" s="222"/>
      <c r="D191" s="218" t="s">
        <v>211</v>
      </c>
      <c r="E191" s="223" t="s">
        <v>34</v>
      </c>
      <c r="F191" s="224" t="s">
        <v>5189</v>
      </c>
      <c r="G191" s="222"/>
      <c r="H191" s="223" t="s">
        <v>34</v>
      </c>
      <c r="I191" s="225"/>
      <c r="J191" s="222"/>
      <c r="K191" s="222"/>
      <c r="L191" s="226"/>
      <c r="M191" s="227"/>
      <c r="N191" s="228"/>
      <c r="O191" s="228"/>
      <c r="P191" s="228"/>
      <c r="Q191" s="228"/>
      <c r="R191" s="228"/>
      <c r="S191" s="228"/>
      <c r="T191" s="229"/>
      <c r="AT191" s="230" t="s">
        <v>211</v>
      </c>
      <c r="AU191" s="230" t="s">
        <v>87</v>
      </c>
      <c r="AV191" s="12" t="s">
        <v>42</v>
      </c>
      <c r="AW191" s="12" t="s">
        <v>40</v>
      </c>
      <c r="AX191" s="12" t="s">
        <v>80</v>
      </c>
      <c r="AY191" s="230" t="s">
        <v>201</v>
      </c>
    </row>
    <row r="192" spans="2:65" s="12" customFormat="1">
      <c r="B192" s="221"/>
      <c r="C192" s="222"/>
      <c r="D192" s="218" t="s">
        <v>211</v>
      </c>
      <c r="E192" s="223" t="s">
        <v>34</v>
      </c>
      <c r="F192" s="224" t="s">
        <v>5230</v>
      </c>
      <c r="G192" s="222"/>
      <c r="H192" s="223" t="s">
        <v>34</v>
      </c>
      <c r="I192" s="225"/>
      <c r="J192" s="222"/>
      <c r="K192" s="222"/>
      <c r="L192" s="226"/>
      <c r="M192" s="227"/>
      <c r="N192" s="228"/>
      <c r="O192" s="228"/>
      <c r="P192" s="228"/>
      <c r="Q192" s="228"/>
      <c r="R192" s="228"/>
      <c r="S192" s="228"/>
      <c r="T192" s="229"/>
      <c r="AT192" s="230" t="s">
        <v>211</v>
      </c>
      <c r="AU192" s="230" t="s">
        <v>87</v>
      </c>
      <c r="AV192" s="12" t="s">
        <v>42</v>
      </c>
      <c r="AW192" s="12" t="s">
        <v>40</v>
      </c>
      <c r="AX192" s="12" t="s">
        <v>80</v>
      </c>
      <c r="AY192" s="230" t="s">
        <v>201</v>
      </c>
    </row>
    <row r="193" spans="2:65" s="13" customFormat="1">
      <c r="B193" s="231"/>
      <c r="C193" s="232"/>
      <c r="D193" s="218" t="s">
        <v>211</v>
      </c>
      <c r="E193" s="233" t="s">
        <v>34</v>
      </c>
      <c r="F193" s="234" t="s">
        <v>5786</v>
      </c>
      <c r="G193" s="232"/>
      <c r="H193" s="235">
        <v>4.6749999999999998</v>
      </c>
      <c r="I193" s="236"/>
      <c r="J193" s="232"/>
      <c r="K193" s="232"/>
      <c r="L193" s="237"/>
      <c r="M193" s="238"/>
      <c r="N193" s="239"/>
      <c r="O193" s="239"/>
      <c r="P193" s="239"/>
      <c r="Q193" s="239"/>
      <c r="R193" s="239"/>
      <c r="S193" s="239"/>
      <c r="T193" s="240"/>
      <c r="AT193" s="241" t="s">
        <v>211</v>
      </c>
      <c r="AU193" s="241" t="s">
        <v>87</v>
      </c>
      <c r="AV193" s="13" t="s">
        <v>87</v>
      </c>
      <c r="AW193" s="13" t="s">
        <v>40</v>
      </c>
      <c r="AX193" s="13" t="s">
        <v>80</v>
      </c>
      <c r="AY193" s="241" t="s">
        <v>201</v>
      </c>
    </row>
    <row r="194" spans="2:65" s="14" customFormat="1">
      <c r="B194" s="242"/>
      <c r="C194" s="243"/>
      <c r="D194" s="218" t="s">
        <v>211</v>
      </c>
      <c r="E194" s="244" t="s">
        <v>34</v>
      </c>
      <c r="F194" s="245" t="s">
        <v>215</v>
      </c>
      <c r="G194" s="243"/>
      <c r="H194" s="246">
        <v>4.6749999999999998</v>
      </c>
      <c r="I194" s="247"/>
      <c r="J194" s="243"/>
      <c r="K194" s="243"/>
      <c r="L194" s="248"/>
      <c r="M194" s="249"/>
      <c r="N194" s="250"/>
      <c r="O194" s="250"/>
      <c r="P194" s="250"/>
      <c r="Q194" s="250"/>
      <c r="R194" s="250"/>
      <c r="S194" s="250"/>
      <c r="T194" s="251"/>
      <c r="AT194" s="252" t="s">
        <v>211</v>
      </c>
      <c r="AU194" s="252" t="s">
        <v>87</v>
      </c>
      <c r="AV194" s="14" t="s">
        <v>111</v>
      </c>
      <c r="AW194" s="14" t="s">
        <v>40</v>
      </c>
      <c r="AX194" s="14" t="s">
        <v>42</v>
      </c>
      <c r="AY194" s="252" t="s">
        <v>201</v>
      </c>
    </row>
    <row r="195" spans="2:65" s="1" customFormat="1" ht="38.25" customHeight="1">
      <c r="B195" s="43"/>
      <c r="C195" s="206" t="s">
        <v>293</v>
      </c>
      <c r="D195" s="206" t="s">
        <v>203</v>
      </c>
      <c r="E195" s="207" t="s">
        <v>5251</v>
      </c>
      <c r="F195" s="208" t="s">
        <v>5252</v>
      </c>
      <c r="G195" s="209" t="s">
        <v>206</v>
      </c>
      <c r="H195" s="210">
        <v>1.403</v>
      </c>
      <c r="I195" s="211"/>
      <c r="J195" s="212">
        <f>ROUND(I195*H195,2)</f>
        <v>0</v>
      </c>
      <c r="K195" s="208" t="s">
        <v>207</v>
      </c>
      <c r="L195" s="63"/>
      <c r="M195" s="213" t="s">
        <v>34</v>
      </c>
      <c r="N195" s="214" t="s">
        <v>51</v>
      </c>
      <c r="O195" s="44"/>
      <c r="P195" s="215">
        <f>O195*H195</f>
        <v>0</v>
      </c>
      <c r="Q195" s="215">
        <v>0</v>
      </c>
      <c r="R195" s="215">
        <f>Q195*H195</f>
        <v>0</v>
      </c>
      <c r="S195" s="215">
        <v>0</v>
      </c>
      <c r="T195" s="216">
        <f>S195*H195</f>
        <v>0</v>
      </c>
      <c r="AR195" s="25" t="s">
        <v>111</v>
      </c>
      <c r="AT195" s="25" t="s">
        <v>203</v>
      </c>
      <c r="AU195" s="25" t="s">
        <v>87</v>
      </c>
      <c r="AY195" s="25" t="s">
        <v>201</v>
      </c>
      <c r="BE195" s="217">
        <f>IF(N195="základní",J195,0)</f>
        <v>0</v>
      </c>
      <c r="BF195" s="217">
        <f>IF(N195="snížená",J195,0)</f>
        <v>0</v>
      </c>
      <c r="BG195" s="217">
        <f>IF(N195="zákl. přenesená",J195,0)</f>
        <v>0</v>
      </c>
      <c r="BH195" s="217">
        <f>IF(N195="sníž. přenesená",J195,0)</f>
        <v>0</v>
      </c>
      <c r="BI195" s="217">
        <f>IF(N195="nulová",J195,0)</f>
        <v>0</v>
      </c>
      <c r="BJ195" s="25" t="s">
        <v>42</v>
      </c>
      <c r="BK195" s="217">
        <f>ROUND(I195*H195,2)</f>
        <v>0</v>
      </c>
      <c r="BL195" s="25" t="s">
        <v>111</v>
      </c>
      <c r="BM195" s="25" t="s">
        <v>5790</v>
      </c>
    </row>
    <row r="196" spans="2:65" s="1" customFormat="1" ht="189">
      <c r="B196" s="43"/>
      <c r="C196" s="65"/>
      <c r="D196" s="218" t="s">
        <v>209</v>
      </c>
      <c r="E196" s="65"/>
      <c r="F196" s="219" t="s">
        <v>5240</v>
      </c>
      <c r="G196" s="65"/>
      <c r="H196" s="65"/>
      <c r="I196" s="175"/>
      <c r="J196" s="65"/>
      <c r="K196" s="65"/>
      <c r="L196" s="63"/>
      <c r="M196" s="220"/>
      <c r="N196" s="44"/>
      <c r="O196" s="44"/>
      <c r="P196" s="44"/>
      <c r="Q196" s="44"/>
      <c r="R196" s="44"/>
      <c r="S196" s="44"/>
      <c r="T196" s="80"/>
      <c r="AT196" s="25" t="s">
        <v>209</v>
      </c>
      <c r="AU196" s="25" t="s">
        <v>87</v>
      </c>
    </row>
    <row r="197" spans="2:65" s="13" customFormat="1">
      <c r="B197" s="231"/>
      <c r="C197" s="232"/>
      <c r="D197" s="218" t="s">
        <v>211</v>
      </c>
      <c r="E197" s="232"/>
      <c r="F197" s="234" t="s">
        <v>5788</v>
      </c>
      <c r="G197" s="232"/>
      <c r="H197" s="235">
        <v>1.403</v>
      </c>
      <c r="I197" s="236"/>
      <c r="J197" s="232"/>
      <c r="K197" s="232"/>
      <c r="L197" s="237"/>
      <c r="M197" s="238"/>
      <c r="N197" s="239"/>
      <c r="O197" s="239"/>
      <c r="P197" s="239"/>
      <c r="Q197" s="239"/>
      <c r="R197" s="239"/>
      <c r="S197" s="239"/>
      <c r="T197" s="240"/>
      <c r="AT197" s="241" t="s">
        <v>211</v>
      </c>
      <c r="AU197" s="241" t="s">
        <v>87</v>
      </c>
      <c r="AV197" s="13" t="s">
        <v>87</v>
      </c>
      <c r="AW197" s="13" t="s">
        <v>6</v>
      </c>
      <c r="AX197" s="13" t="s">
        <v>42</v>
      </c>
      <c r="AY197" s="241" t="s">
        <v>201</v>
      </c>
    </row>
    <row r="198" spans="2:65" s="1" customFormat="1" ht="25.5" customHeight="1">
      <c r="B198" s="43"/>
      <c r="C198" s="206" t="s">
        <v>299</v>
      </c>
      <c r="D198" s="206" t="s">
        <v>203</v>
      </c>
      <c r="E198" s="207" t="s">
        <v>5254</v>
      </c>
      <c r="F198" s="208" t="s">
        <v>5255</v>
      </c>
      <c r="G198" s="209" t="s">
        <v>137</v>
      </c>
      <c r="H198" s="210">
        <v>73.099999999999994</v>
      </c>
      <c r="I198" s="211"/>
      <c r="J198" s="212">
        <f>ROUND(I198*H198,2)</f>
        <v>0</v>
      </c>
      <c r="K198" s="208" t="s">
        <v>207</v>
      </c>
      <c r="L198" s="63"/>
      <c r="M198" s="213" t="s">
        <v>34</v>
      </c>
      <c r="N198" s="214" t="s">
        <v>51</v>
      </c>
      <c r="O198" s="44"/>
      <c r="P198" s="215">
        <f>O198*H198</f>
        <v>0</v>
      </c>
      <c r="Q198" s="215">
        <v>8.4000000000000003E-4</v>
      </c>
      <c r="R198" s="215">
        <f>Q198*H198</f>
        <v>6.1404E-2</v>
      </c>
      <c r="S198" s="215">
        <v>0</v>
      </c>
      <c r="T198" s="216">
        <f>S198*H198</f>
        <v>0</v>
      </c>
      <c r="AR198" s="25" t="s">
        <v>111</v>
      </c>
      <c r="AT198" s="25" t="s">
        <v>203</v>
      </c>
      <c r="AU198" s="25" t="s">
        <v>87</v>
      </c>
      <c r="AY198" s="25" t="s">
        <v>201</v>
      </c>
      <c r="BE198" s="217">
        <f>IF(N198="základní",J198,0)</f>
        <v>0</v>
      </c>
      <c r="BF198" s="217">
        <f>IF(N198="snížená",J198,0)</f>
        <v>0</v>
      </c>
      <c r="BG198" s="217">
        <f>IF(N198="zákl. přenesená",J198,0)</f>
        <v>0</v>
      </c>
      <c r="BH198" s="217">
        <f>IF(N198="sníž. přenesená",J198,0)</f>
        <v>0</v>
      </c>
      <c r="BI198" s="217">
        <f>IF(N198="nulová",J198,0)</f>
        <v>0</v>
      </c>
      <c r="BJ198" s="25" t="s">
        <v>42</v>
      </c>
      <c r="BK198" s="217">
        <f>ROUND(I198*H198,2)</f>
        <v>0</v>
      </c>
      <c r="BL198" s="25" t="s">
        <v>111</v>
      </c>
      <c r="BM198" s="25" t="s">
        <v>5791</v>
      </c>
    </row>
    <row r="199" spans="2:65" s="1" customFormat="1" ht="148.5">
      <c r="B199" s="43"/>
      <c r="C199" s="65"/>
      <c r="D199" s="218" t="s">
        <v>209</v>
      </c>
      <c r="E199" s="65"/>
      <c r="F199" s="219" t="s">
        <v>5257</v>
      </c>
      <c r="G199" s="65"/>
      <c r="H199" s="65"/>
      <c r="I199" s="175"/>
      <c r="J199" s="65"/>
      <c r="K199" s="65"/>
      <c r="L199" s="63"/>
      <c r="M199" s="220"/>
      <c r="N199" s="44"/>
      <c r="O199" s="44"/>
      <c r="P199" s="44"/>
      <c r="Q199" s="44"/>
      <c r="R199" s="44"/>
      <c r="S199" s="44"/>
      <c r="T199" s="80"/>
      <c r="AT199" s="25" t="s">
        <v>209</v>
      </c>
      <c r="AU199" s="25" t="s">
        <v>87</v>
      </c>
    </row>
    <row r="200" spans="2:65" s="12" customFormat="1">
      <c r="B200" s="221"/>
      <c r="C200" s="222"/>
      <c r="D200" s="218" t="s">
        <v>211</v>
      </c>
      <c r="E200" s="223" t="s">
        <v>34</v>
      </c>
      <c r="F200" s="224" t="s">
        <v>5189</v>
      </c>
      <c r="G200" s="222"/>
      <c r="H200" s="223" t="s">
        <v>34</v>
      </c>
      <c r="I200" s="225"/>
      <c r="J200" s="222"/>
      <c r="K200" s="222"/>
      <c r="L200" s="226"/>
      <c r="M200" s="227"/>
      <c r="N200" s="228"/>
      <c r="O200" s="228"/>
      <c r="P200" s="228"/>
      <c r="Q200" s="228"/>
      <c r="R200" s="228"/>
      <c r="S200" s="228"/>
      <c r="T200" s="229"/>
      <c r="AT200" s="230" t="s">
        <v>211</v>
      </c>
      <c r="AU200" s="230" t="s">
        <v>87</v>
      </c>
      <c r="AV200" s="12" t="s">
        <v>42</v>
      </c>
      <c r="AW200" s="12" t="s">
        <v>40</v>
      </c>
      <c r="AX200" s="12" t="s">
        <v>80</v>
      </c>
      <c r="AY200" s="230" t="s">
        <v>201</v>
      </c>
    </row>
    <row r="201" spans="2:65" s="12" customFormat="1">
      <c r="B201" s="221"/>
      <c r="C201" s="222"/>
      <c r="D201" s="218" t="s">
        <v>211</v>
      </c>
      <c r="E201" s="223" t="s">
        <v>34</v>
      </c>
      <c r="F201" s="224" t="s">
        <v>5230</v>
      </c>
      <c r="G201" s="222"/>
      <c r="H201" s="223" t="s">
        <v>34</v>
      </c>
      <c r="I201" s="225"/>
      <c r="J201" s="222"/>
      <c r="K201" s="222"/>
      <c r="L201" s="226"/>
      <c r="M201" s="227"/>
      <c r="N201" s="228"/>
      <c r="O201" s="228"/>
      <c r="P201" s="228"/>
      <c r="Q201" s="228"/>
      <c r="R201" s="228"/>
      <c r="S201" s="228"/>
      <c r="T201" s="229"/>
      <c r="AT201" s="230" t="s">
        <v>211</v>
      </c>
      <c r="AU201" s="230" t="s">
        <v>87</v>
      </c>
      <c r="AV201" s="12" t="s">
        <v>42</v>
      </c>
      <c r="AW201" s="12" t="s">
        <v>40</v>
      </c>
      <c r="AX201" s="12" t="s">
        <v>80</v>
      </c>
      <c r="AY201" s="230" t="s">
        <v>201</v>
      </c>
    </row>
    <row r="202" spans="2:65" s="13" customFormat="1">
      <c r="B202" s="231"/>
      <c r="C202" s="232"/>
      <c r="D202" s="218" t="s">
        <v>211</v>
      </c>
      <c r="E202" s="233" t="s">
        <v>34</v>
      </c>
      <c r="F202" s="234" t="s">
        <v>5792</v>
      </c>
      <c r="G202" s="232"/>
      <c r="H202" s="235">
        <v>73.099999999999994</v>
      </c>
      <c r="I202" s="236"/>
      <c r="J202" s="232"/>
      <c r="K202" s="232"/>
      <c r="L202" s="237"/>
      <c r="M202" s="238"/>
      <c r="N202" s="239"/>
      <c r="O202" s="239"/>
      <c r="P202" s="239"/>
      <c r="Q202" s="239"/>
      <c r="R202" s="239"/>
      <c r="S202" s="239"/>
      <c r="T202" s="240"/>
      <c r="AT202" s="241" t="s">
        <v>211</v>
      </c>
      <c r="AU202" s="241" t="s">
        <v>87</v>
      </c>
      <c r="AV202" s="13" t="s">
        <v>87</v>
      </c>
      <c r="AW202" s="13" t="s">
        <v>40</v>
      </c>
      <c r="AX202" s="13" t="s">
        <v>80</v>
      </c>
      <c r="AY202" s="241" t="s">
        <v>201</v>
      </c>
    </row>
    <row r="203" spans="2:65" s="14" customFormat="1">
      <c r="B203" s="242"/>
      <c r="C203" s="243"/>
      <c r="D203" s="218" t="s">
        <v>211</v>
      </c>
      <c r="E203" s="244" t="s">
        <v>34</v>
      </c>
      <c r="F203" s="245" t="s">
        <v>215</v>
      </c>
      <c r="G203" s="243"/>
      <c r="H203" s="246">
        <v>73.099999999999994</v>
      </c>
      <c r="I203" s="247"/>
      <c r="J203" s="243"/>
      <c r="K203" s="243"/>
      <c r="L203" s="248"/>
      <c r="M203" s="249"/>
      <c r="N203" s="250"/>
      <c r="O203" s="250"/>
      <c r="P203" s="250"/>
      <c r="Q203" s="250"/>
      <c r="R203" s="250"/>
      <c r="S203" s="250"/>
      <c r="T203" s="251"/>
      <c r="AT203" s="252" t="s">
        <v>211</v>
      </c>
      <c r="AU203" s="252" t="s">
        <v>87</v>
      </c>
      <c r="AV203" s="14" t="s">
        <v>111</v>
      </c>
      <c r="AW203" s="14" t="s">
        <v>40</v>
      </c>
      <c r="AX203" s="14" t="s">
        <v>42</v>
      </c>
      <c r="AY203" s="252" t="s">
        <v>201</v>
      </c>
    </row>
    <row r="204" spans="2:65" s="1" customFormat="1" ht="38.25" customHeight="1">
      <c r="B204" s="43"/>
      <c r="C204" s="206" t="s">
        <v>305</v>
      </c>
      <c r="D204" s="206" t="s">
        <v>203</v>
      </c>
      <c r="E204" s="207" t="s">
        <v>5259</v>
      </c>
      <c r="F204" s="208" t="s">
        <v>5260</v>
      </c>
      <c r="G204" s="209" t="s">
        <v>137</v>
      </c>
      <c r="H204" s="210">
        <v>73.099999999999994</v>
      </c>
      <c r="I204" s="211"/>
      <c r="J204" s="212">
        <f>ROUND(I204*H204,2)</f>
        <v>0</v>
      </c>
      <c r="K204" s="208" t="s">
        <v>207</v>
      </c>
      <c r="L204" s="63"/>
      <c r="M204" s="213" t="s">
        <v>34</v>
      </c>
      <c r="N204" s="214" t="s">
        <v>51</v>
      </c>
      <c r="O204" s="44"/>
      <c r="P204" s="215">
        <f>O204*H204</f>
        <v>0</v>
      </c>
      <c r="Q204" s="215">
        <v>0</v>
      </c>
      <c r="R204" s="215">
        <f>Q204*H204</f>
        <v>0</v>
      </c>
      <c r="S204" s="215">
        <v>0</v>
      </c>
      <c r="T204" s="216">
        <f>S204*H204</f>
        <v>0</v>
      </c>
      <c r="AR204" s="25" t="s">
        <v>111</v>
      </c>
      <c r="AT204" s="25" t="s">
        <v>203</v>
      </c>
      <c r="AU204" s="25" t="s">
        <v>87</v>
      </c>
      <c r="AY204" s="25" t="s">
        <v>201</v>
      </c>
      <c r="BE204" s="217">
        <f>IF(N204="základní",J204,0)</f>
        <v>0</v>
      </c>
      <c r="BF204" s="217">
        <f>IF(N204="snížená",J204,0)</f>
        <v>0</v>
      </c>
      <c r="BG204" s="217">
        <f>IF(N204="zákl. přenesená",J204,0)</f>
        <v>0</v>
      </c>
      <c r="BH204" s="217">
        <f>IF(N204="sníž. přenesená",J204,0)</f>
        <v>0</v>
      </c>
      <c r="BI204" s="217">
        <f>IF(N204="nulová",J204,0)</f>
        <v>0</v>
      </c>
      <c r="BJ204" s="25" t="s">
        <v>42</v>
      </c>
      <c r="BK204" s="217">
        <f>ROUND(I204*H204,2)</f>
        <v>0</v>
      </c>
      <c r="BL204" s="25" t="s">
        <v>111</v>
      </c>
      <c r="BM204" s="25" t="s">
        <v>5793</v>
      </c>
    </row>
    <row r="205" spans="2:65" s="1" customFormat="1" ht="25.5" customHeight="1">
      <c r="B205" s="43"/>
      <c r="C205" s="206" t="s">
        <v>311</v>
      </c>
      <c r="D205" s="206" t="s">
        <v>203</v>
      </c>
      <c r="E205" s="207" t="s">
        <v>5262</v>
      </c>
      <c r="F205" s="208" t="s">
        <v>5263</v>
      </c>
      <c r="G205" s="209" t="s">
        <v>137</v>
      </c>
      <c r="H205" s="210">
        <v>15.98</v>
      </c>
      <c r="I205" s="211"/>
      <c r="J205" s="212">
        <f>ROUND(I205*H205,2)</f>
        <v>0</v>
      </c>
      <c r="K205" s="208" t="s">
        <v>207</v>
      </c>
      <c r="L205" s="63"/>
      <c r="M205" s="213" t="s">
        <v>34</v>
      </c>
      <c r="N205" s="214" t="s">
        <v>51</v>
      </c>
      <c r="O205" s="44"/>
      <c r="P205" s="215">
        <f>O205*H205</f>
        <v>0</v>
      </c>
      <c r="Q205" s="215">
        <v>6.9999999999999999E-4</v>
      </c>
      <c r="R205" s="215">
        <f>Q205*H205</f>
        <v>1.1186E-2</v>
      </c>
      <c r="S205" s="215">
        <v>0</v>
      </c>
      <c r="T205" s="216">
        <f>S205*H205</f>
        <v>0</v>
      </c>
      <c r="AR205" s="25" t="s">
        <v>111</v>
      </c>
      <c r="AT205" s="25" t="s">
        <v>203</v>
      </c>
      <c r="AU205" s="25" t="s">
        <v>87</v>
      </c>
      <c r="AY205" s="25" t="s">
        <v>201</v>
      </c>
      <c r="BE205" s="217">
        <f>IF(N205="základní",J205,0)</f>
        <v>0</v>
      </c>
      <c r="BF205" s="217">
        <f>IF(N205="snížená",J205,0)</f>
        <v>0</v>
      </c>
      <c r="BG205" s="217">
        <f>IF(N205="zákl. přenesená",J205,0)</f>
        <v>0</v>
      </c>
      <c r="BH205" s="217">
        <f>IF(N205="sníž. přenesená",J205,0)</f>
        <v>0</v>
      </c>
      <c r="BI205" s="217">
        <f>IF(N205="nulová",J205,0)</f>
        <v>0</v>
      </c>
      <c r="BJ205" s="25" t="s">
        <v>42</v>
      </c>
      <c r="BK205" s="217">
        <f>ROUND(I205*H205,2)</f>
        <v>0</v>
      </c>
      <c r="BL205" s="25" t="s">
        <v>111</v>
      </c>
      <c r="BM205" s="25" t="s">
        <v>5794</v>
      </c>
    </row>
    <row r="206" spans="2:65" s="1" customFormat="1" ht="81">
      <c r="B206" s="43"/>
      <c r="C206" s="65"/>
      <c r="D206" s="218" t="s">
        <v>209</v>
      </c>
      <c r="E206" s="65"/>
      <c r="F206" s="219" t="s">
        <v>5265</v>
      </c>
      <c r="G206" s="65"/>
      <c r="H206" s="65"/>
      <c r="I206" s="175"/>
      <c r="J206" s="65"/>
      <c r="K206" s="65"/>
      <c r="L206" s="63"/>
      <c r="M206" s="220"/>
      <c r="N206" s="44"/>
      <c r="O206" s="44"/>
      <c r="P206" s="44"/>
      <c r="Q206" s="44"/>
      <c r="R206" s="44"/>
      <c r="S206" s="44"/>
      <c r="T206" s="80"/>
      <c r="AT206" s="25" t="s">
        <v>209</v>
      </c>
      <c r="AU206" s="25" t="s">
        <v>87</v>
      </c>
    </row>
    <row r="207" spans="2:65" s="12" customFormat="1">
      <c r="B207" s="221"/>
      <c r="C207" s="222"/>
      <c r="D207" s="218" t="s">
        <v>211</v>
      </c>
      <c r="E207" s="223" t="s">
        <v>34</v>
      </c>
      <c r="F207" s="224" t="s">
        <v>5189</v>
      </c>
      <c r="G207" s="222"/>
      <c r="H207" s="223" t="s">
        <v>34</v>
      </c>
      <c r="I207" s="225"/>
      <c r="J207" s="222"/>
      <c r="K207" s="222"/>
      <c r="L207" s="226"/>
      <c r="M207" s="227"/>
      <c r="N207" s="228"/>
      <c r="O207" s="228"/>
      <c r="P207" s="228"/>
      <c r="Q207" s="228"/>
      <c r="R207" s="228"/>
      <c r="S207" s="228"/>
      <c r="T207" s="229"/>
      <c r="AT207" s="230" t="s">
        <v>211</v>
      </c>
      <c r="AU207" s="230" t="s">
        <v>87</v>
      </c>
      <c r="AV207" s="12" t="s">
        <v>42</v>
      </c>
      <c r="AW207" s="12" t="s">
        <v>40</v>
      </c>
      <c r="AX207" s="12" t="s">
        <v>80</v>
      </c>
      <c r="AY207" s="230" t="s">
        <v>201</v>
      </c>
    </row>
    <row r="208" spans="2:65" s="12" customFormat="1">
      <c r="B208" s="221"/>
      <c r="C208" s="222"/>
      <c r="D208" s="218" t="s">
        <v>211</v>
      </c>
      <c r="E208" s="223" t="s">
        <v>34</v>
      </c>
      <c r="F208" s="224" t="s">
        <v>5230</v>
      </c>
      <c r="G208" s="222"/>
      <c r="H208" s="223" t="s">
        <v>34</v>
      </c>
      <c r="I208" s="225"/>
      <c r="J208" s="222"/>
      <c r="K208" s="222"/>
      <c r="L208" s="226"/>
      <c r="M208" s="227"/>
      <c r="N208" s="228"/>
      <c r="O208" s="228"/>
      <c r="P208" s="228"/>
      <c r="Q208" s="228"/>
      <c r="R208" s="228"/>
      <c r="S208" s="228"/>
      <c r="T208" s="229"/>
      <c r="AT208" s="230" t="s">
        <v>211</v>
      </c>
      <c r="AU208" s="230" t="s">
        <v>87</v>
      </c>
      <c r="AV208" s="12" t="s">
        <v>42</v>
      </c>
      <c r="AW208" s="12" t="s">
        <v>40</v>
      </c>
      <c r="AX208" s="12" t="s">
        <v>80</v>
      </c>
      <c r="AY208" s="230" t="s">
        <v>201</v>
      </c>
    </row>
    <row r="209" spans="2:65" s="13" customFormat="1">
      <c r="B209" s="231"/>
      <c r="C209" s="232"/>
      <c r="D209" s="218" t="s">
        <v>211</v>
      </c>
      <c r="E209" s="233" t="s">
        <v>34</v>
      </c>
      <c r="F209" s="234" t="s">
        <v>5795</v>
      </c>
      <c r="G209" s="232"/>
      <c r="H209" s="235">
        <v>15.98</v>
      </c>
      <c r="I209" s="236"/>
      <c r="J209" s="232"/>
      <c r="K209" s="232"/>
      <c r="L209" s="237"/>
      <c r="M209" s="238"/>
      <c r="N209" s="239"/>
      <c r="O209" s="239"/>
      <c r="P209" s="239"/>
      <c r="Q209" s="239"/>
      <c r="R209" s="239"/>
      <c r="S209" s="239"/>
      <c r="T209" s="240"/>
      <c r="AT209" s="241" t="s">
        <v>211</v>
      </c>
      <c r="AU209" s="241" t="s">
        <v>87</v>
      </c>
      <c r="AV209" s="13" t="s">
        <v>87</v>
      </c>
      <c r="AW209" s="13" t="s">
        <v>40</v>
      </c>
      <c r="AX209" s="13" t="s">
        <v>80</v>
      </c>
      <c r="AY209" s="241" t="s">
        <v>201</v>
      </c>
    </row>
    <row r="210" spans="2:65" s="14" customFormat="1">
      <c r="B210" s="242"/>
      <c r="C210" s="243"/>
      <c r="D210" s="218" t="s">
        <v>211</v>
      </c>
      <c r="E210" s="244" t="s">
        <v>34</v>
      </c>
      <c r="F210" s="245" t="s">
        <v>215</v>
      </c>
      <c r="G210" s="243"/>
      <c r="H210" s="246">
        <v>15.98</v>
      </c>
      <c r="I210" s="247"/>
      <c r="J210" s="243"/>
      <c r="K210" s="243"/>
      <c r="L210" s="248"/>
      <c r="M210" s="249"/>
      <c r="N210" s="250"/>
      <c r="O210" s="250"/>
      <c r="P210" s="250"/>
      <c r="Q210" s="250"/>
      <c r="R210" s="250"/>
      <c r="S210" s="250"/>
      <c r="T210" s="251"/>
      <c r="AT210" s="252" t="s">
        <v>211</v>
      </c>
      <c r="AU210" s="252" t="s">
        <v>87</v>
      </c>
      <c r="AV210" s="14" t="s">
        <v>111</v>
      </c>
      <c r="AW210" s="14" t="s">
        <v>40</v>
      </c>
      <c r="AX210" s="14" t="s">
        <v>42</v>
      </c>
      <c r="AY210" s="252" t="s">
        <v>201</v>
      </c>
    </row>
    <row r="211" spans="2:65" s="1" customFormat="1" ht="25.5" customHeight="1">
      <c r="B211" s="43"/>
      <c r="C211" s="206" t="s">
        <v>9</v>
      </c>
      <c r="D211" s="206" t="s">
        <v>203</v>
      </c>
      <c r="E211" s="207" t="s">
        <v>5268</v>
      </c>
      <c r="F211" s="208" t="s">
        <v>5269</v>
      </c>
      <c r="G211" s="209" t="s">
        <v>137</v>
      </c>
      <c r="H211" s="210">
        <v>15.98</v>
      </c>
      <c r="I211" s="211"/>
      <c r="J211" s="212">
        <f>ROUND(I211*H211,2)</f>
        <v>0</v>
      </c>
      <c r="K211" s="208" t="s">
        <v>207</v>
      </c>
      <c r="L211" s="63"/>
      <c r="M211" s="213" t="s">
        <v>34</v>
      </c>
      <c r="N211" s="214" t="s">
        <v>51</v>
      </c>
      <c r="O211" s="44"/>
      <c r="P211" s="215">
        <f>O211*H211</f>
        <v>0</v>
      </c>
      <c r="Q211" s="215">
        <v>0</v>
      </c>
      <c r="R211" s="215">
        <f>Q211*H211</f>
        <v>0</v>
      </c>
      <c r="S211" s="215">
        <v>0</v>
      </c>
      <c r="T211" s="216">
        <f>S211*H211</f>
        <v>0</v>
      </c>
      <c r="AR211" s="25" t="s">
        <v>111</v>
      </c>
      <c r="AT211" s="25" t="s">
        <v>203</v>
      </c>
      <c r="AU211" s="25" t="s">
        <v>87</v>
      </c>
      <c r="AY211" s="25" t="s">
        <v>201</v>
      </c>
      <c r="BE211" s="217">
        <f>IF(N211="základní",J211,0)</f>
        <v>0</v>
      </c>
      <c r="BF211" s="217">
        <f>IF(N211="snížená",J211,0)</f>
        <v>0</v>
      </c>
      <c r="BG211" s="217">
        <f>IF(N211="zákl. přenesená",J211,0)</f>
        <v>0</v>
      </c>
      <c r="BH211" s="217">
        <f>IF(N211="sníž. přenesená",J211,0)</f>
        <v>0</v>
      </c>
      <c r="BI211" s="217">
        <f>IF(N211="nulová",J211,0)</f>
        <v>0</v>
      </c>
      <c r="BJ211" s="25" t="s">
        <v>42</v>
      </c>
      <c r="BK211" s="217">
        <f>ROUND(I211*H211,2)</f>
        <v>0</v>
      </c>
      <c r="BL211" s="25" t="s">
        <v>111</v>
      </c>
      <c r="BM211" s="25" t="s">
        <v>5796</v>
      </c>
    </row>
    <row r="212" spans="2:65" s="1" customFormat="1" ht="25.5" customHeight="1">
      <c r="B212" s="43"/>
      <c r="C212" s="206" t="s">
        <v>330</v>
      </c>
      <c r="D212" s="206" t="s">
        <v>203</v>
      </c>
      <c r="E212" s="207" t="s">
        <v>5271</v>
      </c>
      <c r="F212" s="208" t="s">
        <v>5272</v>
      </c>
      <c r="G212" s="209" t="s">
        <v>206</v>
      </c>
      <c r="H212" s="210">
        <v>9.35</v>
      </c>
      <c r="I212" s="211"/>
      <c r="J212" s="212">
        <f>ROUND(I212*H212,2)</f>
        <v>0</v>
      </c>
      <c r="K212" s="208" t="s">
        <v>207</v>
      </c>
      <c r="L212" s="63"/>
      <c r="M212" s="213" t="s">
        <v>34</v>
      </c>
      <c r="N212" s="214" t="s">
        <v>51</v>
      </c>
      <c r="O212" s="44"/>
      <c r="P212" s="215">
        <f>O212*H212</f>
        <v>0</v>
      </c>
      <c r="Q212" s="215">
        <v>4.6000000000000001E-4</v>
      </c>
      <c r="R212" s="215">
        <f>Q212*H212</f>
        <v>4.3010000000000001E-3</v>
      </c>
      <c r="S212" s="215">
        <v>0</v>
      </c>
      <c r="T212" s="216">
        <f>S212*H212</f>
        <v>0</v>
      </c>
      <c r="AR212" s="25" t="s">
        <v>111</v>
      </c>
      <c r="AT212" s="25" t="s">
        <v>203</v>
      </c>
      <c r="AU212" s="25" t="s">
        <v>87</v>
      </c>
      <c r="AY212" s="25" t="s">
        <v>201</v>
      </c>
      <c r="BE212" s="217">
        <f>IF(N212="základní",J212,0)</f>
        <v>0</v>
      </c>
      <c r="BF212" s="217">
        <f>IF(N212="snížená",J212,0)</f>
        <v>0</v>
      </c>
      <c r="BG212" s="217">
        <f>IF(N212="zákl. přenesená",J212,0)</f>
        <v>0</v>
      </c>
      <c r="BH212" s="217">
        <f>IF(N212="sníž. přenesená",J212,0)</f>
        <v>0</v>
      </c>
      <c r="BI212" s="217">
        <f>IF(N212="nulová",J212,0)</f>
        <v>0</v>
      </c>
      <c r="BJ212" s="25" t="s">
        <v>42</v>
      </c>
      <c r="BK212" s="217">
        <f>ROUND(I212*H212,2)</f>
        <v>0</v>
      </c>
      <c r="BL212" s="25" t="s">
        <v>111</v>
      </c>
      <c r="BM212" s="25" t="s">
        <v>5797</v>
      </c>
    </row>
    <row r="213" spans="2:65" s="1" customFormat="1" ht="54">
      <c r="B213" s="43"/>
      <c r="C213" s="65"/>
      <c r="D213" s="218" t="s">
        <v>209</v>
      </c>
      <c r="E213" s="65"/>
      <c r="F213" s="219" t="s">
        <v>5274</v>
      </c>
      <c r="G213" s="65"/>
      <c r="H213" s="65"/>
      <c r="I213" s="175"/>
      <c r="J213" s="65"/>
      <c r="K213" s="65"/>
      <c r="L213" s="63"/>
      <c r="M213" s="220"/>
      <c r="N213" s="44"/>
      <c r="O213" s="44"/>
      <c r="P213" s="44"/>
      <c r="Q213" s="44"/>
      <c r="R213" s="44"/>
      <c r="S213" s="44"/>
      <c r="T213" s="80"/>
      <c r="AT213" s="25" t="s">
        <v>209</v>
      </c>
      <c r="AU213" s="25" t="s">
        <v>87</v>
      </c>
    </row>
    <row r="214" spans="2:65" s="12" customFormat="1">
      <c r="B214" s="221"/>
      <c r="C214" s="222"/>
      <c r="D214" s="218" t="s">
        <v>211</v>
      </c>
      <c r="E214" s="223" t="s">
        <v>34</v>
      </c>
      <c r="F214" s="224" t="s">
        <v>5189</v>
      </c>
      <c r="G214" s="222"/>
      <c r="H214" s="223" t="s">
        <v>34</v>
      </c>
      <c r="I214" s="225"/>
      <c r="J214" s="222"/>
      <c r="K214" s="222"/>
      <c r="L214" s="226"/>
      <c r="M214" s="227"/>
      <c r="N214" s="228"/>
      <c r="O214" s="228"/>
      <c r="P214" s="228"/>
      <c r="Q214" s="228"/>
      <c r="R214" s="228"/>
      <c r="S214" s="228"/>
      <c r="T214" s="229"/>
      <c r="AT214" s="230" t="s">
        <v>211</v>
      </c>
      <c r="AU214" s="230" t="s">
        <v>87</v>
      </c>
      <c r="AV214" s="12" t="s">
        <v>42</v>
      </c>
      <c r="AW214" s="12" t="s">
        <v>40</v>
      </c>
      <c r="AX214" s="12" t="s">
        <v>80</v>
      </c>
      <c r="AY214" s="230" t="s">
        <v>201</v>
      </c>
    </row>
    <row r="215" spans="2:65" s="12" customFormat="1">
      <c r="B215" s="221"/>
      <c r="C215" s="222"/>
      <c r="D215" s="218" t="s">
        <v>211</v>
      </c>
      <c r="E215" s="223" t="s">
        <v>34</v>
      </c>
      <c r="F215" s="224" t="s">
        <v>5230</v>
      </c>
      <c r="G215" s="222"/>
      <c r="H215" s="223" t="s">
        <v>34</v>
      </c>
      <c r="I215" s="225"/>
      <c r="J215" s="222"/>
      <c r="K215" s="222"/>
      <c r="L215" s="226"/>
      <c r="M215" s="227"/>
      <c r="N215" s="228"/>
      <c r="O215" s="228"/>
      <c r="P215" s="228"/>
      <c r="Q215" s="228"/>
      <c r="R215" s="228"/>
      <c r="S215" s="228"/>
      <c r="T215" s="229"/>
      <c r="AT215" s="230" t="s">
        <v>211</v>
      </c>
      <c r="AU215" s="230" t="s">
        <v>87</v>
      </c>
      <c r="AV215" s="12" t="s">
        <v>42</v>
      </c>
      <c r="AW215" s="12" t="s">
        <v>40</v>
      </c>
      <c r="AX215" s="12" t="s">
        <v>80</v>
      </c>
      <c r="AY215" s="230" t="s">
        <v>201</v>
      </c>
    </row>
    <row r="216" spans="2:65" s="13" customFormat="1">
      <c r="B216" s="231"/>
      <c r="C216" s="232"/>
      <c r="D216" s="218" t="s">
        <v>211</v>
      </c>
      <c r="E216" s="233" t="s">
        <v>34</v>
      </c>
      <c r="F216" s="234" t="s">
        <v>5798</v>
      </c>
      <c r="G216" s="232"/>
      <c r="H216" s="235">
        <v>9.35</v>
      </c>
      <c r="I216" s="236"/>
      <c r="J216" s="232"/>
      <c r="K216" s="232"/>
      <c r="L216" s="237"/>
      <c r="M216" s="238"/>
      <c r="N216" s="239"/>
      <c r="O216" s="239"/>
      <c r="P216" s="239"/>
      <c r="Q216" s="239"/>
      <c r="R216" s="239"/>
      <c r="S216" s="239"/>
      <c r="T216" s="240"/>
      <c r="AT216" s="241" t="s">
        <v>211</v>
      </c>
      <c r="AU216" s="241" t="s">
        <v>87</v>
      </c>
      <c r="AV216" s="13" t="s">
        <v>87</v>
      </c>
      <c r="AW216" s="13" t="s">
        <v>40</v>
      </c>
      <c r="AX216" s="13" t="s">
        <v>80</v>
      </c>
      <c r="AY216" s="241" t="s">
        <v>201</v>
      </c>
    </row>
    <row r="217" spans="2:65" s="14" customFormat="1">
      <c r="B217" s="242"/>
      <c r="C217" s="243"/>
      <c r="D217" s="218" t="s">
        <v>211</v>
      </c>
      <c r="E217" s="244" t="s">
        <v>34</v>
      </c>
      <c r="F217" s="245" t="s">
        <v>215</v>
      </c>
      <c r="G217" s="243"/>
      <c r="H217" s="246">
        <v>9.35</v>
      </c>
      <c r="I217" s="247"/>
      <c r="J217" s="243"/>
      <c r="K217" s="243"/>
      <c r="L217" s="248"/>
      <c r="M217" s="249"/>
      <c r="N217" s="250"/>
      <c r="O217" s="250"/>
      <c r="P217" s="250"/>
      <c r="Q217" s="250"/>
      <c r="R217" s="250"/>
      <c r="S217" s="250"/>
      <c r="T217" s="251"/>
      <c r="AT217" s="252" t="s">
        <v>211</v>
      </c>
      <c r="AU217" s="252" t="s">
        <v>87</v>
      </c>
      <c r="AV217" s="14" t="s">
        <v>111</v>
      </c>
      <c r="AW217" s="14" t="s">
        <v>40</v>
      </c>
      <c r="AX217" s="14" t="s">
        <v>42</v>
      </c>
      <c r="AY217" s="252" t="s">
        <v>201</v>
      </c>
    </row>
    <row r="218" spans="2:65" s="1" customFormat="1" ht="25.5" customHeight="1">
      <c r="B218" s="43"/>
      <c r="C218" s="206" t="s">
        <v>336</v>
      </c>
      <c r="D218" s="206" t="s">
        <v>203</v>
      </c>
      <c r="E218" s="207" t="s">
        <v>5277</v>
      </c>
      <c r="F218" s="208" t="s">
        <v>5278</v>
      </c>
      <c r="G218" s="209" t="s">
        <v>206</v>
      </c>
      <c r="H218" s="210">
        <v>9.35</v>
      </c>
      <c r="I218" s="211"/>
      <c r="J218" s="212">
        <f>ROUND(I218*H218,2)</f>
        <v>0</v>
      </c>
      <c r="K218" s="208" t="s">
        <v>207</v>
      </c>
      <c r="L218" s="63"/>
      <c r="M218" s="213" t="s">
        <v>34</v>
      </c>
      <c r="N218" s="214" t="s">
        <v>51</v>
      </c>
      <c r="O218" s="44"/>
      <c r="P218" s="215">
        <f>O218*H218</f>
        <v>0</v>
      </c>
      <c r="Q218" s="215">
        <v>0</v>
      </c>
      <c r="R218" s="215">
        <f>Q218*H218</f>
        <v>0</v>
      </c>
      <c r="S218" s="215">
        <v>0</v>
      </c>
      <c r="T218" s="216">
        <f>S218*H218</f>
        <v>0</v>
      </c>
      <c r="AR218" s="25" t="s">
        <v>111</v>
      </c>
      <c r="AT218" s="25" t="s">
        <v>203</v>
      </c>
      <c r="AU218" s="25" t="s">
        <v>87</v>
      </c>
      <c r="AY218" s="25" t="s">
        <v>201</v>
      </c>
      <c r="BE218" s="217">
        <f>IF(N218="základní",J218,0)</f>
        <v>0</v>
      </c>
      <c r="BF218" s="217">
        <f>IF(N218="snížená",J218,0)</f>
        <v>0</v>
      </c>
      <c r="BG218" s="217">
        <f>IF(N218="zákl. přenesená",J218,0)</f>
        <v>0</v>
      </c>
      <c r="BH218" s="217">
        <f>IF(N218="sníž. přenesená",J218,0)</f>
        <v>0</v>
      </c>
      <c r="BI218" s="217">
        <f>IF(N218="nulová",J218,0)</f>
        <v>0</v>
      </c>
      <c r="BJ218" s="25" t="s">
        <v>42</v>
      </c>
      <c r="BK218" s="217">
        <f>ROUND(I218*H218,2)</f>
        <v>0</v>
      </c>
      <c r="BL218" s="25" t="s">
        <v>111</v>
      </c>
      <c r="BM218" s="25" t="s">
        <v>5799</v>
      </c>
    </row>
    <row r="219" spans="2:65" s="1" customFormat="1" ht="38.25" customHeight="1">
      <c r="B219" s="43"/>
      <c r="C219" s="206" t="s">
        <v>342</v>
      </c>
      <c r="D219" s="206" t="s">
        <v>203</v>
      </c>
      <c r="E219" s="207" t="s">
        <v>5284</v>
      </c>
      <c r="F219" s="208" t="s">
        <v>5285</v>
      </c>
      <c r="G219" s="209" t="s">
        <v>206</v>
      </c>
      <c r="H219" s="210">
        <v>36.68</v>
      </c>
      <c r="I219" s="211"/>
      <c r="J219" s="212">
        <f>ROUND(I219*H219,2)</f>
        <v>0</v>
      </c>
      <c r="K219" s="208" t="s">
        <v>207</v>
      </c>
      <c r="L219" s="63"/>
      <c r="M219" s="213" t="s">
        <v>34</v>
      </c>
      <c r="N219" s="214" t="s">
        <v>51</v>
      </c>
      <c r="O219" s="44"/>
      <c r="P219" s="215">
        <f>O219*H219</f>
        <v>0</v>
      </c>
      <c r="Q219" s="215">
        <v>0</v>
      </c>
      <c r="R219" s="215">
        <f>Q219*H219</f>
        <v>0</v>
      </c>
      <c r="S219" s="215">
        <v>0</v>
      </c>
      <c r="T219" s="216">
        <f>S219*H219</f>
        <v>0</v>
      </c>
      <c r="AR219" s="25" t="s">
        <v>111</v>
      </c>
      <c r="AT219" s="25" t="s">
        <v>203</v>
      </c>
      <c r="AU219" s="25" t="s">
        <v>87</v>
      </c>
      <c r="AY219" s="25" t="s">
        <v>201</v>
      </c>
      <c r="BE219" s="217">
        <f>IF(N219="základní",J219,0)</f>
        <v>0</v>
      </c>
      <c r="BF219" s="217">
        <f>IF(N219="snížená",J219,0)</f>
        <v>0</v>
      </c>
      <c r="BG219" s="217">
        <f>IF(N219="zákl. přenesená",J219,0)</f>
        <v>0</v>
      </c>
      <c r="BH219" s="217">
        <f>IF(N219="sníž. přenesená",J219,0)</f>
        <v>0</v>
      </c>
      <c r="BI219" s="217">
        <f>IF(N219="nulová",J219,0)</f>
        <v>0</v>
      </c>
      <c r="BJ219" s="25" t="s">
        <v>42</v>
      </c>
      <c r="BK219" s="217">
        <f>ROUND(I219*H219,2)</f>
        <v>0</v>
      </c>
      <c r="BL219" s="25" t="s">
        <v>111</v>
      </c>
      <c r="BM219" s="25" t="s">
        <v>5800</v>
      </c>
    </row>
    <row r="220" spans="2:65" s="1" customFormat="1" ht="94.5">
      <c r="B220" s="43"/>
      <c r="C220" s="65"/>
      <c r="D220" s="218" t="s">
        <v>209</v>
      </c>
      <c r="E220" s="65"/>
      <c r="F220" s="219" t="s">
        <v>5287</v>
      </c>
      <c r="G220" s="65"/>
      <c r="H220" s="65"/>
      <c r="I220" s="175"/>
      <c r="J220" s="65"/>
      <c r="K220" s="65"/>
      <c r="L220" s="63"/>
      <c r="M220" s="220"/>
      <c r="N220" s="44"/>
      <c r="O220" s="44"/>
      <c r="P220" s="44"/>
      <c r="Q220" s="44"/>
      <c r="R220" s="44"/>
      <c r="S220" s="44"/>
      <c r="T220" s="80"/>
      <c r="AT220" s="25" t="s">
        <v>209</v>
      </c>
      <c r="AU220" s="25" t="s">
        <v>87</v>
      </c>
    </row>
    <row r="221" spans="2:65" s="13" customFormat="1">
      <c r="B221" s="231"/>
      <c r="C221" s="232"/>
      <c r="D221" s="218" t="s">
        <v>211</v>
      </c>
      <c r="E221" s="233" t="s">
        <v>34</v>
      </c>
      <c r="F221" s="234" t="s">
        <v>5801</v>
      </c>
      <c r="G221" s="232"/>
      <c r="H221" s="235">
        <v>27.33</v>
      </c>
      <c r="I221" s="236"/>
      <c r="J221" s="232"/>
      <c r="K221" s="232"/>
      <c r="L221" s="237"/>
      <c r="M221" s="238"/>
      <c r="N221" s="239"/>
      <c r="O221" s="239"/>
      <c r="P221" s="239"/>
      <c r="Q221" s="239"/>
      <c r="R221" s="239"/>
      <c r="S221" s="239"/>
      <c r="T221" s="240"/>
      <c r="AT221" s="241" t="s">
        <v>211</v>
      </c>
      <c r="AU221" s="241" t="s">
        <v>87</v>
      </c>
      <c r="AV221" s="13" t="s">
        <v>87</v>
      </c>
      <c r="AW221" s="13" t="s">
        <v>40</v>
      </c>
      <c r="AX221" s="13" t="s">
        <v>80</v>
      </c>
      <c r="AY221" s="241" t="s">
        <v>201</v>
      </c>
    </row>
    <row r="222" spans="2:65" s="13" customFormat="1">
      <c r="B222" s="231"/>
      <c r="C222" s="232"/>
      <c r="D222" s="218" t="s">
        <v>211</v>
      </c>
      <c r="E222" s="233" t="s">
        <v>34</v>
      </c>
      <c r="F222" s="234" t="s">
        <v>5802</v>
      </c>
      <c r="G222" s="232"/>
      <c r="H222" s="235">
        <v>9.35</v>
      </c>
      <c r="I222" s="236"/>
      <c r="J222" s="232"/>
      <c r="K222" s="232"/>
      <c r="L222" s="237"/>
      <c r="M222" s="238"/>
      <c r="N222" s="239"/>
      <c r="O222" s="239"/>
      <c r="P222" s="239"/>
      <c r="Q222" s="239"/>
      <c r="R222" s="239"/>
      <c r="S222" s="239"/>
      <c r="T222" s="240"/>
      <c r="AT222" s="241" t="s">
        <v>211</v>
      </c>
      <c r="AU222" s="241" t="s">
        <v>87</v>
      </c>
      <c r="AV222" s="13" t="s">
        <v>87</v>
      </c>
      <c r="AW222" s="13" t="s">
        <v>40</v>
      </c>
      <c r="AX222" s="13" t="s">
        <v>80</v>
      </c>
      <c r="AY222" s="241" t="s">
        <v>201</v>
      </c>
    </row>
    <row r="223" spans="2:65" s="14" customFormat="1">
      <c r="B223" s="242"/>
      <c r="C223" s="243"/>
      <c r="D223" s="218" t="s">
        <v>211</v>
      </c>
      <c r="E223" s="244" t="s">
        <v>34</v>
      </c>
      <c r="F223" s="245" t="s">
        <v>215</v>
      </c>
      <c r="G223" s="243"/>
      <c r="H223" s="246">
        <v>36.68</v>
      </c>
      <c r="I223" s="247"/>
      <c r="J223" s="243"/>
      <c r="K223" s="243"/>
      <c r="L223" s="248"/>
      <c r="M223" s="249"/>
      <c r="N223" s="250"/>
      <c r="O223" s="250"/>
      <c r="P223" s="250"/>
      <c r="Q223" s="250"/>
      <c r="R223" s="250"/>
      <c r="S223" s="250"/>
      <c r="T223" s="251"/>
      <c r="AT223" s="252" t="s">
        <v>211</v>
      </c>
      <c r="AU223" s="252" t="s">
        <v>87</v>
      </c>
      <c r="AV223" s="14" t="s">
        <v>111</v>
      </c>
      <c r="AW223" s="14" t="s">
        <v>40</v>
      </c>
      <c r="AX223" s="14" t="s">
        <v>42</v>
      </c>
      <c r="AY223" s="252" t="s">
        <v>201</v>
      </c>
    </row>
    <row r="224" spans="2:65" s="1" customFormat="1" ht="51" customHeight="1">
      <c r="B224" s="43"/>
      <c r="C224" s="206" t="s">
        <v>348</v>
      </c>
      <c r="D224" s="206" t="s">
        <v>203</v>
      </c>
      <c r="E224" s="207" t="s">
        <v>273</v>
      </c>
      <c r="F224" s="208" t="s">
        <v>274</v>
      </c>
      <c r="G224" s="209" t="s">
        <v>206</v>
      </c>
      <c r="H224" s="210">
        <v>36.68</v>
      </c>
      <c r="I224" s="211"/>
      <c r="J224" s="212">
        <f>ROUND(I224*H224,2)</f>
        <v>0</v>
      </c>
      <c r="K224" s="208" t="s">
        <v>207</v>
      </c>
      <c r="L224" s="63"/>
      <c r="M224" s="213" t="s">
        <v>34</v>
      </c>
      <c r="N224" s="214" t="s">
        <v>51</v>
      </c>
      <c r="O224" s="44"/>
      <c r="P224" s="215">
        <f>O224*H224</f>
        <v>0</v>
      </c>
      <c r="Q224" s="215">
        <v>0</v>
      </c>
      <c r="R224" s="215">
        <f>Q224*H224</f>
        <v>0</v>
      </c>
      <c r="S224" s="215">
        <v>0</v>
      </c>
      <c r="T224" s="216">
        <f>S224*H224</f>
        <v>0</v>
      </c>
      <c r="AR224" s="25" t="s">
        <v>111</v>
      </c>
      <c r="AT224" s="25" t="s">
        <v>203</v>
      </c>
      <c r="AU224" s="25" t="s">
        <v>87</v>
      </c>
      <c r="AY224" s="25" t="s">
        <v>201</v>
      </c>
      <c r="BE224" s="217">
        <f>IF(N224="základní",J224,0)</f>
        <v>0</v>
      </c>
      <c r="BF224" s="217">
        <f>IF(N224="snížená",J224,0)</f>
        <v>0</v>
      </c>
      <c r="BG224" s="217">
        <f>IF(N224="zákl. přenesená",J224,0)</f>
        <v>0</v>
      </c>
      <c r="BH224" s="217">
        <f>IF(N224="sníž. přenesená",J224,0)</f>
        <v>0</v>
      </c>
      <c r="BI224" s="217">
        <f>IF(N224="nulová",J224,0)</f>
        <v>0</v>
      </c>
      <c r="BJ224" s="25" t="s">
        <v>42</v>
      </c>
      <c r="BK224" s="217">
        <f>ROUND(I224*H224,2)</f>
        <v>0</v>
      </c>
      <c r="BL224" s="25" t="s">
        <v>111</v>
      </c>
      <c r="BM224" s="25" t="s">
        <v>5803</v>
      </c>
    </row>
    <row r="225" spans="2:65" s="1" customFormat="1" ht="189">
      <c r="B225" s="43"/>
      <c r="C225" s="65"/>
      <c r="D225" s="218" t="s">
        <v>209</v>
      </c>
      <c r="E225" s="65"/>
      <c r="F225" s="219" t="s">
        <v>276</v>
      </c>
      <c r="G225" s="65"/>
      <c r="H225" s="65"/>
      <c r="I225" s="175"/>
      <c r="J225" s="65"/>
      <c r="K225" s="65"/>
      <c r="L225" s="63"/>
      <c r="M225" s="220"/>
      <c r="N225" s="44"/>
      <c r="O225" s="44"/>
      <c r="P225" s="44"/>
      <c r="Q225" s="44"/>
      <c r="R225" s="44"/>
      <c r="S225" s="44"/>
      <c r="T225" s="80"/>
      <c r="AT225" s="25" t="s">
        <v>209</v>
      </c>
      <c r="AU225" s="25" t="s">
        <v>87</v>
      </c>
    </row>
    <row r="226" spans="2:65" s="12" customFormat="1">
      <c r="B226" s="221"/>
      <c r="C226" s="222"/>
      <c r="D226" s="218" t="s">
        <v>211</v>
      </c>
      <c r="E226" s="223" t="s">
        <v>34</v>
      </c>
      <c r="F226" s="224" t="s">
        <v>5804</v>
      </c>
      <c r="G226" s="222"/>
      <c r="H226" s="223" t="s">
        <v>34</v>
      </c>
      <c r="I226" s="225"/>
      <c r="J226" s="222"/>
      <c r="K226" s="222"/>
      <c r="L226" s="226"/>
      <c r="M226" s="227"/>
      <c r="N226" s="228"/>
      <c r="O226" s="228"/>
      <c r="P226" s="228"/>
      <c r="Q226" s="228"/>
      <c r="R226" s="228"/>
      <c r="S226" s="228"/>
      <c r="T226" s="229"/>
      <c r="AT226" s="230" t="s">
        <v>211</v>
      </c>
      <c r="AU226" s="230" t="s">
        <v>87</v>
      </c>
      <c r="AV226" s="12" t="s">
        <v>42</v>
      </c>
      <c r="AW226" s="12" t="s">
        <v>40</v>
      </c>
      <c r="AX226" s="12" t="s">
        <v>80</v>
      </c>
      <c r="AY226" s="230" t="s">
        <v>201</v>
      </c>
    </row>
    <row r="227" spans="2:65" s="13" customFormat="1">
      <c r="B227" s="231"/>
      <c r="C227" s="232"/>
      <c r="D227" s="218" t="s">
        <v>211</v>
      </c>
      <c r="E227" s="233" t="s">
        <v>34</v>
      </c>
      <c r="F227" s="234" t="s">
        <v>5805</v>
      </c>
      <c r="G227" s="232"/>
      <c r="H227" s="235">
        <v>27.33</v>
      </c>
      <c r="I227" s="236"/>
      <c r="J227" s="232"/>
      <c r="K227" s="232"/>
      <c r="L227" s="237"/>
      <c r="M227" s="238"/>
      <c r="N227" s="239"/>
      <c r="O227" s="239"/>
      <c r="P227" s="239"/>
      <c r="Q227" s="239"/>
      <c r="R227" s="239"/>
      <c r="S227" s="239"/>
      <c r="T227" s="240"/>
      <c r="AT227" s="241" t="s">
        <v>211</v>
      </c>
      <c r="AU227" s="241" t="s">
        <v>87</v>
      </c>
      <c r="AV227" s="13" t="s">
        <v>87</v>
      </c>
      <c r="AW227" s="13" t="s">
        <v>40</v>
      </c>
      <c r="AX227" s="13" t="s">
        <v>80</v>
      </c>
      <c r="AY227" s="241" t="s">
        <v>201</v>
      </c>
    </row>
    <row r="228" spans="2:65" s="13" customFormat="1">
      <c r="B228" s="231"/>
      <c r="C228" s="232"/>
      <c r="D228" s="218" t="s">
        <v>211</v>
      </c>
      <c r="E228" s="233" t="s">
        <v>34</v>
      </c>
      <c r="F228" s="234" t="s">
        <v>5806</v>
      </c>
      <c r="G228" s="232"/>
      <c r="H228" s="235">
        <v>9.35</v>
      </c>
      <c r="I228" s="236"/>
      <c r="J228" s="232"/>
      <c r="K228" s="232"/>
      <c r="L228" s="237"/>
      <c r="M228" s="238"/>
      <c r="N228" s="239"/>
      <c r="O228" s="239"/>
      <c r="P228" s="239"/>
      <c r="Q228" s="239"/>
      <c r="R228" s="239"/>
      <c r="S228" s="239"/>
      <c r="T228" s="240"/>
      <c r="AT228" s="241" t="s">
        <v>211</v>
      </c>
      <c r="AU228" s="241" t="s">
        <v>87</v>
      </c>
      <c r="AV228" s="13" t="s">
        <v>87</v>
      </c>
      <c r="AW228" s="13" t="s">
        <v>40</v>
      </c>
      <c r="AX228" s="13" t="s">
        <v>80</v>
      </c>
      <c r="AY228" s="241" t="s">
        <v>201</v>
      </c>
    </row>
    <row r="229" spans="2:65" s="14" customFormat="1">
      <c r="B229" s="242"/>
      <c r="C229" s="243"/>
      <c r="D229" s="218" t="s">
        <v>211</v>
      </c>
      <c r="E229" s="244" t="s">
        <v>34</v>
      </c>
      <c r="F229" s="245" t="s">
        <v>215</v>
      </c>
      <c r="G229" s="243"/>
      <c r="H229" s="246">
        <v>36.68</v>
      </c>
      <c r="I229" s="247"/>
      <c r="J229" s="243"/>
      <c r="K229" s="243"/>
      <c r="L229" s="248"/>
      <c r="M229" s="249"/>
      <c r="N229" s="250"/>
      <c r="O229" s="250"/>
      <c r="P229" s="250"/>
      <c r="Q229" s="250"/>
      <c r="R229" s="250"/>
      <c r="S229" s="250"/>
      <c r="T229" s="251"/>
      <c r="AT229" s="252" t="s">
        <v>211</v>
      </c>
      <c r="AU229" s="252" t="s">
        <v>87</v>
      </c>
      <c r="AV229" s="14" t="s">
        <v>111</v>
      </c>
      <c r="AW229" s="14" t="s">
        <v>40</v>
      </c>
      <c r="AX229" s="14" t="s">
        <v>42</v>
      </c>
      <c r="AY229" s="252" t="s">
        <v>201</v>
      </c>
    </row>
    <row r="230" spans="2:65" s="1" customFormat="1" ht="16.5" customHeight="1">
      <c r="B230" s="43"/>
      <c r="C230" s="206" t="s">
        <v>352</v>
      </c>
      <c r="D230" s="206" t="s">
        <v>203</v>
      </c>
      <c r="E230" s="207" t="s">
        <v>287</v>
      </c>
      <c r="F230" s="208" t="s">
        <v>288</v>
      </c>
      <c r="G230" s="209" t="s">
        <v>206</v>
      </c>
      <c r="H230" s="210">
        <v>36.68</v>
      </c>
      <c r="I230" s="211"/>
      <c r="J230" s="212">
        <f>ROUND(I230*H230,2)</f>
        <v>0</v>
      </c>
      <c r="K230" s="208" t="s">
        <v>207</v>
      </c>
      <c r="L230" s="63"/>
      <c r="M230" s="213" t="s">
        <v>34</v>
      </c>
      <c r="N230" s="214" t="s">
        <v>51</v>
      </c>
      <c r="O230" s="44"/>
      <c r="P230" s="215">
        <f>O230*H230</f>
        <v>0</v>
      </c>
      <c r="Q230" s="215">
        <v>0</v>
      </c>
      <c r="R230" s="215">
        <f>Q230*H230</f>
        <v>0</v>
      </c>
      <c r="S230" s="215">
        <v>0</v>
      </c>
      <c r="T230" s="216">
        <f>S230*H230</f>
        <v>0</v>
      </c>
      <c r="AR230" s="25" t="s">
        <v>111</v>
      </c>
      <c r="AT230" s="25" t="s">
        <v>203</v>
      </c>
      <c r="AU230" s="25" t="s">
        <v>87</v>
      </c>
      <c r="AY230" s="25" t="s">
        <v>201</v>
      </c>
      <c r="BE230" s="217">
        <f>IF(N230="základní",J230,0)</f>
        <v>0</v>
      </c>
      <c r="BF230" s="217">
        <f>IF(N230="snížená",J230,0)</f>
        <v>0</v>
      </c>
      <c r="BG230" s="217">
        <f>IF(N230="zákl. přenesená",J230,0)</f>
        <v>0</v>
      </c>
      <c r="BH230" s="217">
        <f>IF(N230="sníž. přenesená",J230,0)</f>
        <v>0</v>
      </c>
      <c r="BI230" s="217">
        <f>IF(N230="nulová",J230,0)</f>
        <v>0</v>
      </c>
      <c r="BJ230" s="25" t="s">
        <v>42</v>
      </c>
      <c r="BK230" s="217">
        <f>ROUND(I230*H230,2)</f>
        <v>0</v>
      </c>
      <c r="BL230" s="25" t="s">
        <v>111</v>
      </c>
      <c r="BM230" s="25" t="s">
        <v>5807</v>
      </c>
    </row>
    <row r="231" spans="2:65" s="1" customFormat="1" ht="283.5">
      <c r="B231" s="43"/>
      <c r="C231" s="65"/>
      <c r="D231" s="218" t="s">
        <v>209</v>
      </c>
      <c r="E231" s="65"/>
      <c r="F231" s="219" t="s">
        <v>3349</v>
      </c>
      <c r="G231" s="65"/>
      <c r="H231" s="65"/>
      <c r="I231" s="175"/>
      <c r="J231" s="65"/>
      <c r="K231" s="65"/>
      <c r="L231" s="63"/>
      <c r="M231" s="220"/>
      <c r="N231" s="44"/>
      <c r="O231" s="44"/>
      <c r="P231" s="44"/>
      <c r="Q231" s="44"/>
      <c r="R231" s="44"/>
      <c r="S231" s="44"/>
      <c r="T231" s="80"/>
      <c r="AT231" s="25" t="s">
        <v>209</v>
      </c>
      <c r="AU231" s="25" t="s">
        <v>87</v>
      </c>
    </row>
    <row r="232" spans="2:65" s="12" customFormat="1">
      <c r="B232" s="221"/>
      <c r="C232" s="222"/>
      <c r="D232" s="218" t="s">
        <v>211</v>
      </c>
      <c r="E232" s="223" t="s">
        <v>34</v>
      </c>
      <c r="F232" s="224" t="s">
        <v>5804</v>
      </c>
      <c r="G232" s="222"/>
      <c r="H232" s="223" t="s">
        <v>34</v>
      </c>
      <c r="I232" s="225"/>
      <c r="J232" s="222"/>
      <c r="K232" s="222"/>
      <c r="L232" s="226"/>
      <c r="M232" s="227"/>
      <c r="N232" s="228"/>
      <c r="O232" s="228"/>
      <c r="P232" s="228"/>
      <c r="Q232" s="228"/>
      <c r="R232" s="228"/>
      <c r="S232" s="228"/>
      <c r="T232" s="229"/>
      <c r="AT232" s="230" t="s">
        <v>211</v>
      </c>
      <c r="AU232" s="230" t="s">
        <v>87</v>
      </c>
      <c r="AV232" s="12" t="s">
        <v>42</v>
      </c>
      <c r="AW232" s="12" t="s">
        <v>40</v>
      </c>
      <c r="AX232" s="12" t="s">
        <v>80</v>
      </c>
      <c r="AY232" s="230" t="s">
        <v>201</v>
      </c>
    </row>
    <row r="233" spans="2:65" s="13" customFormat="1">
      <c r="B233" s="231"/>
      <c r="C233" s="232"/>
      <c r="D233" s="218" t="s">
        <v>211</v>
      </c>
      <c r="E233" s="233" t="s">
        <v>34</v>
      </c>
      <c r="F233" s="234" t="s">
        <v>5805</v>
      </c>
      <c r="G233" s="232"/>
      <c r="H233" s="235">
        <v>27.33</v>
      </c>
      <c r="I233" s="236"/>
      <c r="J233" s="232"/>
      <c r="K233" s="232"/>
      <c r="L233" s="237"/>
      <c r="M233" s="238"/>
      <c r="N233" s="239"/>
      <c r="O233" s="239"/>
      <c r="P233" s="239"/>
      <c r="Q233" s="239"/>
      <c r="R233" s="239"/>
      <c r="S233" s="239"/>
      <c r="T233" s="240"/>
      <c r="AT233" s="241" t="s">
        <v>211</v>
      </c>
      <c r="AU233" s="241" t="s">
        <v>87</v>
      </c>
      <c r="AV233" s="13" t="s">
        <v>87</v>
      </c>
      <c r="AW233" s="13" t="s">
        <v>40</v>
      </c>
      <c r="AX233" s="13" t="s">
        <v>80</v>
      </c>
      <c r="AY233" s="241" t="s">
        <v>201</v>
      </c>
    </row>
    <row r="234" spans="2:65" s="13" customFormat="1">
      <c r="B234" s="231"/>
      <c r="C234" s="232"/>
      <c r="D234" s="218" t="s">
        <v>211</v>
      </c>
      <c r="E234" s="233" t="s">
        <v>34</v>
      </c>
      <c r="F234" s="234" t="s">
        <v>5806</v>
      </c>
      <c r="G234" s="232"/>
      <c r="H234" s="235">
        <v>9.35</v>
      </c>
      <c r="I234" s="236"/>
      <c r="J234" s="232"/>
      <c r="K234" s="232"/>
      <c r="L234" s="237"/>
      <c r="M234" s="238"/>
      <c r="N234" s="239"/>
      <c r="O234" s="239"/>
      <c r="P234" s="239"/>
      <c r="Q234" s="239"/>
      <c r="R234" s="239"/>
      <c r="S234" s="239"/>
      <c r="T234" s="240"/>
      <c r="AT234" s="241" t="s">
        <v>211</v>
      </c>
      <c r="AU234" s="241" t="s">
        <v>87</v>
      </c>
      <c r="AV234" s="13" t="s">
        <v>87</v>
      </c>
      <c r="AW234" s="13" t="s">
        <v>40</v>
      </c>
      <c r="AX234" s="13" t="s">
        <v>80</v>
      </c>
      <c r="AY234" s="241" t="s">
        <v>201</v>
      </c>
    </row>
    <row r="235" spans="2:65" s="14" customFormat="1">
      <c r="B235" s="242"/>
      <c r="C235" s="243"/>
      <c r="D235" s="218" t="s">
        <v>211</v>
      </c>
      <c r="E235" s="244" t="s">
        <v>34</v>
      </c>
      <c r="F235" s="245" t="s">
        <v>215</v>
      </c>
      <c r="G235" s="243"/>
      <c r="H235" s="246">
        <v>36.68</v>
      </c>
      <c r="I235" s="247"/>
      <c r="J235" s="243"/>
      <c r="K235" s="243"/>
      <c r="L235" s="248"/>
      <c r="M235" s="249"/>
      <c r="N235" s="250"/>
      <c r="O235" s="250"/>
      <c r="P235" s="250"/>
      <c r="Q235" s="250"/>
      <c r="R235" s="250"/>
      <c r="S235" s="250"/>
      <c r="T235" s="251"/>
      <c r="AT235" s="252" t="s">
        <v>211</v>
      </c>
      <c r="AU235" s="252" t="s">
        <v>87</v>
      </c>
      <c r="AV235" s="14" t="s">
        <v>111</v>
      </c>
      <c r="AW235" s="14" t="s">
        <v>40</v>
      </c>
      <c r="AX235" s="14" t="s">
        <v>42</v>
      </c>
      <c r="AY235" s="252" t="s">
        <v>201</v>
      </c>
    </row>
    <row r="236" spans="2:65" s="1" customFormat="1" ht="38.25" customHeight="1">
      <c r="B236" s="43"/>
      <c r="C236" s="206" t="s">
        <v>360</v>
      </c>
      <c r="D236" s="206" t="s">
        <v>203</v>
      </c>
      <c r="E236" s="207" t="s">
        <v>294</v>
      </c>
      <c r="F236" s="208" t="s">
        <v>295</v>
      </c>
      <c r="G236" s="209" t="s">
        <v>206</v>
      </c>
      <c r="H236" s="210">
        <v>25.533999999999999</v>
      </c>
      <c r="I236" s="211"/>
      <c r="J236" s="212">
        <f>ROUND(I236*H236,2)</f>
        <v>0</v>
      </c>
      <c r="K236" s="208" t="s">
        <v>207</v>
      </c>
      <c r="L236" s="63"/>
      <c r="M236" s="213" t="s">
        <v>34</v>
      </c>
      <c r="N236" s="214" t="s">
        <v>51</v>
      </c>
      <c r="O236" s="44"/>
      <c r="P236" s="215">
        <f>O236*H236</f>
        <v>0</v>
      </c>
      <c r="Q236" s="215">
        <v>0</v>
      </c>
      <c r="R236" s="215">
        <f>Q236*H236</f>
        <v>0</v>
      </c>
      <c r="S236" s="215">
        <v>0</v>
      </c>
      <c r="T236" s="216">
        <f>S236*H236</f>
        <v>0</v>
      </c>
      <c r="AR236" s="25" t="s">
        <v>111</v>
      </c>
      <c r="AT236" s="25" t="s">
        <v>203</v>
      </c>
      <c r="AU236" s="25" t="s">
        <v>87</v>
      </c>
      <c r="AY236" s="25" t="s">
        <v>201</v>
      </c>
      <c r="BE236" s="217">
        <f>IF(N236="základní",J236,0)</f>
        <v>0</v>
      </c>
      <c r="BF236" s="217">
        <f>IF(N236="snížená",J236,0)</f>
        <v>0</v>
      </c>
      <c r="BG236" s="217">
        <f>IF(N236="zákl. přenesená",J236,0)</f>
        <v>0</v>
      </c>
      <c r="BH236" s="217">
        <f>IF(N236="sníž. přenesená",J236,0)</f>
        <v>0</v>
      </c>
      <c r="BI236" s="217">
        <f>IF(N236="nulová",J236,0)</f>
        <v>0</v>
      </c>
      <c r="BJ236" s="25" t="s">
        <v>42</v>
      </c>
      <c r="BK236" s="217">
        <f>ROUND(I236*H236,2)</f>
        <v>0</v>
      </c>
      <c r="BL236" s="25" t="s">
        <v>111</v>
      </c>
      <c r="BM236" s="25" t="s">
        <v>5808</v>
      </c>
    </row>
    <row r="237" spans="2:65" s="1" customFormat="1" ht="409.5">
      <c r="B237" s="43"/>
      <c r="C237" s="65"/>
      <c r="D237" s="218" t="s">
        <v>209</v>
      </c>
      <c r="E237" s="65"/>
      <c r="F237" s="219" t="s">
        <v>3351</v>
      </c>
      <c r="G237" s="65"/>
      <c r="H237" s="65"/>
      <c r="I237" s="175"/>
      <c r="J237" s="65"/>
      <c r="K237" s="65"/>
      <c r="L237" s="63"/>
      <c r="M237" s="220"/>
      <c r="N237" s="44"/>
      <c r="O237" s="44"/>
      <c r="P237" s="44"/>
      <c r="Q237" s="44"/>
      <c r="R237" s="44"/>
      <c r="S237" s="44"/>
      <c r="T237" s="80"/>
      <c r="AT237" s="25" t="s">
        <v>209</v>
      </c>
      <c r="AU237" s="25" t="s">
        <v>87</v>
      </c>
    </row>
    <row r="238" spans="2:65" s="12" customFormat="1">
      <c r="B238" s="221"/>
      <c r="C238" s="222"/>
      <c r="D238" s="218" t="s">
        <v>211</v>
      </c>
      <c r="E238" s="223" t="s">
        <v>34</v>
      </c>
      <c r="F238" s="224" t="s">
        <v>5189</v>
      </c>
      <c r="G238" s="222"/>
      <c r="H238" s="223" t="s">
        <v>34</v>
      </c>
      <c r="I238" s="225"/>
      <c r="J238" s="222"/>
      <c r="K238" s="222"/>
      <c r="L238" s="226"/>
      <c r="M238" s="227"/>
      <c r="N238" s="228"/>
      <c r="O238" s="228"/>
      <c r="P238" s="228"/>
      <c r="Q238" s="228"/>
      <c r="R238" s="228"/>
      <c r="S238" s="228"/>
      <c r="T238" s="229"/>
      <c r="AT238" s="230" t="s">
        <v>211</v>
      </c>
      <c r="AU238" s="230" t="s">
        <v>87</v>
      </c>
      <c r="AV238" s="12" t="s">
        <v>42</v>
      </c>
      <c r="AW238" s="12" t="s">
        <v>40</v>
      </c>
      <c r="AX238" s="12" t="s">
        <v>80</v>
      </c>
      <c r="AY238" s="230" t="s">
        <v>201</v>
      </c>
    </row>
    <row r="239" spans="2:65" s="12" customFormat="1">
      <c r="B239" s="221"/>
      <c r="C239" s="222"/>
      <c r="D239" s="218" t="s">
        <v>211</v>
      </c>
      <c r="E239" s="223" t="s">
        <v>34</v>
      </c>
      <c r="F239" s="224" t="s">
        <v>5230</v>
      </c>
      <c r="G239" s="222"/>
      <c r="H239" s="223" t="s">
        <v>34</v>
      </c>
      <c r="I239" s="225"/>
      <c r="J239" s="222"/>
      <c r="K239" s="222"/>
      <c r="L239" s="226"/>
      <c r="M239" s="227"/>
      <c r="N239" s="228"/>
      <c r="O239" s="228"/>
      <c r="P239" s="228"/>
      <c r="Q239" s="228"/>
      <c r="R239" s="228"/>
      <c r="S239" s="228"/>
      <c r="T239" s="229"/>
      <c r="AT239" s="230" t="s">
        <v>211</v>
      </c>
      <c r="AU239" s="230" t="s">
        <v>87</v>
      </c>
      <c r="AV239" s="12" t="s">
        <v>42</v>
      </c>
      <c r="AW239" s="12" t="s">
        <v>40</v>
      </c>
      <c r="AX239" s="12" t="s">
        <v>80</v>
      </c>
      <c r="AY239" s="230" t="s">
        <v>201</v>
      </c>
    </row>
    <row r="240" spans="2:65" s="13" customFormat="1">
      <c r="B240" s="231"/>
      <c r="C240" s="232"/>
      <c r="D240" s="218" t="s">
        <v>211</v>
      </c>
      <c r="E240" s="233" t="s">
        <v>34</v>
      </c>
      <c r="F240" s="234" t="s">
        <v>5809</v>
      </c>
      <c r="G240" s="232"/>
      <c r="H240" s="235">
        <v>29.24</v>
      </c>
      <c r="I240" s="236"/>
      <c r="J240" s="232"/>
      <c r="K240" s="232"/>
      <c r="L240" s="237"/>
      <c r="M240" s="238"/>
      <c r="N240" s="239"/>
      <c r="O240" s="239"/>
      <c r="P240" s="239"/>
      <c r="Q240" s="239"/>
      <c r="R240" s="239"/>
      <c r="S240" s="239"/>
      <c r="T240" s="240"/>
      <c r="AT240" s="241" t="s">
        <v>211</v>
      </c>
      <c r="AU240" s="241" t="s">
        <v>87</v>
      </c>
      <c r="AV240" s="13" t="s">
        <v>87</v>
      </c>
      <c r="AW240" s="13" t="s">
        <v>40</v>
      </c>
      <c r="AX240" s="13" t="s">
        <v>80</v>
      </c>
      <c r="AY240" s="241" t="s">
        <v>201</v>
      </c>
    </row>
    <row r="241" spans="2:65" s="13" customFormat="1">
      <c r="B241" s="231"/>
      <c r="C241" s="232"/>
      <c r="D241" s="218" t="s">
        <v>211</v>
      </c>
      <c r="E241" s="233" t="s">
        <v>34</v>
      </c>
      <c r="F241" s="234" t="s">
        <v>5810</v>
      </c>
      <c r="G241" s="232"/>
      <c r="H241" s="235">
        <v>-1.784</v>
      </c>
      <c r="I241" s="236"/>
      <c r="J241" s="232"/>
      <c r="K241" s="232"/>
      <c r="L241" s="237"/>
      <c r="M241" s="238"/>
      <c r="N241" s="239"/>
      <c r="O241" s="239"/>
      <c r="P241" s="239"/>
      <c r="Q241" s="239"/>
      <c r="R241" s="239"/>
      <c r="S241" s="239"/>
      <c r="T241" s="240"/>
      <c r="AT241" s="241" t="s">
        <v>211</v>
      </c>
      <c r="AU241" s="241" t="s">
        <v>87</v>
      </c>
      <c r="AV241" s="13" t="s">
        <v>87</v>
      </c>
      <c r="AW241" s="13" t="s">
        <v>40</v>
      </c>
      <c r="AX241" s="13" t="s">
        <v>80</v>
      </c>
      <c r="AY241" s="241" t="s">
        <v>201</v>
      </c>
    </row>
    <row r="242" spans="2:65" s="13" customFormat="1">
      <c r="B242" s="231"/>
      <c r="C242" s="232"/>
      <c r="D242" s="218" t="s">
        <v>211</v>
      </c>
      <c r="E242" s="233" t="s">
        <v>34</v>
      </c>
      <c r="F242" s="234" t="s">
        <v>5811</v>
      </c>
      <c r="G242" s="232"/>
      <c r="H242" s="235">
        <v>-6.2439999999999998</v>
      </c>
      <c r="I242" s="236"/>
      <c r="J242" s="232"/>
      <c r="K242" s="232"/>
      <c r="L242" s="237"/>
      <c r="M242" s="238"/>
      <c r="N242" s="239"/>
      <c r="O242" s="239"/>
      <c r="P242" s="239"/>
      <c r="Q242" s="239"/>
      <c r="R242" s="239"/>
      <c r="S242" s="239"/>
      <c r="T242" s="240"/>
      <c r="AT242" s="241" t="s">
        <v>211</v>
      </c>
      <c r="AU242" s="241" t="s">
        <v>87</v>
      </c>
      <c r="AV242" s="13" t="s">
        <v>87</v>
      </c>
      <c r="AW242" s="13" t="s">
        <v>40</v>
      </c>
      <c r="AX242" s="13" t="s">
        <v>80</v>
      </c>
      <c r="AY242" s="241" t="s">
        <v>201</v>
      </c>
    </row>
    <row r="243" spans="2:65" s="13" customFormat="1">
      <c r="B243" s="231"/>
      <c r="C243" s="232"/>
      <c r="D243" s="218" t="s">
        <v>211</v>
      </c>
      <c r="E243" s="233" t="s">
        <v>34</v>
      </c>
      <c r="F243" s="234" t="s">
        <v>5812</v>
      </c>
      <c r="G243" s="232"/>
      <c r="H243" s="235">
        <v>-1.526</v>
      </c>
      <c r="I243" s="236"/>
      <c r="J243" s="232"/>
      <c r="K243" s="232"/>
      <c r="L243" s="237"/>
      <c r="M243" s="238"/>
      <c r="N243" s="239"/>
      <c r="O243" s="239"/>
      <c r="P243" s="239"/>
      <c r="Q243" s="239"/>
      <c r="R243" s="239"/>
      <c r="S243" s="239"/>
      <c r="T243" s="240"/>
      <c r="AT243" s="241" t="s">
        <v>211</v>
      </c>
      <c r="AU243" s="241" t="s">
        <v>87</v>
      </c>
      <c r="AV243" s="13" t="s">
        <v>87</v>
      </c>
      <c r="AW243" s="13" t="s">
        <v>40</v>
      </c>
      <c r="AX243" s="13" t="s">
        <v>80</v>
      </c>
      <c r="AY243" s="241" t="s">
        <v>201</v>
      </c>
    </row>
    <row r="244" spans="2:65" s="13" customFormat="1">
      <c r="B244" s="231"/>
      <c r="C244" s="232"/>
      <c r="D244" s="218" t="s">
        <v>211</v>
      </c>
      <c r="E244" s="233" t="s">
        <v>34</v>
      </c>
      <c r="F244" s="234" t="s">
        <v>5813</v>
      </c>
      <c r="G244" s="232"/>
      <c r="H244" s="235">
        <v>-0.38400000000000001</v>
      </c>
      <c r="I244" s="236"/>
      <c r="J244" s="232"/>
      <c r="K244" s="232"/>
      <c r="L244" s="237"/>
      <c r="M244" s="238"/>
      <c r="N244" s="239"/>
      <c r="O244" s="239"/>
      <c r="P244" s="239"/>
      <c r="Q244" s="239"/>
      <c r="R244" s="239"/>
      <c r="S244" s="239"/>
      <c r="T244" s="240"/>
      <c r="AT244" s="241" t="s">
        <v>211</v>
      </c>
      <c r="AU244" s="241" t="s">
        <v>87</v>
      </c>
      <c r="AV244" s="13" t="s">
        <v>87</v>
      </c>
      <c r="AW244" s="13" t="s">
        <v>40</v>
      </c>
      <c r="AX244" s="13" t="s">
        <v>80</v>
      </c>
      <c r="AY244" s="241" t="s">
        <v>201</v>
      </c>
    </row>
    <row r="245" spans="2:65" s="15" customFormat="1">
      <c r="B245" s="253"/>
      <c r="C245" s="254"/>
      <c r="D245" s="218" t="s">
        <v>211</v>
      </c>
      <c r="E245" s="255" t="s">
        <v>34</v>
      </c>
      <c r="F245" s="256" t="s">
        <v>5814</v>
      </c>
      <c r="G245" s="254"/>
      <c r="H245" s="257">
        <v>19.302</v>
      </c>
      <c r="I245" s="258"/>
      <c r="J245" s="254"/>
      <c r="K245" s="254"/>
      <c r="L245" s="259"/>
      <c r="M245" s="260"/>
      <c r="N245" s="261"/>
      <c r="O245" s="261"/>
      <c r="P245" s="261"/>
      <c r="Q245" s="261"/>
      <c r="R245" s="261"/>
      <c r="S245" s="261"/>
      <c r="T245" s="262"/>
      <c r="AT245" s="263" t="s">
        <v>211</v>
      </c>
      <c r="AU245" s="263" t="s">
        <v>87</v>
      </c>
      <c r="AV245" s="15" t="s">
        <v>108</v>
      </c>
      <c r="AW245" s="15" t="s">
        <v>40</v>
      </c>
      <c r="AX245" s="15" t="s">
        <v>80</v>
      </c>
      <c r="AY245" s="263" t="s">
        <v>201</v>
      </c>
    </row>
    <row r="246" spans="2:65" s="13" customFormat="1">
      <c r="B246" s="231"/>
      <c r="C246" s="232"/>
      <c r="D246" s="218" t="s">
        <v>211</v>
      </c>
      <c r="E246" s="233" t="s">
        <v>34</v>
      </c>
      <c r="F246" s="234" t="s">
        <v>5815</v>
      </c>
      <c r="G246" s="232"/>
      <c r="H246" s="235">
        <v>9.35</v>
      </c>
      <c r="I246" s="236"/>
      <c r="J246" s="232"/>
      <c r="K246" s="232"/>
      <c r="L246" s="237"/>
      <c r="M246" s="238"/>
      <c r="N246" s="239"/>
      <c r="O246" s="239"/>
      <c r="P246" s="239"/>
      <c r="Q246" s="239"/>
      <c r="R246" s="239"/>
      <c r="S246" s="239"/>
      <c r="T246" s="240"/>
      <c r="AT246" s="241" t="s">
        <v>211</v>
      </c>
      <c r="AU246" s="241" t="s">
        <v>87</v>
      </c>
      <c r="AV246" s="13" t="s">
        <v>87</v>
      </c>
      <c r="AW246" s="13" t="s">
        <v>40</v>
      </c>
      <c r="AX246" s="13" t="s">
        <v>80</v>
      </c>
      <c r="AY246" s="241" t="s">
        <v>201</v>
      </c>
    </row>
    <row r="247" spans="2:65" s="13" customFormat="1">
      <c r="B247" s="231"/>
      <c r="C247" s="232"/>
      <c r="D247" s="218" t="s">
        <v>211</v>
      </c>
      <c r="E247" s="233" t="s">
        <v>34</v>
      </c>
      <c r="F247" s="234" t="s">
        <v>5816</v>
      </c>
      <c r="G247" s="232"/>
      <c r="H247" s="235">
        <v>-0.23799999999999999</v>
      </c>
      <c r="I247" s="236"/>
      <c r="J247" s="232"/>
      <c r="K247" s="232"/>
      <c r="L247" s="237"/>
      <c r="M247" s="238"/>
      <c r="N247" s="239"/>
      <c r="O247" s="239"/>
      <c r="P247" s="239"/>
      <c r="Q247" s="239"/>
      <c r="R247" s="239"/>
      <c r="S247" s="239"/>
      <c r="T247" s="240"/>
      <c r="AT247" s="241" t="s">
        <v>211</v>
      </c>
      <c r="AU247" s="241" t="s">
        <v>87</v>
      </c>
      <c r="AV247" s="13" t="s">
        <v>87</v>
      </c>
      <c r="AW247" s="13" t="s">
        <v>40</v>
      </c>
      <c r="AX247" s="13" t="s">
        <v>80</v>
      </c>
      <c r="AY247" s="241" t="s">
        <v>201</v>
      </c>
    </row>
    <row r="248" spans="2:65" s="13" customFormat="1">
      <c r="B248" s="231"/>
      <c r="C248" s="232"/>
      <c r="D248" s="218" t="s">
        <v>211</v>
      </c>
      <c r="E248" s="233" t="s">
        <v>34</v>
      </c>
      <c r="F248" s="234" t="s">
        <v>5817</v>
      </c>
      <c r="G248" s="232"/>
      <c r="H248" s="235">
        <v>-2.88</v>
      </c>
      <c r="I248" s="236"/>
      <c r="J248" s="232"/>
      <c r="K248" s="232"/>
      <c r="L248" s="237"/>
      <c r="M248" s="238"/>
      <c r="N248" s="239"/>
      <c r="O248" s="239"/>
      <c r="P248" s="239"/>
      <c r="Q248" s="239"/>
      <c r="R248" s="239"/>
      <c r="S248" s="239"/>
      <c r="T248" s="240"/>
      <c r="AT248" s="241" t="s">
        <v>211</v>
      </c>
      <c r="AU248" s="241" t="s">
        <v>87</v>
      </c>
      <c r="AV248" s="13" t="s">
        <v>87</v>
      </c>
      <c r="AW248" s="13" t="s">
        <v>40</v>
      </c>
      <c r="AX248" s="13" t="s">
        <v>80</v>
      </c>
      <c r="AY248" s="241" t="s">
        <v>201</v>
      </c>
    </row>
    <row r="249" spans="2:65" s="15" customFormat="1">
      <c r="B249" s="253"/>
      <c r="C249" s="254"/>
      <c r="D249" s="218" t="s">
        <v>211</v>
      </c>
      <c r="E249" s="255" t="s">
        <v>34</v>
      </c>
      <c r="F249" s="256" t="s">
        <v>5818</v>
      </c>
      <c r="G249" s="254"/>
      <c r="H249" s="257">
        <v>6.2320000000000002</v>
      </c>
      <c r="I249" s="258"/>
      <c r="J249" s="254"/>
      <c r="K249" s="254"/>
      <c r="L249" s="259"/>
      <c r="M249" s="260"/>
      <c r="N249" s="261"/>
      <c r="O249" s="261"/>
      <c r="P249" s="261"/>
      <c r="Q249" s="261"/>
      <c r="R249" s="261"/>
      <c r="S249" s="261"/>
      <c r="T249" s="262"/>
      <c r="AT249" s="263" t="s">
        <v>211</v>
      </c>
      <c r="AU249" s="263" t="s">
        <v>87</v>
      </c>
      <c r="AV249" s="15" t="s">
        <v>108</v>
      </c>
      <c r="AW249" s="15" t="s">
        <v>40</v>
      </c>
      <c r="AX249" s="15" t="s">
        <v>80</v>
      </c>
      <c r="AY249" s="263" t="s">
        <v>201</v>
      </c>
    </row>
    <row r="250" spans="2:65" s="14" customFormat="1">
      <c r="B250" s="242"/>
      <c r="C250" s="243"/>
      <c r="D250" s="218" t="s">
        <v>211</v>
      </c>
      <c r="E250" s="244" t="s">
        <v>34</v>
      </c>
      <c r="F250" s="245" t="s">
        <v>215</v>
      </c>
      <c r="G250" s="243"/>
      <c r="H250" s="246">
        <v>25.533999999999999</v>
      </c>
      <c r="I250" s="247"/>
      <c r="J250" s="243"/>
      <c r="K250" s="243"/>
      <c r="L250" s="248"/>
      <c r="M250" s="249"/>
      <c r="N250" s="250"/>
      <c r="O250" s="250"/>
      <c r="P250" s="250"/>
      <c r="Q250" s="250"/>
      <c r="R250" s="250"/>
      <c r="S250" s="250"/>
      <c r="T250" s="251"/>
      <c r="AT250" s="252" t="s">
        <v>211</v>
      </c>
      <c r="AU250" s="252" t="s">
        <v>87</v>
      </c>
      <c r="AV250" s="14" t="s">
        <v>111</v>
      </c>
      <c r="AW250" s="14" t="s">
        <v>40</v>
      </c>
      <c r="AX250" s="14" t="s">
        <v>42</v>
      </c>
      <c r="AY250" s="252" t="s">
        <v>201</v>
      </c>
    </row>
    <row r="251" spans="2:65" s="1" customFormat="1" ht="16.5" customHeight="1">
      <c r="B251" s="43"/>
      <c r="C251" s="264" t="s">
        <v>367</v>
      </c>
      <c r="D251" s="264" t="s">
        <v>306</v>
      </c>
      <c r="E251" s="265" t="s">
        <v>3359</v>
      </c>
      <c r="F251" s="266" t="s">
        <v>3360</v>
      </c>
      <c r="G251" s="267" t="s">
        <v>355</v>
      </c>
      <c r="H251" s="268">
        <v>51.067999999999998</v>
      </c>
      <c r="I251" s="269"/>
      <c r="J251" s="270">
        <f>ROUND(I251*H251,2)</f>
        <v>0</v>
      </c>
      <c r="K251" s="266" t="s">
        <v>207</v>
      </c>
      <c r="L251" s="271"/>
      <c r="M251" s="272" t="s">
        <v>34</v>
      </c>
      <c r="N251" s="273" t="s">
        <v>51</v>
      </c>
      <c r="O251" s="44"/>
      <c r="P251" s="215">
        <f>O251*H251</f>
        <v>0</v>
      </c>
      <c r="Q251" s="215">
        <v>0</v>
      </c>
      <c r="R251" s="215">
        <f>Q251*H251</f>
        <v>0</v>
      </c>
      <c r="S251" s="215">
        <v>0</v>
      </c>
      <c r="T251" s="216">
        <f>S251*H251</f>
        <v>0</v>
      </c>
      <c r="AR251" s="25" t="s">
        <v>244</v>
      </c>
      <c r="AT251" s="25" t="s">
        <v>306</v>
      </c>
      <c r="AU251" s="25" t="s">
        <v>87</v>
      </c>
      <c r="AY251" s="25" t="s">
        <v>201</v>
      </c>
      <c r="BE251" s="217">
        <f>IF(N251="základní",J251,0)</f>
        <v>0</v>
      </c>
      <c r="BF251" s="217">
        <f>IF(N251="snížená",J251,0)</f>
        <v>0</v>
      </c>
      <c r="BG251" s="217">
        <f>IF(N251="zákl. přenesená",J251,0)</f>
        <v>0</v>
      </c>
      <c r="BH251" s="217">
        <f>IF(N251="sníž. přenesená",J251,0)</f>
        <v>0</v>
      </c>
      <c r="BI251" s="217">
        <f>IF(N251="nulová",J251,0)</f>
        <v>0</v>
      </c>
      <c r="BJ251" s="25" t="s">
        <v>42</v>
      </c>
      <c r="BK251" s="217">
        <f>ROUND(I251*H251,2)</f>
        <v>0</v>
      </c>
      <c r="BL251" s="25" t="s">
        <v>111</v>
      </c>
      <c r="BM251" s="25" t="s">
        <v>5819</v>
      </c>
    </row>
    <row r="252" spans="2:65" s="13" customFormat="1">
      <c r="B252" s="231"/>
      <c r="C252" s="232"/>
      <c r="D252" s="218" t="s">
        <v>211</v>
      </c>
      <c r="E252" s="232"/>
      <c r="F252" s="234" t="s">
        <v>5820</v>
      </c>
      <c r="G252" s="232"/>
      <c r="H252" s="235">
        <v>51.067999999999998</v>
      </c>
      <c r="I252" s="236"/>
      <c r="J252" s="232"/>
      <c r="K252" s="232"/>
      <c r="L252" s="237"/>
      <c r="M252" s="238"/>
      <c r="N252" s="239"/>
      <c r="O252" s="239"/>
      <c r="P252" s="239"/>
      <c r="Q252" s="239"/>
      <c r="R252" s="239"/>
      <c r="S252" s="239"/>
      <c r="T252" s="240"/>
      <c r="AT252" s="241" t="s">
        <v>211</v>
      </c>
      <c r="AU252" s="241" t="s">
        <v>87</v>
      </c>
      <c r="AV252" s="13" t="s">
        <v>87</v>
      </c>
      <c r="AW252" s="13" t="s">
        <v>6</v>
      </c>
      <c r="AX252" s="13" t="s">
        <v>42</v>
      </c>
      <c r="AY252" s="241" t="s">
        <v>201</v>
      </c>
    </row>
    <row r="253" spans="2:65" s="1" customFormat="1" ht="51" customHeight="1">
      <c r="B253" s="43"/>
      <c r="C253" s="206" t="s">
        <v>374</v>
      </c>
      <c r="D253" s="206" t="s">
        <v>203</v>
      </c>
      <c r="E253" s="207" t="s">
        <v>3363</v>
      </c>
      <c r="F253" s="208" t="s">
        <v>3364</v>
      </c>
      <c r="G253" s="209" t="s">
        <v>206</v>
      </c>
      <c r="H253" s="210">
        <v>6.2160000000000002</v>
      </c>
      <c r="I253" s="211"/>
      <c r="J253" s="212">
        <f>ROUND(I253*H253,2)</f>
        <v>0</v>
      </c>
      <c r="K253" s="208" t="s">
        <v>207</v>
      </c>
      <c r="L253" s="63"/>
      <c r="M253" s="213" t="s">
        <v>34</v>
      </c>
      <c r="N253" s="214" t="s">
        <v>51</v>
      </c>
      <c r="O253" s="44"/>
      <c r="P253" s="215">
        <f>O253*H253</f>
        <v>0</v>
      </c>
      <c r="Q253" s="215">
        <v>0</v>
      </c>
      <c r="R253" s="215">
        <f>Q253*H253</f>
        <v>0</v>
      </c>
      <c r="S253" s="215">
        <v>0</v>
      </c>
      <c r="T253" s="216">
        <f>S253*H253</f>
        <v>0</v>
      </c>
      <c r="AR253" s="25" t="s">
        <v>111</v>
      </c>
      <c r="AT253" s="25" t="s">
        <v>203</v>
      </c>
      <c r="AU253" s="25" t="s">
        <v>87</v>
      </c>
      <c r="AY253" s="25" t="s">
        <v>201</v>
      </c>
      <c r="BE253" s="217">
        <f>IF(N253="základní",J253,0)</f>
        <v>0</v>
      </c>
      <c r="BF253" s="217">
        <f>IF(N253="snížená",J253,0)</f>
        <v>0</v>
      </c>
      <c r="BG253" s="217">
        <f>IF(N253="zákl. přenesená",J253,0)</f>
        <v>0</v>
      </c>
      <c r="BH253" s="217">
        <f>IF(N253="sníž. přenesená",J253,0)</f>
        <v>0</v>
      </c>
      <c r="BI253" s="217">
        <f>IF(N253="nulová",J253,0)</f>
        <v>0</v>
      </c>
      <c r="BJ253" s="25" t="s">
        <v>42</v>
      </c>
      <c r="BK253" s="217">
        <f>ROUND(I253*H253,2)</f>
        <v>0</v>
      </c>
      <c r="BL253" s="25" t="s">
        <v>111</v>
      </c>
      <c r="BM253" s="25" t="s">
        <v>5821</v>
      </c>
    </row>
    <row r="254" spans="2:65" s="1" customFormat="1" ht="94.5">
      <c r="B254" s="43"/>
      <c r="C254" s="65"/>
      <c r="D254" s="218" t="s">
        <v>209</v>
      </c>
      <c r="E254" s="65"/>
      <c r="F254" s="219" t="s">
        <v>3366</v>
      </c>
      <c r="G254" s="65"/>
      <c r="H254" s="65"/>
      <c r="I254" s="175"/>
      <c r="J254" s="65"/>
      <c r="K254" s="65"/>
      <c r="L254" s="63"/>
      <c r="M254" s="220"/>
      <c r="N254" s="44"/>
      <c r="O254" s="44"/>
      <c r="P254" s="44"/>
      <c r="Q254" s="44"/>
      <c r="R254" s="44"/>
      <c r="S254" s="44"/>
      <c r="T254" s="80"/>
      <c r="AT254" s="25" t="s">
        <v>209</v>
      </c>
      <c r="AU254" s="25" t="s">
        <v>87</v>
      </c>
    </row>
    <row r="255" spans="2:65" s="12" customFormat="1">
      <c r="B255" s="221"/>
      <c r="C255" s="222"/>
      <c r="D255" s="218" t="s">
        <v>211</v>
      </c>
      <c r="E255" s="223" t="s">
        <v>34</v>
      </c>
      <c r="F255" s="224" t="s">
        <v>5189</v>
      </c>
      <c r="G255" s="222"/>
      <c r="H255" s="223" t="s">
        <v>34</v>
      </c>
      <c r="I255" s="225"/>
      <c r="J255" s="222"/>
      <c r="K255" s="222"/>
      <c r="L255" s="226"/>
      <c r="M255" s="227"/>
      <c r="N255" s="228"/>
      <c r="O255" s="228"/>
      <c r="P255" s="228"/>
      <c r="Q255" s="228"/>
      <c r="R255" s="228"/>
      <c r="S255" s="228"/>
      <c r="T255" s="229"/>
      <c r="AT255" s="230" t="s">
        <v>211</v>
      </c>
      <c r="AU255" s="230" t="s">
        <v>87</v>
      </c>
      <c r="AV255" s="12" t="s">
        <v>42</v>
      </c>
      <c r="AW255" s="12" t="s">
        <v>40</v>
      </c>
      <c r="AX255" s="12" t="s">
        <v>80</v>
      </c>
      <c r="AY255" s="230" t="s">
        <v>201</v>
      </c>
    </row>
    <row r="256" spans="2:65" s="12" customFormat="1">
      <c r="B256" s="221"/>
      <c r="C256" s="222"/>
      <c r="D256" s="218" t="s">
        <v>211</v>
      </c>
      <c r="E256" s="223" t="s">
        <v>34</v>
      </c>
      <c r="F256" s="224" t="s">
        <v>5230</v>
      </c>
      <c r="G256" s="222"/>
      <c r="H256" s="223" t="s">
        <v>34</v>
      </c>
      <c r="I256" s="225"/>
      <c r="J256" s="222"/>
      <c r="K256" s="222"/>
      <c r="L256" s="226"/>
      <c r="M256" s="227"/>
      <c r="N256" s="228"/>
      <c r="O256" s="228"/>
      <c r="P256" s="228"/>
      <c r="Q256" s="228"/>
      <c r="R256" s="228"/>
      <c r="S256" s="228"/>
      <c r="T256" s="229"/>
      <c r="AT256" s="230" t="s">
        <v>211</v>
      </c>
      <c r="AU256" s="230" t="s">
        <v>87</v>
      </c>
      <c r="AV256" s="12" t="s">
        <v>42</v>
      </c>
      <c r="AW256" s="12" t="s">
        <v>40</v>
      </c>
      <c r="AX256" s="12" t="s">
        <v>80</v>
      </c>
      <c r="AY256" s="230" t="s">
        <v>201</v>
      </c>
    </row>
    <row r="257" spans="2:65" s="13" customFormat="1">
      <c r="B257" s="231"/>
      <c r="C257" s="232"/>
      <c r="D257" s="218" t="s">
        <v>211</v>
      </c>
      <c r="E257" s="233" t="s">
        <v>34</v>
      </c>
      <c r="F257" s="234" t="s">
        <v>5822</v>
      </c>
      <c r="G257" s="232"/>
      <c r="H257" s="235">
        <v>6.2439999999999998</v>
      </c>
      <c r="I257" s="236"/>
      <c r="J257" s="232"/>
      <c r="K257" s="232"/>
      <c r="L257" s="237"/>
      <c r="M257" s="238"/>
      <c r="N257" s="239"/>
      <c r="O257" s="239"/>
      <c r="P257" s="239"/>
      <c r="Q257" s="239"/>
      <c r="R257" s="239"/>
      <c r="S257" s="239"/>
      <c r="T257" s="240"/>
      <c r="AT257" s="241" t="s">
        <v>211</v>
      </c>
      <c r="AU257" s="241" t="s">
        <v>87</v>
      </c>
      <c r="AV257" s="13" t="s">
        <v>87</v>
      </c>
      <c r="AW257" s="13" t="s">
        <v>40</v>
      </c>
      <c r="AX257" s="13" t="s">
        <v>80</v>
      </c>
      <c r="AY257" s="241" t="s">
        <v>201</v>
      </c>
    </row>
    <row r="258" spans="2:65" s="13" customFormat="1">
      <c r="B258" s="231"/>
      <c r="C258" s="232"/>
      <c r="D258" s="218" t="s">
        <v>211</v>
      </c>
      <c r="E258" s="233" t="s">
        <v>34</v>
      </c>
      <c r="F258" s="234" t="s">
        <v>5823</v>
      </c>
      <c r="G258" s="232"/>
      <c r="H258" s="235">
        <v>-2.8000000000000001E-2</v>
      </c>
      <c r="I258" s="236"/>
      <c r="J258" s="232"/>
      <c r="K258" s="232"/>
      <c r="L258" s="237"/>
      <c r="M258" s="238"/>
      <c r="N258" s="239"/>
      <c r="O258" s="239"/>
      <c r="P258" s="239"/>
      <c r="Q258" s="239"/>
      <c r="R258" s="239"/>
      <c r="S258" s="239"/>
      <c r="T258" s="240"/>
      <c r="AT258" s="241" t="s">
        <v>211</v>
      </c>
      <c r="AU258" s="241" t="s">
        <v>87</v>
      </c>
      <c r="AV258" s="13" t="s">
        <v>87</v>
      </c>
      <c r="AW258" s="13" t="s">
        <v>40</v>
      </c>
      <c r="AX258" s="13" t="s">
        <v>80</v>
      </c>
      <c r="AY258" s="241" t="s">
        <v>201</v>
      </c>
    </row>
    <row r="259" spans="2:65" s="14" customFormat="1">
      <c r="B259" s="242"/>
      <c r="C259" s="243"/>
      <c r="D259" s="218" t="s">
        <v>211</v>
      </c>
      <c r="E259" s="244" t="s">
        <v>34</v>
      </c>
      <c r="F259" s="245" t="s">
        <v>215</v>
      </c>
      <c r="G259" s="243"/>
      <c r="H259" s="246">
        <v>6.2160000000000002</v>
      </c>
      <c r="I259" s="247"/>
      <c r="J259" s="243"/>
      <c r="K259" s="243"/>
      <c r="L259" s="248"/>
      <c r="M259" s="249"/>
      <c r="N259" s="250"/>
      <c r="O259" s="250"/>
      <c r="P259" s="250"/>
      <c r="Q259" s="250"/>
      <c r="R259" s="250"/>
      <c r="S259" s="250"/>
      <c r="T259" s="251"/>
      <c r="AT259" s="252" t="s">
        <v>211</v>
      </c>
      <c r="AU259" s="252" t="s">
        <v>87</v>
      </c>
      <c r="AV259" s="14" t="s">
        <v>111</v>
      </c>
      <c r="AW259" s="14" t="s">
        <v>40</v>
      </c>
      <c r="AX259" s="14" t="s">
        <v>42</v>
      </c>
      <c r="AY259" s="252" t="s">
        <v>201</v>
      </c>
    </row>
    <row r="260" spans="2:65" s="1" customFormat="1" ht="16.5" customHeight="1">
      <c r="B260" s="43"/>
      <c r="C260" s="264" t="s">
        <v>378</v>
      </c>
      <c r="D260" s="264" t="s">
        <v>306</v>
      </c>
      <c r="E260" s="265" t="s">
        <v>3375</v>
      </c>
      <c r="F260" s="266" t="s">
        <v>3376</v>
      </c>
      <c r="G260" s="267" t="s">
        <v>355</v>
      </c>
      <c r="H260" s="268">
        <v>12.432</v>
      </c>
      <c r="I260" s="269"/>
      <c r="J260" s="270">
        <f>ROUND(I260*H260,2)</f>
        <v>0</v>
      </c>
      <c r="K260" s="266" t="s">
        <v>207</v>
      </c>
      <c r="L260" s="271"/>
      <c r="M260" s="272" t="s">
        <v>34</v>
      </c>
      <c r="N260" s="273" t="s">
        <v>51</v>
      </c>
      <c r="O260" s="44"/>
      <c r="P260" s="215">
        <f>O260*H260</f>
        <v>0</v>
      </c>
      <c r="Q260" s="215">
        <v>0</v>
      </c>
      <c r="R260" s="215">
        <f>Q260*H260</f>
        <v>0</v>
      </c>
      <c r="S260" s="215">
        <v>0</v>
      </c>
      <c r="T260" s="216">
        <f>S260*H260</f>
        <v>0</v>
      </c>
      <c r="AR260" s="25" t="s">
        <v>244</v>
      </c>
      <c r="AT260" s="25" t="s">
        <v>306</v>
      </c>
      <c r="AU260" s="25" t="s">
        <v>87</v>
      </c>
      <c r="AY260" s="25" t="s">
        <v>201</v>
      </c>
      <c r="BE260" s="217">
        <f>IF(N260="základní",J260,0)</f>
        <v>0</v>
      </c>
      <c r="BF260" s="217">
        <f>IF(N260="snížená",J260,0)</f>
        <v>0</v>
      </c>
      <c r="BG260" s="217">
        <f>IF(N260="zákl. přenesená",J260,0)</f>
        <v>0</v>
      </c>
      <c r="BH260" s="217">
        <f>IF(N260="sníž. přenesená",J260,0)</f>
        <v>0</v>
      </c>
      <c r="BI260" s="217">
        <f>IF(N260="nulová",J260,0)</f>
        <v>0</v>
      </c>
      <c r="BJ260" s="25" t="s">
        <v>42</v>
      </c>
      <c r="BK260" s="217">
        <f>ROUND(I260*H260,2)</f>
        <v>0</v>
      </c>
      <c r="BL260" s="25" t="s">
        <v>111</v>
      </c>
      <c r="BM260" s="25" t="s">
        <v>5824</v>
      </c>
    </row>
    <row r="261" spans="2:65" s="13" customFormat="1">
      <c r="B261" s="231"/>
      <c r="C261" s="232"/>
      <c r="D261" s="218" t="s">
        <v>211</v>
      </c>
      <c r="E261" s="232"/>
      <c r="F261" s="234" t="s">
        <v>5825</v>
      </c>
      <c r="G261" s="232"/>
      <c r="H261" s="235">
        <v>12.432</v>
      </c>
      <c r="I261" s="236"/>
      <c r="J261" s="232"/>
      <c r="K261" s="232"/>
      <c r="L261" s="237"/>
      <c r="M261" s="238"/>
      <c r="N261" s="239"/>
      <c r="O261" s="239"/>
      <c r="P261" s="239"/>
      <c r="Q261" s="239"/>
      <c r="R261" s="239"/>
      <c r="S261" s="239"/>
      <c r="T261" s="240"/>
      <c r="AT261" s="241" t="s">
        <v>211</v>
      </c>
      <c r="AU261" s="241" t="s">
        <v>87</v>
      </c>
      <c r="AV261" s="13" t="s">
        <v>87</v>
      </c>
      <c r="AW261" s="13" t="s">
        <v>6</v>
      </c>
      <c r="AX261" s="13" t="s">
        <v>42</v>
      </c>
      <c r="AY261" s="241" t="s">
        <v>201</v>
      </c>
    </row>
    <row r="262" spans="2:65" s="11" customFormat="1" ht="29.85" customHeight="1">
      <c r="B262" s="190"/>
      <c r="C262" s="191"/>
      <c r="D262" s="192" t="s">
        <v>79</v>
      </c>
      <c r="E262" s="204" t="s">
        <v>87</v>
      </c>
      <c r="F262" s="204" t="s">
        <v>298</v>
      </c>
      <c r="G262" s="191"/>
      <c r="H262" s="191"/>
      <c r="I262" s="194"/>
      <c r="J262" s="205">
        <f>BK262</f>
        <v>0</v>
      </c>
      <c r="K262" s="191"/>
      <c r="L262" s="196"/>
      <c r="M262" s="197"/>
      <c r="N262" s="198"/>
      <c r="O262" s="198"/>
      <c r="P262" s="199">
        <f>SUM(P263:P266)</f>
        <v>0</v>
      </c>
      <c r="Q262" s="198"/>
      <c r="R262" s="199">
        <f>SUM(R263:R266)</f>
        <v>5.4376800000000003</v>
      </c>
      <c r="S262" s="198"/>
      <c r="T262" s="200">
        <f>SUM(T263:T266)</f>
        <v>0</v>
      </c>
      <c r="AR262" s="201" t="s">
        <v>42</v>
      </c>
      <c r="AT262" s="202" t="s">
        <v>79</v>
      </c>
      <c r="AU262" s="202" t="s">
        <v>42</v>
      </c>
      <c r="AY262" s="201" t="s">
        <v>201</v>
      </c>
      <c r="BK262" s="203">
        <f>SUM(BK263:BK266)</f>
        <v>0</v>
      </c>
    </row>
    <row r="263" spans="2:65" s="1" customFormat="1" ht="51" customHeight="1">
      <c r="B263" s="43"/>
      <c r="C263" s="206" t="s">
        <v>385</v>
      </c>
      <c r="D263" s="206" t="s">
        <v>203</v>
      </c>
      <c r="E263" s="207" t="s">
        <v>5321</v>
      </c>
      <c r="F263" s="208" t="s">
        <v>5322</v>
      </c>
      <c r="G263" s="209" t="s">
        <v>540</v>
      </c>
      <c r="H263" s="210">
        <v>24</v>
      </c>
      <c r="I263" s="211"/>
      <c r="J263" s="212">
        <f>ROUND(I263*H263,2)</f>
        <v>0</v>
      </c>
      <c r="K263" s="208" t="s">
        <v>207</v>
      </c>
      <c r="L263" s="63"/>
      <c r="M263" s="213" t="s">
        <v>34</v>
      </c>
      <c r="N263" s="214" t="s">
        <v>51</v>
      </c>
      <c r="O263" s="44"/>
      <c r="P263" s="215">
        <f>O263*H263</f>
        <v>0</v>
      </c>
      <c r="Q263" s="215">
        <v>0.22656999999999999</v>
      </c>
      <c r="R263" s="215">
        <f>Q263*H263</f>
        <v>5.4376800000000003</v>
      </c>
      <c r="S263" s="215">
        <v>0</v>
      </c>
      <c r="T263" s="216">
        <f>S263*H263</f>
        <v>0</v>
      </c>
      <c r="AR263" s="25" t="s">
        <v>111</v>
      </c>
      <c r="AT263" s="25" t="s">
        <v>203</v>
      </c>
      <c r="AU263" s="25" t="s">
        <v>87</v>
      </c>
      <c r="AY263" s="25" t="s">
        <v>201</v>
      </c>
      <c r="BE263" s="217">
        <f>IF(N263="základní",J263,0)</f>
        <v>0</v>
      </c>
      <c r="BF263" s="217">
        <f>IF(N263="snížená",J263,0)</f>
        <v>0</v>
      </c>
      <c r="BG263" s="217">
        <f>IF(N263="zákl. přenesená",J263,0)</f>
        <v>0</v>
      </c>
      <c r="BH263" s="217">
        <f>IF(N263="sníž. přenesená",J263,0)</f>
        <v>0</v>
      </c>
      <c r="BI263" s="217">
        <f>IF(N263="nulová",J263,0)</f>
        <v>0</v>
      </c>
      <c r="BJ263" s="25" t="s">
        <v>42</v>
      </c>
      <c r="BK263" s="217">
        <f>ROUND(I263*H263,2)</f>
        <v>0</v>
      </c>
      <c r="BL263" s="25" t="s">
        <v>111</v>
      </c>
      <c r="BM263" s="25" t="s">
        <v>5826</v>
      </c>
    </row>
    <row r="264" spans="2:65" s="12" customFormat="1">
      <c r="B264" s="221"/>
      <c r="C264" s="222"/>
      <c r="D264" s="218" t="s">
        <v>211</v>
      </c>
      <c r="E264" s="223" t="s">
        <v>34</v>
      </c>
      <c r="F264" s="224" t="s">
        <v>5189</v>
      </c>
      <c r="G264" s="222"/>
      <c r="H264" s="223" t="s">
        <v>34</v>
      </c>
      <c r="I264" s="225"/>
      <c r="J264" s="222"/>
      <c r="K264" s="222"/>
      <c r="L264" s="226"/>
      <c r="M264" s="227"/>
      <c r="N264" s="228"/>
      <c r="O264" s="228"/>
      <c r="P264" s="228"/>
      <c r="Q264" s="228"/>
      <c r="R264" s="228"/>
      <c r="S264" s="228"/>
      <c r="T264" s="229"/>
      <c r="AT264" s="230" t="s">
        <v>211</v>
      </c>
      <c r="AU264" s="230" t="s">
        <v>87</v>
      </c>
      <c r="AV264" s="12" t="s">
        <v>42</v>
      </c>
      <c r="AW264" s="12" t="s">
        <v>40</v>
      </c>
      <c r="AX264" s="12" t="s">
        <v>80</v>
      </c>
      <c r="AY264" s="230" t="s">
        <v>201</v>
      </c>
    </row>
    <row r="265" spans="2:65" s="13" customFormat="1">
      <c r="B265" s="231"/>
      <c r="C265" s="232"/>
      <c r="D265" s="218" t="s">
        <v>211</v>
      </c>
      <c r="E265" s="233" t="s">
        <v>34</v>
      </c>
      <c r="F265" s="234" t="s">
        <v>5827</v>
      </c>
      <c r="G265" s="232"/>
      <c r="H265" s="235">
        <v>24</v>
      </c>
      <c r="I265" s="236"/>
      <c r="J265" s="232"/>
      <c r="K265" s="232"/>
      <c r="L265" s="237"/>
      <c r="M265" s="238"/>
      <c r="N265" s="239"/>
      <c r="O265" s="239"/>
      <c r="P265" s="239"/>
      <c r="Q265" s="239"/>
      <c r="R265" s="239"/>
      <c r="S265" s="239"/>
      <c r="T265" s="240"/>
      <c r="AT265" s="241" t="s">
        <v>211</v>
      </c>
      <c r="AU265" s="241" t="s">
        <v>87</v>
      </c>
      <c r="AV265" s="13" t="s">
        <v>87</v>
      </c>
      <c r="AW265" s="13" t="s">
        <v>40</v>
      </c>
      <c r="AX265" s="13" t="s">
        <v>80</v>
      </c>
      <c r="AY265" s="241" t="s">
        <v>201</v>
      </c>
    </row>
    <row r="266" spans="2:65" s="14" customFormat="1">
      <c r="B266" s="242"/>
      <c r="C266" s="243"/>
      <c r="D266" s="218" t="s">
        <v>211</v>
      </c>
      <c r="E266" s="244" t="s">
        <v>34</v>
      </c>
      <c r="F266" s="245" t="s">
        <v>215</v>
      </c>
      <c r="G266" s="243"/>
      <c r="H266" s="246">
        <v>24</v>
      </c>
      <c r="I266" s="247"/>
      <c r="J266" s="243"/>
      <c r="K266" s="243"/>
      <c r="L266" s="248"/>
      <c r="M266" s="249"/>
      <c r="N266" s="250"/>
      <c r="O266" s="250"/>
      <c r="P266" s="250"/>
      <c r="Q266" s="250"/>
      <c r="R266" s="250"/>
      <c r="S266" s="250"/>
      <c r="T266" s="251"/>
      <c r="AT266" s="252" t="s">
        <v>211</v>
      </c>
      <c r="AU266" s="252" t="s">
        <v>87</v>
      </c>
      <c r="AV266" s="14" t="s">
        <v>111</v>
      </c>
      <c r="AW266" s="14" t="s">
        <v>40</v>
      </c>
      <c r="AX266" s="14" t="s">
        <v>42</v>
      </c>
      <c r="AY266" s="252" t="s">
        <v>201</v>
      </c>
    </row>
    <row r="267" spans="2:65" s="11" customFormat="1" ht="29.85" customHeight="1">
      <c r="B267" s="190"/>
      <c r="C267" s="191"/>
      <c r="D267" s="192" t="s">
        <v>79</v>
      </c>
      <c r="E267" s="204" t="s">
        <v>111</v>
      </c>
      <c r="F267" s="204" t="s">
        <v>663</v>
      </c>
      <c r="G267" s="191"/>
      <c r="H267" s="191"/>
      <c r="I267" s="194"/>
      <c r="J267" s="205">
        <f>BK267</f>
        <v>0</v>
      </c>
      <c r="K267" s="191"/>
      <c r="L267" s="196"/>
      <c r="M267" s="197"/>
      <c r="N267" s="198"/>
      <c r="O267" s="198"/>
      <c r="P267" s="199">
        <f>SUM(P268:P273)</f>
        <v>0</v>
      </c>
      <c r="Q267" s="198"/>
      <c r="R267" s="199">
        <f>SUM(R268:R273)</f>
        <v>0</v>
      </c>
      <c r="S267" s="198"/>
      <c r="T267" s="200">
        <f>SUM(T268:T273)</f>
        <v>0</v>
      </c>
      <c r="AR267" s="201" t="s">
        <v>42</v>
      </c>
      <c r="AT267" s="202" t="s">
        <v>79</v>
      </c>
      <c r="AU267" s="202" t="s">
        <v>42</v>
      </c>
      <c r="AY267" s="201" t="s">
        <v>201</v>
      </c>
      <c r="BK267" s="203">
        <f>SUM(BK268:BK273)</f>
        <v>0</v>
      </c>
    </row>
    <row r="268" spans="2:65" s="1" customFormat="1" ht="25.5" customHeight="1">
      <c r="B268" s="43"/>
      <c r="C268" s="206" t="s">
        <v>390</v>
      </c>
      <c r="D268" s="206" t="s">
        <v>203</v>
      </c>
      <c r="E268" s="207" t="s">
        <v>3379</v>
      </c>
      <c r="F268" s="208" t="s">
        <v>3380</v>
      </c>
      <c r="G268" s="209" t="s">
        <v>206</v>
      </c>
      <c r="H268" s="210">
        <v>1.784</v>
      </c>
      <c r="I268" s="211"/>
      <c r="J268" s="212">
        <f>ROUND(I268*H268,2)</f>
        <v>0</v>
      </c>
      <c r="K268" s="208" t="s">
        <v>207</v>
      </c>
      <c r="L268" s="63"/>
      <c r="M268" s="213" t="s">
        <v>34</v>
      </c>
      <c r="N268" s="214" t="s">
        <v>51</v>
      </c>
      <c r="O268" s="44"/>
      <c r="P268" s="215">
        <f>O268*H268</f>
        <v>0</v>
      </c>
      <c r="Q268" s="215">
        <v>0</v>
      </c>
      <c r="R268" s="215">
        <f>Q268*H268</f>
        <v>0</v>
      </c>
      <c r="S268" s="215">
        <v>0</v>
      </c>
      <c r="T268" s="216">
        <f>S268*H268</f>
        <v>0</v>
      </c>
      <c r="AR268" s="25" t="s">
        <v>111</v>
      </c>
      <c r="AT268" s="25" t="s">
        <v>203</v>
      </c>
      <c r="AU268" s="25" t="s">
        <v>87</v>
      </c>
      <c r="AY268" s="25" t="s">
        <v>201</v>
      </c>
      <c r="BE268" s="217">
        <f>IF(N268="základní",J268,0)</f>
        <v>0</v>
      </c>
      <c r="BF268" s="217">
        <f>IF(N268="snížená",J268,0)</f>
        <v>0</v>
      </c>
      <c r="BG268" s="217">
        <f>IF(N268="zákl. přenesená",J268,0)</f>
        <v>0</v>
      </c>
      <c r="BH268" s="217">
        <f>IF(N268="sníž. přenesená",J268,0)</f>
        <v>0</v>
      </c>
      <c r="BI268" s="217">
        <f>IF(N268="nulová",J268,0)</f>
        <v>0</v>
      </c>
      <c r="BJ268" s="25" t="s">
        <v>42</v>
      </c>
      <c r="BK268" s="217">
        <f>ROUND(I268*H268,2)</f>
        <v>0</v>
      </c>
      <c r="BL268" s="25" t="s">
        <v>111</v>
      </c>
      <c r="BM268" s="25" t="s">
        <v>5828</v>
      </c>
    </row>
    <row r="269" spans="2:65" s="1" customFormat="1" ht="54">
      <c r="B269" s="43"/>
      <c r="C269" s="65"/>
      <c r="D269" s="218" t="s">
        <v>209</v>
      </c>
      <c r="E269" s="65"/>
      <c r="F269" s="219" t="s">
        <v>3382</v>
      </c>
      <c r="G269" s="65"/>
      <c r="H269" s="65"/>
      <c r="I269" s="175"/>
      <c r="J269" s="65"/>
      <c r="K269" s="65"/>
      <c r="L269" s="63"/>
      <c r="M269" s="220"/>
      <c r="N269" s="44"/>
      <c r="O269" s="44"/>
      <c r="P269" s="44"/>
      <c r="Q269" s="44"/>
      <c r="R269" s="44"/>
      <c r="S269" s="44"/>
      <c r="T269" s="80"/>
      <c r="AT269" s="25" t="s">
        <v>209</v>
      </c>
      <c r="AU269" s="25" t="s">
        <v>87</v>
      </c>
    </row>
    <row r="270" spans="2:65" s="12" customFormat="1">
      <c r="B270" s="221"/>
      <c r="C270" s="222"/>
      <c r="D270" s="218" t="s">
        <v>211</v>
      </c>
      <c r="E270" s="223" t="s">
        <v>34</v>
      </c>
      <c r="F270" s="224" t="s">
        <v>5189</v>
      </c>
      <c r="G270" s="222"/>
      <c r="H270" s="223" t="s">
        <v>34</v>
      </c>
      <c r="I270" s="225"/>
      <c r="J270" s="222"/>
      <c r="K270" s="222"/>
      <c r="L270" s="226"/>
      <c r="M270" s="227"/>
      <c r="N270" s="228"/>
      <c r="O270" s="228"/>
      <c r="P270" s="228"/>
      <c r="Q270" s="228"/>
      <c r="R270" s="228"/>
      <c r="S270" s="228"/>
      <c r="T270" s="229"/>
      <c r="AT270" s="230" t="s">
        <v>211</v>
      </c>
      <c r="AU270" s="230" t="s">
        <v>87</v>
      </c>
      <c r="AV270" s="12" t="s">
        <v>42</v>
      </c>
      <c r="AW270" s="12" t="s">
        <v>40</v>
      </c>
      <c r="AX270" s="12" t="s">
        <v>80</v>
      </c>
      <c r="AY270" s="230" t="s">
        <v>201</v>
      </c>
    </row>
    <row r="271" spans="2:65" s="12" customFormat="1">
      <c r="B271" s="221"/>
      <c r="C271" s="222"/>
      <c r="D271" s="218" t="s">
        <v>211</v>
      </c>
      <c r="E271" s="223" t="s">
        <v>34</v>
      </c>
      <c r="F271" s="224" t="s">
        <v>5230</v>
      </c>
      <c r="G271" s="222"/>
      <c r="H271" s="223" t="s">
        <v>34</v>
      </c>
      <c r="I271" s="225"/>
      <c r="J271" s="222"/>
      <c r="K271" s="222"/>
      <c r="L271" s="226"/>
      <c r="M271" s="227"/>
      <c r="N271" s="228"/>
      <c r="O271" s="228"/>
      <c r="P271" s="228"/>
      <c r="Q271" s="228"/>
      <c r="R271" s="228"/>
      <c r="S271" s="228"/>
      <c r="T271" s="229"/>
      <c r="AT271" s="230" t="s">
        <v>211</v>
      </c>
      <c r="AU271" s="230" t="s">
        <v>87</v>
      </c>
      <c r="AV271" s="12" t="s">
        <v>42</v>
      </c>
      <c r="AW271" s="12" t="s">
        <v>40</v>
      </c>
      <c r="AX271" s="12" t="s">
        <v>80</v>
      </c>
      <c r="AY271" s="230" t="s">
        <v>201</v>
      </c>
    </row>
    <row r="272" spans="2:65" s="13" customFormat="1">
      <c r="B272" s="231"/>
      <c r="C272" s="232"/>
      <c r="D272" s="218" t="s">
        <v>211</v>
      </c>
      <c r="E272" s="233" t="s">
        <v>34</v>
      </c>
      <c r="F272" s="234" t="s">
        <v>5829</v>
      </c>
      <c r="G272" s="232"/>
      <c r="H272" s="235">
        <v>1.784</v>
      </c>
      <c r="I272" s="236"/>
      <c r="J272" s="232"/>
      <c r="K272" s="232"/>
      <c r="L272" s="237"/>
      <c r="M272" s="238"/>
      <c r="N272" s="239"/>
      <c r="O272" s="239"/>
      <c r="P272" s="239"/>
      <c r="Q272" s="239"/>
      <c r="R272" s="239"/>
      <c r="S272" s="239"/>
      <c r="T272" s="240"/>
      <c r="AT272" s="241" t="s">
        <v>211</v>
      </c>
      <c r="AU272" s="241" t="s">
        <v>87</v>
      </c>
      <c r="AV272" s="13" t="s">
        <v>87</v>
      </c>
      <c r="AW272" s="13" t="s">
        <v>40</v>
      </c>
      <c r="AX272" s="13" t="s">
        <v>80</v>
      </c>
      <c r="AY272" s="241" t="s">
        <v>201</v>
      </c>
    </row>
    <row r="273" spans="2:65" s="14" customFormat="1">
      <c r="B273" s="242"/>
      <c r="C273" s="243"/>
      <c r="D273" s="218" t="s">
        <v>211</v>
      </c>
      <c r="E273" s="244" t="s">
        <v>34</v>
      </c>
      <c r="F273" s="245" t="s">
        <v>215</v>
      </c>
      <c r="G273" s="243"/>
      <c r="H273" s="246">
        <v>1.784</v>
      </c>
      <c r="I273" s="247"/>
      <c r="J273" s="243"/>
      <c r="K273" s="243"/>
      <c r="L273" s="248"/>
      <c r="M273" s="249"/>
      <c r="N273" s="250"/>
      <c r="O273" s="250"/>
      <c r="P273" s="250"/>
      <c r="Q273" s="250"/>
      <c r="R273" s="250"/>
      <c r="S273" s="250"/>
      <c r="T273" s="251"/>
      <c r="AT273" s="252" t="s">
        <v>211</v>
      </c>
      <c r="AU273" s="252" t="s">
        <v>87</v>
      </c>
      <c r="AV273" s="14" t="s">
        <v>111</v>
      </c>
      <c r="AW273" s="14" t="s">
        <v>40</v>
      </c>
      <c r="AX273" s="14" t="s">
        <v>42</v>
      </c>
      <c r="AY273" s="252" t="s">
        <v>201</v>
      </c>
    </row>
    <row r="274" spans="2:65" s="11" customFormat="1" ht="29.85" customHeight="1">
      <c r="B274" s="190"/>
      <c r="C274" s="191"/>
      <c r="D274" s="192" t="s">
        <v>79</v>
      </c>
      <c r="E274" s="204" t="s">
        <v>123</v>
      </c>
      <c r="F274" s="204" t="s">
        <v>4669</v>
      </c>
      <c r="G274" s="191"/>
      <c r="H274" s="191"/>
      <c r="I274" s="194"/>
      <c r="J274" s="205">
        <f>BK274</f>
        <v>0</v>
      </c>
      <c r="K274" s="191"/>
      <c r="L274" s="196"/>
      <c r="M274" s="197"/>
      <c r="N274" s="198"/>
      <c r="O274" s="198"/>
      <c r="P274" s="199">
        <f>SUM(P275:P300)</f>
        <v>0</v>
      </c>
      <c r="Q274" s="198"/>
      <c r="R274" s="199">
        <f>SUM(R275:R300)</f>
        <v>5.3241689999999995</v>
      </c>
      <c r="S274" s="198"/>
      <c r="T274" s="200">
        <f>SUM(T275:T300)</f>
        <v>0</v>
      </c>
      <c r="AR274" s="201" t="s">
        <v>42</v>
      </c>
      <c r="AT274" s="202" t="s">
        <v>79</v>
      </c>
      <c r="AU274" s="202" t="s">
        <v>42</v>
      </c>
      <c r="AY274" s="201" t="s">
        <v>201</v>
      </c>
      <c r="BK274" s="203">
        <f>SUM(BK275:BK300)</f>
        <v>0</v>
      </c>
    </row>
    <row r="275" spans="2:65" s="1" customFormat="1" ht="25.5" customHeight="1">
      <c r="B275" s="43"/>
      <c r="C275" s="206" t="s">
        <v>395</v>
      </c>
      <c r="D275" s="206" t="s">
        <v>203</v>
      </c>
      <c r="E275" s="207" t="s">
        <v>5359</v>
      </c>
      <c r="F275" s="208" t="s">
        <v>5360</v>
      </c>
      <c r="G275" s="209" t="s">
        <v>137</v>
      </c>
      <c r="H275" s="210">
        <v>7.3</v>
      </c>
      <c r="I275" s="211"/>
      <c r="J275" s="212">
        <f>ROUND(I275*H275,2)</f>
        <v>0</v>
      </c>
      <c r="K275" s="208" t="s">
        <v>207</v>
      </c>
      <c r="L275" s="63"/>
      <c r="M275" s="213" t="s">
        <v>34</v>
      </c>
      <c r="N275" s="214" t="s">
        <v>51</v>
      </c>
      <c r="O275" s="44"/>
      <c r="P275" s="215">
        <f>O275*H275</f>
        <v>0</v>
      </c>
      <c r="Q275" s="215">
        <v>0.27994000000000002</v>
      </c>
      <c r="R275" s="215">
        <f>Q275*H275</f>
        <v>2.0435620000000001</v>
      </c>
      <c r="S275" s="215">
        <v>0</v>
      </c>
      <c r="T275" s="216">
        <f>S275*H275</f>
        <v>0</v>
      </c>
      <c r="AR275" s="25" t="s">
        <v>111</v>
      </c>
      <c r="AT275" s="25" t="s">
        <v>203</v>
      </c>
      <c r="AU275" s="25" t="s">
        <v>87</v>
      </c>
      <c r="AY275" s="25" t="s">
        <v>201</v>
      </c>
      <c r="BE275" s="217">
        <f>IF(N275="základní",J275,0)</f>
        <v>0</v>
      </c>
      <c r="BF275" s="217">
        <f>IF(N275="snížená",J275,0)</f>
        <v>0</v>
      </c>
      <c r="BG275" s="217">
        <f>IF(N275="zákl. přenesená",J275,0)</f>
        <v>0</v>
      </c>
      <c r="BH275" s="217">
        <f>IF(N275="sníž. přenesená",J275,0)</f>
        <v>0</v>
      </c>
      <c r="BI275" s="217">
        <f>IF(N275="nulová",J275,0)</f>
        <v>0</v>
      </c>
      <c r="BJ275" s="25" t="s">
        <v>42</v>
      </c>
      <c r="BK275" s="217">
        <f>ROUND(I275*H275,2)</f>
        <v>0</v>
      </c>
      <c r="BL275" s="25" t="s">
        <v>111</v>
      </c>
      <c r="BM275" s="25" t="s">
        <v>5830</v>
      </c>
    </row>
    <row r="276" spans="2:65" s="1" customFormat="1" ht="81">
      <c r="B276" s="43"/>
      <c r="C276" s="65"/>
      <c r="D276" s="218" t="s">
        <v>209</v>
      </c>
      <c r="E276" s="65"/>
      <c r="F276" s="219" t="s">
        <v>5362</v>
      </c>
      <c r="G276" s="65"/>
      <c r="H276" s="65"/>
      <c r="I276" s="175"/>
      <c r="J276" s="65"/>
      <c r="K276" s="65"/>
      <c r="L276" s="63"/>
      <c r="M276" s="220"/>
      <c r="N276" s="44"/>
      <c r="O276" s="44"/>
      <c r="P276" s="44"/>
      <c r="Q276" s="44"/>
      <c r="R276" s="44"/>
      <c r="S276" s="44"/>
      <c r="T276" s="80"/>
      <c r="AT276" s="25" t="s">
        <v>209</v>
      </c>
      <c r="AU276" s="25" t="s">
        <v>87</v>
      </c>
    </row>
    <row r="277" spans="2:65" s="12" customFormat="1">
      <c r="B277" s="221"/>
      <c r="C277" s="222"/>
      <c r="D277" s="218" t="s">
        <v>211</v>
      </c>
      <c r="E277" s="223" t="s">
        <v>34</v>
      </c>
      <c r="F277" s="224" t="s">
        <v>5189</v>
      </c>
      <c r="G277" s="222"/>
      <c r="H277" s="223" t="s">
        <v>34</v>
      </c>
      <c r="I277" s="225"/>
      <c r="J277" s="222"/>
      <c r="K277" s="222"/>
      <c r="L277" s="226"/>
      <c r="M277" s="227"/>
      <c r="N277" s="228"/>
      <c r="O277" s="228"/>
      <c r="P277" s="228"/>
      <c r="Q277" s="228"/>
      <c r="R277" s="228"/>
      <c r="S277" s="228"/>
      <c r="T277" s="229"/>
      <c r="AT277" s="230" t="s">
        <v>211</v>
      </c>
      <c r="AU277" s="230" t="s">
        <v>87</v>
      </c>
      <c r="AV277" s="12" t="s">
        <v>42</v>
      </c>
      <c r="AW277" s="12" t="s">
        <v>40</v>
      </c>
      <c r="AX277" s="12" t="s">
        <v>80</v>
      </c>
      <c r="AY277" s="230" t="s">
        <v>201</v>
      </c>
    </row>
    <row r="278" spans="2:65" s="13" customFormat="1">
      <c r="B278" s="231"/>
      <c r="C278" s="232"/>
      <c r="D278" s="218" t="s">
        <v>211</v>
      </c>
      <c r="E278" s="233" t="s">
        <v>34</v>
      </c>
      <c r="F278" s="234" t="s">
        <v>5831</v>
      </c>
      <c r="G278" s="232"/>
      <c r="H278" s="235">
        <v>5.3</v>
      </c>
      <c r="I278" s="236"/>
      <c r="J278" s="232"/>
      <c r="K278" s="232"/>
      <c r="L278" s="237"/>
      <c r="M278" s="238"/>
      <c r="N278" s="239"/>
      <c r="O278" s="239"/>
      <c r="P278" s="239"/>
      <c r="Q278" s="239"/>
      <c r="R278" s="239"/>
      <c r="S278" s="239"/>
      <c r="T278" s="240"/>
      <c r="AT278" s="241" t="s">
        <v>211</v>
      </c>
      <c r="AU278" s="241" t="s">
        <v>87</v>
      </c>
      <c r="AV278" s="13" t="s">
        <v>87</v>
      </c>
      <c r="AW278" s="13" t="s">
        <v>40</v>
      </c>
      <c r="AX278" s="13" t="s">
        <v>80</v>
      </c>
      <c r="AY278" s="241" t="s">
        <v>201</v>
      </c>
    </row>
    <row r="279" spans="2:65" s="13" customFormat="1">
      <c r="B279" s="231"/>
      <c r="C279" s="232"/>
      <c r="D279" s="218" t="s">
        <v>211</v>
      </c>
      <c r="E279" s="233" t="s">
        <v>34</v>
      </c>
      <c r="F279" s="234" t="s">
        <v>5832</v>
      </c>
      <c r="G279" s="232"/>
      <c r="H279" s="235">
        <v>2</v>
      </c>
      <c r="I279" s="236"/>
      <c r="J279" s="232"/>
      <c r="K279" s="232"/>
      <c r="L279" s="237"/>
      <c r="M279" s="238"/>
      <c r="N279" s="239"/>
      <c r="O279" s="239"/>
      <c r="P279" s="239"/>
      <c r="Q279" s="239"/>
      <c r="R279" s="239"/>
      <c r="S279" s="239"/>
      <c r="T279" s="240"/>
      <c r="AT279" s="241" t="s">
        <v>211</v>
      </c>
      <c r="AU279" s="241" t="s">
        <v>87</v>
      </c>
      <c r="AV279" s="13" t="s">
        <v>87</v>
      </c>
      <c r="AW279" s="13" t="s">
        <v>40</v>
      </c>
      <c r="AX279" s="13" t="s">
        <v>80</v>
      </c>
      <c r="AY279" s="241" t="s">
        <v>201</v>
      </c>
    </row>
    <row r="280" spans="2:65" s="14" customFormat="1">
      <c r="B280" s="242"/>
      <c r="C280" s="243"/>
      <c r="D280" s="218" t="s">
        <v>211</v>
      </c>
      <c r="E280" s="244" t="s">
        <v>34</v>
      </c>
      <c r="F280" s="245" t="s">
        <v>215</v>
      </c>
      <c r="G280" s="243"/>
      <c r="H280" s="246">
        <v>7.3</v>
      </c>
      <c r="I280" s="247"/>
      <c r="J280" s="243"/>
      <c r="K280" s="243"/>
      <c r="L280" s="248"/>
      <c r="M280" s="249"/>
      <c r="N280" s="250"/>
      <c r="O280" s="250"/>
      <c r="P280" s="250"/>
      <c r="Q280" s="250"/>
      <c r="R280" s="250"/>
      <c r="S280" s="250"/>
      <c r="T280" s="251"/>
      <c r="AT280" s="252" t="s">
        <v>211</v>
      </c>
      <c r="AU280" s="252" t="s">
        <v>87</v>
      </c>
      <c r="AV280" s="14" t="s">
        <v>111</v>
      </c>
      <c r="AW280" s="14" t="s">
        <v>40</v>
      </c>
      <c r="AX280" s="14" t="s">
        <v>42</v>
      </c>
      <c r="AY280" s="252" t="s">
        <v>201</v>
      </c>
    </row>
    <row r="281" spans="2:65" s="1" customFormat="1" ht="38.25" customHeight="1">
      <c r="B281" s="43"/>
      <c r="C281" s="206" t="s">
        <v>399</v>
      </c>
      <c r="D281" s="206" t="s">
        <v>203</v>
      </c>
      <c r="E281" s="207" t="s">
        <v>5363</v>
      </c>
      <c r="F281" s="208" t="s">
        <v>5364</v>
      </c>
      <c r="G281" s="209" t="s">
        <v>137</v>
      </c>
      <c r="H281" s="210">
        <v>5.3</v>
      </c>
      <c r="I281" s="211"/>
      <c r="J281" s="212">
        <f>ROUND(I281*H281,2)</f>
        <v>0</v>
      </c>
      <c r="K281" s="208" t="s">
        <v>207</v>
      </c>
      <c r="L281" s="63"/>
      <c r="M281" s="213" t="s">
        <v>34</v>
      </c>
      <c r="N281" s="214" t="s">
        <v>51</v>
      </c>
      <c r="O281" s="44"/>
      <c r="P281" s="215">
        <f>O281*H281</f>
        <v>0</v>
      </c>
      <c r="Q281" s="215">
        <v>0.25008000000000002</v>
      </c>
      <c r="R281" s="215">
        <f>Q281*H281</f>
        <v>1.3254240000000002</v>
      </c>
      <c r="S281" s="215">
        <v>0</v>
      </c>
      <c r="T281" s="216">
        <f>S281*H281</f>
        <v>0</v>
      </c>
      <c r="AR281" s="25" t="s">
        <v>111</v>
      </c>
      <c r="AT281" s="25" t="s">
        <v>203</v>
      </c>
      <c r="AU281" s="25" t="s">
        <v>87</v>
      </c>
      <c r="AY281" s="25" t="s">
        <v>201</v>
      </c>
      <c r="BE281" s="217">
        <f>IF(N281="základní",J281,0)</f>
        <v>0</v>
      </c>
      <c r="BF281" s="217">
        <f>IF(N281="snížená",J281,0)</f>
        <v>0</v>
      </c>
      <c r="BG281" s="217">
        <f>IF(N281="zákl. přenesená",J281,0)</f>
        <v>0</v>
      </c>
      <c r="BH281" s="217">
        <f>IF(N281="sníž. přenesená",J281,0)</f>
        <v>0</v>
      </c>
      <c r="BI281" s="217">
        <f>IF(N281="nulová",J281,0)</f>
        <v>0</v>
      </c>
      <c r="BJ281" s="25" t="s">
        <v>42</v>
      </c>
      <c r="BK281" s="217">
        <f>ROUND(I281*H281,2)</f>
        <v>0</v>
      </c>
      <c r="BL281" s="25" t="s">
        <v>111</v>
      </c>
      <c r="BM281" s="25" t="s">
        <v>5833</v>
      </c>
    </row>
    <row r="282" spans="2:65" s="1" customFormat="1" ht="81">
      <c r="B282" s="43"/>
      <c r="C282" s="65"/>
      <c r="D282" s="218" t="s">
        <v>209</v>
      </c>
      <c r="E282" s="65"/>
      <c r="F282" s="219" t="s">
        <v>5362</v>
      </c>
      <c r="G282" s="65"/>
      <c r="H282" s="65"/>
      <c r="I282" s="175"/>
      <c r="J282" s="65"/>
      <c r="K282" s="65"/>
      <c r="L282" s="63"/>
      <c r="M282" s="220"/>
      <c r="N282" s="44"/>
      <c r="O282" s="44"/>
      <c r="P282" s="44"/>
      <c r="Q282" s="44"/>
      <c r="R282" s="44"/>
      <c r="S282" s="44"/>
      <c r="T282" s="80"/>
      <c r="AT282" s="25" t="s">
        <v>209</v>
      </c>
      <c r="AU282" s="25" t="s">
        <v>87</v>
      </c>
    </row>
    <row r="283" spans="2:65" s="12" customFormat="1">
      <c r="B283" s="221"/>
      <c r="C283" s="222"/>
      <c r="D283" s="218" t="s">
        <v>211</v>
      </c>
      <c r="E283" s="223" t="s">
        <v>34</v>
      </c>
      <c r="F283" s="224" t="s">
        <v>5189</v>
      </c>
      <c r="G283" s="222"/>
      <c r="H283" s="223" t="s">
        <v>34</v>
      </c>
      <c r="I283" s="225"/>
      <c r="J283" s="222"/>
      <c r="K283" s="222"/>
      <c r="L283" s="226"/>
      <c r="M283" s="227"/>
      <c r="N283" s="228"/>
      <c r="O283" s="228"/>
      <c r="P283" s="228"/>
      <c r="Q283" s="228"/>
      <c r="R283" s="228"/>
      <c r="S283" s="228"/>
      <c r="T283" s="229"/>
      <c r="AT283" s="230" t="s">
        <v>211</v>
      </c>
      <c r="AU283" s="230" t="s">
        <v>87</v>
      </c>
      <c r="AV283" s="12" t="s">
        <v>42</v>
      </c>
      <c r="AW283" s="12" t="s">
        <v>40</v>
      </c>
      <c r="AX283" s="12" t="s">
        <v>80</v>
      </c>
      <c r="AY283" s="230" t="s">
        <v>201</v>
      </c>
    </row>
    <row r="284" spans="2:65" s="13" customFormat="1">
      <c r="B284" s="231"/>
      <c r="C284" s="232"/>
      <c r="D284" s="218" t="s">
        <v>211</v>
      </c>
      <c r="E284" s="233" t="s">
        <v>34</v>
      </c>
      <c r="F284" s="234" t="s">
        <v>5831</v>
      </c>
      <c r="G284" s="232"/>
      <c r="H284" s="235">
        <v>5.3</v>
      </c>
      <c r="I284" s="236"/>
      <c r="J284" s="232"/>
      <c r="K284" s="232"/>
      <c r="L284" s="237"/>
      <c r="M284" s="238"/>
      <c r="N284" s="239"/>
      <c r="O284" s="239"/>
      <c r="P284" s="239"/>
      <c r="Q284" s="239"/>
      <c r="R284" s="239"/>
      <c r="S284" s="239"/>
      <c r="T284" s="240"/>
      <c r="AT284" s="241" t="s">
        <v>211</v>
      </c>
      <c r="AU284" s="241" t="s">
        <v>87</v>
      </c>
      <c r="AV284" s="13" t="s">
        <v>87</v>
      </c>
      <c r="AW284" s="13" t="s">
        <v>40</v>
      </c>
      <c r="AX284" s="13" t="s">
        <v>80</v>
      </c>
      <c r="AY284" s="241" t="s">
        <v>201</v>
      </c>
    </row>
    <row r="285" spans="2:65" s="14" customFormat="1">
      <c r="B285" s="242"/>
      <c r="C285" s="243"/>
      <c r="D285" s="218" t="s">
        <v>211</v>
      </c>
      <c r="E285" s="244" t="s">
        <v>34</v>
      </c>
      <c r="F285" s="245" t="s">
        <v>215</v>
      </c>
      <c r="G285" s="243"/>
      <c r="H285" s="246">
        <v>5.3</v>
      </c>
      <c r="I285" s="247"/>
      <c r="J285" s="243"/>
      <c r="K285" s="243"/>
      <c r="L285" s="248"/>
      <c r="M285" s="249"/>
      <c r="N285" s="250"/>
      <c r="O285" s="250"/>
      <c r="P285" s="250"/>
      <c r="Q285" s="250"/>
      <c r="R285" s="250"/>
      <c r="S285" s="250"/>
      <c r="T285" s="251"/>
      <c r="AT285" s="252" t="s">
        <v>211</v>
      </c>
      <c r="AU285" s="252" t="s">
        <v>87</v>
      </c>
      <c r="AV285" s="14" t="s">
        <v>111</v>
      </c>
      <c r="AW285" s="14" t="s">
        <v>40</v>
      </c>
      <c r="AX285" s="14" t="s">
        <v>42</v>
      </c>
      <c r="AY285" s="252" t="s">
        <v>201</v>
      </c>
    </row>
    <row r="286" spans="2:65" s="1" customFormat="1" ht="38.25" customHeight="1">
      <c r="B286" s="43"/>
      <c r="C286" s="206" t="s">
        <v>405</v>
      </c>
      <c r="D286" s="206" t="s">
        <v>203</v>
      </c>
      <c r="E286" s="207" t="s">
        <v>5366</v>
      </c>
      <c r="F286" s="208" t="s">
        <v>5367</v>
      </c>
      <c r="G286" s="209" t="s">
        <v>137</v>
      </c>
      <c r="H286" s="210">
        <v>5.3</v>
      </c>
      <c r="I286" s="211"/>
      <c r="J286" s="212">
        <f>ROUND(I286*H286,2)</f>
        <v>0</v>
      </c>
      <c r="K286" s="208" t="s">
        <v>207</v>
      </c>
      <c r="L286" s="63"/>
      <c r="M286" s="213" t="s">
        <v>34</v>
      </c>
      <c r="N286" s="214" t="s">
        <v>51</v>
      </c>
      <c r="O286" s="44"/>
      <c r="P286" s="215">
        <f>O286*H286</f>
        <v>0</v>
      </c>
      <c r="Q286" s="215">
        <v>0.12966</v>
      </c>
      <c r="R286" s="215">
        <f>Q286*H286</f>
        <v>0.68719799999999998</v>
      </c>
      <c r="S286" s="215">
        <v>0</v>
      </c>
      <c r="T286" s="216">
        <f>S286*H286</f>
        <v>0</v>
      </c>
      <c r="AR286" s="25" t="s">
        <v>111</v>
      </c>
      <c r="AT286" s="25" t="s">
        <v>203</v>
      </c>
      <c r="AU286" s="25" t="s">
        <v>87</v>
      </c>
      <c r="AY286" s="25" t="s">
        <v>201</v>
      </c>
      <c r="BE286" s="217">
        <f>IF(N286="základní",J286,0)</f>
        <v>0</v>
      </c>
      <c r="BF286" s="217">
        <f>IF(N286="snížená",J286,0)</f>
        <v>0</v>
      </c>
      <c r="BG286" s="217">
        <f>IF(N286="zákl. přenesená",J286,0)</f>
        <v>0</v>
      </c>
      <c r="BH286" s="217">
        <f>IF(N286="sníž. přenesená",J286,0)</f>
        <v>0</v>
      </c>
      <c r="BI286" s="217">
        <f>IF(N286="nulová",J286,0)</f>
        <v>0</v>
      </c>
      <c r="BJ286" s="25" t="s">
        <v>42</v>
      </c>
      <c r="BK286" s="217">
        <f>ROUND(I286*H286,2)</f>
        <v>0</v>
      </c>
      <c r="BL286" s="25" t="s">
        <v>111</v>
      </c>
      <c r="BM286" s="25" t="s">
        <v>5834</v>
      </c>
    </row>
    <row r="287" spans="2:65" s="1" customFormat="1" ht="121.5">
      <c r="B287" s="43"/>
      <c r="C287" s="65"/>
      <c r="D287" s="218" t="s">
        <v>209</v>
      </c>
      <c r="E287" s="65"/>
      <c r="F287" s="219" t="s">
        <v>5369</v>
      </c>
      <c r="G287" s="65"/>
      <c r="H287" s="65"/>
      <c r="I287" s="175"/>
      <c r="J287" s="65"/>
      <c r="K287" s="65"/>
      <c r="L287" s="63"/>
      <c r="M287" s="220"/>
      <c r="N287" s="44"/>
      <c r="O287" s="44"/>
      <c r="P287" s="44"/>
      <c r="Q287" s="44"/>
      <c r="R287" s="44"/>
      <c r="S287" s="44"/>
      <c r="T287" s="80"/>
      <c r="AT287" s="25" t="s">
        <v>209</v>
      </c>
      <c r="AU287" s="25" t="s">
        <v>87</v>
      </c>
    </row>
    <row r="288" spans="2:65" s="12" customFormat="1">
      <c r="B288" s="221"/>
      <c r="C288" s="222"/>
      <c r="D288" s="218" t="s">
        <v>211</v>
      </c>
      <c r="E288" s="223" t="s">
        <v>34</v>
      </c>
      <c r="F288" s="224" t="s">
        <v>5189</v>
      </c>
      <c r="G288" s="222"/>
      <c r="H288" s="223" t="s">
        <v>34</v>
      </c>
      <c r="I288" s="225"/>
      <c r="J288" s="222"/>
      <c r="K288" s="222"/>
      <c r="L288" s="226"/>
      <c r="M288" s="227"/>
      <c r="N288" s="228"/>
      <c r="O288" s="228"/>
      <c r="P288" s="228"/>
      <c r="Q288" s="228"/>
      <c r="R288" s="228"/>
      <c r="S288" s="228"/>
      <c r="T288" s="229"/>
      <c r="AT288" s="230" t="s">
        <v>211</v>
      </c>
      <c r="AU288" s="230" t="s">
        <v>87</v>
      </c>
      <c r="AV288" s="12" t="s">
        <v>42</v>
      </c>
      <c r="AW288" s="12" t="s">
        <v>40</v>
      </c>
      <c r="AX288" s="12" t="s">
        <v>80</v>
      </c>
      <c r="AY288" s="230" t="s">
        <v>201</v>
      </c>
    </row>
    <row r="289" spans="2:65" s="13" customFormat="1">
      <c r="B289" s="231"/>
      <c r="C289" s="232"/>
      <c r="D289" s="218" t="s">
        <v>211</v>
      </c>
      <c r="E289" s="233" t="s">
        <v>34</v>
      </c>
      <c r="F289" s="234" t="s">
        <v>5835</v>
      </c>
      <c r="G289" s="232"/>
      <c r="H289" s="235">
        <v>5.3</v>
      </c>
      <c r="I289" s="236"/>
      <c r="J289" s="232"/>
      <c r="K289" s="232"/>
      <c r="L289" s="237"/>
      <c r="M289" s="238"/>
      <c r="N289" s="239"/>
      <c r="O289" s="239"/>
      <c r="P289" s="239"/>
      <c r="Q289" s="239"/>
      <c r="R289" s="239"/>
      <c r="S289" s="239"/>
      <c r="T289" s="240"/>
      <c r="AT289" s="241" t="s">
        <v>211</v>
      </c>
      <c r="AU289" s="241" t="s">
        <v>87</v>
      </c>
      <c r="AV289" s="13" t="s">
        <v>87</v>
      </c>
      <c r="AW289" s="13" t="s">
        <v>40</v>
      </c>
      <c r="AX289" s="13" t="s">
        <v>80</v>
      </c>
      <c r="AY289" s="241" t="s">
        <v>201</v>
      </c>
    </row>
    <row r="290" spans="2:65" s="14" customFormat="1">
      <c r="B290" s="242"/>
      <c r="C290" s="243"/>
      <c r="D290" s="218" t="s">
        <v>211</v>
      </c>
      <c r="E290" s="244" t="s">
        <v>34</v>
      </c>
      <c r="F290" s="245" t="s">
        <v>215</v>
      </c>
      <c r="G290" s="243"/>
      <c r="H290" s="246">
        <v>5.3</v>
      </c>
      <c r="I290" s="247"/>
      <c r="J290" s="243"/>
      <c r="K290" s="243"/>
      <c r="L290" s="248"/>
      <c r="M290" s="249"/>
      <c r="N290" s="250"/>
      <c r="O290" s="250"/>
      <c r="P290" s="250"/>
      <c r="Q290" s="250"/>
      <c r="R290" s="250"/>
      <c r="S290" s="250"/>
      <c r="T290" s="251"/>
      <c r="AT290" s="252" t="s">
        <v>211</v>
      </c>
      <c r="AU290" s="252" t="s">
        <v>87</v>
      </c>
      <c r="AV290" s="14" t="s">
        <v>111</v>
      </c>
      <c r="AW290" s="14" t="s">
        <v>40</v>
      </c>
      <c r="AX290" s="14" t="s">
        <v>42</v>
      </c>
      <c r="AY290" s="252" t="s">
        <v>201</v>
      </c>
    </row>
    <row r="291" spans="2:65" s="1" customFormat="1" ht="38.25" customHeight="1">
      <c r="B291" s="43"/>
      <c r="C291" s="206" t="s">
        <v>413</v>
      </c>
      <c r="D291" s="206" t="s">
        <v>203</v>
      </c>
      <c r="E291" s="207" t="s">
        <v>5370</v>
      </c>
      <c r="F291" s="208" t="s">
        <v>5371</v>
      </c>
      <c r="G291" s="209" t="s">
        <v>137</v>
      </c>
      <c r="H291" s="210">
        <v>5.3</v>
      </c>
      <c r="I291" s="211"/>
      <c r="J291" s="212">
        <f>ROUND(I291*H291,2)</f>
        <v>0</v>
      </c>
      <c r="K291" s="208" t="s">
        <v>207</v>
      </c>
      <c r="L291" s="63"/>
      <c r="M291" s="213" t="s">
        <v>34</v>
      </c>
      <c r="N291" s="214" t="s">
        <v>51</v>
      </c>
      <c r="O291" s="44"/>
      <c r="P291" s="215">
        <f>O291*H291</f>
        <v>0</v>
      </c>
      <c r="Q291" s="215">
        <v>0.20745</v>
      </c>
      <c r="R291" s="215">
        <f>Q291*H291</f>
        <v>1.099485</v>
      </c>
      <c r="S291" s="215">
        <v>0</v>
      </c>
      <c r="T291" s="216">
        <f>S291*H291</f>
        <v>0</v>
      </c>
      <c r="AR291" s="25" t="s">
        <v>111</v>
      </c>
      <c r="AT291" s="25" t="s">
        <v>203</v>
      </c>
      <c r="AU291" s="25" t="s">
        <v>87</v>
      </c>
      <c r="AY291" s="25" t="s">
        <v>201</v>
      </c>
      <c r="BE291" s="217">
        <f>IF(N291="základní",J291,0)</f>
        <v>0</v>
      </c>
      <c r="BF291" s="217">
        <f>IF(N291="snížená",J291,0)</f>
        <v>0</v>
      </c>
      <c r="BG291" s="217">
        <f>IF(N291="zákl. přenesená",J291,0)</f>
        <v>0</v>
      </c>
      <c r="BH291" s="217">
        <f>IF(N291="sníž. přenesená",J291,0)</f>
        <v>0</v>
      </c>
      <c r="BI291" s="217">
        <f>IF(N291="nulová",J291,0)</f>
        <v>0</v>
      </c>
      <c r="BJ291" s="25" t="s">
        <v>42</v>
      </c>
      <c r="BK291" s="217">
        <f>ROUND(I291*H291,2)</f>
        <v>0</v>
      </c>
      <c r="BL291" s="25" t="s">
        <v>111</v>
      </c>
      <c r="BM291" s="25" t="s">
        <v>5836</v>
      </c>
    </row>
    <row r="292" spans="2:65" s="1" customFormat="1" ht="121.5">
      <c r="B292" s="43"/>
      <c r="C292" s="65"/>
      <c r="D292" s="218" t="s">
        <v>209</v>
      </c>
      <c r="E292" s="65"/>
      <c r="F292" s="219" t="s">
        <v>5369</v>
      </c>
      <c r="G292" s="65"/>
      <c r="H292" s="65"/>
      <c r="I292" s="175"/>
      <c r="J292" s="65"/>
      <c r="K292" s="65"/>
      <c r="L292" s="63"/>
      <c r="M292" s="220"/>
      <c r="N292" s="44"/>
      <c r="O292" s="44"/>
      <c r="P292" s="44"/>
      <c r="Q292" s="44"/>
      <c r="R292" s="44"/>
      <c r="S292" s="44"/>
      <c r="T292" s="80"/>
      <c r="AT292" s="25" t="s">
        <v>209</v>
      </c>
      <c r="AU292" s="25" t="s">
        <v>87</v>
      </c>
    </row>
    <row r="293" spans="2:65" s="12" customFormat="1">
      <c r="B293" s="221"/>
      <c r="C293" s="222"/>
      <c r="D293" s="218" t="s">
        <v>211</v>
      </c>
      <c r="E293" s="223" t="s">
        <v>34</v>
      </c>
      <c r="F293" s="224" t="s">
        <v>5189</v>
      </c>
      <c r="G293" s="222"/>
      <c r="H293" s="223" t="s">
        <v>34</v>
      </c>
      <c r="I293" s="225"/>
      <c r="J293" s="222"/>
      <c r="K293" s="222"/>
      <c r="L293" s="226"/>
      <c r="M293" s="227"/>
      <c r="N293" s="228"/>
      <c r="O293" s="228"/>
      <c r="P293" s="228"/>
      <c r="Q293" s="228"/>
      <c r="R293" s="228"/>
      <c r="S293" s="228"/>
      <c r="T293" s="229"/>
      <c r="AT293" s="230" t="s">
        <v>211</v>
      </c>
      <c r="AU293" s="230" t="s">
        <v>87</v>
      </c>
      <c r="AV293" s="12" t="s">
        <v>42</v>
      </c>
      <c r="AW293" s="12" t="s">
        <v>40</v>
      </c>
      <c r="AX293" s="12" t="s">
        <v>80</v>
      </c>
      <c r="AY293" s="230" t="s">
        <v>201</v>
      </c>
    </row>
    <row r="294" spans="2:65" s="13" customFormat="1">
      <c r="B294" s="231"/>
      <c r="C294" s="232"/>
      <c r="D294" s="218" t="s">
        <v>211</v>
      </c>
      <c r="E294" s="233" t="s">
        <v>34</v>
      </c>
      <c r="F294" s="234" t="s">
        <v>5837</v>
      </c>
      <c r="G294" s="232"/>
      <c r="H294" s="235">
        <v>5.3</v>
      </c>
      <c r="I294" s="236"/>
      <c r="J294" s="232"/>
      <c r="K294" s="232"/>
      <c r="L294" s="237"/>
      <c r="M294" s="238"/>
      <c r="N294" s="239"/>
      <c r="O294" s="239"/>
      <c r="P294" s="239"/>
      <c r="Q294" s="239"/>
      <c r="R294" s="239"/>
      <c r="S294" s="239"/>
      <c r="T294" s="240"/>
      <c r="AT294" s="241" t="s">
        <v>211</v>
      </c>
      <c r="AU294" s="241" t="s">
        <v>87</v>
      </c>
      <c r="AV294" s="13" t="s">
        <v>87</v>
      </c>
      <c r="AW294" s="13" t="s">
        <v>40</v>
      </c>
      <c r="AX294" s="13" t="s">
        <v>80</v>
      </c>
      <c r="AY294" s="241" t="s">
        <v>201</v>
      </c>
    </row>
    <row r="295" spans="2:65" s="14" customFormat="1">
      <c r="B295" s="242"/>
      <c r="C295" s="243"/>
      <c r="D295" s="218" t="s">
        <v>211</v>
      </c>
      <c r="E295" s="244" t="s">
        <v>34</v>
      </c>
      <c r="F295" s="245" t="s">
        <v>215</v>
      </c>
      <c r="G295" s="243"/>
      <c r="H295" s="246">
        <v>5.3</v>
      </c>
      <c r="I295" s="247"/>
      <c r="J295" s="243"/>
      <c r="K295" s="243"/>
      <c r="L295" s="248"/>
      <c r="M295" s="249"/>
      <c r="N295" s="250"/>
      <c r="O295" s="250"/>
      <c r="P295" s="250"/>
      <c r="Q295" s="250"/>
      <c r="R295" s="250"/>
      <c r="S295" s="250"/>
      <c r="T295" s="251"/>
      <c r="AT295" s="252" t="s">
        <v>211</v>
      </c>
      <c r="AU295" s="252" t="s">
        <v>87</v>
      </c>
      <c r="AV295" s="14" t="s">
        <v>111</v>
      </c>
      <c r="AW295" s="14" t="s">
        <v>40</v>
      </c>
      <c r="AX295" s="14" t="s">
        <v>42</v>
      </c>
      <c r="AY295" s="252" t="s">
        <v>201</v>
      </c>
    </row>
    <row r="296" spans="2:65" s="1" customFormat="1" ht="51" customHeight="1">
      <c r="B296" s="43"/>
      <c r="C296" s="206" t="s">
        <v>433</v>
      </c>
      <c r="D296" s="206" t="s">
        <v>203</v>
      </c>
      <c r="E296" s="207" t="s">
        <v>5002</v>
      </c>
      <c r="F296" s="208" t="s">
        <v>5003</v>
      </c>
      <c r="G296" s="209" t="s">
        <v>137</v>
      </c>
      <c r="H296" s="210">
        <v>2</v>
      </c>
      <c r="I296" s="211"/>
      <c r="J296" s="212">
        <f>ROUND(I296*H296,2)</f>
        <v>0</v>
      </c>
      <c r="K296" s="208" t="s">
        <v>207</v>
      </c>
      <c r="L296" s="63"/>
      <c r="M296" s="213" t="s">
        <v>34</v>
      </c>
      <c r="N296" s="214" t="s">
        <v>51</v>
      </c>
      <c r="O296" s="44"/>
      <c r="P296" s="215">
        <f>O296*H296</f>
        <v>0</v>
      </c>
      <c r="Q296" s="215">
        <v>8.4250000000000005E-2</v>
      </c>
      <c r="R296" s="215">
        <f>Q296*H296</f>
        <v>0.16850000000000001</v>
      </c>
      <c r="S296" s="215">
        <v>0</v>
      </c>
      <c r="T296" s="216">
        <f>S296*H296</f>
        <v>0</v>
      </c>
      <c r="AR296" s="25" t="s">
        <v>111</v>
      </c>
      <c r="AT296" s="25" t="s">
        <v>203</v>
      </c>
      <c r="AU296" s="25" t="s">
        <v>87</v>
      </c>
      <c r="AY296" s="25" t="s">
        <v>201</v>
      </c>
      <c r="BE296" s="217">
        <f>IF(N296="základní",J296,0)</f>
        <v>0</v>
      </c>
      <c r="BF296" s="217">
        <f>IF(N296="snížená",J296,0)</f>
        <v>0</v>
      </c>
      <c r="BG296" s="217">
        <f>IF(N296="zákl. přenesená",J296,0)</f>
        <v>0</v>
      </c>
      <c r="BH296" s="217">
        <f>IF(N296="sníž. přenesená",J296,0)</f>
        <v>0</v>
      </c>
      <c r="BI296" s="217">
        <f>IF(N296="nulová",J296,0)</f>
        <v>0</v>
      </c>
      <c r="BJ296" s="25" t="s">
        <v>42</v>
      </c>
      <c r="BK296" s="217">
        <f>ROUND(I296*H296,2)</f>
        <v>0</v>
      </c>
      <c r="BL296" s="25" t="s">
        <v>111</v>
      </c>
      <c r="BM296" s="25" t="s">
        <v>5838</v>
      </c>
    </row>
    <row r="297" spans="2:65" s="1" customFormat="1" ht="121.5">
      <c r="B297" s="43"/>
      <c r="C297" s="65"/>
      <c r="D297" s="218" t="s">
        <v>209</v>
      </c>
      <c r="E297" s="65"/>
      <c r="F297" s="219" t="s">
        <v>4692</v>
      </c>
      <c r="G297" s="65"/>
      <c r="H297" s="65"/>
      <c r="I297" s="175"/>
      <c r="J297" s="65"/>
      <c r="K297" s="65"/>
      <c r="L297" s="63"/>
      <c r="M297" s="220"/>
      <c r="N297" s="44"/>
      <c r="O297" s="44"/>
      <c r="P297" s="44"/>
      <c r="Q297" s="44"/>
      <c r="R297" s="44"/>
      <c r="S297" s="44"/>
      <c r="T297" s="80"/>
      <c r="AT297" s="25" t="s">
        <v>209</v>
      </c>
      <c r="AU297" s="25" t="s">
        <v>87</v>
      </c>
    </row>
    <row r="298" spans="2:65" s="12" customFormat="1">
      <c r="B298" s="221"/>
      <c r="C298" s="222"/>
      <c r="D298" s="218" t="s">
        <v>211</v>
      </c>
      <c r="E298" s="223" t="s">
        <v>34</v>
      </c>
      <c r="F298" s="224" t="s">
        <v>5189</v>
      </c>
      <c r="G298" s="222"/>
      <c r="H298" s="223" t="s">
        <v>34</v>
      </c>
      <c r="I298" s="225"/>
      <c r="J298" s="222"/>
      <c r="K298" s="222"/>
      <c r="L298" s="226"/>
      <c r="M298" s="227"/>
      <c r="N298" s="228"/>
      <c r="O298" s="228"/>
      <c r="P298" s="228"/>
      <c r="Q298" s="228"/>
      <c r="R298" s="228"/>
      <c r="S298" s="228"/>
      <c r="T298" s="229"/>
      <c r="AT298" s="230" t="s">
        <v>211</v>
      </c>
      <c r="AU298" s="230" t="s">
        <v>87</v>
      </c>
      <c r="AV298" s="12" t="s">
        <v>42</v>
      </c>
      <c r="AW298" s="12" t="s">
        <v>40</v>
      </c>
      <c r="AX298" s="12" t="s">
        <v>80</v>
      </c>
      <c r="AY298" s="230" t="s">
        <v>201</v>
      </c>
    </row>
    <row r="299" spans="2:65" s="13" customFormat="1">
      <c r="B299" s="231"/>
      <c r="C299" s="232"/>
      <c r="D299" s="218" t="s">
        <v>211</v>
      </c>
      <c r="E299" s="233" t="s">
        <v>34</v>
      </c>
      <c r="F299" s="234" t="s">
        <v>5839</v>
      </c>
      <c r="G299" s="232"/>
      <c r="H299" s="235">
        <v>2</v>
      </c>
      <c r="I299" s="236"/>
      <c r="J299" s="232"/>
      <c r="K299" s="232"/>
      <c r="L299" s="237"/>
      <c r="M299" s="238"/>
      <c r="N299" s="239"/>
      <c r="O299" s="239"/>
      <c r="P299" s="239"/>
      <c r="Q299" s="239"/>
      <c r="R299" s="239"/>
      <c r="S299" s="239"/>
      <c r="T299" s="240"/>
      <c r="AT299" s="241" t="s">
        <v>211</v>
      </c>
      <c r="AU299" s="241" t="s">
        <v>87</v>
      </c>
      <c r="AV299" s="13" t="s">
        <v>87</v>
      </c>
      <c r="AW299" s="13" t="s">
        <v>40</v>
      </c>
      <c r="AX299" s="13" t="s">
        <v>80</v>
      </c>
      <c r="AY299" s="241" t="s">
        <v>201</v>
      </c>
    </row>
    <row r="300" spans="2:65" s="14" customFormat="1">
      <c r="B300" s="242"/>
      <c r="C300" s="243"/>
      <c r="D300" s="218" t="s">
        <v>211</v>
      </c>
      <c r="E300" s="244" t="s">
        <v>34</v>
      </c>
      <c r="F300" s="245" t="s">
        <v>215</v>
      </c>
      <c r="G300" s="243"/>
      <c r="H300" s="246">
        <v>2</v>
      </c>
      <c r="I300" s="247"/>
      <c r="J300" s="243"/>
      <c r="K300" s="243"/>
      <c r="L300" s="248"/>
      <c r="M300" s="249"/>
      <c r="N300" s="250"/>
      <c r="O300" s="250"/>
      <c r="P300" s="250"/>
      <c r="Q300" s="250"/>
      <c r="R300" s="250"/>
      <c r="S300" s="250"/>
      <c r="T300" s="251"/>
      <c r="AT300" s="252" t="s">
        <v>211</v>
      </c>
      <c r="AU300" s="252" t="s">
        <v>87</v>
      </c>
      <c r="AV300" s="14" t="s">
        <v>111</v>
      </c>
      <c r="AW300" s="14" t="s">
        <v>40</v>
      </c>
      <c r="AX300" s="14" t="s">
        <v>42</v>
      </c>
      <c r="AY300" s="252" t="s">
        <v>201</v>
      </c>
    </row>
    <row r="301" spans="2:65" s="11" customFormat="1" ht="29.85" customHeight="1">
      <c r="B301" s="190"/>
      <c r="C301" s="191"/>
      <c r="D301" s="192" t="s">
        <v>79</v>
      </c>
      <c r="E301" s="204" t="s">
        <v>244</v>
      </c>
      <c r="F301" s="204" t="s">
        <v>4726</v>
      </c>
      <c r="G301" s="191"/>
      <c r="H301" s="191"/>
      <c r="I301" s="194"/>
      <c r="J301" s="205">
        <f>BK301</f>
        <v>0</v>
      </c>
      <c r="K301" s="191"/>
      <c r="L301" s="196"/>
      <c r="M301" s="197"/>
      <c r="N301" s="198"/>
      <c r="O301" s="198"/>
      <c r="P301" s="199">
        <f>SUM(P302:P381)</f>
        <v>0</v>
      </c>
      <c r="Q301" s="198"/>
      <c r="R301" s="199">
        <f>SUM(R302:R381)</f>
        <v>2.2927948000000002</v>
      </c>
      <c r="S301" s="198"/>
      <c r="T301" s="200">
        <f>SUM(T302:T381)</f>
        <v>0</v>
      </c>
      <c r="AR301" s="201" t="s">
        <v>42</v>
      </c>
      <c r="AT301" s="202" t="s">
        <v>79</v>
      </c>
      <c r="AU301" s="202" t="s">
        <v>42</v>
      </c>
      <c r="AY301" s="201" t="s">
        <v>201</v>
      </c>
      <c r="BK301" s="203">
        <f>SUM(BK302:BK381)</f>
        <v>0</v>
      </c>
    </row>
    <row r="302" spans="2:65" s="1" customFormat="1" ht="25.5" customHeight="1">
      <c r="B302" s="43"/>
      <c r="C302" s="206" t="s">
        <v>445</v>
      </c>
      <c r="D302" s="206" t="s">
        <v>203</v>
      </c>
      <c r="E302" s="207" t="s">
        <v>5840</v>
      </c>
      <c r="F302" s="208" t="s">
        <v>5841</v>
      </c>
      <c r="G302" s="209" t="s">
        <v>540</v>
      </c>
      <c r="H302" s="210">
        <v>24</v>
      </c>
      <c r="I302" s="211"/>
      <c r="J302" s="212">
        <f>ROUND(I302*H302,2)</f>
        <v>0</v>
      </c>
      <c r="K302" s="208" t="s">
        <v>207</v>
      </c>
      <c r="L302" s="63"/>
      <c r="M302" s="213" t="s">
        <v>34</v>
      </c>
      <c r="N302" s="214" t="s">
        <v>51</v>
      </c>
      <c r="O302" s="44"/>
      <c r="P302" s="215">
        <f>O302*H302</f>
        <v>0</v>
      </c>
      <c r="Q302" s="215">
        <v>0</v>
      </c>
      <c r="R302" s="215">
        <f>Q302*H302</f>
        <v>0</v>
      </c>
      <c r="S302" s="215">
        <v>0</v>
      </c>
      <c r="T302" s="216">
        <f>S302*H302</f>
        <v>0</v>
      </c>
      <c r="AR302" s="25" t="s">
        <v>111</v>
      </c>
      <c r="AT302" s="25" t="s">
        <v>203</v>
      </c>
      <c r="AU302" s="25" t="s">
        <v>87</v>
      </c>
      <c r="AY302" s="25" t="s">
        <v>201</v>
      </c>
      <c r="BE302" s="217">
        <f>IF(N302="základní",J302,0)</f>
        <v>0</v>
      </c>
      <c r="BF302" s="217">
        <f>IF(N302="snížená",J302,0)</f>
        <v>0</v>
      </c>
      <c r="BG302" s="217">
        <f>IF(N302="zákl. přenesená",J302,0)</f>
        <v>0</v>
      </c>
      <c r="BH302" s="217">
        <f>IF(N302="sníž. přenesená",J302,0)</f>
        <v>0</v>
      </c>
      <c r="BI302" s="217">
        <f>IF(N302="nulová",J302,0)</f>
        <v>0</v>
      </c>
      <c r="BJ302" s="25" t="s">
        <v>42</v>
      </c>
      <c r="BK302" s="217">
        <f>ROUND(I302*H302,2)</f>
        <v>0</v>
      </c>
      <c r="BL302" s="25" t="s">
        <v>111</v>
      </c>
      <c r="BM302" s="25" t="s">
        <v>5842</v>
      </c>
    </row>
    <row r="303" spans="2:65" s="1" customFormat="1" ht="67.5">
      <c r="B303" s="43"/>
      <c r="C303" s="65"/>
      <c r="D303" s="218" t="s">
        <v>209</v>
      </c>
      <c r="E303" s="65"/>
      <c r="F303" s="219" t="s">
        <v>5843</v>
      </c>
      <c r="G303" s="65"/>
      <c r="H303" s="65"/>
      <c r="I303" s="175"/>
      <c r="J303" s="65"/>
      <c r="K303" s="65"/>
      <c r="L303" s="63"/>
      <c r="M303" s="220"/>
      <c r="N303" s="44"/>
      <c r="O303" s="44"/>
      <c r="P303" s="44"/>
      <c r="Q303" s="44"/>
      <c r="R303" s="44"/>
      <c r="S303" s="44"/>
      <c r="T303" s="80"/>
      <c r="AT303" s="25" t="s">
        <v>209</v>
      </c>
      <c r="AU303" s="25" t="s">
        <v>87</v>
      </c>
    </row>
    <row r="304" spans="2:65" s="12" customFormat="1">
      <c r="B304" s="221"/>
      <c r="C304" s="222"/>
      <c r="D304" s="218" t="s">
        <v>211</v>
      </c>
      <c r="E304" s="223" t="s">
        <v>34</v>
      </c>
      <c r="F304" s="224" t="s">
        <v>5189</v>
      </c>
      <c r="G304" s="222"/>
      <c r="H304" s="223" t="s">
        <v>34</v>
      </c>
      <c r="I304" s="225"/>
      <c r="J304" s="222"/>
      <c r="K304" s="222"/>
      <c r="L304" s="226"/>
      <c r="M304" s="227"/>
      <c r="N304" s="228"/>
      <c r="O304" s="228"/>
      <c r="P304" s="228"/>
      <c r="Q304" s="228"/>
      <c r="R304" s="228"/>
      <c r="S304" s="228"/>
      <c r="T304" s="229"/>
      <c r="AT304" s="230" t="s">
        <v>211</v>
      </c>
      <c r="AU304" s="230" t="s">
        <v>87</v>
      </c>
      <c r="AV304" s="12" t="s">
        <v>42</v>
      </c>
      <c r="AW304" s="12" t="s">
        <v>40</v>
      </c>
      <c r="AX304" s="12" t="s">
        <v>80</v>
      </c>
      <c r="AY304" s="230" t="s">
        <v>201</v>
      </c>
    </row>
    <row r="305" spans="2:65" s="12" customFormat="1">
      <c r="B305" s="221"/>
      <c r="C305" s="222"/>
      <c r="D305" s="218" t="s">
        <v>211</v>
      </c>
      <c r="E305" s="223" t="s">
        <v>34</v>
      </c>
      <c r="F305" s="224" t="s">
        <v>5230</v>
      </c>
      <c r="G305" s="222"/>
      <c r="H305" s="223" t="s">
        <v>34</v>
      </c>
      <c r="I305" s="225"/>
      <c r="J305" s="222"/>
      <c r="K305" s="222"/>
      <c r="L305" s="226"/>
      <c r="M305" s="227"/>
      <c r="N305" s="228"/>
      <c r="O305" s="228"/>
      <c r="P305" s="228"/>
      <c r="Q305" s="228"/>
      <c r="R305" s="228"/>
      <c r="S305" s="228"/>
      <c r="T305" s="229"/>
      <c r="AT305" s="230" t="s">
        <v>211</v>
      </c>
      <c r="AU305" s="230" t="s">
        <v>87</v>
      </c>
      <c r="AV305" s="12" t="s">
        <v>42</v>
      </c>
      <c r="AW305" s="12" t="s">
        <v>40</v>
      </c>
      <c r="AX305" s="12" t="s">
        <v>80</v>
      </c>
      <c r="AY305" s="230" t="s">
        <v>201</v>
      </c>
    </row>
    <row r="306" spans="2:65" s="13" customFormat="1">
      <c r="B306" s="231"/>
      <c r="C306" s="232"/>
      <c r="D306" s="218" t="s">
        <v>211</v>
      </c>
      <c r="E306" s="233" t="s">
        <v>34</v>
      </c>
      <c r="F306" s="234" t="s">
        <v>5844</v>
      </c>
      <c r="G306" s="232"/>
      <c r="H306" s="235">
        <v>24</v>
      </c>
      <c r="I306" s="236"/>
      <c r="J306" s="232"/>
      <c r="K306" s="232"/>
      <c r="L306" s="237"/>
      <c r="M306" s="238"/>
      <c r="N306" s="239"/>
      <c r="O306" s="239"/>
      <c r="P306" s="239"/>
      <c r="Q306" s="239"/>
      <c r="R306" s="239"/>
      <c r="S306" s="239"/>
      <c r="T306" s="240"/>
      <c r="AT306" s="241" t="s">
        <v>211</v>
      </c>
      <c r="AU306" s="241" t="s">
        <v>87</v>
      </c>
      <c r="AV306" s="13" t="s">
        <v>87</v>
      </c>
      <c r="AW306" s="13" t="s">
        <v>40</v>
      </c>
      <c r="AX306" s="13" t="s">
        <v>80</v>
      </c>
      <c r="AY306" s="241" t="s">
        <v>201</v>
      </c>
    </row>
    <row r="307" spans="2:65" s="14" customFormat="1">
      <c r="B307" s="242"/>
      <c r="C307" s="243"/>
      <c r="D307" s="218" t="s">
        <v>211</v>
      </c>
      <c r="E307" s="244" t="s">
        <v>34</v>
      </c>
      <c r="F307" s="245" t="s">
        <v>215</v>
      </c>
      <c r="G307" s="243"/>
      <c r="H307" s="246">
        <v>24</v>
      </c>
      <c r="I307" s="247"/>
      <c r="J307" s="243"/>
      <c r="K307" s="243"/>
      <c r="L307" s="248"/>
      <c r="M307" s="249"/>
      <c r="N307" s="250"/>
      <c r="O307" s="250"/>
      <c r="P307" s="250"/>
      <c r="Q307" s="250"/>
      <c r="R307" s="250"/>
      <c r="S307" s="250"/>
      <c r="T307" s="251"/>
      <c r="AT307" s="252" t="s">
        <v>211</v>
      </c>
      <c r="AU307" s="252" t="s">
        <v>87</v>
      </c>
      <c r="AV307" s="14" t="s">
        <v>111</v>
      </c>
      <c r="AW307" s="14" t="s">
        <v>40</v>
      </c>
      <c r="AX307" s="14" t="s">
        <v>42</v>
      </c>
      <c r="AY307" s="252" t="s">
        <v>201</v>
      </c>
    </row>
    <row r="308" spans="2:65" s="1" customFormat="1" ht="25.5" customHeight="1">
      <c r="B308" s="43"/>
      <c r="C308" s="264" t="s">
        <v>466</v>
      </c>
      <c r="D308" s="264" t="s">
        <v>306</v>
      </c>
      <c r="E308" s="265" t="s">
        <v>5845</v>
      </c>
      <c r="F308" s="266" t="s">
        <v>5846</v>
      </c>
      <c r="G308" s="267" t="s">
        <v>540</v>
      </c>
      <c r="H308" s="268">
        <v>24.36</v>
      </c>
      <c r="I308" s="269"/>
      <c r="J308" s="270">
        <f>ROUND(I308*H308,2)</f>
        <v>0</v>
      </c>
      <c r="K308" s="266" t="s">
        <v>207</v>
      </c>
      <c r="L308" s="271"/>
      <c r="M308" s="272" t="s">
        <v>34</v>
      </c>
      <c r="N308" s="273" t="s">
        <v>51</v>
      </c>
      <c r="O308" s="44"/>
      <c r="P308" s="215">
        <f>O308*H308</f>
        <v>0</v>
      </c>
      <c r="Q308" s="215">
        <v>4.2999999999999999E-4</v>
      </c>
      <c r="R308" s="215">
        <f>Q308*H308</f>
        <v>1.0474799999999999E-2</v>
      </c>
      <c r="S308" s="215">
        <v>0</v>
      </c>
      <c r="T308" s="216">
        <f>S308*H308</f>
        <v>0</v>
      </c>
      <c r="AR308" s="25" t="s">
        <v>244</v>
      </c>
      <c r="AT308" s="25" t="s">
        <v>306</v>
      </c>
      <c r="AU308" s="25" t="s">
        <v>87</v>
      </c>
      <c r="AY308" s="25" t="s">
        <v>201</v>
      </c>
      <c r="BE308" s="217">
        <f>IF(N308="základní",J308,0)</f>
        <v>0</v>
      </c>
      <c r="BF308" s="217">
        <f>IF(N308="snížená",J308,0)</f>
        <v>0</v>
      </c>
      <c r="BG308" s="217">
        <f>IF(N308="zákl. přenesená",J308,0)</f>
        <v>0</v>
      </c>
      <c r="BH308" s="217">
        <f>IF(N308="sníž. přenesená",J308,0)</f>
        <v>0</v>
      </c>
      <c r="BI308" s="217">
        <f>IF(N308="nulová",J308,0)</f>
        <v>0</v>
      </c>
      <c r="BJ308" s="25" t="s">
        <v>42</v>
      </c>
      <c r="BK308" s="217">
        <f>ROUND(I308*H308,2)</f>
        <v>0</v>
      </c>
      <c r="BL308" s="25" t="s">
        <v>111</v>
      </c>
      <c r="BM308" s="25" t="s">
        <v>5847</v>
      </c>
    </row>
    <row r="309" spans="2:65" s="13" customFormat="1">
      <c r="B309" s="231"/>
      <c r="C309" s="232"/>
      <c r="D309" s="218" t="s">
        <v>211</v>
      </c>
      <c r="E309" s="232"/>
      <c r="F309" s="234" t="s">
        <v>5848</v>
      </c>
      <c r="G309" s="232"/>
      <c r="H309" s="235">
        <v>24.36</v>
      </c>
      <c r="I309" s="236"/>
      <c r="J309" s="232"/>
      <c r="K309" s="232"/>
      <c r="L309" s="237"/>
      <c r="M309" s="238"/>
      <c r="N309" s="239"/>
      <c r="O309" s="239"/>
      <c r="P309" s="239"/>
      <c r="Q309" s="239"/>
      <c r="R309" s="239"/>
      <c r="S309" s="239"/>
      <c r="T309" s="240"/>
      <c r="AT309" s="241" t="s">
        <v>211</v>
      </c>
      <c r="AU309" s="241" t="s">
        <v>87</v>
      </c>
      <c r="AV309" s="13" t="s">
        <v>87</v>
      </c>
      <c r="AW309" s="13" t="s">
        <v>6</v>
      </c>
      <c r="AX309" s="13" t="s">
        <v>42</v>
      </c>
      <c r="AY309" s="241" t="s">
        <v>201</v>
      </c>
    </row>
    <row r="310" spans="2:65" s="1" customFormat="1" ht="25.5" customHeight="1">
      <c r="B310" s="43"/>
      <c r="C310" s="206" t="s">
        <v>472</v>
      </c>
      <c r="D310" s="206" t="s">
        <v>203</v>
      </c>
      <c r="E310" s="207" t="s">
        <v>5849</v>
      </c>
      <c r="F310" s="208" t="s">
        <v>5850</v>
      </c>
      <c r="G310" s="209" t="s">
        <v>370</v>
      </c>
      <c r="H310" s="210">
        <v>9</v>
      </c>
      <c r="I310" s="211"/>
      <c r="J310" s="212">
        <f>ROUND(I310*H310,2)</f>
        <v>0</v>
      </c>
      <c r="K310" s="208" t="s">
        <v>207</v>
      </c>
      <c r="L310" s="63"/>
      <c r="M310" s="213" t="s">
        <v>34</v>
      </c>
      <c r="N310" s="214" t="s">
        <v>51</v>
      </c>
      <c r="O310" s="44"/>
      <c r="P310" s="215">
        <f>O310*H310</f>
        <v>0</v>
      </c>
      <c r="Q310" s="215">
        <v>0</v>
      </c>
      <c r="R310" s="215">
        <f>Q310*H310</f>
        <v>0</v>
      </c>
      <c r="S310" s="215">
        <v>0</v>
      </c>
      <c r="T310" s="216">
        <f>S310*H310</f>
        <v>0</v>
      </c>
      <c r="AR310" s="25" t="s">
        <v>111</v>
      </c>
      <c r="AT310" s="25" t="s">
        <v>203</v>
      </c>
      <c r="AU310" s="25" t="s">
        <v>87</v>
      </c>
      <c r="AY310" s="25" t="s">
        <v>201</v>
      </c>
      <c r="BE310" s="217">
        <f>IF(N310="základní",J310,0)</f>
        <v>0</v>
      </c>
      <c r="BF310" s="217">
        <f>IF(N310="snížená",J310,0)</f>
        <v>0</v>
      </c>
      <c r="BG310" s="217">
        <f>IF(N310="zákl. přenesená",J310,0)</f>
        <v>0</v>
      </c>
      <c r="BH310" s="217">
        <f>IF(N310="sníž. přenesená",J310,0)</f>
        <v>0</v>
      </c>
      <c r="BI310" s="217">
        <f>IF(N310="nulová",J310,0)</f>
        <v>0</v>
      </c>
      <c r="BJ310" s="25" t="s">
        <v>42</v>
      </c>
      <c r="BK310" s="217">
        <f>ROUND(I310*H310,2)</f>
        <v>0</v>
      </c>
      <c r="BL310" s="25" t="s">
        <v>111</v>
      </c>
      <c r="BM310" s="25" t="s">
        <v>5851</v>
      </c>
    </row>
    <row r="311" spans="2:65" s="1" customFormat="1" ht="40.5">
      <c r="B311" s="43"/>
      <c r="C311" s="65"/>
      <c r="D311" s="218" t="s">
        <v>209</v>
      </c>
      <c r="E311" s="65"/>
      <c r="F311" s="219" t="s">
        <v>5852</v>
      </c>
      <c r="G311" s="65"/>
      <c r="H311" s="65"/>
      <c r="I311" s="175"/>
      <c r="J311" s="65"/>
      <c r="K311" s="65"/>
      <c r="L311" s="63"/>
      <c r="M311" s="220"/>
      <c r="N311" s="44"/>
      <c r="O311" s="44"/>
      <c r="P311" s="44"/>
      <c r="Q311" s="44"/>
      <c r="R311" s="44"/>
      <c r="S311" s="44"/>
      <c r="T311" s="80"/>
      <c r="AT311" s="25" t="s">
        <v>209</v>
      </c>
      <c r="AU311" s="25" t="s">
        <v>87</v>
      </c>
    </row>
    <row r="312" spans="2:65" s="12" customFormat="1">
      <c r="B312" s="221"/>
      <c r="C312" s="222"/>
      <c r="D312" s="218" t="s">
        <v>211</v>
      </c>
      <c r="E312" s="223" t="s">
        <v>34</v>
      </c>
      <c r="F312" s="224" t="s">
        <v>5189</v>
      </c>
      <c r="G312" s="222"/>
      <c r="H312" s="223" t="s">
        <v>34</v>
      </c>
      <c r="I312" s="225"/>
      <c r="J312" s="222"/>
      <c r="K312" s="222"/>
      <c r="L312" s="226"/>
      <c r="M312" s="227"/>
      <c r="N312" s="228"/>
      <c r="O312" s="228"/>
      <c r="P312" s="228"/>
      <c r="Q312" s="228"/>
      <c r="R312" s="228"/>
      <c r="S312" s="228"/>
      <c r="T312" s="229"/>
      <c r="AT312" s="230" t="s">
        <v>211</v>
      </c>
      <c r="AU312" s="230" t="s">
        <v>87</v>
      </c>
      <c r="AV312" s="12" t="s">
        <v>42</v>
      </c>
      <c r="AW312" s="12" t="s">
        <v>40</v>
      </c>
      <c r="AX312" s="12" t="s">
        <v>80</v>
      </c>
      <c r="AY312" s="230" t="s">
        <v>201</v>
      </c>
    </row>
    <row r="313" spans="2:65" s="12" customFormat="1">
      <c r="B313" s="221"/>
      <c r="C313" s="222"/>
      <c r="D313" s="218" t="s">
        <v>211</v>
      </c>
      <c r="E313" s="223" t="s">
        <v>34</v>
      </c>
      <c r="F313" s="224" t="s">
        <v>5230</v>
      </c>
      <c r="G313" s="222"/>
      <c r="H313" s="223" t="s">
        <v>34</v>
      </c>
      <c r="I313" s="225"/>
      <c r="J313" s="222"/>
      <c r="K313" s="222"/>
      <c r="L313" s="226"/>
      <c r="M313" s="227"/>
      <c r="N313" s="228"/>
      <c r="O313" s="228"/>
      <c r="P313" s="228"/>
      <c r="Q313" s="228"/>
      <c r="R313" s="228"/>
      <c r="S313" s="228"/>
      <c r="T313" s="229"/>
      <c r="AT313" s="230" t="s">
        <v>211</v>
      </c>
      <c r="AU313" s="230" t="s">
        <v>87</v>
      </c>
      <c r="AV313" s="12" t="s">
        <v>42</v>
      </c>
      <c r="AW313" s="12" t="s">
        <v>40</v>
      </c>
      <c r="AX313" s="12" t="s">
        <v>80</v>
      </c>
      <c r="AY313" s="230" t="s">
        <v>201</v>
      </c>
    </row>
    <row r="314" spans="2:65" s="13" customFormat="1">
      <c r="B314" s="231"/>
      <c r="C314" s="232"/>
      <c r="D314" s="218" t="s">
        <v>211</v>
      </c>
      <c r="E314" s="233" t="s">
        <v>34</v>
      </c>
      <c r="F314" s="234" t="s">
        <v>5853</v>
      </c>
      <c r="G314" s="232"/>
      <c r="H314" s="235">
        <v>9</v>
      </c>
      <c r="I314" s="236"/>
      <c r="J314" s="232"/>
      <c r="K314" s="232"/>
      <c r="L314" s="237"/>
      <c r="M314" s="238"/>
      <c r="N314" s="239"/>
      <c r="O314" s="239"/>
      <c r="P314" s="239"/>
      <c r="Q314" s="239"/>
      <c r="R314" s="239"/>
      <c r="S314" s="239"/>
      <c r="T314" s="240"/>
      <c r="AT314" s="241" t="s">
        <v>211</v>
      </c>
      <c r="AU314" s="241" t="s">
        <v>87</v>
      </c>
      <c r="AV314" s="13" t="s">
        <v>87</v>
      </c>
      <c r="AW314" s="13" t="s">
        <v>40</v>
      </c>
      <c r="AX314" s="13" t="s">
        <v>80</v>
      </c>
      <c r="AY314" s="241" t="s">
        <v>201</v>
      </c>
    </row>
    <row r="315" spans="2:65" s="14" customFormat="1">
      <c r="B315" s="242"/>
      <c r="C315" s="243"/>
      <c r="D315" s="218" t="s">
        <v>211</v>
      </c>
      <c r="E315" s="244" t="s">
        <v>34</v>
      </c>
      <c r="F315" s="245" t="s">
        <v>215</v>
      </c>
      <c r="G315" s="243"/>
      <c r="H315" s="246">
        <v>9</v>
      </c>
      <c r="I315" s="247"/>
      <c r="J315" s="243"/>
      <c r="K315" s="243"/>
      <c r="L315" s="248"/>
      <c r="M315" s="249"/>
      <c r="N315" s="250"/>
      <c r="O315" s="250"/>
      <c r="P315" s="250"/>
      <c r="Q315" s="250"/>
      <c r="R315" s="250"/>
      <c r="S315" s="250"/>
      <c r="T315" s="251"/>
      <c r="AT315" s="252" t="s">
        <v>211</v>
      </c>
      <c r="AU315" s="252" t="s">
        <v>87</v>
      </c>
      <c r="AV315" s="14" t="s">
        <v>111</v>
      </c>
      <c r="AW315" s="14" t="s">
        <v>40</v>
      </c>
      <c r="AX315" s="14" t="s">
        <v>42</v>
      </c>
      <c r="AY315" s="252" t="s">
        <v>201</v>
      </c>
    </row>
    <row r="316" spans="2:65" s="1" customFormat="1" ht="16.5" customHeight="1">
      <c r="B316" s="43"/>
      <c r="C316" s="264" t="s">
        <v>476</v>
      </c>
      <c r="D316" s="264" t="s">
        <v>306</v>
      </c>
      <c r="E316" s="265" t="s">
        <v>5854</v>
      </c>
      <c r="F316" s="266" t="s">
        <v>5855</v>
      </c>
      <c r="G316" s="267" t="s">
        <v>370</v>
      </c>
      <c r="H316" s="268">
        <v>5</v>
      </c>
      <c r="I316" s="269"/>
      <c r="J316" s="270">
        <f>ROUND(I316*H316,2)</f>
        <v>0</v>
      </c>
      <c r="K316" s="266" t="s">
        <v>207</v>
      </c>
      <c r="L316" s="271"/>
      <c r="M316" s="272" t="s">
        <v>34</v>
      </c>
      <c r="N316" s="273" t="s">
        <v>51</v>
      </c>
      <c r="O316" s="44"/>
      <c r="P316" s="215">
        <f>O316*H316</f>
        <v>0</v>
      </c>
      <c r="Q316" s="215">
        <v>8.0000000000000007E-5</v>
      </c>
      <c r="R316" s="215">
        <f>Q316*H316</f>
        <v>4.0000000000000002E-4</v>
      </c>
      <c r="S316" s="215">
        <v>0</v>
      </c>
      <c r="T316" s="216">
        <f>S316*H316</f>
        <v>0</v>
      </c>
      <c r="AR316" s="25" t="s">
        <v>244</v>
      </c>
      <c r="AT316" s="25" t="s">
        <v>306</v>
      </c>
      <c r="AU316" s="25" t="s">
        <v>87</v>
      </c>
      <c r="AY316" s="25" t="s">
        <v>201</v>
      </c>
      <c r="BE316" s="217">
        <f>IF(N316="základní",J316,0)</f>
        <v>0</v>
      </c>
      <c r="BF316" s="217">
        <f>IF(N316="snížená",J316,0)</f>
        <v>0</v>
      </c>
      <c r="BG316" s="217">
        <f>IF(N316="zákl. přenesená",J316,0)</f>
        <v>0</v>
      </c>
      <c r="BH316" s="217">
        <f>IF(N316="sníž. přenesená",J316,0)</f>
        <v>0</v>
      </c>
      <c r="BI316" s="217">
        <f>IF(N316="nulová",J316,0)</f>
        <v>0</v>
      </c>
      <c r="BJ316" s="25" t="s">
        <v>42</v>
      </c>
      <c r="BK316" s="217">
        <f>ROUND(I316*H316,2)</f>
        <v>0</v>
      </c>
      <c r="BL316" s="25" t="s">
        <v>111</v>
      </c>
      <c r="BM316" s="25" t="s">
        <v>5856</v>
      </c>
    </row>
    <row r="317" spans="2:65" s="1" customFormat="1" ht="25.5" customHeight="1">
      <c r="B317" s="43"/>
      <c r="C317" s="264" t="s">
        <v>481</v>
      </c>
      <c r="D317" s="264" t="s">
        <v>306</v>
      </c>
      <c r="E317" s="265" t="s">
        <v>5857</v>
      </c>
      <c r="F317" s="266" t="s">
        <v>5858</v>
      </c>
      <c r="G317" s="267" t="s">
        <v>370</v>
      </c>
      <c r="H317" s="268">
        <v>4</v>
      </c>
      <c r="I317" s="269"/>
      <c r="J317" s="270">
        <f>ROUND(I317*H317,2)</f>
        <v>0</v>
      </c>
      <c r="K317" s="266" t="s">
        <v>207</v>
      </c>
      <c r="L317" s="271"/>
      <c r="M317" s="272" t="s">
        <v>34</v>
      </c>
      <c r="N317" s="273" t="s">
        <v>51</v>
      </c>
      <c r="O317" s="44"/>
      <c r="P317" s="215">
        <f>O317*H317</f>
        <v>0</v>
      </c>
      <c r="Q317" s="215">
        <v>5.2999999999999998E-4</v>
      </c>
      <c r="R317" s="215">
        <f>Q317*H317</f>
        <v>2.1199999999999999E-3</v>
      </c>
      <c r="S317" s="215">
        <v>0</v>
      </c>
      <c r="T317" s="216">
        <f>S317*H317</f>
        <v>0</v>
      </c>
      <c r="AR317" s="25" t="s">
        <v>244</v>
      </c>
      <c r="AT317" s="25" t="s">
        <v>306</v>
      </c>
      <c r="AU317" s="25" t="s">
        <v>87</v>
      </c>
      <c r="AY317" s="25" t="s">
        <v>201</v>
      </c>
      <c r="BE317" s="217">
        <f>IF(N317="základní",J317,0)</f>
        <v>0</v>
      </c>
      <c r="BF317" s="217">
        <f>IF(N317="snížená",J317,0)</f>
        <v>0</v>
      </c>
      <c r="BG317" s="217">
        <f>IF(N317="zákl. přenesená",J317,0)</f>
        <v>0</v>
      </c>
      <c r="BH317" s="217">
        <f>IF(N317="sníž. přenesená",J317,0)</f>
        <v>0</v>
      </c>
      <c r="BI317" s="217">
        <f>IF(N317="nulová",J317,0)</f>
        <v>0</v>
      </c>
      <c r="BJ317" s="25" t="s">
        <v>42</v>
      </c>
      <c r="BK317" s="217">
        <f>ROUND(I317*H317,2)</f>
        <v>0</v>
      </c>
      <c r="BL317" s="25" t="s">
        <v>111</v>
      </c>
      <c r="BM317" s="25" t="s">
        <v>5859</v>
      </c>
    </row>
    <row r="318" spans="2:65" s="1" customFormat="1" ht="25.5" customHeight="1">
      <c r="B318" s="43"/>
      <c r="C318" s="206" t="s">
        <v>485</v>
      </c>
      <c r="D318" s="206" t="s">
        <v>203</v>
      </c>
      <c r="E318" s="207" t="s">
        <v>5860</v>
      </c>
      <c r="F318" s="208" t="s">
        <v>5861</v>
      </c>
      <c r="G318" s="209" t="s">
        <v>370</v>
      </c>
      <c r="H318" s="210">
        <v>1</v>
      </c>
      <c r="I318" s="211"/>
      <c r="J318" s="212">
        <f>ROUND(I318*H318,2)</f>
        <v>0</v>
      </c>
      <c r="K318" s="208" t="s">
        <v>207</v>
      </c>
      <c r="L318" s="63"/>
      <c r="M318" s="213" t="s">
        <v>34</v>
      </c>
      <c r="N318" s="214" t="s">
        <v>51</v>
      </c>
      <c r="O318" s="44"/>
      <c r="P318" s="215">
        <f>O318*H318</f>
        <v>0</v>
      </c>
      <c r="Q318" s="215">
        <v>3.8000000000000002E-4</v>
      </c>
      <c r="R318" s="215">
        <f>Q318*H318</f>
        <v>3.8000000000000002E-4</v>
      </c>
      <c r="S318" s="215">
        <v>0</v>
      </c>
      <c r="T318" s="216">
        <f>S318*H318</f>
        <v>0</v>
      </c>
      <c r="AR318" s="25" t="s">
        <v>111</v>
      </c>
      <c r="AT318" s="25" t="s">
        <v>203</v>
      </c>
      <c r="AU318" s="25" t="s">
        <v>87</v>
      </c>
      <c r="AY318" s="25" t="s">
        <v>201</v>
      </c>
      <c r="BE318" s="217">
        <f>IF(N318="základní",J318,0)</f>
        <v>0</v>
      </c>
      <c r="BF318" s="217">
        <f>IF(N318="snížená",J318,0)</f>
        <v>0</v>
      </c>
      <c r="BG318" s="217">
        <f>IF(N318="zákl. přenesená",J318,0)</f>
        <v>0</v>
      </c>
      <c r="BH318" s="217">
        <f>IF(N318="sníž. přenesená",J318,0)</f>
        <v>0</v>
      </c>
      <c r="BI318" s="217">
        <f>IF(N318="nulová",J318,0)</f>
        <v>0</v>
      </c>
      <c r="BJ318" s="25" t="s">
        <v>42</v>
      </c>
      <c r="BK318" s="217">
        <f>ROUND(I318*H318,2)</f>
        <v>0</v>
      </c>
      <c r="BL318" s="25" t="s">
        <v>111</v>
      </c>
      <c r="BM318" s="25" t="s">
        <v>5862</v>
      </c>
    </row>
    <row r="319" spans="2:65" s="1" customFormat="1" ht="40.5">
      <c r="B319" s="43"/>
      <c r="C319" s="65"/>
      <c r="D319" s="218" t="s">
        <v>209</v>
      </c>
      <c r="E319" s="65"/>
      <c r="F319" s="219" t="s">
        <v>5863</v>
      </c>
      <c r="G319" s="65"/>
      <c r="H319" s="65"/>
      <c r="I319" s="175"/>
      <c r="J319" s="65"/>
      <c r="K319" s="65"/>
      <c r="L319" s="63"/>
      <c r="M319" s="220"/>
      <c r="N319" s="44"/>
      <c r="O319" s="44"/>
      <c r="P319" s="44"/>
      <c r="Q319" s="44"/>
      <c r="R319" s="44"/>
      <c r="S319" s="44"/>
      <c r="T319" s="80"/>
      <c r="AT319" s="25" t="s">
        <v>209</v>
      </c>
      <c r="AU319" s="25" t="s">
        <v>87</v>
      </c>
    </row>
    <row r="320" spans="2:65" s="12" customFormat="1">
      <c r="B320" s="221"/>
      <c r="C320" s="222"/>
      <c r="D320" s="218" t="s">
        <v>211</v>
      </c>
      <c r="E320" s="223" t="s">
        <v>34</v>
      </c>
      <c r="F320" s="224" t="s">
        <v>5189</v>
      </c>
      <c r="G320" s="222"/>
      <c r="H320" s="223" t="s">
        <v>34</v>
      </c>
      <c r="I320" s="225"/>
      <c r="J320" s="222"/>
      <c r="K320" s="222"/>
      <c r="L320" s="226"/>
      <c r="M320" s="227"/>
      <c r="N320" s="228"/>
      <c r="O320" s="228"/>
      <c r="P320" s="228"/>
      <c r="Q320" s="228"/>
      <c r="R320" s="228"/>
      <c r="S320" s="228"/>
      <c r="T320" s="229"/>
      <c r="AT320" s="230" t="s">
        <v>211</v>
      </c>
      <c r="AU320" s="230" t="s">
        <v>87</v>
      </c>
      <c r="AV320" s="12" t="s">
        <v>42</v>
      </c>
      <c r="AW320" s="12" t="s">
        <v>40</v>
      </c>
      <c r="AX320" s="12" t="s">
        <v>80</v>
      </c>
      <c r="AY320" s="230" t="s">
        <v>201</v>
      </c>
    </row>
    <row r="321" spans="2:65" s="13" customFormat="1">
      <c r="B321" s="231"/>
      <c r="C321" s="232"/>
      <c r="D321" s="218" t="s">
        <v>211</v>
      </c>
      <c r="E321" s="233" t="s">
        <v>34</v>
      </c>
      <c r="F321" s="234" t="s">
        <v>5864</v>
      </c>
      <c r="G321" s="232"/>
      <c r="H321" s="235">
        <v>1</v>
      </c>
      <c r="I321" s="236"/>
      <c r="J321" s="232"/>
      <c r="K321" s="232"/>
      <c r="L321" s="237"/>
      <c r="M321" s="238"/>
      <c r="N321" s="239"/>
      <c r="O321" s="239"/>
      <c r="P321" s="239"/>
      <c r="Q321" s="239"/>
      <c r="R321" s="239"/>
      <c r="S321" s="239"/>
      <c r="T321" s="240"/>
      <c r="AT321" s="241" t="s">
        <v>211</v>
      </c>
      <c r="AU321" s="241" t="s">
        <v>87</v>
      </c>
      <c r="AV321" s="13" t="s">
        <v>87</v>
      </c>
      <c r="AW321" s="13" t="s">
        <v>40</v>
      </c>
      <c r="AX321" s="13" t="s">
        <v>80</v>
      </c>
      <c r="AY321" s="241" t="s">
        <v>201</v>
      </c>
    </row>
    <row r="322" spans="2:65" s="14" customFormat="1">
      <c r="B322" s="242"/>
      <c r="C322" s="243"/>
      <c r="D322" s="218" t="s">
        <v>211</v>
      </c>
      <c r="E322" s="244" t="s">
        <v>34</v>
      </c>
      <c r="F322" s="245" t="s">
        <v>215</v>
      </c>
      <c r="G322" s="243"/>
      <c r="H322" s="246">
        <v>1</v>
      </c>
      <c r="I322" s="247"/>
      <c r="J322" s="243"/>
      <c r="K322" s="243"/>
      <c r="L322" s="248"/>
      <c r="M322" s="249"/>
      <c r="N322" s="250"/>
      <c r="O322" s="250"/>
      <c r="P322" s="250"/>
      <c r="Q322" s="250"/>
      <c r="R322" s="250"/>
      <c r="S322" s="250"/>
      <c r="T322" s="251"/>
      <c r="AT322" s="252" t="s">
        <v>211</v>
      </c>
      <c r="AU322" s="252" t="s">
        <v>87</v>
      </c>
      <c r="AV322" s="14" t="s">
        <v>111</v>
      </c>
      <c r="AW322" s="14" t="s">
        <v>40</v>
      </c>
      <c r="AX322" s="14" t="s">
        <v>42</v>
      </c>
      <c r="AY322" s="252" t="s">
        <v>201</v>
      </c>
    </row>
    <row r="323" spans="2:65" s="1" customFormat="1" ht="25.5" customHeight="1">
      <c r="B323" s="43"/>
      <c r="C323" s="206" t="s">
        <v>490</v>
      </c>
      <c r="D323" s="206" t="s">
        <v>203</v>
      </c>
      <c r="E323" s="207" t="s">
        <v>5865</v>
      </c>
      <c r="F323" s="208" t="s">
        <v>5866</v>
      </c>
      <c r="G323" s="209" t="s">
        <v>370</v>
      </c>
      <c r="H323" s="210">
        <v>2</v>
      </c>
      <c r="I323" s="211"/>
      <c r="J323" s="212">
        <f>ROUND(I323*H323,2)</f>
        <v>0</v>
      </c>
      <c r="K323" s="208" t="s">
        <v>207</v>
      </c>
      <c r="L323" s="63"/>
      <c r="M323" s="213" t="s">
        <v>34</v>
      </c>
      <c r="N323" s="214" t="s">
        <v>51</v>
      </c>
      <c r="O323" s="44"/>
      <c r="P323" s="215">
        <f>O323*H323</f>
        <v>0</v>
      </c>
      <c r="Q323" s="215">
        <v>2.0000000000000002E-5</v>
      </c>
      <c r="R323" s="215">
        <f>Q323*H323</f>
        <v>4.0000000000000003E-5</v>
      </c>
      <c r="S323" s="215">
        <v>0</v>
      </c>
      <c r="T323" s="216">
        <f>S323*H323</f>
        <v>0</v>
      </c>
      <c r="AR323" s="25" t="s">
        <v>111</v>
      </c>
      <c r="AT323" s="25" t="s">
        <v>203</v>
      </c>
      <c r="AU323" s="25" t="s">
        <v>87</v>
      </c>
      <c r="AY323" s="25" t="s">
        <v>201</v>
      </c>
      <c r="BE323" s="217">
        <f>IF(N323="základní",J323,0)</f>
        <v>0</v>
      </c>
      <c r="BF323" s="217">
        <f>IF(N323="snížená",J323,0)</f>
        <v>0</v>
      </c>
      <c r="BG323" s="217">
        <f>IF(N323="zákl. přenesená",J323,0)</f>
        <v>0</v>
      </c>
      <c r="BH323" s="217">
        <f>IF(N323="sníž. přenesená",J323,0)</f>
        <v>0</v>
      </c>
      <c r="BI323" s="217">
        <f>IF(N323="nulová",J323,0)</f>
        <v>0</v>
      </c>
      <c r="BJ323" s="25" t="s">
        <v>42</v>
      </c>
      <c r="BK323" s="217">
        <f>ROUND(I323*H323,2)</f>
        <v>0</v>
      </c>
      <c r="BL323" s="25" t="s">
        <v>111</v>
      </c>
      <c r="BM323" s="25" t="s">
        <v>5867</v>
      </c>
    </row>
    <row r="324" spans="2:65" s="1" customFormat="1" ht="256.5">
      <c r="B324" s="43"/>
      <c r="C324" s="65"/>
      <c r="D324" s="218" t="s">
        <v>209</v>
      </c>
      <c r="E324" s="65"/>
      <c r="F324" s="219" t="s">
        <v>5868</v>
      </c>
      <c r="G324" s="65"/>
      <c r="H324" s="65"/>
      <c r="I324" s="175"/>
      <c r="J324" s="65"/>
      <c r="K324" s="65"/>
      <c r="L324" s="63"/>
      <c r="M324" s="220"/>
      <c r="N324" s="44"/>
      <c r="O324" s="44"/>
      <c r="P324" s="44"/>
      <c r="Q324" s="44"/>
      <c r="R324" s="44"/>
      <c r="S324" s="44"/>
      <c r="T324" s="80"/>
      <c r="AT324" s="25" t="s">
        <v>209</v>
      </c>
      <c r="AU324" s="25" t="s">
        <v>87</v>
      </c>
    </row>
    <row r="325" spans="2:65" s="12" customFormat="1">
      <c r="B325" s="221"/>
      <c r="C325" s="222"/>
      <c r="D325" s="218" t="s">
        <v>211</v>
      </c>
      <c r="E325" s="223" t="s">
        <v>34</v>
      </c>
      <c r="F325" s="224" t="s">
        <v>5189</v>
      </c>
      <c r="G325" s="222"/>
      <c r="H325" s="223" t="s">
        <v>34</v>
      </c>
      <c r="I325" s="225"/>
      <c r="J325" s="222"/>
      <c r="K325" s="222"/>
      <c r="L325" s="226"/>
      <c r="M325" s="227"/>
      <c r="N325" s="228"/>
      <c r="O325" s="228"/>
      <c r="P325" s="228"/>
      <c r="Q325" s="228"/>
      <c r="R325" s="228"/>
      <c r="S325" s="228"/>
      <c r="T325" s="229"/>
      <c r="AT325" s="230" t="s">
        <v>211</v>
      </c>
      <c r="AU325" s="230" t="s">
        <v>87</v>
      </c>
      <c r="AV325" s="12" t="s">
        <v>42</v>
      </c>
      <c r="AW325" s="12" t="s">
        <v>40</v>
      </c>
      <c r="AX325" s="12" t="s">
        <v>80</v>
      </c>
      <c r="AY325" s="230" t="s">
        <v>201</v>
      </c>
    </row>
    <row r="326" spans="2:65" s="13" customFormat="1">
      <c r="B326" s="231"/>
      <c r="C326" s="232"/>
      <c r="D326" s="218" t="s">
        <v>211</v>
      </c>
      <c r="E326" s="233" t="s">
        <v>34</v>
      </c>
      <c r="F326" s="234" t="s">
        <v>5869</v>
      </c>
      <c r="G326" s="232"/>
      <c r="H326" s="235">
        <v>2</v>
      </c>
      <c r="I326" s="236"/>
      <c r="J326" s="232"/>
      <c r="K326" s="232"/>
      <c r="L326" s="237"/>
      <c r="M326" s="238"/>
      <c r="N326" s="239"/>
      <c r="O326" s="239"/>
      <c r="P326" s="239"/>
      <c r="Q326" s="239"/>
      <c r="R326" s="239"/>
      <c r="S326" s="239"/>
      <c r="T326" s="240"/>
      <c r="AT326" s="241" t="s">
        <v>211</v>
      </c>
      <c r="AU326" s="241" t="s">
        <v>87</v>
      </c>
      <c r="AV326" s="13" t="s">
        <v>87</v>
      </c>
      <c r="AW326" s="13" t="s">
        <v>40</v>
      </c>
      <c r="AX326" s="13" t="s">
        <v>80</v>
      </c>
      <c r="AY326" s="241" t="s">
        <v>201</v>
      </c>
    </row>
    <row r="327" spans="2:65" s="14" customFormat="1">
      <c r="B327" s="242"/>
      <c r="C327" s="243"/>
      <c r="D327" s="218" t="s">
        <v>211</v>
      </c>
      <c r="E327" s="244" t="s">
        <v>34</v>
      </c>
      <c r="F327" s="245" t="s">
        <v>215</v>
      </c>
      <c r="G327" s="243"/>
      <c r="H327" s="246">
        <v>2</v>
      </c>
      <c r="I327" s="247"/>
      <c r="J327" s="243"/>
      <c r="K327" s="243"/>
      <c r="L327" s="248"/>
      <c r="M327" s="249"/>
      <c r="N327" s="250"/>
      <c r="O327" s="250"/>
      <c r="P327" s="250"/>
      <c r="Q327" s="250"/>
      <c r="R327" s="250"/>
      <c r="S327" s="250"/>
      <c r="T327" s="251"/>
      <c r="AT327" s="252" t="s">
        <v>211</v>
      </c>
      <c r="AU327" s="252" t="s">
        <v>87</v>
      </c>
      <c r="AV327" s="14" t="s">
        <v>111</v>
      </c>
      <c r="AW327" s="14" t="s">
        <v>40</v>
      </c>
      <c r="AX327" s="14" t="s">
        <v>42</v>
      </c>
      <c r="AY327" s="252" t="s">
        <v>201</v>
      </c>
    </row>
    <row r="328" spans="2:65" s="1" customFormat="1" ht="16.5" customHeight="1">
      <c r="B328" s="43"/>
      <c r="C328" s="264" t="s">
        <v>494</v>
      </c>
      <c r="D328" s="264" t="s">
        <v>306</v>
      </c>
      <c r="E328" s="265" t="s">
        <v>5870</v>
      </c>
      <c r="F328" s="266" t="s">
        <v>5871</v>
      </c>
      <c r="G328" s="267" t="s">
        <v>370</v>
      </c>
      <c r="H328" s="268">
        <v>1</v>
      </c>
      <c r="I328" s="269"/>
      <c r="J328" s="270">
        <f>ROUND(I328*H328,2)</f>
        <v>0</v>
      </c>
      <c r="K328" s="266" t="s">
        <v>207</v>
      </c>
      <c r="L328" s="271"/>
      <c r="M328" s="272" t="s">
        <v>34</v>
      </c>
      <c r="N328" s="273" t="s">
        <v>51</v>
      </c>
      <c r="O328" s="44"/>
      <c r="P328" s="215">
        <f>O328*H328</f>
        <v>0</v>
      </c>
      <c r="Q328" s="215">
        <v>2.7699999999999999E-3</v>
      </c>
      <c r="R328" s="215">
        <f>Q328*H328</f>
        <v>2.7699999999999999E-3</v>
      </c>
      <c r="S328" s="215">
        <v>0</v>
      </c>
      <c r="T328" s="216">
        <f>S328*H328</f>
        <v>0</v>
      </c>
      <c r="AR328" s="25" t="s">
        <v>244</v>
      </c>
      <c r="AT328" s="25" t="s">
        <v>306</v>
      </c>
      <c r="AU328" s="25" t="s">
        <v>87</v>
      </c>
      <c r="AY328" s="25" t="s">
        <v>201</v>
      </c>
      <c r="BE328" s="217">
        <f>IF(N328="základní",J328,0)</f>
        <v>0</v>
      </c>
      <c r="BF328" s="217">
        <f>IF(N328="snížená",J328,0)</f>
        <v>0</v>
      </c>
      <c r="BG328" s="217">
        <f>IF(N328="zákl. přenesená",J328,0)</f>
        <v>0</v>
      </c>
      <c r="BH328" s="217">
        <f>IF(N328="sníž. přenesená",J328,0)</f>
        <v>0</v>
      </c>
      <c r="BI328" s="217">
        <f>IF(N328="nulová",J328,0)</f>
        <v>0</v>
      </c>
      <c r="BJ328" s="25" t="s">
        <v>42</v>
      </c>
      <c r="BK328" s="217">
        <f>ROUND(I328*H328,2)</f>
        <v>0</v>
      </c>
      <c r="BL328" s="25" t="s">
        <v>111</v>
      </c>
      <c r="BM328" s="25" t="s">
        <v>5872</v>
      </c>
    </row>
    <row r="329" spans="2:65" s="1" customFormat="1" ht="25.5" customHeight="1">
      <c r="B329" s="43"/>
      <c r="C329" s="264" t="s">
        <v>499</v>
      </c>
      <c r="D329" s="264" t="s">
        <v>306</v>
      </c>
      <c r="E329" s="265" t="s">
        <v>5873</v>
      </c>
      <c r="F329" s="266" t="s">
        <v>5874</v>
      </c>
      <c r="G329" s="267" t="s">
        <v>370</v>
      </c>
      <c r="H329" s="268">
        <v>1</v>
      </c>
      <c r="I329" s="269"/>
      <c r="J329" s="270">
        <f>ROUND(I329*H329,2)</f>
        <v>0</v>
      </c>
      <c r="K329" s="266" t="s">
        <v>207</v>
      </c>
      <c r="L329" s="271"/>
      <c r="M329" s="272" t="s">
        <v>34</v>
      </c>
      <c r="N329" s="273" t="s">
        <v>51</v>
      </c>
      <c r="O329" s="44"/>
      <c r="P329" s="215">
        <f>O329*H329</f>
        <v>0</v>
      </c>
      <c r="Q329" s="215">
        <v>1.2999999999999999E-3</v>
      </c>
      <c r="R329" s="215">
        <f>Q329*H329</f>
        <v>1.2999999999999999E-3</v>
      </c>
      <c r="S329" s="215">
        <v>0</v>
      </c>
      <c r="T329" s="216">
        <f>S329*H329</f>
        <v>0</v>
      </c>
      <c r="AR329" s="25" t="s">
        <v>244</v>
      </c>
      <c r="AT329" s="25" t="s">
        <v>306</v>
      </c>
      <c r="AU329" s="25" t="s">
        <v>87</v>
      </c>
      <c r="AY329" s="25" t="s">
        <v>201</v>
      </c>
      <c r="BE329" s="217">
        <f>IF(N329="základní",J329,0)</f>
        <v>0</v>
      </c>
      <c r="BF329" s="217">
        <f>IF(N329="snížená",J329,0)</f>
        <v>0</v>
      </c>
      <c r="BG329" s="217">
        <f>IF(N329="zákl. přenesená",J329,0)</f>
        <v>0</v>
      </c>
      <c r="BH329" s="217">
        <f>IF(N329="sníž. přenesená",J329,0)</f>
        <v>0</v>
      </c>
      <c r="BI329" s="217">
        <f>IF(N329="nulová",J329,0)</f>
        <v>0</v>
      </c>
      <c r="BJ329" s="25" t="s">
        <v>42</v>
      </c>
      <c r="BK329" s="217">
        <f>ROUND(I329*H329,2)</f>
        <v>0</v>
      </c>
      <c r="BL329" s="25" t="s">
        <v>111</v>
      </c>
      <c r="BM329" s="25" t="s">
        <v>5875</v>
      </c>
    </row>
    <row r="330" spans="2:65" s="1" customFormat="1" ht="38.25" customHeight="1">
      <c r="B330" s="43"/>
      <c r="C330" s="206" t="s">
        <v>504</v>
      </c>
      <c r="D330" s="206" t="s">
        <v>203</v>
      </c>
      <c r="E330" s="207" t="s">
        <v>5876</v>
      </c>
      <c r="F330" s="208" t="s">
        <v>5877</v>
      </c>
      <c r="G330" s="209" t="s">
        <v>370</v>
      </c>
      <c r="H330" s="210">
        <v>1</v>
      </c>
      <c r="I330" s="211"/>
      <c r="J330" s="212">
        <f>ROUND(I330*H330,2)</f>
        <v>0</v>
      </c>
      <c r="K330" s="208" t="s">
        <v>207</v>
      </c>
      <c r="L330" s="63"/>
      <c r="M330" s="213" t="s">
        <v>34</v>
      </c>
      <c r="N330" s="214" t="s">
        <v>51</v>
      </c>
      <c r="O330" s="44"/>
      <c r="P330" s="215">
        <f>O330*H330</f>
        <v>0</v>
      </c>
      <c r="Q330" s="215">
        <v>7.2000000000000005E-4</v>
      </c>
      <c r="R330" s="215">
        <f>Q330*H330</f>
        <v>7.2000000000000005E-4</v>
      </c>
      <c r="S330" s="215">
        <v>0</v>
      </c>
      <c r="T330" s="216">
        <f>S330*H330</f>
        <v>0</v>
      </c>
      <c r="AR330" s="25" t="s">
        <v>111</v>
      </c>
      <c r="AT330" s="25" t="s">
        <v>203</v>
      </c>
      <c r="AU330" s="25" t="s">
        <v>87</v>
      </c>
      <c r="AY330" s="25" t="s">
        <v>201</v>
      </c>
      <c r="BE330" s="217">
        <f>IF(N330="základní",J330,0)</f>
        <v>0</v>
      </c>
      <c r="BF330" s="217">
        <f>IF(N330="snížená",J330,0)</f>
        <v>0</v>
      </c>
      <c r="BG330" s="217">
        <f>IF(N330="zákl. přenesená",J330,0)</f>
        <v>0</v>
      </c>
      <c r="BH330" s="217">
        <f>IF(N330="sníž. přenesená",J330,0)</f>
        <v>0</v>
      </c>
      <c r="BI330" s="217">
        <f>IF(N330="nulová",J330,0)</f>
        <v>0</v>
      </c>
      <c r="BJ330" s="25" t="s">
        <v>42</v>
      </c>
      <c r="BK330" s="217">
        <f>ROUND(I330*H330,2)</f>
        <v>0</v>
      </c>
      <c r="BL330" s="25" t="s">
        <v>111</v>
      </c>
      <c r="BM330" s="25" t="s">
        <v>5878</v>
      </c>
    </row>
    <row r="331" spans="2:65" s="1" customFormat="1" ht="256.5">
      <c r="B331" s="43"/>
      <c r="C331" s="65"/>
      <c r="D331" s="218" t="s">
        <v>209</v>
      </c>
      <c r="E331" s="65"/>
      <c r="F331" s="219" t="s">
        <v>5868</v>
      </c>
      <c r="G331" s="65"/>
      <c r="H331" s="65"/>
      <c r="I331" s="175"/>
      <c r="J331" s="65"/>
      <c r="K331" s="65"/>
      <c r="L331" s="63"/>
      <c r="M331" s="220"/>
      <c r="N331" s="44"/>
      <c r="O331" s="44"/>
      <c r="P331" s="44"/>
      <c r="Q331" s="44"/>
      <c r="R331" s="44"/>
      <c r="S331" s="44"/>
      <c r="T331" s="80"/>
      <c r="AT331" s="25" t="s">
        <v>209</v>
      </c>
      <c r="AU331" s="25" t="s">
        <v>87</v>
      </c>
    </row>
    <row r="332" spans="2:65" s="12" customFormat="1">
      <c r="B332" s="221"/>
      <c r="C332" s="222"/>
      <c r="D332" s="218" t="s">
        <v>211</v>
      </c>
      <c r="E332" s="223" t="s">
        <v>34</v>
      </c>
      <c r="F332" s="224" t="s">
        <v>5189</v>
      </c>
      <c r="G332" s="222"/>
      <c r="H332" s="223" t="s">
        <v>34</v>
      </c>
      <c r="I332" s="225"/>
      <c r="J332" s="222"/>
      <c r="K332" s="222"/>
      <c r="L332" s="226"/>
      <c r="M332" s="227"/>
      <c r="N332" s="228"/>
      <c r="O332" s="228"/>
      <c r="P332" s="228"/>
      <c r="Q332" s="228"/>
      <c r="R332" s="228"/>
      <c r="S332" s="228"/>
      <c r="T332" s="229"/>
      <c r="AT332" s="230" t="s">
        <v>211</v>
      </c>
      <c r="AU332" s="230" t="s">
        <v>87</v>
      </c>
      <c r="AV332" s="12" t="s">
        <v>42</v>
      </c>
      <c r="AW332" s="12" t="s">
        <v>40</v>
      </c>
      <c r="AX332" s="12" t="s">
        <v>80</v>
      </c>
      <c r="AY332" s="230" t="s">
        <v>201</v>
      </c>
    </row>
    <row r="333" spans="2:65" s="13" customFormat="1">
      <c r="B333" s="231"/>
      <c r="C333" s="232"/>
      <c r="D333" s="218" t="s">
        <v>211</v>
      </c>
      <c r="E333" s="233" t="s">
        <v>34</v>
      </c>
      <c r="F333" s="234" t="s">
        <v>5864</v>
      </c>
      <c r="G333" s="232"/>
      <c r="H333" s="235">
        <v>1</v>
      </c>
      <c r="I333" s="236"/>
      <c r="J333" s="232"/>
      <c r="K333" s="232"/>
      <c r="L333" s="237"/>
      <c r="M333" s="238"/>
      <c r="N333" s="239"/>
      <c r="O333" s="239"/>
      <c r="P333" s="239"/>
      <c r="Q333" s="239"/>
      <c r="R333" s="239"/>
      <c r="S333" s="239"/>
      <c r="T333" s="240"/>
      <c r="AT333" s="241" t="s">
        <v>211</v>
      </c>
      <c r="AU333" s="241" t="s">
        <v>87</v>
      </c>
      <c r="AV333" s="13" t="s">
        <v>87</v>
      </c>
      <c r="AW333" s="13" t="s">
        <v>40</v>
      </c>
      <c r="AX333" s="13" t="s">
        <v>80</v>
      </c>
      <c r="AY333" s="241" t="s">
        <v>201</v>
      </c>
    </row>
    <row r="334" spans="2:65" s="14" customFormat="1">
      <c r="B334" s="242"/>
      <c r="C334" s="243"/>
      <c r="D334" s="218" t="s">
        <v>211</v>
      </c>
      <c r="E334" s="244" t="s">
        <v>34</v>
      </c>
      <c r="F334" s="245" t="s">
        <v>215</v>
      </c>
      <c r="G334" s="243"/>
      <c r="H334" s="246">
        <v>1</v>
      </c>
      <c r="I334" s="247"/>
      <c r="J334" s="243"/>
      <c r="K334" s="243"/>
      <c r="L334" s="248"/>
      <c r="M334" s="249"/>
      <c r="N334" s="250"/>
      <c r="O334" s="250"/>
      <c r="P334" s="250"/>
      <c r="Q334" s="250"/>
      <c r="R334" s="250"/>
      <c r="S334" s="250"/>
      <c r="T334" s="251"/>
      <c r="AT334" s="252" t="s">
        <v>211</v>
      </c>
      <c r="AU334" s="252" t="s">
        <v>87</v>
      </c>
      <c r="AV334" s="14" t="s">
        <v>111</v>
      </c>
      <c r="AW334" s="14" t="s">
        <v>40</v>
      </c>
      <c r="AX334" s="14" t="s">
        <v>42</v>
      </c>
      <c r="AY334" s="252" t="s">
        <v>201</v>
      </c>
    </row>
    <row r="335" spans="2:65" s="1" customFormat="1" ht="16.5" customHeight="1">
      <c r="B335" s="43"/>
      <c r="C335" s="264" t="s">
        <v>509</v>
      </c>
      <c r="D335" s="264" t="s">
        <v>306</v>
      </c>
      <c r="E335" s="265" t="s">
        <v>5879</v>
      </c>
      <c r="F335" s="266" t="s">
        <v>5880</v>
      </c>
      <c r="G335" s="267" t="s">
        <v>370</v>
      </c>
      <c r="H335" s="268">
        <v>1</v>
      </c>
      <c r="I335" s="269"/>
      <c r="J335" s="270">
        <f>ROUND(I335*H335,2)</f>
        <v>0</v>
      </c>
      <c r="K335" s="266" t="s">
        <v>207</v>
      </c>
      <c r="L335" s="271"/>
      <c r="M335" s="272" t="s">
        <v>34</v>
      </c>
      <c r="N335" s="273" t="s">
        <v>51</v>
      </c>
      <c r="O335" s="44"/>
      <c r="P335" s="215">
        <f>O335*H335</f>
        <v>0</v>
      </c>
      <c r="Q335" s="215">
        <v>5.0000000000000001E-3</v>
      </c>
      <c r="R335" s="215">
        <f>Q335*H335</f>
        <v>5.0000000000000001E-3</v>
      </c>
      <c r="S335" s="215">
        <v>0</v>
      </c>
      <c r="T335" s="216">
        <f>S335*H335</f>
        <v>0</v>
      </c>
      <c r="AR335" s="25" t="s">
        <v>244</v>
      </c>
      <c r="AT335" s="25" t="s">
        <v>306</v>
      </c>
      <c r="AU335" s="25" t="s">
        <v>87</v>
      </c>
      <c r="AY335" s="25" t="s">
        <v>201</v>
      </c>
      <c r="BE335" s="217">
        <f>IF(N335="základní",J335,0)</f>
        <v>0</v>
      </c>
      <c r="BF335" s="217">
        <f>IF(N335="snížená",J335,0)</f>
        <v>0</v>
      </c>
      <c r="BG335" s="217">
        <f>IF(N335="zákl. přenesená",J335,0)</f>
        <v>0</v>
      </c>
      <c r="BH335" s="217">
        <f>IF(N335="sníž. přenesená",J335,0)</f>
        <v>0</v>
      </c>
      <c r="BI335" s="217">
        <f>IF(N335="nulová",J335,0)</f>
        <v>0</v>
      </c>
      <c r="BJ335" s="25" t="s">
        <v>42</v>
      </c>
      <c r="BK335" s="217">
        <f>ROUND(I335*H335,2)</f>
        <v>0</v>
      </c>
      <c r="BL335" s="25" t="s">
        <v>111</v>
      </c>
      <c r="BM335" s="25" t="s">
        <v>5881</v>
      </c>
    </row>
    <row r="336" spans="2:65" s="1" customFormat="1" ht="16.5" customHeight="1">
      <c r="B336" s="43"/>
      <c r="C336" s="264" t="s">
        <v>514</v>
      </c>
      <c r="D336" s="264" t="s">
        <v>306</v>
      </c>
      <c r="E336" s="265" t="s">
        <v>5882</v>
      </c>
      <c r="F336" s="266" t="s">
        <v>5883</v>
      </c>
      <c r="G336" s="267" t="s">
        <v>370</v>
      </c>
      <c r="H336" s="268">
        <v>1</v>
      </c>
      <c r="I336" s="269"/>
      <c r="J336" s="270">
        <f>ROUND(I336*H336,2)</f>
        <v>0</v>
      </c>
      <c r="K336" s="266" t="s">
        <v>207</v>
      </c>
      <c r="L336" s="271"/>
      <c r="M336" s="272" t="s">
        <v>34</v>
      </c>
      <c r="N336" s="273" t="s">
        <v>51</v>
      </c>
      <c r="O336" s="44"/>
      <c r="P336" s="215">
        <f>O336*H336</f>
        <v>0</v>
      </c>
      <c r="Q336" s="215">
        <v>3.5000000000000001E-3</v>
      </c>
      <c r="R336" s="215">
        <f>Q336*H336</f>
        <v>3.5000000000000001E-3</v>
      </c>
      <c r="S336" s="215">
        <v>0</v>
      </c>
      <c r="T336" s="216">
        <f>S336*H336</f>
        <v>0</v>
      </c>
      <c r="AR336" s="25" t="s">
        <v>244</v>
      </c>
      <c r="AT336" s="25" t="s">
        <v>306</v>
      </c>
      <c r="AU336" s="25" t="s">
        <v>87</v>
      </c>
      <c r="AY336" s="25" t="s">
        <v>201</v>
      </c>
      <c r="BE336" s="217">
        <f>IF(N336="základní",J336,0)</f>
        <v>0</v>
      </c>
      <c r="BF336" s="217">
        <f>IF(N336="snížená",J336,0)</f>
        <v>0</v>
      </c>
      <c r="BG336" s="217">
        <f>IF(N336="zákl. přenesená",J336,0)</f>
        <v>0</v>
      </c>
      <c r="BH336" s="217">
        <f>IF(N336="sníž. přenesená",J336,0)</f>
        <v>0</v>
      </c>
      <c r="BI336" s="217">
        <f>IF(N336="nulová",J336,0)</f>
        <v>0</v>
      </c>
      <c r="BJ336" s="25" t="s">
        <v>42</v>
      </c>
      <c r="BK336" s="217">
        <f>ROUND(I336*H336,2)</f>
        <v>0</v>
      </c>
      <c r="BL336" s="25" t="s">
        <v>111</v>
      </c>
      <c r="BM336" s="25" t="s">
        <v>5884</v>
      </c>
    </row>
    <row r="337" spans="2:65" s="1" customFormat="1" ht="25.5" customHeight="1">
      <c r="B337" s="43"/>
      <c r="C337" s="206" t="s">
        <v>519</v>
      </c>
      <c r="D337" s="206" t="s">
        <v>203</v>
      </c>
      <c r="E337" s="207" t="s">
        <v>5885</v>
      </c>
      <c r="F337" s="208" t="s">
        <v>5886</v>
      </c>
      <c r="G337" s="209" t="s">
        <v>370</v>
      </c>
      <c r="H337" s="210">
        <v>1</v>
      </c>
      <c r="I337" s="211"/>
      <c r="J337" s="212">
        <f>ROUND(I337*H337,2)</f>
        <v>0</v>
      </c>
      <c r="K337" s="208" t="s">
        <v>207</v>
      </c>
      <c r="L337" s="63"/>
      <c r="M337" s="213" t="s">
        <v>34</v>
      </c>
      <c r="N337" s="214" t="s">
        <v>51</v>
      </c>
      <c r="O337" s="44"/>
      <c r="P337" s="215">
        <f>O337*H337</f>
        <v>0</v>
      </c>
      <c r="Q337" s="215">
        <v>1.5299999999999999E-3</v>
      </c>
      <c r="R337" s="215">
        <f>Q337*H337</f>
        <v>1.5299999999999999E-3</v>
      </c>
      <c r="S337" s="215">
        <v>0</v>
      </c>
      <c r="T337" s="216">
        <f>S337*H337</f>
        <v>0</v>
      </c>
      <c r="AR337" s="25" t="s">
        <v>111</v>
      </c>
      <c r="AT337" s="25" t="s">
        <v>203</v>
      </c>
      <c r="AU337" s="25" t="s">
        <v>87</v>
      </c>
      <c r="AY337" s="25" t="s">
        <v>201</v>
      </c>
      <c r="BE337" s="217">
        <f>IF(N337="základní",J337,0)</f>
        <v>0</v>
      </c>
      <c r="BF337" s="217">
        <f>IF(N337="snížená",J337,0)</f>
        <v>0</v>
      </c>
      <c r="BG337" s="217">
        <f>IF(N337="zákl. přenesená",J337,0)</f>
        <v>0</v>
      </c>
      <c r="BH337" s="217">
        <f>IF(N337="sníž. přenesená",J337,0)</f>
        <v>0</v>
      </c>
      <c r="BI337" s="217">
        <f>IF(N337="nulová",J337,0)</f>
        <v>0</v>
      </c>
      <c r="BJ337" s="25" t="s">
        <v>42</v>
      </c>
      <c r="BK337" s="217">
        <f>ROUND(I337*H337,2)</f>
        <v>0</v>
      </c>
      <c r="BL337" s="25" t="s">
        <v>111</v>
      </c>
      <c r="BM337" s="25" t="s">
        <v>5887</v>
      </c>
    </row>
    <row r="338" spans="2:65" s="1" customFormat="1" ht="256.5">
      <c r="B338" s="43"/>
      <c r="C338" s="65"/>
      <c r="D338" s="218" t="s">
        <v>209</v>
      </c>
      <c r="E338" s="65"/>
      <c r="F338" s="219" t="s">
        <v>5868</v>
      </c>
      <c r="G338" s="65"/>
      <c r="H338" s="65"/>
      <c r="I338" s="175"/>
      <c r="J338" s="65"/>
      <c r="K338" s="65"/>
      <c r="L338" s="63"/>
      <c r="M338" s="220"/>
      <c r="N338" s="44"/>
      <c r="O338" s="44"/>
      <c r="P338" s="44"/>
      <c r="Q338" s="44"/>
      <c r="R338" s="44"/>
      <c r="S338" s="44"/>
      <c r="T338" s="80"/>
      <c r="AT338" s="25" t="s">
        <v>209</v>
      </c>
      <c r="AU338" s="25" t="s">
        <v>87</v>
      </c>
    </row>
    <row r="339" spans="2:65" s="12" customFormat="1">
      <c r="B339" s="221"/>
      <c r="C339" s="222"/>
      <c r="D339" s="218" t="s">
        <v>211</v>
      </c>
      <c r="E339" s="223" t="s">
        <v>34</v>
      </c>
      <c r="F339" s="224" t="s">
        <v>5189</v>
      </c>
      <c r="G339" s="222"/>
      <c r="H339" s="223" t="s">
        <v>34</v>
      </c>
      <c r="I339" s="225"/>
      <c r="J339" s="222"/>
      <c r="K339" s="222"/>
      <c r="L339" s="226"/>
      <c r="M339" s="227"/>
      <c r="N339" s="228"/>
      <c r="O339" s="228"/>
      <c r="P339" s="228"/>
      <c r="Q339" s="228"/>
      <c r="R339" s="228"/>
      <c r="S339" s="228"/>
      <c r="T339" s="229"/>
      <c r="AT339" s="230" t="s">
        <v>211</v>
      </c>
      <c r="AU339" s="230" t="s">
        <v>87</v>
      </c>
      <c r="AV339" s="12" t="s">
        <v>42</v>
      </c>
      <c r="AW339" s="12" t="s">
        <v>40</v>
      </c>
      <c r="AX339" s="12" t="s">
        <v>80</v>
      </c>
      <c r="AY339" s="230" t="s">
        <v>201</v>
      </c>
    </row>
    <row r="340" spans="2:65" s="13" customFormat="1">
      <c r="B340" s="231"/>
      <c r="C340" s="232"/>
      <c r="D340" s="218" t="s">
        <v>211</v>
      </c>
      <c r="E340" s="233" t="s">
        <v>34</v>
      </c>
      <c r="F340" s="234" t="s">
        <v>5888</v>
      </c>
      <c r="G340" s="232"/>
      <c r="H340" s="235">
        <v>1</v>
      </c>
      <c r="I340" s="236"/>
      <c r="J340" s="232"/>
      <c r="K340" s="232"/>
      <c r="L340" s="237"/>
      <c r="M340" s="238"/>
      <c r="N340" s="239"/>
      <c r="O340" s="239"/>
      <c r="P340" s="239"/>
      <c r="Q340" s="239"/>
      <c r="R340" s="239"/>
      <c r="S340" s="239"/>
      <c r="T340" s="240"/>
      <c r="AT340" s="241" t="s">
        <v>211</v>
      </c>
      <c r="AU340" s="241" t="s">
        <v>87</v>
      </c>
      <c r="AV340" s="13" t="s">
        <v>87</v>
      </c>
      <c r="AW340" s="13" t="s">
        <v>40</v>
      </c>
      <c r="AX340" s="13" t="s">
        <v>80</v>
      </c>
      <c r="AY340" s="241" t="s">
        <v>201</v>
      </c>
    </row>
    <row r="341" spans="2:65" s="14" customFormat="1">
      <c r="B341" s="242"/>
      <c r="C341" s="243"/>
      <c r="D341" s="218" t="s">
        <v>211</v>
      </c>
      <c r="E341" s="244" t="s">
        <v>34</v>
      </c>
      <c r="F341" s="245" t="s">
        <v>215</v>
      </c>
      <c r="G341" s="243"/>
      <c r="H341" s="246">
        <v>1</v>
      </c>
      <c r="I341" s="247"/>
      <c r="J341" s="243"/>
      <c r="K341" s="243"/>
      <c r="L341" s="248"/>
      <c r="M341" s="249"/>
      <c r="N341" s="250"/>
      <c r="O341" s="250"/>
      <c r="P341" s="250"/>
      <c r="Q341" s="250"/>
      <c r="R341" s="250"/>
      <c r="S341" s="250"/>
      <c r="T341" s="251"/>
      <c r="AT341" s="252" t="s">
        <v>211</v>
      </c>
      <c r="AU341" s="252" t="s">
        <v>87</v>
      </c>
      <c r="AV341" s="14" t="s">
        <v>111</v>
      </c>
      <c r="AW341" s="14" t="s">
        <v>40</v>
      </c>
      <c r="AX341" s="14" t="s">
        <v>42</v>
      </c>
      <c r="AY341" s="252" t="s">
        <v>201</v>
      </c>
    </row>
    <row r="342" spans="2:65" s="1" customFormat="1" ht="25.5" customHeight="1">
      <c r="B342" s="43"/>
      <c r="C342" s="264" t="s">
        <v>524</v>
      </c>
      <c r="D342" s="264" t="s">
        <v>306</v>
      </c>
      <c r="E342" s="265" t="s">
        <v>5889</v>
      </c>
      <c r="F342" s="266" t="s">
        <v>5890</v>
      </c>
      <c r="G342" s="267" t="s">
        <v>370</v>
      </c>
      <c r="H342" s="268">
        <v>1</v>
      </c>
      <c r="I342" s="269"/>
      <c r="J342" s="270">
        <f>ROUND(I342*H342,2)</f>
        <v>0</v>
      </c>
      <c r="K342" s="266" t="s">
        <v>207</v>
      </c>
      <c r="L342" s="271"/>
      <c r="M342" s="272" t="s">
        <v>34</v>
      </c>
      <c r="N342" s="273" t="s">
        <v>51</v>
      </c>
      <c r="O342" s="44"/>
      <c r="P342" s="215">
        <f>O342*H342</f>
        <v>0</v>
      </c>
      <c r="Q342" s="215">
        <v>2.2000000000000001E-3</v>
      </c>
      <c r="R342" s="215">
        <f>Q342*H342</f>
        <v>2.2000000000000001E-3</v>
      </c>
      <c r="S342" s="215">
        <v>0</v>
      </c>
      <c r="T342" s="216">
        <f>S342*H342</f>
        <v>0</v>
      </c>
      <c r="AR342" s="25" t="s">
        <v>244</v>
      </c>
      <c r="AT342" s="25" t="s">
        <v>306</v>
      </c>
      <c r="AU342" s="25" t="s">
        <v>87</v>
      </c>
      <c r="AY342" s="25" t="s">
        <v>201</v>
      </c>
      <c r="BE342" s="217">
        <f>IF(N342="základní",J342,0)</f>
        <v>0</v>
      </c>
      <c r="BF342" s="217">
        <f>IF(N342="snížená",J342,0)</f>
        <v>0</v>
      </c>
      <c r="BG342" s="217">
        <f>IF(N342="zákl. přenesená",J342,0)</f>
        <v>0</v>
      </c>
      <c r="BH342" s="217">
        <f>IF(N342="sníž. přenesená",J342,0)</f>
        <v>0</v>
      </c>
      <c r="BI342" s="217">
        <f>IF(N342="nulová",J342,0)</f>
        <v>0</v>
      </c>
      <c r="BJ342" s="25" t="s">
        <v>42</v>
      </c>
      <c r="BK342" s="217">
        <f>ROUND(I342*H342,2)</f>
        <v>0</v>
      </c>
      <c r="BL342" s="25" t="s">
        <v>111</v>
      </c>
      <c r="BM342" s="25" t="s">
        <v>5891</v>
      </c>
    </row>
    <row r="343" spans="2:65" s="1" customFormat="1" ht="16.5" customHeight="1">
      <c r="B343" s="43"/>
      <c r="C343" s="206" t="s">
        <v>528</v>
      </c>
      <c r="D343" s="206" t="s">
        <v>203</v>
      </c>
      <c r="E343" s="207" t="s">
        <v>5892</v>
      </c>
      <c r="F343" s="208" t="s">
        <v>5893</v>
      </c>
      <c r="G343" s="209" t="s">
        <v>370</v>
      </c>
      <c r="H343" s="210">
        <v>1</v>
      </c>
      <c r="I343" s="211"/>
      <c r="J343" s="212">
        <f>ROUND(I343*H343,2)</f>
        <v>0</v>
      </c>
      <c r="K343" s="208" t="s">
        <v>207</v>
      </c>
      <c r="L343" s="63"/>
      <c r="M343" s="213" t="s">
        <v>34</v>
      </c>
      <c r="N343" s="214" t="s">
        <v>51</v>
      </c>
      <c r="O343" s="44"/>
      <c r="P343" s="215">
        <f>O343*H343</f>
        <v>0</v>
      </c>
      <c r="Q343" s="215">
        <v>6.8000000000000005E-4</v>
      </c>
      <c r="R343" s="215">
        <f>Q343*H343</f>
        <v>6.8000000000000005E-4</v>
      </c>
      <c r="S343" s="215">
        <v>0</v>
      </c>
      <c r="T343" s="216">
        <f>S343*H343</f>
        <v>0</v>
      </c>
      <c r="AR343" s="25" t="s">
        <v>111</v>
      </c>
      <c r="AT343" s="25" t="s">
        <v>203</v>
      </c>
      <c r="AU343" s="25" t="s">
        <v>87</v>
      </c>
      <c r="AY343" s="25" t="s">
        <v>201</v>
      </c>
      <c r="BE343" s="217">
        <f>IF(N343="základní",J343,0)</f>
        <v>0</v>
      </c>
      <c r="BF343" s="217">
        <f>IF(N343="snížená",J343,0)</f>
        <v>0</v>
      </c>
      <c r="BG343" s="217">
        <f>IF(N343="zákl. přenesená",J343,0)</f>
        <v>0</v>
      </c>
      <c r="BH343" s="217">
        <f>IF(N343="sníž. přenesená",J343,0)</f>
        <v>0</v>
      </c>
      <c r="BI343" s="217">
        <f>IF(N343="nulová",J343,0)</f>
        <v>0</v>
      </c>
      <c r="BJ343" s="25" t="s">
        <v>42</v>
      </c>
      <c r="BK343" s="217">
        <f>ROUND(I343*H343,2)</f>
        <v>0</v>
      </c>
      <c r="BL343" s="25" t="s">
        <v>111</v>
      </c>
      <c r="BM343" s="25" t="s">
        <v>5894</v>
      </c>
    </row>
    <row r="344" spans="2:65" s="1" customFormat="1" ht="256.5">
      <c r="B344" s="43"/>
      <c r="C344" s="65"/>
      <c r="D344" s="218" t="s">
        <v>209</v>
      </c>
      <c r="E344" s="65"/>
      <c r="F344" s="219" t="s">
        <v>5868</v>
      </c>
      <c r="G344" s="65"/>
      <c r="H344" s="65"/>
      <c r="I344" s="175"/>
      <c r="J344" s="65"/>
      <c r="K344" s="65"/>
      <c r="L344" s="63"/>
      <c r="M344" s="220"/>
      <c r="N344" s="44"/>
      <c r="O344" s="44"/>
      <c r="P344" s="44"/>
      <c r="Q344" s="44"/>
      <c r="R344" s="44"/>
      <c r="S344" s="44"/>
      <c r="T344" s="80"/>
      <c r="AT344" s="25" t="s">
        <v>209</v>
      </c>
      <c r="AU344" s="25" t="s">
        <v>87</v>
      </c>
    </row>
    <row r="345" spans="2:65" s="12" customFormat="1">
      <c r="B345" s="221"/>
      <c r="C345" s="222"/>
      <c r="D345" s="218" t="s">
        <v>211</v>
      </c>
      <c r="E345" s="223" t="s">
        <v>34</v>
      </c>
      <c r="F345" s="224" t="s">
        <v>5189</v>
      </c>
      <c r="G345" s="222"/>
      <c r="H345" s="223" t="s">
        <v>34</v>
      </c>
      <c r="I345" s="225"/>
      <c r="J345" s="222"/>
      <c r="K345" s="222"/>
      <c r="L345" s="226"/>
      <c r="M345" s="227"/>
      <c r="N345" s="228"/>
      <c r="O345" s="228"/>
      <c r="P345" s="228"/>
      <c r="Q345" s="228"/>
      <c r="R345" s="228"/>
      <c r="S345" s="228"/>
      <c r="T345" s="229"/>
      <c r="AT345" s="230" t="s">
        <v>211</v>
      </c>
      <c r="AU345" s="230" t="s">
        <v>87</v>
      </c>
      <c r="AV345" s="12" t="s">
        <v>42</v>
      </c>
      <c r="AW345" s="12" t="s">
        <v>40</v>
      </c>
      <c r="AX345" s="12" t="s">
        <v>80</v>
      </c>
      <c r="AY345" s="230" t="s">
        <v>201</v>
      </c>
    </row>
    <row r="346" spans="2:65" s="13" customFormat="1">
      <c r="B346" s="231"/>
      <c r="C346" s="232"/>
      <c r="D346" s="218" t="s">
        <v>211</v>
      </c>
      <c r="E346" s="233" t="s">
        <v>34</v>
      </c>
      <c r="F346" s="234" t="s">
        <v>5888</v>
      </c>
      <c r="G346" s="232"/>
      <c r="H346" s="235">
        <v>1</v>
      </c>
      <c r="I346" s="236"/>
      <c r="J346" s="232"/>
      <c r="K346" s="232"/>
      <c r="L346" s="237"/>
      <c r="M346" s="238"/>
      <c r="N346" s="239"/>
      <c r="O346" s="239"/>
      <c r="P346" s="239"/>
      <c r="Q346" s="239"/>
      <c r="R346" s="239"/>
      <c r="S346" s="239"/>
      <c r="T346" s="240"/>
      <c r="AT346" s="241" t="s">
        <v>211</v>
      </c>
      <c r="AU346" s="241" t="s">
        <v>87</v>
      </c>
      <c r="AV346" s="13" t="s">
        <v>87</v>
      </c>
      <c r="AW346" s="13" t="s">
        <v>40</v>
      </c>
      <c r="AX346" s="13" t="s">
        <v>80</v>
      </c>
      <c r="AY346" s="241" t="s">
        <v>201</v>
      </c>
    </row>
    <row r="347" spans="2:65" s="14" customFormat="1">
      <c r="B347" s="242"/>
      <c r="C347" s="243"/>
      <c r="D347" s="218" t="s">
        <v>211</v>
      </c>
      <c r="E347" s="244" t="s">
        <v>34</v>
      </c>
      <c r="F347" s="245" t="s">
        <v>215</v>
      </c>
      <c r="G347" s="243"/>
      <c r="H347" s="246">
        <v>1</v>
      </c>
      <c r="I347" s="247"/>
      <c r="J347" s="243"/>
      <c r="K347" s="243"/>
      <c r="L347" s="248"/>
      <c r="M347" s="249"/>
      <c r="N347" s="250"/>
      <c r="O347" s="250"/>
      <c r="P347" s="250"/>
      <c r="Q347" s="250"/>
      <c r="R347" s="250"/>
      <c r="S347" s="250"/>
      <c r="T347" s="251"/>
      <c r="AT347" s="252" t="s">
        <v>211</v>
      </c>
      <c r="AU347" s="252" t="s">
        <v>87</v>
      </c>
      <c r="AV347" s="14" t="s">
        <v>111</v>
      </c>
      <c r="AW347" s="14" t="s">
        <v>40</v>
      </c>
      <c r="AX347" s="14" t="s">
        <v>42</v>
      </c>
      <c r="AY347" s="252" t="s">
        <v>201</v>
      </c>
    </row>
    <row r="348" spans="2:65" s="1" customFormat="1" ht="16.5" customHeight="1">
      <c r="B348" s="43"/>
      <c r="C348" s="264" t="s">
        <v>533</v>
      </c>
      <c r="D348" s="264" t="s">
        <v>306</v>
      </c>
      <c r="E348" s="265" t="s">
        <v>5895</v>
      </c>
      <c r="F348" s="266" t="s">
        <v>5896</v>
      </c>
      <c r="G348" s="267" t="s">
        <v>370</v>
      </c>
      <c r="H348" s="268">
        <v>1</v>
      </c>
      <c r="I348" s="269"/>
      <c r="J348" s="270">
        <f>ROUND(I348*H348,2)</f>
        <v>0</v>
      </c>
      <c r="K348" s="266" t="s">
        <v>207</v>
      </c>
      <c r="L348" s="271"/>
      <c r="M348" s="272" t="s">
        <v>34</v>
      </c>
      <c r="N348" s="273" t="s">
        <v>51</v>
      </c>
      <c r="O348" s="44"/>
      <c r="P348" s="215">
        <f>O348*H348</f>
        <v>0</v>
      </c>
      <c r="Q348" s="215">
        <v>8.9999999999999993E-3</v>
      </c>
      <c r="R348" s="215">
        <f>Q348*H348</f>
        <v>8.9999999999999993E-3</v>
      </c>
      <c r="S348" s="215">
        <v>0</v>
      </c>
      <c r="T348" s="216">
        <f>S348*H348</f>
        <v>0</v>
      </c>
      <c r="AR348" s="25" t="s">
        <v>244</v>
      </c>
      <c r="AT348" s="25" t="s">
        <v>306</v>
      </c>
      <c r="AU348" s="25" t="s">
        <v>87</v>
      </c>
      <c r="AY348" s="25" t="s">
        <v>201</v>
      </c>
      <c r="BE348" s="217">
        <f>IF(N348="základní",J348,0)</f>
        <v>0</v>
      </c>
      <c r="BF348" s="217">
        <f>IF(N348="snížená",J348,0)</f>
        <v>0</v>
      </c>
      <c r="BG348" s="217">
        <f>IF(N348="zákl. přenesená",J348,0)</f>
        <v>0</v>
      </c>
      <c r="BH348" s="217">
        <f>IF(N348="sníž. přenesená",J348,0)</f>
        <v>0</v>
      </c>
      <c r="BI348" s="217">
        <f>IF(N348="nulová",J348,0)</f>
        <v>0</v>
      </c>
      <c r="BJ348" s="25" t="s">
        <v>42</v>
      </c>
      <c r="BK348" s="217">
        <f>ROUND(I348*H348,2)</f>
        <v>0</v>
      </c>
      <c r="BL348" s="25" t="s">
        <v>111</v>
      </c>
      <c r="BM348" s="25" t="s">
        <v>5897</v>
      </c>
    </row>
    <row r="349" spans="2:65" s="1" customFormat="1" ht="38.25" customHeight="1">
      <c r="B349" s="43"/>
      <c r="C349" s="206" t="s">
        <v>537</v>
      </c>
      <c r="D349" s="206" t="s">
        <v>203</v>
      </c>
      <c r="E349" s="207" t="s">
        <v>5898</v>
      </c>
      <c r="F349" s="208" t="s">
        <v>5899</v>
      </c>
      <c r="G349" s="209" t="s">
        <v>370</v>
      </c>
      <c r="H349" s="210">
        <v>1</v>
      </c>
      <c r="I349" s="211"/>
      <c r="J349" s="212">
        <f>ROUND(I349*H349,2)</f>
        <v>0</v>
      </c>
      <c r="K349" s="208" t="s">
        <v>207</v>
      </c>
      <c r="L349" s="63"/>
      <c r="M349" s="213" t="s">
        <v>34</v>
      </c>
      <c r="N349" s="214" t="s">
        <v>51</v>
      </c>
      <c r="O349" s="44"/>
      <c r="P349" s="215">
        <f>O349*H349</f>
        <v>0</v>
      </c>
      <c r="Q349" s="215">
        <v>0</v>
      </c>
      <c r="R349" s="215">
        <f>Q349*H349</f>
        <v>0</v>
      </c>
      <c r="S349" s="215">
        <v>0</v>
      </c>
      <c r="T349" s="216">
        <f>S349*H349</f>
        <v>0</v>
      </c>
      <c r="AR349" s="25" t="s">
        <v>111</v>
      </c>
      <c r="AT349" s="25" t="s">
        <v>203</v>
      </c>
      <c r="AU349" s="25" t="s">
        <v>87</v>
      </c>
      <c r="AY349" s="25" t="s">
        <v>201</v>
      </c>
      <c r="BE349" s="217">
        <f>IF(N349="základní",J349,0)</f>
        <v>0</v>
      </c>
      <c r="BF349" s="217">
        <f>IF(N349="snížená",J349,0)</f>
        <v>0</v>
      </c>
      <c r="BG349" s="217">
        <f>IF(N349="zákl. přenesená",J349,0)</f>
        <v>0</v>
      </c>
      <c r="BH349" s="217">
        <f>IF(N349="sníž. přenesená",J349,0)</f>
        <v>0</v>
      </c>
      <c r="BI349" s="217">
        <f>IF(N349="nulová",J349,0)</f>
        <v>0</v>
      </c>
      <c r="BJ349" s="25" t="s">
        <v>42</v>
      </c>
      <c r="BK349" s="217">
        <f>ROUND(I349*H349,2)</f>
        <v>0</v>
      </c>
      <c r="BL349" s="25" t="s">
        <v>111</v>
      </c>
      <c r="BM349" s="25" t="s">
        <v>5900</v>
      </c>
    </row>
    <row r="350" spans="2:65" s="1" customFormat="1" ht="256.5">
      <c r="B350" s="43"/>
      <c r="C350" s="65"/>
      <c r="D350" s="218" t="s">
        <v>209</v>
      </c>
      <c r="E350" s="65"/>
      <c r="F350" s="219" t="s">
        <v>5868</v>
      </c>
      <c r="G350" s="65"/>
      <c r="H350" s="65"/>
      <c r="I350" s="175"/>
      <c r="J350" s="65"/>
      <c r="K350" s="65"/>
      <c r="L350" s="63"/>
      <c r="M350" s="220"/>
      <c r="N350" s="44"/>
      <c r="O350" s="44"/>
      <c r="P350" s="44"/>
      <c r="Q350" s="44"/>
      <c r="R350" s="44"/>
      <c r="S350" s="44"/>
      <c r="T350" s="80"/>
      <c r="AT350" s="25" t="s">
        <v>209</v>
      </c>
      <c r="AU350" s="25" t="s">
        <v>87</v>
      </c>
    </row>
    <row r="351" spans="2:65" s="12" customFormat="1">
      <c r="B351" s="221"/>
      <c r="C351" s="222"/>
      <c r="D351" s="218" t="s">
        <v>211</v>
      </c>
      <c r="E351" s="223" t="s">
        <v>34</v>
      </c>
      <c r="F351" s="224" t="s">
        <v>5189</v>
      </c>
      <c r="G351" s="222"/>
      <c r="H351" s="223" t="s">
        <v>34</v>
      </c>
      <c r="I351" s="225"/>
      <c r="J351" s="222"/>
      <c r="K351" s="222"/>
      <c r="L351" s="226"/>
      <c r="M351" s="227"/>
      <c r="N351" s="228"/>
      <c r="O351" s="228"/>
      <c r="P351" s="228"/>
      <c r="Q351" s="228"/>
      <c r="R351" s="228"/>
      <c r="S351" s="228"/>
      <c r="T351" s="229"/>
      <c r="AT351" s="230" t="s">
        <v>211</v>
      </c>
      <c r="AU351" s="230" t="s">
        <v>87</v>
      </c>
      <c r="AV351" s="12" t="s">
        <v>42</v>
      </c>
      <c r="AW351" s="12" t="s">
        <v>40</v>
      </c>
      <c r="AX351" s="12" t="s">
        <v>80</v>
      </c>
      <c r="AY351" s="230" t="s">
        <v>201</v>
      </c>
    </row>
    <row r="352" spans="2:65" s="13" customFormat="1">
      <c r="B352" s="231"/>
      <c r="C352" s="232"/>
      <c r="D352" s="218" t="s">
        <v>211</v>
      </c>
      <c r="E352" s="233" t="s">
        <v>34</v>
      </c>
      <c r="F352" s="234" t="s">
        <v>5864</v>
      </c>
      <c r="G352" s="232"/>
      <c r="H352" s="235">
        <v>1</v>
      </c>
      <c r="I352" s="236"/>
      <c r="J352" s="232"/>
      <c r="K352" s="232"/>
      <c r="L352" s="237"/>
      <c r="M352" s="238"/>
      <c r="N352" s="239"/>
      <c r="O352" s="239"/>
      <c r="P352" s="239"/>
      <c r="Q352" s="239"/>
      <c r="R352" s="239"/>
      <c r="S352" s="239"/>
      <c r="T352" s="240"/>
      <c r="AT352" s="241" t="s">
        <v>211</v>
      </c>
      <c r="AU352" s="241" t="s">
        <v>87</v>
      </c>
      <c r="AV352" s="13" t="s">
        <v>87</v>
      </c>
      <c r="AW352" s="13" t="s">
        <v>40</v>
      </c>
      <c r="AX352" s="13" t="s">
        <v>80</v>
      </c>
      <c r="AY352" s="241" t="s">
        <v>201</v>
      </c>
    </row>
    <row r="353" spans="2:65" s="14" customFormat="1">
      <c r="B353" s="242"/>
      <c r="C353" s="243"/>
      <c r="D353" s="218" t="s">
        <v>211</v>
      </c>
      <c r="E353" s="244" t="s">
        <v>34</v>
      </c>
      <c r="F353" s="245" t="s">
        <v>215</v>
      </c>
      <c r="G353" s="243"/>
      <c r="H353" s="246">
        <v>1</v>
      </c>
      <c r="I353" s="247"/>
      <c r="J353" s="243"/>
      <c r="K353" s="243"/>
      <c r="L353" s="248"/>
      <c r="M353" s="249"/>
      <c r="N353" s="250"/>
      <c r="O353" s="250"/>
      <c r="P353" s="250"/>
      <c r="Q353" s="250"/>
      <c r="R353" s="250"/>
      <c r="S353" s="250"/>
      <c r="T353" s="251"/>
      <c r="AT353" s="252" t="s">
        <v>211</v>
      </c>
      <c r="AU353" s="252" t="s">
        <v>87</v>
      </c>
      <c r="AV353" s="14" t="s">
        <v>111</v>
      </c>
      <c r="AW353" s="14" t="s">
        <v>40</v>
      </c>
      <c r="AX353" s="14" t="s">
        <v>42</v>
      </c>
      <c r="AY353" s="252" t="s">
        <v>201</v>
      </c>
    </row>
    <row r="354" spans="2:65" s="1" customFormat="1" ht="25.5" customHeight="1">
      <c r="B354" s="43"/>
      <c r="C354" s="264" t="s">
        <v>543</v>
      </c>
      <c r="D354" s="264" t="s">
        <v>306</v>
      </c>
      <c r="E354" s="265" t="s">
        <v>5901</v>
      </c>
      <c r="F354" s="266" t="s">
        <v>5902</v>
      </c>
      <c r="G354" s="267" t="s">
        <v>370</v>
      </c>
      <c r="H354" s="268">
        <v>1</v>
      </c>
      <c r="I354" s="269"/>
      <c r="J354" s="270">
        <f>ROUND(I354*H354,2)</f>
        <v>0</v>
      </c>
      <c r="K354" s="266" t="s">
        <v>207</v>
      </c>
      <c r="L354" s="271"/>
      <c r="M354" s="272" t="s">
        <v>34</v>
      </c>
      <c r="N354" s="273" t="s">
        <v>51</v>
      </c>
      <c r="O354" s="44"/>
      <c r="P354" s="215">
        <f>O354*H354</f>
        <v>0</v>
      </c>
      <c r="Q354" s="215">
        <v>2.7000000000000001E-3</v>
      </c>
      <c r="R354" s="215">
        <f>Q354*H354</f>
        <v>2.7000000000000001E-3</v>
      </c>
      <c r="S354" s="215">
        <v>0</v>
      </c>
      <c r="T354" s="216">
        <f>S354*H354</f>
        <v>0</v>
      </c>
      <c r="AR354" s="25" t="s">
        <v>244</v>
      </c>
      <c r="AT354" s="25" t="s">
        <v>306</v>
      </c>
      <c r="AU354" s="25" t="s">
        <v>87</v>
      </c>
      <c r="AY354" s="25" t="s">
        <v>201</v>
      </c>
      <c r="BE354" s="217">
        <f>IF(N354="základní",J354,0)</f>
        <v>0</v>
      </c>
      <c r="BF354" s="217">
        <f>IF(N354="snížená",J354,0)</f>
        <v>0</v>
      </c>
      <c r="BG354" s="217">
        <f>IF(N354="zákl. přenesená",J354,0)</f>
        <v>0</v>
      </c>
      <c r="BH354" s="217">
        <f>IF(N354="sníž. přenesená",J354,0)</f>
        <v>0</v>
      </c>
      <c r="BI354" s="217">
        <f>IF(N354="nulová",J354,0)</f>
        <v>0</v>
      </c>
      <c r="BJ354" s="25" t="s">
        <v>42</v>
      </c>
      <c r="BK354" s="217">
        <f>ROUND(I354*H354,2)</f>
        <v>0</v>
      </c>
      <c r="BL354" s="25" t="s">
        <v>111</v>
      </c>
      <c r="BM354" s="25" t="s">
        <v>5903</v>
      </c>
    </row>
    <row r="355" spans="2:65" s="1" customFormat="1" ht="16.5" customHeight="1">
      <c r="B355" s="43"/>
      <c r="C355" s="264" t="s">
        <v>548</v>
      </c>
      <c r="D355" s="264" t="s">
        <v>306</v>
      </c>
      <c r="E355" s="265" t="s">
        <v>5904</v>
      </c>
      <c r="F355" s="266" t="s">
        <v>5905</v>
      </c>
      <c r="G355" s="267" t="s">
        <v>370</v>
      </c>
      <c r="H355" s="268">
        <v>1</v>
      </c>
      <c r="I355" s="269"/>
      <c r="J355" s="270">
        <f>ROUND(I355*H355,2)</f>
        <v>0</v>
      </c>
      <c r="K355" s="266" t="s">
        <v>207</v>
      </c>
      <c r="L355" s="271"/>
      <c r="M355" s="272" t="s">
        <v>34</v>
      </c>
      <c r="N355" s="273" t="s">
        <v>51</v>
      </c>
      <c r="O355" s="44"/>
      <c r="P355" s="215">
        <f>O355*H355</f>
        <v>0</v>
      </c>
      <c r="Q355" s="215">
        <v>5.1000000000000004E-4</v>
      </c>
      <c r="R355" s="215">
        <f>Q355*H355</f>
        <v>5.1000000000000004E-4</v>
      </c>
      <c r="S355" s="215">
        <v>0</v>
      </c>
      <c r="T355" s="216">
        <f>S355*H355</f>
        <v>0</v>
      </c>
      <c r="AR355" s="25" t="s">
        <v>244</v>
      </c>
      <c r="AT355" s="25" t="s">
        <v>306</v>
      </c>
      <c r="AU355" s="25" t="s">
        <v>87</v>
      </c>
      <c r="AY355" s="25" t="s">
        <v>201</v>
      </c>
      <c r="BE355" s="217">
        <f>IF(N355="základní",J355,0)</f>
        <v>0</v>
      </c>
      <c r="BF355" s="217">
        <f>IF(N355="snížená",J355,0)</f>
        <v>0</v>
      </c>
      <c r="BG355" s="217">
        <f>IF(N355="zákl. přenesená",J355,0)</f>
        <v>0</v>
      </c>
      <c r="BH355" s="217">
        <f>IF(N355="sníž. přenesená",J355,0)</f>
        <v>0</v>
      </c>
      <c r="BI355" s="217">
        <f>IF(N355="nulová",J355,0)</f>
        <v>0</v>
      </c>
      <c r="BJ355" s="25" t="s">
        <v>42</v>
      </c>
      <c r="BK355" s="217">
        <f>ROUND(I355*H355,2)</f>
        <v>0</v>
      </c>
      <c r="BL355" s="25" t="s">
        <v>111</v>
      </c>
      <c r="BM355" s="25" t="s">
        <v>5906</v>
      </c>
    </row>
    <row r="356" spans="2:65" s="1" customFormat="1" ht="38.25" customHeight="1">
      <c r="B356" s="43"/>
      <c r="C356" s="206" t="s">
        <v>556</v>
      </c>
      <c r="D356" s="206" t="s">
        <v>203</v>
      </c>
      <c r="E356" s="207" t="s">
        <v>5907</v>
      </c>
      <c r="F356" s="208" t="s">
        <v>5908</v>
      </c>
      <c r="G356" s="209" t="s">
        <v>370</v>
      </c>
      <c r="H356" s="210">
        <v>1</v>
      </c>
      <c r="I356" s="211"/>
      <c r="J356" s="212">
        <f>ROUND(I356*H356,2)</f>
        <v>0</v>
      </c>
      <c r="K356" s="208" t="s">
        <v>207</v>
      </c>
      <c r="L356" s="63"/>
      <c r="M356" s="213" t="s">
        <v>34</v>
      </c>
      <c r="N356" s="214" t="s">
        <v>51</v>
      </c>
      <c r="O356" s="44"/>
      <c r="P356" s="215">
        <f>O356*H356</f>
        <v>0</v>
      </c>
      <c r="Q356" s="215">
        <v>2.01959</v>
      </c>
      <c r="R356" s="215">
        <f>Q356*H356</f>
        <v>2.01959</v>
      </c>
      <c r="S356" s="215">
        <v>0</v>
      </c>
      <c r="T356" s="216">
        <f>S356*H356</f>
        <v>0</v>
      </c>
      <c r="AR356" s="25" t="s">
        <v>111</v>
      </c>
      <c r="AT356" s="25" t="s">
        <v>203</v>
      </c>
      <c r="AU356" s="25" t="s">
        <v>87</v>
      </c>
      <c r="AY356" s="25" t="s">
        <v>201</v>
      </c>
      <c r="BE356" s="217">
        <f>IF(N356="základní",J356,0)</f>
        <v>0</v>
      </c>
      <c r="BF356" s="217">
        <f>IF(N356="snížená",J356,0)</f>
        <v>0</v>
      </c>
      <c r="BG356" s="217">
        <f>IF(N356="zákl. přenesená",J356,0)</f>
        <v>0</v>
      </c>
      <c r="BH356" s="217">
        <f>IF(N356="sníž. přenesená",J356,0)</f>
        <v>0</v>
      </c>
      <c r="BI356" s="217">
        <f>IF(N356="nulová",J356,0)</f>
        <v>0</v>
      </c>
      <c r="BJ356" s="25" t="s">
        <v>42</v>
      </c>
      <c r="BK356" s="217">
        <f>ROUND(I356*H356,2)</f>
        <v>0</v>
      </c>
      <c r="BL356" s="25" t="s">
        <v>111</v>
      </c>
      <c r="BM356" s="25" t="s">
        <v>5909</v>
      </c>
    </row>
    <row r="357" spans="2:65" s="1" customFormat="1" ht="108">
      <c r="B357" s="43"/>
      <c r="C357" s="65"/>
      <c r="D357" s="218" t="s">
        <v>209</v>
      </c>
      <c r="E357" s="65"/>
      <c r="F357" s="219" t="s">
        <v>5910</v>
      </c>
      <c r="G357" s="65"/>
      <c r="H357" s="65"/>
      <c r="I357" s="175"/>
      <c r="J357" s="65"/>
      <c r="K357" s="65"/>
      <c r="L357" s="63"/>
      <c r="M357" s="220"/>
      <c r="N357" s="44"/>
      <c r="O357" s="44"/>
      <c r="P357" s="44"/>
      <c r="Q357" s="44"/>
      <c r="R357" s="44"/>
      <c r="S357" s="44"/>
      <c r="T357" s="80"/>
      <c r="AT357" s="25" t="s">
        <v>209</v>
      </c>
      <c r="AU357" s="25" t="s">
        <v>87</v>
      </c>
    </row>
    <row r="358" spans="2:65" s="12" customFormat="1">
      <c r="B358" s="221"/>
      <c r="C358" s="222"/>
      <c r="D358" s="218" t="s">
        <v>211</v>
      </c>
      <c r="E358" s="223" t="s">
        <v>34</v>
      </c>
      <c r="F358" s="224" t="s">
        <v>5189</v>
      </c>
      <c r="G358" s="222"/>
      <c r="H358" s="223" t="s">
        <v>34</v>
      </c>
      <c r="I358" s="225"/>
      <c r="J358" s="222"/>
      <c r="K358" s="222"/>
      <c r="L358" s="226"/>
      <c r="M358" s="227"/>
      <c r="N358" s="228"/>
      <c r="O358" s="228"/>
      <c r="P358" s="228"/>
      <c r="Q358" s="228"/>
      <c r="R358" s="228"/>
      <c r="S358" s="228"/>
      <c r="T358" s="229"/>
      <c r="AT358" s="230" t="s">
        <v>211</v>
      </c>
      <c r="AU358" s="230" t="s">
        <v>87</v>
      </c>
      <c r="AV358" s="12" t="s">
        <v>42</v>
      </c>
      <c r="AW358" s="12" t="s">
        <v>40</v>
      </c>
      <c r="AX358" s="12" t="s">
        <v>80</v>
      </c>
      <c r="AY358" s="230" t="s">
        <v>201</v>
      </c>
    </row>
    <row r="359" spans="2:65" s="12" customFormat="1">
      <c r="B359" s="221"/>
      <c r="C359" s="222"/>
      <c r="D359" s="218" t="s">
        <v>211</v>
      </c>
      <c r="E359" s="223" t="s">
        <v>34</v>
      </c>
      <c r="F359" s="224" t="s">
        <v>5230</v>
      </c>
      <c r="G359" s="222"/>
      <c r="H359" s="223" t="s">
        <v>34</v>
      </c>
      <c r="I359" s="225"/>
      <c r="J359" s="222"/>
      <c r="K359" s="222"/>
      <c r="L359" s="226"/>
      <c r="M359" s="227"/>
      <c r="N359" s="228"/>
      <c r="O359" s="228"/>
      <c r="P359" s="228"/>
      <c r="Q359" s="228"/>
      <c r="R359" s="228"/>
      <c r="S359" s="228"/>
      <c r="T359" s="229"/>
      <c r="AT359" s="230" t="s">
        <v>211</v>
      </c>
      <c r="AU359" s="230" t="s">
        <v>87</v>
      </c>
      <c r="AV359" s="12" t="s">
        <v>42</v>
      </c>
      <c r="AW359" s="12" t="s">
        <v>40</v>
      </c>
      <c r="AX359" s="12" t="s">
        <v>80</v>
      </c>
      <c r="AY359" s="230" t="s">
        <v>201</v>
      </c>
    </row>
    <row r="360" spans="2:65" s="13" customFormat="1">
      <c r="B360" s="231"/>
      <c r="C360" s="232"/>
      <c r="D360" s="218" t="s">
        <v>211</v>
      </c>
      <c r="E360" s="233" t="s">
        <v>34</v>
      </c>
      <c r="F360" s="234" t="s">
        <v>5888</v>
      </c>
      <c r="G360" s="232"/>
      <c r="H360" s="235">
        <v>1</v>
      </c>
      <c r="I360" s="236"/>
      <c r="J360" s="232"/>
      <c r="K360" s="232"/>
      <c r="L360" s="237"/>
      <c r="M360" s="238"/>
      <c r="N360" s="239"/>
      <c r="O360" s="239"/>
      <c r="P360" s="239"/>
      <c r="Q360" s="239"/>
      <c r="R360" s="239"/>
      <c r="S360" s="239"/>
      <c r="T360" s="240"/>
      <c r="AT360" s="241" t="s">
        <v>211</v>
      </c>
      <c r="AU360" s="241" t="s">
        <v>87</v>
      </c>
      <c r="AV360" s="13" t="s">
        <v>87</v>
      </c>
      <c r="AW360" s="13" t="s">
        <v>40</v>
      </c>
      <c r="AX360" s="13" t="s">
        <v>80</v>
      </c>
      <c r="AY360" s="241" t="s">
        <v>201</v>
      </c>
    </row>
    <row r="361" spans="2:65" s="14" customFormat="1">
      <c r="B361" s="242"/>
      <c r="C361" s="243"/>
      <c r="D361" s="218" t="s">
        <v>211</v>
      </c>
      <c r="E361" s="244" t="s">
        <v>34</v>
      </c>
      <c r="F361" s="245" t="s">
        <v>215</v>
      </c>
      <c r="G361" s="243"/>
      <c r="H361" s="246">
        <v>1</v>
      </c>
      <c r="I361" s="247"/>
      <c r="J361" s="243"/>
      <c r="K361" s="243"/>
      <c r="L361" s="248"/>
      <c r="M361" s="249"/>
      <c r="N361" s="250"/>
      <c r="O361" s="250"/>
      <c r="P361" s="250"/>
      <c r="Q361" s="250"/>
      <c r="R361" s="250"/>
      <c r="S361" s="250"/>
      <c r="T361" s="251"/>
      <c r="AT361" s="252" t="s">
        <v>211</v>
      </c>
      <c r="AU361" s="252" t="s">
        <v>87</v>
      </c>
      <c r="AV361" s="14" t="s">
        <v>111</v>
      </c>
      <c r="AW361" s="14" t="s">
        <v>40</v>
      </c>
      <c r="AX361" s="14" t="s">
        <v>42</v>
      </c>
      <c r="AY361" s="252" t="s">
        <v>201</v>
      </c>
    </row>
    <row r="362" spans="2:65" s="1" customFormat="1" ht="16.5" customHeight="1">
      <c r="B362" s="43"/>
      <c r="C362" s="264" t="s">
        <v>563</v>
      </c>
      <c r="D362" s="264" t="s">
        <v>306</v>
      </c>
      <c r="E362" s="265" t="s">
        <v>5911</v>
      </c>
      <c r="F362" s="266" t="s">
        <v>5912</v>
      </c>
      <c r="G362" s="267" t="s">
        <v>370</v>
      </c>
      <c r="H362" s="268">
        <v>1</v>
      </c>
      <c r="I362" s="269"/>
      <c r="J362" s="270">
        <f>ROUND(I362*H362,2)</f>
        <v>0</v>
      </c>
      <c r="K362" s="266" t="s">
        <v>207</v>
      </c>
      <c r="L362" s="271"/>
      <c r="M362" s="272" t="s">
        <v>34</v>
      </c>
      <c r="N362" s="273" t="s">
        <v>51</v>
      </c>
      <c r="O362" s="44"/>
      <c r="P362" s="215">
        <f>O362*H362</f>
        <v>0</v>
      </c>
      <c r="Q362" s="215">
        <v>8.6999999999999994E-2</v>
      </c>
      <c r="R362" s="215">
        <f>Q362*H362</f>
        <v>8.6999999999999994E-2</v>
      </c>
      <c r="S362" s="215">
        <v>0</v>
      </c>
      <c r="T362" s="216">
        <f>S362*H362</f>
        <v>0</v>
      </c>
      <c r="AR362" s="25" t="s">
        <v>244</v>
      </c>
      <c r="AT362" s="25" t="s">
        <v>306</v>
      </c>
      <c r="AU362" s="25" t="s">
        <v>87</v>
      </c>
      <c r="AY362" s="25" t="s">
        <v>201</v>
      </c>
      <c r="BE362" s="217">
        <f>IF(N362="základní",J362,0)</f>
        <v>0</v>
      </c>
      <c r="BF362" s="217">
        <f>IF(N362="snížená",J362,0)</f>
        <v>0</v>
      </c>
      <c r="BG362" s="217">
        <f>IF(N362="zákl. přenesená",J362,0)</f>
        <v>0</v>
      </c>
      <c r="BH362" s="217">
        <f>IF(N362="sníž. přenesená",J362,0)</f>
        <v>0</v>
      </c>
      <c r="BI362" s="217">
        <f>IF(N362="nulová",J362,0)</f>
        <v>0</v>
      </c>
      <c r="BJ362" s="25" t="s">
        <v>42</v>
      </c>
      <c r="BK362" s="217">
        <f>ROUND(I362*H362,2)</f>
        <v>0</v>
      </c>
      <c r="BL362" s="25" t="s">
        <v>111</v>
      </c>
      <c r="BM362" s="25" t="s">
        <v>5913</v>
      </c>
    </row>
    <row r="363" spans="2:65" s="1" customFormat="1" ht="16.5" customHeight="1">
      <c r="B363" s="43"/>
      <c r="C363" s="206" t="s">
        <v>567</v>
      </c>
      <c r="D363" s="206" t="s">
        <v>203</v>
      </c>
      <c r="E363" s="207" t="s">
        <v>5914</v>
      </c>
      <c r="F363" s="208" t="s">
        <v>5915</v>
      </c>
      <c r="G363" s="209" t="s">
        <v>370</v>
      </c>
      <c r="H363" s="210">
        <v>1</v>
      </c>
      <c r="I363" s="211"/>
      <c r="J363" s="212">
        <f>ROUND(I363*H363,2)</f>
        <v>0</v>
      </c>
      <c r="K363" s="208" t="s">
        <v>207</v>
      </c>
      <c r="L363" s="63"/>
      <c r="M363" s="213" t="s">
        <v>34</v>
      </c>
      <c r="N363" s="214" t="s">
        <v>51</v>
      </c>
      <c r="O363" s="44"/>
      <c r="P363" s="215">
        <f>O363*H363</f>
        <v>0</v>
      </c>
      <c r="Q363" s="215">
        <v>0.12303</v>
      </c>
      <c r="R363" s="215">
        <f>Q363*H363</f>
        <v>0.12303</v>
      </c>
      <c r="S363" s="215">
        <v>0</v>
      </c>
      <c r="T363" s="216">
        <f>S363*H363</f>
        <v>0</v>
      </c>
      <c r="AR363" s="25" t="s">
        <v>111</v>
      </c>
      <c r="AT363" s="25" t="s">
        <v>203</v>
      </c>
      <c r="AU363" s="25" t="s">
        <v>87</v>
      </c>
      <c r="AY363" s="25" t="s">
        <v>201</v>
      </c>
      <c r="BE363" s="217">
        <f>IF(N363="základní",J363,0)</f>
        <v>0</v>
      </c>
      <c r="BF363" s="217">
        <f>IF(N363="snížená",J363,0)</f>
        <v>0</v>
      </c>
      <c r="BG363" s="217">
        <f>IF(N363="zákl. přenesená",J363,0)</f>
        <v>0</v>
      </c>
      <c r="BH363" s="217">
        <f>IF(N363="sníž. přenesená",J363,0)</f>
        <v>0</v>
      </c>
      <c r="BI363" s="217">
        <f>IF(N363="nulová",J363,0)</f>
        <v>0</v>
      </c>
      <c r="BJ363" s="25" t="s">
        <v>42</v>
      </c>
      <c r="BK363" s="217">
        <f>ROUND(I363*H363,2)</f>
        <v>0</v>
      </c>
      <c r="BL363" s="25" t="s">
        <v>111</v>
      </c>
      <c r="BM363" s="25" t="s">
        <v>5916</v>
      </c>
    </row>
    <row r="364" spans="2:65" s="1" customFormat="1" ht="40.5">
      <c r="B364" s="43"/>
      <c r="C364" s="65"/>
      <c r="D364" s="218" t="s">
        <v>209</v>
      </c>
      <c r="E364" s="65"/>
      <c r="F364" s="219" t="s">
        <v>5917</v>
      </c>
      <c r="G364" s="65"/>
      <c r="H364" s="65"/>
      <c r="I364" s="175"/>
      <c r="J364" s="65"/>
      <c r="K364" s="65"/>
      <c r="L364" s="63"/>
      <c r="M364" s="220"/>
      <c r="N364" s="44"/>
      <c r="O364" s="44"/>
      <c r="P364" s="44"/>
      <c r="Q364" s="44"/>
      <c r="R364" s="44"/>
      <c r="S364" s="44"/>
      <c r="T364" s="80"/>
      <c r="AT364" s="25" t="s">
        <v>209</v>
      </c>
      <c r="AU364" s="25" t="s">
        <v>87</v>
      </c>
    </row>
    <row r="365" spans="2:65" s="12" customFormat="1">
      <c r="B365" s="221"/>
      <c r="C365" s="222"/>
      <c r="D365" s="218" t="s">
        <v>211</v>
      </c>
      <c r="E365" s="223" t="s">
        <v>34</v>
      </c>
      <c r="F365" s="224" t="s">
        <v>5189</v>
      </c>
      <c r="G365" s="222"/>
      <c r="H365" s="223" t="s">
        <v>34</v>
      </c>
      <c r="I365" s="225"/>
      <c r="J365" s="222"/>
      <c r="K365" s="222"/>
      <c r="L365" s="226"/>
      <c r="M365" s="227"/>
      <c r="N365" s="228"/>
      <c r="O365" s="228"/>
      <c r="P365" s="228"/>
      <c r="Q365" s="228"/>
      <c r="R365" s="228"/>
      <c r="S365" s="228"/>
      <c r="T365" s="229"/>
      <c r="AT365" s="230" t="s">
        <v>211</v>
      </c>
      <c r="AU365" s="230" t="s">
        <v>87</v>
      </c>
      <c r="AV365" s="12" t="s">
        <v>42</v>
      </c>
      <c r="AW365" s="12" t="s">
        <v>40</v>
      </c>
      <c r="AX365" s="12" t="s">
        <v>80</v>
      </c>
      <c r="AY365" s="230" t="s">
        <v>201</v>
      </c>
    </row>
    <row r="366" spans="2:65" s="13" customFormat="1">
      <c r="B366" s="231"/>
      <c r="C366" s="232"/>
      <c r="D366" s="218" t="s">
        <v>211</v>
      </c>
      <c r="E366" s="233" t="s">
        <v>34</v>
      </c>
      <c r="F366" s="234" t="s">
        <v>5864</v>
      </c>
      <c r="G366" s="232"/>
      <c r="H366" s="235">
        <v>1</v>
      </c>
      <c r="I366" s="236"/>
      <c r="J366" s="232"/>
      <c r="K366" s="232"/>
      <c r="L366" s="237"/>
      <c r="M366" s="238"/>
      <c r="N366" s="239"/>
      <c r="O366" s="239"/>
      <c r="P366" s="239"/>
      <c r="Q366" s="239"/>
      <c r="R366" s="239"/>
      <c r="S366" s="239"/>
      <c r="T366" s="240"/>
      <c r="AT366" s="241" t="s">
        <v>211</v>
      </c>
      <c r="AU366" s="241" t="s">
        <v>87</v>
      </c>
      <c r="AV366" s="13" t="s">
        <v>87</v>
      </c>
      <c r="AW366" s="13" t="s">
        <v>40</v>
      </c>
      <c r="AX366" s="13" t="s">
        <v>80</v>
      </c>
      <c r="AY366" s="241" t="s">
        <v>201</v>
      </c>
    </row>
    <row r="367" spans="2:65" s="14" customFormat="1">
      <c r="B367" s="242"/>
      <c r="C367" s="243"/>
      <c r="D367" s="218" t="s">
        <v>211</v>
      </c>
      <c r="E367" s="244" t="s">
        <v>34</v>
      </c>
      <c r="F367" s="245" t="s">
        <v>215</v>
      </c>
      <c r="G367" s="243"/>
      <c r="H367" s="246">
        <v>1</v>
      </c>
      <c r="I367" s="247"/>
      <c r="J367" s="243"/>
      <c r="K367" s="243"/>
      <c r="L367" s="248"/>
      <c r="M367" s="249"/>
      <c r="N367" s="250"/>
      <c r="O367" s="250"/>
      <c r="P367" s="250"/>
      <c r="Q367" s="250"/>
      <c r="R367" s="250"/>
      <c r="S367" s="250"/>
      <c r="T367" s="251"/>
      <c r="AT367" s="252" t="s">
        <v>211</v>
      </c>
      <c r="AU367" s="252" t="s">
        <v>87</v>
      </c>
      <c r="AV367" s="14" t="s">
        <v>111</v>
      </c>
      <c r="AW367" s="14" t="s">
        <v>40</v>
      </c>
      <c r="AX367" s="14" t="s">
        <v>42</v>
      </c>
      <c r="AY367" s="252" t="s">
        <v>201</v>
      </c>
    </row>
    <row r="368" spans="2:65" s="1" customFormat="1" ht="25.5" customHeight="1">
      <c r="B368" s="43"/>
      <c r="C368" s="264" t="s">
        <v>583</v>
      </c>
      <c r="D368" s="264" t="s">
        <v>306</v>
      </c>
      <c r="E368" s="265" t="s">
        <v>5918</v>
      </c>
      <c r="F368" s="266" t="s">
        <v>5919</v>
      </c>
      <c r="G368" s="267" t="s">
        <v>370</v>
      </c>
      <c r="H368" s="268">
        <v>1</v>
      </c>
      <c r="I368" s="269"/>
      <c r="J368" s="270">
        <f>ROUND(I368*H368,2)</f>
        <v>0</v>
      </c>
      <c r="K368" s="266" t="s">
        <v>207</v>
      </c>
      <c r="L368" s="271"/>
      <c r="M368" s="272" t="s">
        <v>34</v>
      </c>
      <c r="N368" s="273" t="s">
        <v>51</v>
      </c>
      <c r="O368" s="44"/>
      <c r="P368" s="215">
        <f>O368*H368</f>
        <v>0</v>
      </c>
      <c r="Q368" s="215">
        <v>1.3299999999999999E-2</v>
      </c>
      <c r="R368" s="215">
        <f>Q368*H368</f>
        <v>1.3299999999999999E-2</v>
      </c>
      <c r="S368" s="215">
        <v>0</v>
      </c>
      <c r="T368" s="216">
        <f>S368*H368</f>
        <v>0</v>
      </c>
      <c r="AR368" s="25" t="s">
        <v>244</v>
      </c>
      <c r="AT368" s="25" t="s">
        <v>306</v>
      </c>
      <c r="AU368" s="25" t="s">
        <v>87</v>
      </c>
      <c r="AY368" s="25" t="s">
        <v>201</v>
      </c>
      <c r="BE368" s="217">
        <f>IF(N368="základní",J368,0)</f>
        <v>0</v>
      </c>
      <c r="BF368" s="217">
        <f>IF(N368="snížená",J368,0)</f>
        <v>0</v>
      </c>
      <c r="BG368" s="217">
        <f>IF(N368="zákl. přenesená",J368,0)</f>
        <v>0</v>
      </c>
      <c r="BH368" s="217">
        <f>IF(N368="sníž. přenesená",J368,0)</f>
        <v>0</v>
      </c>
      <c r="BI368" s="217">
        <f>IF(N368="nulová",J368,0)</f>
        <v>0</v>
      </c>
      <c r="BJ368" s="25" t="s">
        <v>42</v>
      </c>
      <c r="BK368" s="217">
        <f>ROUND(I368*H368,2)</f>
        <v>0</v>
      </c>
      <c r="BL368" s="25" t="s">
        <v>111</v>
      </c>
      <c r="BM368" s="25" t="s">
        <v>5920</v>
      </c>
    </row>
    <row r="369" spans="2:65" s="1" customFormat="1" ht="16.5" customHeight="1">
      <c r="B369" s="43"/>
      <c r="C369" s="206" t="s">
        <v>589</v>
      </c>
      <c r="D369" s="206" t="s">
        <v>203</v>
      </c>
      <c r="E369" s="207" t="s">
        <v>5921</v>
      </c>
      <c r="F369" s="208" t="s">
        <v>5922</v>
      </c>
      <c r="G369" s="209" t="s">
        <v>370</v>
      </c>
      <c r="H369" s="210">
        <v>1</v>
      </c>
      <c r="I369" s="211"/>
      <c r="J369" s="212">
        <f>ROUND(I369*H369,2)</f>
        <v>0</v>
      </c>
      <c r="K369" s="208" t="s">
        <v>207</v>
      </c>
      <c r="L369" s="63"/>
      <c r="M369" s="213" t="s">
        <v>34</v>
      </c>
      <c r="N369" s="214" t="s">
        <v>51</v>
      </c>
      <c r="O369" s="44"/>
      <c r="P369" s="215">
        <f>O369*H369</f>
        <v>0</v>
      </c>
      <c r="Q369" s="215">
        <v>3.1E-4</v>
      </c>
      <c r="R369" s="215">
        <f>Q369*H369</f>
        <v>3.1E-4</v>
      </c>
      <c r="S369" s="215">
        <v>0</v>
      </c>
      <c r="T369" s="216">
        <f>S369*H369</f>
        <v>0</v>
      </c>
      <c r="AR369" s="25" t="s">
        <v>111</v>
      </c>
      <c r="AT369" s="25" t="s">
        <v>203</v>
      </c>
      <c r="AU369" s="25" t="s">
        <v>87</v>
      </c>
      <c r="AY369" s="25" t="s">
        <v>201</v>
      </c>
      <c r="BE369" s="217">
        <f>IF(N369="základní",J369,0)</f>
        <v>0</v>
      </c>
      <c r="BF369" s="217">
        <f>IF(N369="snížená",J369,0)</f>
        <v>0</v>
      </c>
      <c r="BG369" s="217">
        <f>IF(N369="zákl. přenesená",J369,0)</f>
        <v>0</v>
      </c>
      <c r="BH369" s="217">
        <f>IF(N369="sníž. přenesená",J369,0)</f>
        <v>0</v>
      </c>
      <c r="BI369" s="217">
        <f>IF(N369="nulová",J369,0)</f>
        <v>0</v>
      </c>
      <c r="BJ369" s="25" t="s">
        <v>42</v>
      </c>
      <c r="BK369" s="217">
        <f>ROUND(I369*H369,2)</f>
        <v>0</v>
      </c>
      <c r="BL369" s="25" t="s">
        <v>111</v>
      </c>
      <c r="BM369" s="25" t="s">
        <v>5923</v>
      </c>
    </row>
    <row r="370" spans="2:65" s="1" customFormat="1" ht="67.5">
      <c r="B370" s="43"/>
      <c r="C370" s="65"/>
      <c r="D370" s="218" t="s">
        <v>209</v>
      </c>
      <c r="E370" s="65"/>
      <c r="F370" s="219" t="s">
        <v>5924</v>
      </c>
      <c r="G370" s="65"/>
      <c r="H370" s="65"/>
      <c r="I370" s="175"/>
      <c r="J370" s="65"/>
      <c r="K370" s="65"/>
      <c r="L370" s="63"/>
      <c r="M370" s="220"/>
      <c r="N370" s="44"/>
      <c r="O370" s="44"/>
      <c r="P370" s="44"/>
      <c r="Q370" s="44"/>
      <c r="R370" s="44"/>
      <c r="S370" s="44"/>
      <c r="T370" s="80"/>
      <c r="AT370" s="25" t="s">
        <v>209</v>
      </c>
      <c r="AU370" s="25" t="s">
        <v>87</v>
      </c>
    </row>
    <row r="371" spans="2:65" s="12" customFormat="1">
      <c r="B371" s="221"/>
      <c r="C371" s="222"/>
      <c r="D371" s="218" t="s">
        <v>211</v>
      </c>
      <c r="E371" s="223" t="s">
        <v>34</v>
      </c>
      <c r="F371" s="224" t="s">
        <v>5189</v>
      </c>
      <c r="G371" s="222"/>
      <c r="H371" s="223" t="s">
        <v>34</v>
      </c>
      <c r="I371" s="225"/>
      <c r="J371" s="222"/>
      <c r="K371" s="222"/>
      <c r="L371" s="226"/>
      <c r="M371" s="227"/>
      <c r="N371" s="228"/>
      <c r="O371" s="228"/>
      <c r="P371" s="228"/>
      <c r="Q371" s="228"/>
      <c r="R371" s="228"/>
      <c r="S371" s="228"/>
      <c r="T371" s="229"/>
      <c r="AT371" s="230" t="s">
        <v>211</v>
      </c>
      <c r="AU371" s="230" t="s">
        <v>87</v>
      </c>
      <c r="AV371" s="12" t="s">
        <v>42</v>
      </c>
      <c r="AW371" s="12" t="s">
        <v>40</v>
      </c>
      <c r="AX371" s="12" t="s">
        <v>80</v>
      </c>
      <c r="AY371" s="230" t="s">
        <v>201</v>
      </c>
    </row>
    <row r="372" spans="2:65" s="13" customFormat="1">
      <c r="B372" s="231"/>
      <c r="C372" s="232"/>
      <c r="D372" s="218" t="s">
        <v>211</v>
      </c>
      <c r="E372" s="233" t="s">
        <v>34</v>
      </c>
      <c r="F372" s="234" t="s">
        <v>5925</v>
      </c>
      <c r="G372" s="232"/>
      <c r="H372" s="235">
        <v>1</v>
      </c>
      <c r="I372" s="236"/>
      <c r="J372" s="232"/>
      <c r="K372" s="232"/>
      <c r="L372" s="237"/>
      <c r="M372" s="238"/>
      <c r="N372" s="239"/>
      <c r="O372" s="239"/>
      <c r="P372" s="239"/>
      <c r="Q372" s="239"/>
      <c r="R372" s="239"/>
      <c r="S372" s="239"/>
      <c r="T372" s="240"/>
      <c r="AT372" s="241" t="s">
        <v>211</v>
      </c>
      <c r="AU372" s="241" t="s">
        <v>87</v>
      </c>
      <c r="AV372" s="13" t="s">
        <v>87</v>
      </c>
      <c r="AW372" s="13" t="s">
        <v>40</v>
      </c>
      <c r="AX372" s="13" t="s">
        <v>80</v>
      </c>
      <c r="AY372" s="241" t="s">
        <v>201</v>
      </c>
    </row>
    <row r="373" spans="2:65" s="14" customFormat="1">
      <c r="B373" s="242"/>
      <c r="C373" s="243"/>
      <c r="D373" s="218" t="s">
        <v>211</v>
      </c>
      <c r="E373" s="244" t="s">
        <v>34</v>
      </c>
      <c r="F373" s="245" t="s">
        <v>215</v>
      </c>
      <c r="G373" s="243"/>
      <c r="H373" s="246">
        <v>1</v>
      </c>
      <c r="I373" s="247"/>
      <c r="J373" s="243"/>
      <c r="K373" s="243"/>
      <c r="L373" s="248"/>
      <c r="M373" s="249"/>
      <c r="N373" s="250"/>
      <c r="O373" s="250"/>
      <c r="P373" s="250"/>
      <c r="Q373" s="250"/>
      <c r="R373" s="250"/>
      <c r="S373" s="250"/>
      <c r="T373" s="251"/>
      <c r="AT373" s="252" t="s">
        <v>211</v>
      </c>
      <c r="AU373" s="252" t="s">
        <v>87</v>
      </c>
      <c r="AV373" s="14" t="s">
        <v>111</v>
      </c>
      <c r="AW373" s="14" t="s">
        <v>40</v>
      </c>
      <c r="AX373" s="14" t="s">
        <v>42</v>
      </c>
      <c r="AY373" s="252" t="s">
        <v>201</v>
      </c>
    </row>
    <row r="374" spans="2:65" s="1" customFormat="1" ht="16.5" customHeight="1">
      <c r="B374" s="43"/>
      <c r="C374" s="206" t="s">
        <v>595</v>
      </c>
      <c r="D374" s="206" t="s">
        <v>203</v>
      </c>
      <c r="E374" s="207" t="s">
        <v>5465</v>
      </c>
      <c r="F374" s="208" t="s">
        <v>5466</v>
      </c>
      <c r="G374" s="209" t="s">
        <v>540</v>
      </c>
      <c r="H374" s="210">
        <v>24</v>
      </c>
      <c r="I374" s="211"/>
      <c r="J374" s="212">
        <f>ROUND(I374*H374,2)</f>
        <v>0</v>
      </c>
      <c r="K374" s="208" t="s">
        <v>207</v>
      </c>
      <c r="L374" s="63"/>
      <c r="M374" s="213" t="s">
        <v>34</v>
      </c>
      <c r="N374" s="214" t="s">
        <v>51</v>
      </c>
      <c r="O374" s="44"/>
      <c r="P374" s="215">
        <f>O374*H374</f>
        <v>0</v>
      </c>
      <c r="Q374" s="215">
        <v>1.9000000000000001E-4</v>
      </c>
      <c r="R374" s="215">
        <f>Q374*H374</f>
        <v>4.5599999999999998E-3</v>
      </c>
      <c r="S374" s="215">
        <v>0</v>
      </c>
      <c r="T374" s="216">
        <f>S374*H374</f>
        <v>0</v>
      </c>
      <c r="AR374" s="25" t="s">
        <v>111</v>
      </c>
      <c r="AT374" s="25" t="s">
        <v>203</v>
      </c>
      <c r="AU374" s="25" t="s">
        <v>87</v>
      </c>
      <c r="AY374" s="25" t="s">
        <v>201</v>
      </c>
      <c r="BE374" s="217">
        <f>IF(N374="základní",J374,0)</f>
        <v>0</v>
      </c>
      <c r="BF374" s="217">
        <f>IF(N374="snížená",J374,0)</f>
        <v>0</v>
      </c>
      <c r="BG374" s="217">
        <f>IF(N374="zákl. přenesená",J374,0)</f>
        <v>0</v>
      </c>
      <c r="BH374" s="217">
        <f>IF(N374="sníž. přenesená",J374,0)</f>
        <v>0</v>
      </c>
      <c r="BI374" s="217">
        <f>IF(N374="nulová",J374,0)</f>
        <v>0</v>
      </c>
      <c r="BJ374" s="25" t="s">
        <v>42</v>
      </c>
      <c r="BK374" s="217">
        <f>ROUND(I374*H374,2)</f>
        <v>0</v>
      </c>
      <c r="BL374" s="25" t="s">
        <v>111</v>
      </c>
      <c r="BM374" s="25" t="s">
        <v>5926</v>
      </c>
    </row>
    <row r="375" spans="2:65" s="12" customFormat="1">
      <c r="B375" s="221"/>
      <c r="C375" s="222"/>
      <c r="D375" s="218" t="s">
        <v>211</v>
      </c>
      <c r="E375" s="223" t="s">
        <v>34</v>
      </c>
      <c r="F375" s="224" t="s">
        <v>5189</v>
      </c>
      <c r="G375" s="222"/>
      <c r="H375" s="223" t="s">
        <v>34</v>
      </c>
      <c r="I375" s="225"/>
      <c r="J375" s="222"/>
      <c r="K375" s="222"/>
      <c r="L375" s="226"/>
      <c r="M375" s="227"/>
      <c r="N375" s="228"/>
      <c r="O375" s="228"/>
      <c r="P375" s="228"/>
      <c r="Q375" s="228"/>
      <c r="R375" s="228"/>
      <c r="S375" s="228"/>
      <c r="T375" s="229"/>
      <c r="AT375" s="230" t="s">
        <v>211</v>
      </c>
      <c r="AU375" s="230" t="s">
        <v>87</v>
      </c>
      <c r="AV375" s="12" t="s">
        <v>42</v>
      </c>
      <c r="AW375" s="12" t="s">
        <v>40</v>
      </c>
      <c r="AX375" s="12" t="s">
        <v>80</v>
      </c>
      <c r="AY375" s="230" t="s">
        <v>201</v>
      </c>
    </row>
    <row r="376" spans="2:65" s="13" customFormat="1">
      <c r="B376" s="231"/>
      <c r="C376" s="232"/>
      <c r="D376" s="218" t="s">
        <v>211</v>
      </c>
      <c r="E376" s="233" t="s">
        <v>34</v>
      </c>
      <c r="F376" s="234" t="s">
        <v>5844</v>
      </c>
      <c r="G376" s="232"/>
      <c r="H376" s="235">
        <v>24</v>
      </c>
      <c r="I376" s="236"/>
      <c r="J376" s="232"/>
      <c r="K376" s="232"/>
      <c r="L376" s="237"/>
      <c r="M376" s="238"/>
      <c r="N376" s="239"/>
      <c r="O376" s="239"/>
      <c r="P376" s="239"/>
      <c r="Q376" s="239"/>
      <c r="R376" s="239"/>
      <c r="S376" s="239"/>
      <c r="T376" s="240"/>
      <c r="AT376" s="241" t="s">
        <v>211</v>
      </c>
      <c r="AU376" s="241" t="s">
        <v>87</v>
      </c>
      <c r="AV376" s="13" t="s">
        <v>87</v>
      </c>
      <c r="AW376" s="13" t="s">
        <v>40</v>
      </c>
      <c r="AX376" s="13" t="s">
        <v>80</v>
      </c>
      <c r="AY376" s="241" t="s">
        <v>201</v>
      </c>
    </row>
    <row r="377" spans="2:65" s="14" customFormat="1">
      <c r="B377" s="242"/>
      <c r="C377" s="243"/>
      <c r="D377" s="218" t="s">
        <v>211</v>
      </c>
      <c r="E377" s="244" t="s">
        <v>34</v>
      </c>
      <c r="F377" s="245" t="s">
        <v>215</v>
      </c>
      <c r="G377" s="243"/>
      <c r="H377" s="246">
        <v>24</v>
      </c>
      <c r="I377" s="247"/>
      <c r="J377" s="243"/>
      <c r="K377" s="243"/>
      <c r="L377" s="248"/>
      <c r="M377" s="249"/>
      <c r="N377" s="250"/>
      <c r="O377" s="250"/>
      <c r="P377" s="250"/>
      <c r="Q377" s="250"/>
      <c r="R377" s="250"/>
      <c r="S377" s="250"/>
      <c r="T377" s="251"/>
      <c r="AT377" s="252" t="s">
        <v>211</v>
      </c>
      <c r="AU377" s="252" t="s">
        <v>87</v>
      </c>
      <c r="AV377" s="14" t="s">
        <v>111</v>
      </c>
      <c r="AW377" s="14" t="s">
        <v>40</v>
      </c>
      <c r="AX377" s="14" t="s">
        <v>42</v>
      </c>
      <c r="AY377" s="252" t="s">
        <v>201</v>
      </c>
    </row>
    <row r="378" spans="2:65" s="1" customFormat="1" ht="16.5" customHeight="1">
      <c r="B378" s="43"/>
      <c r="C378" s="206" t="s">
        <v>602</v>
      </c>
      <c r="D378" s="206" t="s">
        <v>203</v>
      </c>
      <c r="E378" s="207" t="s">
        <v>5927</v>
      </c>
      <c r="F378" s="208" t="s">
        <v>5928</v>
      </c>
      <c r="G378" s="209" t="s">
        <v>540</v>
      </c>
      <c r="H378" s="210">
        <v>24</v>
      </c>
      <c r="I378" s="211"/>
      <c r="J378" s="212">
        <f>ROUND(I378*H378,2)</f>
        <v>0</v>
      </c>
      <c r="K378" s="208" t="s">
        <v>207</v>
      </c>
      <c r="L378" s="63"/>
      <c r="M378" s="213" t="s">
        <v>34</v>
      </c>
      <c r="N378" s="214" t="s">
        <v>51</v>
      </c>
      <c r="O378" s="44"/>
      <c r="P378" s="215">
        <f>O378*H378</f>
        <v>0</v>
      </c>
      <c r="Q378" s="215">
        <v>6.9999999999999994E-5</v>
      </c>
      <c r="R378" s="215">
        <f>Q378*H378</f>
        <v>1.6799999999999999E-3</v>
      </c>
      <c r="S378" s="215">
        <v>0</v>
      </c>
      <c r="T378" s="216">
        <f>S378*H378</f>
        <v>0</v>
      </c>
      <c r="AR378" s="25" t="s">
        <v>111</v>
      </c>
      <c r="AT378" s="25" t="s">
        <v>203</v>
      </c>
      <c r="AU378" s="25" t="s">
        <v>87</v>
      </c>
      <c r="AY378" s="25" t="s">
        <v>201</v>
      </c>
      <c r="BE378" s="217">
        <f>IF(N378="základní",J378,0)</f>
        <v>0</v>
      </c>
      <c r="BF378" s="217">
        <f>IF(N378="snížená",J378,0)</f>
        <v>0</v>
      </c>
      <c r="BG378" s="217">
        <f>IF(N378="zákl. přenesená",J378,0)</f>
        <v>0</v>
      </c>
      <c r="BH378" s="217">
        <f>IF(N378="sníž. přenesená",J378,0)</f>
        <v>0</v>
      </c>
      <c r="BI378" s="217">
        <f>IF(N378="nulová",J378,0)</f>
        <v>0</v>
      </c>
      <c r="BJ378" s="25" t="s">
        <v>42</v>
      </c>
      <c r="BK378" s="217">
        <f>ROUND(I378*H378,2)</f>
        <v>0</v>
      </c>
      <c r="BL378" s="25" t="s">
        <v>111</v>
      </c>
      <c r="BM378" s="25" t="s">
        <v>5929</v>
      </c>
    </row>
    <row r="379" spans="2:65" s="12" customFormat="1">
      <c r="B379" s="221"/>
      <c r="C379" s="222"/>
      <c r="D379" s="218" t="s">
        <v>211</v>
      </c>
      <c r="E379" s="223" t="s">
        <v>34</v>
      </c>
      <c r="F379" s="224" t="s">
        <v>5189</v>
      </c>
      <c r="G379" s="222"/>
      <c r="H379" s="223" t="s">
        <v>34</v>
      </c>
      <c r="I379" s="225"/>
      <c r="J379" s="222"/>
      <c r="K379" s="222"/>
      <c r="L379" s="226"/>
      <c r="M379" s="227"/>
      <c r="N379" s="228"/>
      <c r="O379" s="228"/>
      <c r="P379" s="228"/>
      <c r="Q379" s="228"/>
      <c r="R379" s="228"/>
      <c r="S379" s="228"/>
      <c r="T379" s="229"/>
      <c r="AT379" s="230" t="s">
        <v>211</v>
      </c>
      <c r="AU379" s="230" t="s">
        <v>87</v>
      </c>
      <c r="AV379" s="12" t="s">
        <v>42</v>
      </c>
      <c r="AW379" s="12" t="s">
        <v>40</v>
      </c>
      <c r="AX379" s="12" t="s">
        <v>80</v>
      </c>
      <c r="AY379" s="230" t="s">
        <v>201</v>
      </c>
    </row>
    <row r="380" spans="2:65" s="13" customFormat="1">
      <c r="B380" s="231"/>
      <c r="C380" s="232"/>
      <c r="D380" s="218" t="s">
        <v>211</v>
      </c>
      <c r="E380" s="233" t="s">
        <v>34</v>
      </c>
      <c r="F380" s="234" t="s">
        <v>5844</v>
      </c>
      <c r="G380" s="232"/>
      <c r="H380" s="235">
        <v>24</v>
      </c>
      <c r="I380" s="236"/>
      <c r="J380" s="232"/>
      <c r="K380" s="232"/>
      <c r="L380" s="237"/>
      <c r="M380" s="238"/>
      <c r="N380" s="239"/>
      <c r="O380" s="239"/>
      <c r="P380" s="239"/>
      <c r="Q380" s="239"/>
      <c r="R380" s="239"/>
      <c r="S380" s="239"/>
      <c r="T380" s="240"/>
      <c r="AT380" s="241" t="s">
        <v>211</v>
      </c>
      <c r="AU380" s="241" t="s">
        <v>87</v>
      </c>
      <c r="AV380" s="13" t="s">
        <v>87</v>
      </c>
      <c r="AW380" s="13" t="s">
        <v>40</v>
      </c>
      <c r="AX380" s="13" t="s">
        <v>80</v>
      </c>
      <c r="AY380" s="241" t="s">
        <v>201</v>
      </c>
    </row>
    <row r="381" spans="2:65" s="14" customFormat="1">
      <c r="B381" s="242"/>
      <c r="C381" s="243"/>
      <c r="D381" s="218" t="s">
        <v>211</v>
      </c>
      <c r="E381" s="244" t="s">
        <v>34</v>
      </c>
      <c r="F381" s="245" t="s">
        <v>215</v>
      </c>
      <c r="G381" s="243"/>
      <c r="H381" s="246">
        <v>24</v>
      </c>
      <c r="I381" s="247"/>
      <c r="J381" s="243"/>
      <c r="K381" s="243"/>
      <c r="L381" s="248"/>
      <c r="M381" s="249"/>
      <c r="N381" s="250"/>
      <c r="O381" s="250"/>
      <c r="P381" s="250"/>
      <c r="Q381" s="250"/>
      <c r="R381" s="250"/>
      <c r="S381" s="250"/>
      <c r="T381" s="251"/>
      <c r="AT381" s="252" t="s">
        <v>211</v>
      </c>
      <c r="AU381" s="252" t="s">
        <v>87</v>
      </c>
      <c r="AV381" s="14" t="s">
        <v>111</v>
      </c>
      <c r="AW381" s="14" t="s">
        <v>40</v>
      </c>
      <c r="AX381" s="14" t="s">
        <v>42</v>
      </c>
      <c r="AY381" s="252" t="s">
        <v>201</v>
      </c>
    </row>
    <row r="382" spans="2:65" s="11" customFormat="1" ht="29.85" customHeight="1">
      <c r="B382" s="190"/>
      <c r="C382" s="191"/>
      <c r="D382" s="192" t="s">
        <v>79</v>
      </c>
      <c r="E382" s="204" t="s">
        <v>249</v>
      </c>
      <c r="F382" s="204" t="s">
        <v>1223</v>
      </c>
      <c r="G382" s="191"/>
      <c r="H382" s="191"/>
      <c r="I382" s="194"/>
      <c r="J382" s="205">
        <f>BK382</f>
        <v>0</v>
      </c>
      <c r="K382" s="191"/>
      <c r="L382" s="196"/>
      <c r="M382" s="197"/>
      <c r="N382" s="198"/>
      <c r="O382" s="198"/>
      <c r="P382" s="199">
        <f>SUM(P383:P431)</f>
        <v>0</v>
      </c>
      <c r="Q382" s="198"/>
      <c r="R382" s="199">
        <f>SUM(R383:R431)</f>
        <v>0.16557800000000003</v>
      </c>
      <c r="S382" s="198"/>
      <c r="T382" s="200">
        <f>SUM(T383:T431)</f>
        <v>0</v>
      </c>
      <c r="AR382" s="201" t="s">
        <v>42</v>
      </c>
      <c r="AT382" s="202" t="s">
        <v>79</v>
      </c>
      <c r="AU382" s="202" t="s">
        <v>42</v>
      </c>
      <c r="AY382" s="201" t="s">
        <v>201</v>
      </c>
      <c r="BK382" s="203">
        <f>SUM(BK383:BK431)</f>
        <v>0</v>
      </c>
    </row>
    <row r="383" spans="2:65" s="1" customFormat="1" ht="38.25" customHeight="1">
      <c r="B383" s="43"/>
      <c r="C383" s="206" t="s">
        <v>608</v>
      </c>
      <c r="D383" s="206" t="s">
        <v>203</v>
      </c>
      <c r="E383" s="207" t="s">
        <v>5024</v>
      </c>
      <c r="F383" s="208" t="s">
        <v>5025</v>
      </c>
      <c r="G383" s="209" t="s">
        <v>540</v>
      </c>
      <c r="H383" s="210">
        <v>1</v>
      </c>
      <c r="I383" s="211"/>
      <c r="J383" s="212">
        <f>ROUND(I383*H383,2)</f>
        <v>0</v>
      </c>
      <c r="K383" s="208" t="s">
        <v>207</v>
      </c>
      <c r="L383" s="63"/>
      <c r="M383" s="213" t="s">
        <v>34</v>
      </c>
      <c r="N383" s="214" t="s">
        <v>51</v>
      </c>
      <c r="O383" s="44"/>
      <c r="P383" s="215">
        <f>O383*H383</f>
        <v>0</v>
      </c>
      <c r="Q383" s="215">
        <v>0.15540000000000001</v>
      </c>
      <c r="R383" s="215">
        <f>Q383*H383</f>
        <v>0.15540000000000001</v>
      </c>
      <c r="S383" s="215">
        <v>0</v>
      </c>
      <c r="T383" s="216">
        <f>S383*H383</f>
        <v>0</v>
      </c>
      <c r="AR383" s="25" t="s">
        <v>111</v>
      </c>
      <c r="AT383" s="25" t="s">
        <v>203</v>
      </c>
      <c r="AU383" s="25" t="s">
        <v>87</v>
      </c>
      <c r="AY383" s="25" t="s">
        <v>201</v>
      </c>
      <c r="BE383" s="217">
        <f>IF(N383="základní",J383,0)</f>
        <v>0</v>
      </c>
      <c r="BF383" s="217">
        <f>IF(N383="snížená",J383,0)</f>
        <v>0</v>
      </c>
      <c r="BG383" s="217">
        <f>IF(N383="zákl. přenesená",J383,0)</f>
        <v>0</v>
      </c>
      <c r="BH383" s="217">
        <f>IF(N383="sníž. přenesená",J383,0)</f>
        <v>0</v>
      </c>
      <c r="BI383" s="217">
        <f>IF(N383="nulová",J383,0)</f>
        <v>0</v>
      </c>
      <c r="BJ383" s="25" t="s">
        <v>42</v>
      </c>
      <c r="BK383" s="217">
        <f>ROUND(I383*H383,2)</f>
        <v>0</v>
      </c>
      <c r="BL383" s="25" t="s">
        <v>111</v>
      </c>
      <c r="BM383" s="25" t="s">
        <v>5930</v>
      </c>
    </row>
    <row r="384" spans="2:65" s="1" customFormat="1" ht="94.5">
      <c r="B384" s="43"/>
      <c r="C384" s="65"/>
      <c r="D384" s="218" t="s">
        <v>209</v>
      </c>
      <c r="E384" s="65"/>
      <c r="F384" s="219" t="s">
        <v>5022</v>
      </c>
      <c r="G384" s="65"/>
      <c r="H384" s="65"/>
      <c r="I384" s="175"/>
      <c r="J384" s="65"/>
      <c r="K384" s="65"/>
      <c r="L384" s="63"/>
      <c r="M384" s="220"/>
      <c r="N384" s="44"/>
      <c r="O384" s="44"/>
      <c r="P384" s="44"/>
      <c r="Q384" s="44"/>
      <c r="R384" s="44"/>
      <c r="S384" s="44"/>
      <c r="T384" s="80"/>
      <c r="AT384" s="25" t="s">
        <v>209</v>
      </c>
      <c r="AU384" s="25" t="s">
        <v>87</v>
      </c>
    </row>
    <row r="385" spans="2:65" s="12" customFormat="1">
      <c r="B385" s="221"/>
      <c r="C385" s="222"/>
      <c r="D385" s="218" t="s">
        <v>211</v>
      </c>
      <c r="E385" s="223" t="s">
        <v>34</v>
      </c>
      <c r="F385" s="224" t="s">
        <v>5189</v>
      </c>
      <c r="G385" s="222"/>
      <c r="H385" s="223" t="s">
        <v>34</v>
      </c>
      <c r="I385" s="225"/>
      <c r="J385" s="222"/>
      <c r="K385" s="222"/>
      <c r="L385" s="226"/>
      <c r="M385" s="227"/>
      <c r="N385" s="228"/>
      <c r="O385" s="228"/>
      <c r="P385" s="228"/>
      <c r="Q385" s="228"/>
      <c r="R385" s="228"/>
      <c r="S385" s="228"/>
      <c r="T385" s="229"/>
      <c r="AT385" s="230" t="s">
        <v>211</v>
      </c>
      <c r="AU385" s="230" t="s">
        <v>87</v>
      </c>
      <c r="AV385" s="12" t="s">
        <v>42</v>
      </c>
      <c r="AW385" s="12" t="s">
        <v>40</v>
      </c>
      <c r="AX385" s="12" t="s">
        <v>80</v>
      </c>
      <c r="AY385" s="230" t="s">
        <v>201</v>
      </c>
    </row>
    <row r="386" spans="2:65" s="13" customFormat="1">
      <c r="B386" s="231"/>
      <c r="C386" s="232"/>
      <c r="D386" s="218" t="s">
        <v>211</v>
      </c>
      <c r="E386" s="233" t="s">
        <v>34</v>
      </c>
      <c r="F386" s="234" t="s">
        <v>5931</v>
      </c>
      <c r="G386" s="232"/>
      <c r="H386" s="235">
        <v>1</v>
      </c>
      <c r="I386" s="236"/>
      <c r="J386" s="232"/>
      <c r="K386" s="232"/>
      <c r="L386" s="237"/>
      <c r="M386" s="238"/>
      <c r="N386" s="239"/>
      <c r="O386" s="239"/>
      <c r="P386" s="239"/>
      <c r="Q386" s="239"/>
      <c r="R386" s="239"/>
      <c r="S386" s="239"/>
      <c r="T386" s="240"/>
      <c r="AT386" s="241" t="s">
        <v>211</v>
      </c>
      <c r="AU386" s="241" t="s">
        <v>87</v>
      </c>
      <c r="AV386" s="13" t="s">
        <v>87</v>
      </c>
      <c r="AW386" s="13" t="s">
        <v>40</v>
      </c>
      <c r="AX386" s="13" t="s">
        <v>80</v>
      </c>
      <c r="AY386" s="241" t="s">
        <v>201</v>
      </c>
    </row>
    <row r="387" spans="2:65" s="14" customFormat="1">
      <c r="B387" s="242"/>
      <c r="C387" s="243"/>
      <c r="D387" s="218" t="s">
        <v>211</v>
      </c>
      <c r="E387" s="244" t="s">
        <v>34</v>
      </c>
      <c r="F387" s="245" t="s">
        <v>215</v>
      </c>
      <c r="G387" s="243"/>
      <c r="H387" s="246">
        <v>1</v>
      </c>
      <c r="I387" s="247"/>
      <c r="J387" s="243"/>
      <c r="K387" s="243"/>
      <c r="L387" s="248"/>
      <c r="M387" s="249"/>
      <c r="N387" s="250"/>
      <c r="O387" s="250"/>
      <c r="P387" s="250"/>
      <c r="Q387" s="250"/>
      <c r="R387" s="250"/>
      <c r="S387" s="250"/>
      <c r="T387" s="251"/>
      <c r="AT387" s="252" t="s">
        <v>211</v>
      </c>
      <c r="AU387" s="252" t="s">
        <v>87</v>
      </c>
      <c r="AV387" s="14" t="s">
        <v>111</v>
      </c>
      <c r="AW387" s="14" t="s">
        <v>40</v>
      </c>
      <c r="AX387" s="14" t="s">
        <v>42</v>
      </c>
      <c r="AY387" s="252" t="s">
        <v>201</v>
      </c>
    </row>
    <row r="388" spans="2:65" s="1" customFormat="1" ht="25.5" customHeight="1">
      <c r="B388" s="43"/>
      <c r="C388" s="206" t="s">
        <v>615</v>
      </c>
      <c r="D388" s="206" t="s">
        <v>203</v>
      </c>
      <c r="E388" s="207" t="s">
        <v>5476</v>
      </c>
      <c r="F388" s="208" t="s">
        <v>5477</v>
      </c>
      <c r="G388" s="209" t="s">
        <v>540</v>
      </c>
      <c r="H388" s="210">
        <v>1</v>
      </c>
      <c r="I388" s="211"/>
      <c r="J388" s="212">
        <f>ROUND(I388*H388,2)</f>
        <v>0</v>
      </c>
      <c r="K388" s="208" t="s">
        <v>207</v>
      </c>
      <c r="L388" s="63"/>
      <c r="M388" s="213" t="s">
        <v>34</v>
      </c>
      <c r="N388" s="214" t="s">
        <v>51</v>
      </c>
      <c r="O388" s="44"/>
      <c r="P388" s="215">
        <f>O388*H388</f>
        <v>0</v>
      </c>
      <c r="Q388" s="215">
        <v>0</v>
      </c>
      <c r="R388" s="215">
        <f>Q388*H388</f>
        <v>0</v>
      </c>
      <c r="S388" s="215">
        <v>0</v>
      </c>
      <c r="T388" s="216">
        <f>S388*H388</f>
        <v>0</v>
      </c>
      <c r="AR388" s="25" t="s">
        <v>111</v>
      </c>
      <c r="AT388" s="25" t="s">
        <v>203</v>
      </c>
      <c r="AU388" s="25" t="s">
        <v>87</v>
      </c>
      <c r="AY388" s="25" t="s">
        <v>201</v>
      </c>
      <c r="BE388" s="217">
        <f>IF(N388="základní",J388,0)</f>
        <v>0</v>
      </c>
      <c r="BF388" s="217">
        <f>IF(N388="snížená",J388,0)</f>
        <v>0</v>
      </c>
      <c r="BG388" s="217">
        <f>IF(N388="zákl. přenesená",J388,0)</f>
        <v>0</v>
      </c>
      <c r="BH388" s="217">
        <f>IF(N388="sníž. přenesená",J388,0)</f>
        <v>0</v>
      </c>
      <c r="BI388" s="217">
        <f>IF(N388="nulová",J388,0)</f>
        <v>0</v>
      </c>
      <c r="BJ388" s="25" t="s">
        <v>42</v>
      </c>
      <c r="BK388" s="217">
        <f>ROUND(I388*H388,2)</f>
        <v>0</v>
      </c>
      <c r="BL388" s="25" t="s">
        <v>111</v>
      </c>
      <c r="BM388" s="25" t="s">
        <v>5932</v>
      </c>
    </row>
    <row r="389" spans="2:65" s="1" customFormat="1" ht="27">
      <c r="B389" s="43"/>
      <c r="C389" s="65"/>
      <c r="D389" s="218" t="s">
        <v>209</v>
      </c>
      <c r="E389" s="65"/>
      <c r="F389" s="219" t="s">
        <v>1177</v>
      </c>
      <c r="G389" s="65"/>
      <c r="H389" s="65"/>
      <c r="I389" s="175"/>
      <c r="J389" s="65"/>
      <c r="K389" s="65"/>
      <c r="L389" s="63"/>
      <c r="M389" s="220"/>
      <c r="N389" s="44"/>
      <c r="O389" s="44"/>
      <c r="P389" s="44"/>
      <c r="Q389" s="44"/>
      <c r="R389" s="44"/>
      <c r="S389" s="44"/>
      <c r="T389" s="80"/>
      <c r="AT389" s="25" t="s">
        <v>209</v>
      </c>
      <c r="AU389" s="25" t="s">
        <v>87</v>
      </c>
    </row>
    <row r="390" spans="2:65" s="12" customFormat="1">
      <c r="B390" s="221"/>
      <c r="C390" s="222"/>
      <c r="D390" s="218" t="s">
        <v>211</v>
      </c>
      <c r="E390" s="223" t="s">
        <v>34</v>
      </c>
      <c r="F390" s="224" t="s">
        <v>5189</v>
      </c>
      <c r="G390" s="222"/>
      <c r="H390" s="223" t="s">
        <v>34</v>
      </c>
      <c r="I390" s="225"/>
      <c r="J390" s="222"/>
      <c r="K390" s="222"/>
      <c r="L390" s="226"/>
      <c r="M390" s="227"/>
      <c r="N390" s="228"/>
      <c r="O390" s="228"/>
      <c r="P390" s="228"/>
      <c r="Q390" s="228"/>
      <c r="R390" s="228"/>
      <c r="S390" s="228"/>
      <c r="T390" s="229"/>
      <c r="AT390" s="230" t="s">
        <v>211</v>
      </c>
      <c r="AU390" s="230" t="s">
        <v>87</v>
      </c>
      <c r="AV390" s="12" t="s">
        <v>42</v>
      </c>
      <c r="AW390" s="12" t="s">
        <v>40</v>
      </c>
      <c r="AX390" s="12" t="s">
        <v>80</v>
      </c>
      <c r="AY390" s="230" t="s">
        <v>201</v>
      </c>
    </row>
    <row r="391" spans="2:65" s="13" customFormat="1">
      <c r="B391" s="231"/>
      <c r="C391" s="232"/>
      <c r="D391" s="218" t="s">
        <v>211</v>
      </c>
      <c r="E391" s="233" t="s">
        <v>34</v>
      </c>
      <c r="F391" s="234" t="s">
        <v>5933</v>
      </c>
      <c r="G391" s="232"/>
      <c r="H391" s="235">
        <v>1</v>
      </c>
      <c r="I391" s="236"/>
      <c r="J391" s="232"/>
      <c r="K391" s="232"/>
      <c r="L391" s="237"/>
      <c r="M391" s="238"/>
      <c r="N391" s="239"/>
      <c r="O391" s="239"/>
      <c r="P391" s="239"/>
      <c r="Q391" s="239"/>
      <c r="R391" s="239"/>
      <c r="S391" s="239"/>
      <c r="T391" s="240"/>
      <c r="AT391" s="241" t="s">
        <v>211</v>
      </c>
      <c r="AU391" s="241" t="s">
        <v>87</v>
      </c>
      <c r="AV391" s="13" t="s">
        <v>87</v>
      </c>
      <c r="AW391" s="13" t="s">
        <v>40</v>
      </c>
      <c r="AX391" s="13" t="s">
        <v>80</v>
      </c>
      <c r="AY391" s="241" t="s">
        <v>201</v>
      </c>
    </row>
    <row r="392" spans="2:65" s="14" customFormat="1">
      <c r="B392" s="242"/>
      <c r="C392" s="243"/>
      <c r="D392" s="218" t="s">
        <v>211</v>
      </c>
      <c r="E392" s="244" t="s">
        <v>34</v>
      </c>
      <c r="F392" s="245" t="s">
        <v>215</v>
      </c>
      <c r="G392" s="243"/>
      <c r="H392" s="246">
        <v>1</v>
      </c>
      <c r="I392" s="247"/>
      <c r="J392" s="243"/>
      <c r="K392" s="243"/>
      <c r="L392" s="248"/>
      <c r="M392" s="249"/>
      <c r="N392" s="250"/>
      <c r="O392" s="250"/>
      <c r="P392" s="250"/>
      <c r="Q392" s="250"/>
      <c r="R392" s="250"/>
      <c r="S392" s="250"/>
      <c r="T392" s="251"/>
      <c r="AT392" s="252" t="s">
        <v>211</v>
      </c>
      <c r="AU392" s="252" t="s">
        <v>87</v>
      </c>
      <c r="AV392" s="14" t="s">
        <v>111</v>
      </c>
      <c r="AW392" s="14" t="s">
        <v>40</v>
      </c>
      <c r="AX392" s="14" t="s">
        <v>42</v>
      </c>
      <c r="AY392" s="252" t="s">
        <v>201</v>
      </c>
    </row>
    <row r="393" spans="2:65" s="1" customFormat="1" ht="38.25" customHeight="1">
      <c r="B393" s="43"/>
      <c r="C393" s="206" t="s">
        <v>621</v>
      </c>
      <c r="D393" s="206" t="s">
        <v>203</v>
      </c>
      <c r="E393" s="207" t="s">
        <v>5480</v>
      </c>
      <c r="F393" s="208" t="s">
        <v>5481</v>
      </c>
      <c r="G393" s="209" t="s">
        <v>540</v>
      </c>
      <c r="H393" s="210">
        <v>1</v>
      </c>
      <c r="I393" s="211"/>
      <c r="J393" s="212">
        <f>ROUND(I393*H393,2)</f>
        <v>0</v>
      </c>
      <c r="K393" s="208" t="s">
        <v>207</v>
      </c>
      <c r="L393" s="63"/>
      <c r="M393" s="213" t="s">
        <v>34</v>
      </c>
      <c r="N393" s="214" t="s">
        <v>51</v>
      </c>
      <c r="O393" s="44"/>
      <c r="P393" s="215">
        <f>O393*H393</f>
        <v>0</v>
      </c>
      <c r="Q393" s="215">
        <v>1.1E-4</v>
      </c>
      <c r="R393" s="215">
        <f>Q393*H393</f>
        <v>1.1E-4</v>
      </c>
      <c r="S393" s="215">
        <v>0</v>
      </c>
      <c r="T393" s="216">
        <f>S393*H393</f>
        <v>0</v>
      </c>
      <c r="AR393" s="25" t="s">
        <v>111</v>
      </c>
      <c r="AT393" s="25" t="s">
        <v>203</v>
      </c>
      <c r="AU393" s="25" t="s">
        <v>87</v>
      </c>
      <c r="AY393" s="25" t="s">
        <v>201</v>
      </c>
      <c r="BE393" s="217">
        <f>IF(N393="základní",J393,0)</f>
        <v>0</v>
      </c>
      <c r="BF393" s="217">
        <f>IF(N393="snížená",J393,0)</f>
        <v>0</v>
      </c>
      <c r="BG393" s="217">
        <f>IF(N393="zákl. přenesená",J393,0)</f>
        <v>0</v>
      </c>
      <c r="BH393" s="217">
        <f>IF(N393="sníž. přenesená",J393,0)</f>
        <v>0</v>
      </c>
      <c r="BI393" s="217">
        <f>IF(N393="nulová",J393,0)</f>
        <v>0</v>
      </c>
      <c r="BJ393" s="25" t="s">
        <v>42</v>
      </c>
      <c r="BK393" s="217">
        <f>ROUND(I393*H393,2)</f>
        <v>0</v>
      </c>
      <c r="BL393" s="25" t="s">
        <v>111</v>
      </c>
      <c r="BM393" s="25" t="s">
        <v>5934</v>
      </c>
    </row>
    <row r="394" spans="2:65" s="1" customFormat="1" ht="40.5">
      <c r="B394" s="43"/>
      <c r="C394" s="65"/>
      <c r="D394" s="218" t="s">
        <v>209</v>
      </c>
      <c r="E394" s="65"/>
      <c r="F394" s="219" t="s">
        <v>5483</v>
      </c>
      <c r="G394" s="65"/>
      <c r="H394" s="65"/>
      <c r="I394" s="175"/>
      <c r="J394" s="65"/>
      <c r="K394" s="65"/>
      <c r="L394" s="63"/>
      <c r="M394" s="220"/>
      <c r="N394" s="44"/>
      <c r="O394" s="44"/>
      <c r="P394" s="44"/>
      <c r="Q394" s="44"/>
      <c r="R394" s="44"/>
      <c r="S394" s="44"/>
      <c r="T394" s="80"/>
      <c r="AT394" s="25" t="s">
        <v>209</v>
      </c>
      <c r="AU394" s="25" t="s">
        <v>87</v>
      </c>
    </row>
    <row r="395" spans="2:65" s="12" customFormat="1">
      <c r="B395" s="221"/>
      <c r="C395" s="222"/>
      <c r="D395" s="218" t="s">
        <v>211</v>
      </c>
      <c r="E395" s="223" t="s">
        <v>34</v>
      </c>
      <c r="F395" s="224" t="s">
        <v>5189</v>
      </c>
      <c r="G395" s="222"/>
      <c r="H395" s="223" t="s">
        <v>34</v>
      </c>
      <c r="I395" s="225"/>
      <c r="J395" s="222"/>
      <c r="K395" s="222"/>
      <c r="L395" s="226"/>
      <c r="M395" s="227"/>
      <c r="N395" s="228"/>
      <c r="O395" s="228"/>
      <c r="P395" s="228"/>
      <c r="Q395" s="228"/>
      <c r="R395" s="228"/>
      <c r="S395" s="228"/>
      <c r="T395" s="229"/>
      <c r="AT395" s="230" t="s">
        <v>211</v>
      </c>
      <c r="AU395" s="230" t="s">
        <v>87</v>
      </c>
      <c r="AV395" s="12" t="s">
        <v>42</v>
      </c>
      <c r="AW395" s="12" t="s">
        <v>40</v>
      </c>
      <c r="AX395" s="12" t="s">
        <v>80</v>
      </c>
      <c r="AY395" s="230" t="s">
        <v>201</v>
      </c>
    </row>
    <row r="396" spans="2:65" s="13" customFormat="1">
      <c r="B396" s="231"/>
      <c r="C396" s="232"/>
      <c r="D396" s="218" t="s">
        <v>211</v>
      </c>
      <c r="E396" s="233" t="s">
        <v>34</v>
      </c>
      <c r="F396" s="234" t="s">
        <v>5933</v>
      </c>
      <c r="G396" s="232"/>
      <c r="H396" s="235">
        <v>1</v>
      </c>
      <c r="I396" s="236"/>
      <c r="J396" s="232"/>
      <c r="K396" s="232"/>
      <c r="L396" s="237"/>
      <c r="M396" s="238"/>
      <c r="N396" s="239"/>
      <c r="O396" s="239"/>
      <c r="P396" s="239"/>
      <c r="Q396" s="239"/>
      <c r="R396" s="239"/>
      <c r="S396" s="239"/>
      <c r="T396" s="240"/>
      <c r="AT396" s="241" t="s">
        <v>211</v>
      </c>
      <c r="AU396" s="241" t="s">
        <v>87</v>
      </c>
      <c r="AV396" s="13" t="s">
        <v>87</v>
      </c>
      <c r="AW396" s="13" t="s">
        <v>40</v>
      </c>
      <c r="AX396" s="13" t="s">
        <v>80</v>
      </c>
      <c r="AY396" s="241" t="s">
        <v>201</v>
      </c>
    </row>
    <row r="397" spans="2:65" s="14" customFormat="1">
      <c r="B397" s="242"/>
      <c r="C397" s="243"/>
      <c r="D397" s="218" t="s">
        <v>211</v>
      </c>
      <c r="E397" s="244" t="s">
        <v>34</v>
      </c>
      <c r="F397" s="245" t="s">
        <v>215</v>
      </c>
      <c r="G397" s="243"/>
      <c r="H397" s="246">
        <v>1</v>
      </c>
      <c r="I397" s="247"/>
      <c r="J397" s="243"/>
      <c r="K397" s="243"/>
      <c r="L397" s="248"/>
      <c r="M397" s="249"/>
      <c r="N397" s="250"/>
      <c r="O397" s="250"/>
      <c r="P397" s="250"/>
      <c r="Q397" s="250"/>
      <c r="R397" s="250"/>
      <c r="S397" s="250"/>
      <c r="T397" s="251"/>
      <c r="AT397" s="252" t="s">
        <v>211</v>
      </c>
      <c r="AU397" s="252" t="s">
        <v>87</v>
      </c>
      <c r="AV397" s="14" t="s">
        <v>111</v>
      </c>
      <c r="AW397" s="14" t="s">
        <v>40</v>
      </c>
      <c r="AX397" s="14" t="s">
        <v>42</v>
      </c>
      <c r="AY397" s="252" t="s">
        <v>201</v>
      </c>
    </row>
    <row r="398" spans="2:65" s="1" customFormat="1" ht="25.5" customHeight="1">
      <c r="B398" s="43"/>
      <c r="C398" s="206" t="s">
        <v>627</v>
      </c>
      <c r="D398" s="206" t="s">
        <v>203</v>
      </c>
      <c r="E398" s="207" t="s">
        <v>5484</v>
      </c>
      <c r="F398" s="208" t="s">
        <v>5485</v>
      </c>
      <c r="G398" s="209" t="s">
        <v>540</v>
      </c>
      <c r="H398" s="210">
        <v>1</v>
      </c>
      <c r="I398" s="211"/>
      <c r="J398" s="212">
        <f>ROUND(I398*H398,2)</f>
        <v>0</v>
      </c>
      <c r="K398" s="208" t="s">
        <v>207</v>
      </c>
      <c r="L398" s="63"/>
      <c r="M398" s="213" t="s">
        <v>34</v>
      </c>
      <c r="N398" s="214" t="s">
        <v>51</v>
      </c>
      <c r="O398" s="44"/>
      <c r="P398" s="215">
        <f>O398*H398</f>
        <v>0</v>
      </c>
      <c r="Q398" s="215">
        <v>2.7599999999999999E-3</v>
      </c>
      <c r="R398" s="215">
        <f>Q398*H398</f>
        <v>2.7599999999999999E-3</v>
      </c>
      <c r="S398" s="215">
        <v>0</v>
      </c>
      <c r="T398" s="216">
        <f>S398*H398</f>
        <v>0</v>
      </c>
      <c r="AR398" s="25" t="s">
        <v>111</v>
      </c>
      <c r="AT398" s="25" t="s">
        <v>203</v>
      </c>
      <c r="AU398" s="25" t="s">
        <v>87</v>
      </c>
      <c r="AY398" s="25" t="s">
        <v>201</v>
      </c>
      <c r="BE398" s="217">
        <f>IF(N398="základní",J398,0)</f>
        <v>0</v>
      </c>
      <c r="BF398" s="217">
        <f>IF(N398="snížená",J398,0)</f>
        <v>0</v>
      </c>
      <c r="BG398" s="217">
        <f>IF(N398="zákl. přenesená",J398,0)</f>
        <v>0</v>
      </c>
      <c r="BH398" s="217">
        <f>IF(N398="sníž. přenesená",J398,0)</f>
        <v>0</v>
      </c>
      <c r="BI398" s="217">
        <f>IF(N398="nulová",J398,0)</f>
        <v>0</v>
      </c>
      <c r="BJ398" s="25" t="s">
        <v>42</v>
      </c>
      <c r="BK398" s="217">
        <f>ROUND(I398*H398,2)</f>
        <v>0</v>
      </c>
      <c r="BL398" s="25" t="s">
        <v>111</v>
      </c>
      <c r="BM398" s="25" t="s">
        <v>5935</v>
      </c>
    </row>
    <row r="399" spans="2:65" s="1" customFormat="1" ht="54">
      <c r="B399" s="43"/>
      <c r="C399" s="65"/>
      <c r="D399" s="218" t="s">
        <v>209</v>
      </c>
      <c r="E399" s="65"/>
      <c r="F399" s="219" t="s">
        <v>5487</v>
      </c>
      <c r="G399" s="65"/>
      <c r="H399" s="65"/>
      <c r="I399" s="175"/>
      <c r="J399" s="65"/>
      <c r="K399" s="65"/>
      <c r="L399" s="63"/>
      <c r="M399" s="220"/>
      <c r="N399" s="44"/>
      <c r="O399" s="44"/>
      <c r="P399" s="44"/>
      <c r="Q399" s="44"/>
      <c r="R399" s="44"/>
      <c r="S399" s="44"/>
      <c r="T399" s="80"/>
      <c r="AT399" s="25" t="s">
        <v>209</v>
      </c>
      <c r="AU399" s="25" t="s">
        <v>87</v>
      </c>
    </row>
    <row r="400" spans="2:65" s="12" customFormat="1">
      <c r="B400" s="221"/>
      <c r="C400" s="222"/>
      <c r="D400" s="218" t="s">
        <v>211</v>
      </c>
      <c r="E400" s="223" t="s">
        <v>34</v>
      </c>
      <c r="F400" s="224" t="s">
        <v>5189</v>
      </c>
      <c r="G400" s="222"/>
      <c r="H400" s="223" t="s">
        <v>34</v>
      </c>
      <c r="I400" s="225"/>
      <c r="J400" s="222"/>
      <c r="K400" s="222"/>
      <c r="L400" s="226"/>
      <c r="M400" s="227"/>
      <c r="N400" s="228"/>
      <c r="O400" s="228"/>
      <c r="P400" s="228"/>
      <c r="Q400" s="228"/>
      <c r="R400" s="228"/>
      <c r="S400" s="228"/>
      <c r="T400" s="229"/>
      <c r="AT400" s="230" t="s">
        <v>211</v>
      </c>
      <c r="AU400" s="230" t="s">
        <v>87</v>
      </c>
      <c r="AV400" s="12" t="s">
        <v>42</v>
      </c>
      <c r="AW400" s="12" t="s">
        <v>40</v>
      </c>
      <c r="AX400" s="12" t="s">
        <v>80</v>
      </c>
      <c r="AY400" s="230" t="s">
        <v>201</v>
      </c>
    </row>
    <row r="401" spans="2:65" s="13" customFormat="1">
      <c r="B401" s="231"/>
      <c r="C401" s="232"/>
      <c r="D401" s="218" t="s">
        <v>211</v>
      </c>
      <c r="E401" s="233" t="s">
        <v>34</v>
      </c>
      <c r="F401" s="234" t="s">
        <v>5933</v>
      </c>
      <c r="G401" s="232"/>
      <c r="H401" s="235">
        <v>1</v>
      </c>
      <c r="I401" s="236"/>
      <c r="J401" s="232"/>
      <c r="K401" s="232"/>
      <c r="L401" s="237"/>
      <c r="M401" s="238"/>
      <c r="N401" s="239"/>
      <c r="O401" s="239"/>
      <c r="P401" s="239"/>
      <c r="Q401" s="239"/>
      <c r="R401" s="239"/>
      <c r="S401" s="239"/>
      <c r="T401" s="240"/>
      <c r="AT401" s="241" t="s">
        <v>211</v>
      </c>
      <c r="AU401" s="241" t="s">
        <v>87</v>
      </c>
      <c r="AV401" s="13" t="s">
        <v>87</v>
      </c>
      <c r="AW401" s="13" t="s">
        <v>40</v>
      </c>
      <c r="AX401" s="13" t="s">
        <v>80</v>
      </c>
      <c r="AY401" s="241" t="s">
        <v>201</v>
      </c>
    </row>
    <row r="402" spans="2:65" s="14" customFormat="1">
      <c r="B402" s="242"/>
      <c r="C402" s="243"/>
      <c r="D402" s="218" t="s">
        <v>211</v>
      </c>
      <c r="E402" s="244" t="s">
        <v>34</v>
      </c>
      <c r="F402" s="245" t="s">
        <v>215</v>
      </c>
      <c r="G402" s="243"/>
      <c r="H402" s="246">
        <v>1</v>
      </c>
      <c r="I402" s="247"/>
      <c r="J402" s="243"/>
      <c r="K402" s="243"/>
      <c r="L402" s="248"/>
      <c r="M402" s="249"/>
      <c r="N402" s="250"/>
      <c r="O402" s="250"/>
      <c r="P402" s="250"/>
      <c r="Q402" s="250"/>
      <c r="R402" s="250"/>
      <c r="S402" s="250"/>
      <c r="T402" s="251"/>
      <c r="AT402" s="252" t="s">
        <v>211</v>
      </c>
      <c r="AU402" s="252" t="s">
        <v>87</v>
      </c>
      <c r="AV402" s="14" t="s">
        <v>111</v>
      </c>
      <c r="AW402" s="14" t="s">
        <v>40</v>
      </c>
      <c r="AX402" s="14" t="s">
        <v>42</v>
      </c>
      <c r="AY402" s="252" t="s">
        <v>201</v>
      </c>
    </row>
    <row r="403" spans="2:65" s="1" customFormat="1" ht="25.5" customHeight="1">
      <c r="B403" s="43"/>
      <c r="C403" s="206" t="s">
        <v>635</v>
      </c>
      <c r="D403" s="206" t="s">
        <v>203</v>
      </c>
      <c r="E403" s="207" t="s">
        <v>5488</v>
      </c>
      <c r="F403" s="208" t="s">
        <v>5489</v>
      </c>
      <c r="G403" s="209" t="s">
        <v>540</v>
      </c>
      <c r="H403" s="210">
        <v>11.6</v>
      </c>
      <c r="I403" s="211"/>
      <c r="J403" s="212">
        <f>ROUND(I403*H403,2)</f>
        <v>0</v>
      </c>
      <c r="K403" s="208" t="s">
        <v>207</v>
      </c>
      <c r="L403" s="63"/>
      <c r="M403" s="213" t="s">
        <v>34</v>
      </c>
      <c r="N403" s="214" t="s">
        <v>51</v>
      </c>
      <c r="O403" s="44"/>
      <c r="P403" s="215">
        <f>O403*H403</f>
        <v>0</v>
      </c>
      <c r="Q403" s="215">
        <v>0</v>
      </c>
      <c r="R403" s="215">
        <f>Q403*H403</f>
        <v>0</v>
      </c>
      <c r="S403" s="215">
        <v>0</v>
      </c>
      <c r="T403" s="216">
        <f>S403*H403</f>
        <v>0</v>
      </c>
      <c r="AR403" s="25" t="s">
        <v>111</v>
      </c>
      <c r="AT403" s="25" t="s">
        <v>203</v>
      </c>
      <c r="AU403" s="25" t="s">
        <v>87</v>
      </c>
      <c r="AY403" s="25" t="s">
        <v>201</v>
      </c>
      <c r="BE403" s="217">
        <f>IF(N403="základní",J403,0)</f>
        <v>0</v>
      </c>
      <c r="BF403" s="217">
        <f>IF(N403="snížená",J403,0)</f>
        <v>0</v>
      </c>
      <c r="BG403" s="217">
        <f>IF(N403="zákl. přenesená",J403,0)</f>
        <v>0</v>
      </c>
      <c r="BH403" s="217">
        <f>IF(N403="sníž. přenesená",J403,0)</f>
        <v>0</v>
      </c>
      <c r="BI403" s="217">
        <f>IF(N403="nulová",J403,0)</f>
        <v>0</v>
      </c>
      <c r="BJ403" s="25" t="s">
        <v>42</v>
      </c>
      <c r="BK403" s="217">
        <f>ROUND(I403*H403,2)</f>
        <v>0</v>
      </c>
      <c r="BL403" s="25" t="s">
        <v>111</v>
      </c>
      <c r="BM403" s="25" t="s">
        <v>5936</v>
      </c>
    </row>
    <row r="404" spans="2:65" s="1" customFormat="1" ht="67.5">
      <c r="B404" s="43"/>
      <c r="C404" s="65"/>
      <c r="D404" s="218" t="s">
        <v>209</v>
      </c>
      <c r="E404" s="65"/>
      <c r="F404" s="219" t="s">
        <v>5039</v>
      </c>
      <c r="G404" s="65"/>
      <c r="H404" s="65"/>
      <c r="I404" s="175"/>
      <c r="J404" s="65"/>
      <c r="K404" s="65"/>
      <c r="L404" s="63"/>
      <c r="M404" s="220"/>
      <c r="N404" s="44"/>
      <c r="O404" s="44"/>
      <c r="P404" s="44"/>
      <c r="Q404" s="44"/>
      <c r="R404" s="44"/>
      <c r="S404" s="44"/>
      <c r="T404" s="80"/>
      <c r="AT404" s="25" t="s">
        <v>209</v>
      </c>
      <c r="AU404" s="25" t="s">
        <v>87</v>
      </c>
    </row>
    <row r="405" spans="2:65" s="12" customFormat="1">
      <c r="B405" s="221"/>
      <c r="C405" s="222"/>
      <c r="D405" s="218" t="s">
        <v>211</v>
      </c>
      <c r="E405" s="223" t="s">
        <v>34</v>
      </c>
      <c r="F405" s="224" t="s">
        <v>5189</v>
      </c>
      <c r="G405" s="222"/>
      <c r="H405" s="223" t="s">
        <v>34</v>
      </c>
      <c r="I405" s="225"/>
      <c r="J405" s="222"/>
      <c r="K405" s="222"/>
      <c r="L405" s="226"/>
      <c r="M405" s="227"/>
      <c r="N405" s="228"/>
      <c r="O405" s="228"/>
      <c r="P405" s="228"/>
      <c r="Q405" s="228"/>
      <c r="R405" s="228"/>
      <c r="S405" s="228"/>
      <c r="T405" s="229"/>
      <c r="AT405" s="230" t="s">
        <v>211</v>
      </c>
      <c r="AU405" s="230" t="s">
        <v>87</v>
      </c>
      <c r="AV405" s="12" t="s">
        <v>42</v>
      </c>
      <c r="AW405" s="12" t="s">
        <v>40</v>
      </c>
      <c r="AX405" s="12" t="s">
        <v>80</v>
      </c>
      <c r="AY405" s="230" t="s">
        <v>201</v>
      </c>
    </row>
    <row r="406" spans="2:65" s="13" customFormat="1">
      <c r="B406" s="231"/>
      <c r="C406" s="232"/>
      <c r="D406" s="218" t="s">
        <v>211</v>
      </c>
      <c r="E406" s="233" t="s">
        <v>34</v>
      </c>
      <c r="F406" s="234" t="s">
        <v>5937</v>
      </c>
      <c r="G406" s="232"/>
      <c r="H406" s="235">
        <v>11.6</v>
      </c>
      <c r="I406" s="236"/>
      <c r="J406" s="232"/>
      <c r="K406" s="232"/>
      <c r="L406" s="237"/>
      <c r="M406" s="238"/>
      <c r="N406" s="239"/>
      <c r="O406" s="239"/>
      <c r="P406" s="239"/>
      <c r="Q406" s="239"/>
      <c r="R406" s="239"/>
      <c r="S406" s="239"/>
      <c r="T406" s="240"/>
      <c r="AT406" s="241" t="s">
        <v>211</v>
      </c>
      <c r="AU406" s="241" t="s">
        <v>87</v>
      </c>
      <c r="AV406" s="13" t="s">
        <v>87</v>
      </c>
      <c r="AW406" s="13" t="s">
        <v>40</v>
      </c>
      <c r="AX406" s="13" t="s">
        <v>80</v>
      </c>
      <c r="AY406" s="241" t="s">
        <v>201</v>
      </c>
    </row>
    <row r="407" spans="2:65" s="14" customFormat="1">
      <c r="B407" s="242"/>
      <c r="C407" s="243"/>
      <c r="D407" s="218" t="s">
        <v>211</v>
      </c>
      <c r="E407" s="244" t="s">
        <v>34</v>
      </c>
      <c r="F407" s="245" t="s">
        <v>215</v>
      </c>
      <c r="G407" s="243"/>
      <c r="H407" s="246">
        <v>11.6</v>
      </c>
      <c r="I407" s="247"/>
      <c r="J407" s="243"/>
      <c r="K407" s="243"/>
      <c r="L407" s="248"/>
      <c r="M407" s="249"/>
      <c r="N407" s="250"/>
      <c r="O407" s="250"/>
      <c r="P407" s="250"/>
      <c r="Q407" s="250"/>
      <c r="R407" s="250"/>
      <c r="S407" s="250"/>
      <c r="T407" s="251"/>
      <c r="AT407" s="252" t="s">
        <v>211</v>
      </c>
      <c r="AU407" s="252" t="s">
        <v>87</v>
      </c>
      <c r="AV407" s="14" t="s">
        <v>111</v>
      </c>
      <c r="AW407" s="14" t="s">
        <v>40</v>
      </c>
      <c r="AX407" s="14" t="s">
        <v>42</v>
      </c>
      <c r="AY407" s="252" t="s">
        <v>201</v>
      </c>
    </row>
    <row r="408" spans="2:65" s="1" customFormat="1" ht="25.5" customHeight="1">
      <c r="B408" s="43"/>
      <c r="C408" s="206" t="s">
        <v>642</v>
      </c>
      <c r="D408" s="206" t="s">
        <v>203</v>
      </c>
      <c r="E408" s="207" t="s">
        <v>5492</v>
      </c>
      <c r="F408" s="208" t="s">
        <v>5493</v>
      </c>
      <c r="G408" s="209" t="s">
        <v>540</v>
      </c>
      <c r="H408" s="210">
        <v>11.6</v>
      </c>
      <c r="I408" s="211"/>
      <c r="J408" s="212">
        <f>ROUND(I408*H408,2)</f>
        <v>0</v>
      </c>
      <c r="K408" s="208" t="s">
        <v>207</v>
      </c>
      <c r="L408" s="63"/>
      <c r="M408" s="213" t="s">
        <v>34</v>
      </c>
      <c r="N408" s="214" t="s">
        <v>51</v>
      </c>
      <c r="O408" s="44"/>
      <c r="P408" s="215">
        <f>O408*H408</f>
        <v>0</v>
      </c>
      <c r="Q408" s="215">
        <v>0</v>
      </c>
      <c r="R408" s="215">
        <f>Q408*H408</f>
        <v>0</v>
      </c>
      <c r="S408" s="215">
        <v>0</v>
      </c>
      <c r="T408" s="216">
        <f>S408*H408</f>
        <v>0</v>
      </c>
      <c r="AR408" s="25" t="s">
        <v>111</v>
      </c>
      <c r="AT408" s="25" t="s">
        <v>203</v>
      </c>
      <c r="AU408" s="25" t="s">
        <v>87</v>
      </c>
      <c r="AY408" s="25" t="s">
        <v>201</v>
      </c>
      <c r="BE408" s="217">
        <f>IF(N408="základní",J408,0)</f>
        <v>0</v>
      </c>
      <c r="BF408" s="217">
        <f>IF(N408="snížená",J408,0)</f>
        <v>0</v>
      </c>
      <c r="BG408" s="217">
        <f>IF(N408="zákl. přenesená",J408,0)</f>
        <v>0</v>
      </c>
      <c r="BH408" s="217">
        <f>IF(N408="sníž. přenesená",J408,0)</f>
        <v>0</v>
      </c>
      <c r="BI408" s="217">
        <f>IF(N408="nulová",J408,0)</f>
        <v>0</v>
      </c>
      <c r="BJ408" s="25" t="s">
        <v>42</v>
      </c>
      <c r="BK408" s="217">
        <f>ROUND(I408*H408,2)</f>
        <v>0</v>
      </c>
      <c r="BL408" s="25" t="s">
        <v>111</v>
      </c>
      <c r="BM408" s="25" t="s">
        <v>5938</v>
      </c>
    </row>
    <row r="409" spans="2:65" s="1" customFormat="1" ht="67.5">
      <c r="B409" s="43"/>
      <c r="C409" s="65"/>
      <c r="D409" s="218" t="s">
        <v>209</v>
      </c>
      <c r="E409" s="65"/>
      <c r="F409" s="219" t="s">
        <v>5039</v>
      </c>
      <c r="G409" s="65"/>
      <c r="H409" s="65"/>
      <c r="I409" s="175"/>
      <c r="J409" s="65"/>
      <c r="K409" s="65"/>
      <c r="L409" s="63"/>
      <c r="M409" s="220"/>
      <c r="N409" s="44"/>
      <c r="O409" s="44"/>
      <c r="P409" s="44"/>
      <c r="Q409" s="44"/>
      <c r="R409" s="44"/>
      <c r="S409" s="44"/>
      <c r="T409" s="80"/>
      <c r="AT409" s="25" t="s">
        <v>209</v>
      </c>
      <c r="AU409" s="25" t="s">
        <v>87</v>
      </c>
    </row>
    <row r="410" spans="2:65" s="12" customFormat="1">
      <c r="B410" s="221"/>
      <c r="C410" s="222"/>
      <c r="D410" s="218" t="s">
        <v>211</v>
      </c>
      <c r="E410" s="223" t="s">
        <v>34</v>
      </c>
      <c r="F410" s="224" t="s">
        <v>5189</v>
      </c>
      <c r="G410" s="222"/>
      <c r="H410" s="223" t="s">
        <v>34</v>
      </c>
      <c r="I410" s="225"/>
      <c r="J410" s="222"/>
      <c r="K410" s="222"/>
      <c r="L410" s="226"/>
      <c r="M410" s="227"/>
      <c r="N410" s="228"/>
      <c r="O410" s="228"/>
      <c r="P410" s="228"/>
      <c r="Q410" s="228"/>
      <c r="R410" s="228"/>
      <c r="S410" s="228"/>
      <c r="T410" s="229"/>
      <c r="AT410" s="230" t="s">
        <v>211</v>
      </c>
      <c r="AU410" s="230" t="s">
        <v>87</v>
      </c>
      <c r="AV410" s="12" t="s">
        <v>42</v>
      </c>
      <c r="AW410" s="12" t="s">
        <v>40</v>
      </c>
      <c r="AX410" s="12" t="s">
        <v>80</v>
      </c>
      <c r="AY410" s="230" t="s">
        <v>201</v>
      </c>
    </row>
    <row r="411" spans="2:65" s="13" customFormat="1">
      <c r="B411" s="231"/>
      <c r="C411" s="232"/>
      <c r="D411" s="218" t="s">
        <v>211</v>
      </c>
      <c r="E411" s="233" t="s">
        <v>34</v>
      </c>
      <c r="F411" s="234" t="s">
        <v>5939</v>
      </c>
      <c r="G411" s="232"/>
      <c r="H411" s="235">
        <v>11.6</v>
      </c>
      <c r="I411" s="236"/>
      <c r="J411" s="232"/>
      <c r="K411" s="232"/>
      <c r="L411" s="237"/>
      <c r="M411" s="238"/>
      <c r="N411" s="239"/>
      <c r="O411" s="239"/>
      <c r="P411" s="239"/>
      <c r="Q411" s="239"/>
      <c r="R411" s="239"/>
      <c r="S411" s="239"/>
      <c r="T411" s="240"/>
      <c r="AT411" s="241" t="s">
        <v>211</v>
      </c>
      <c r="AU411" s="241" t="s">
        <v>87</v>
      </c>
      <c r="AV411" s="13" t="s">
        <v>87</v>
      </c>
      <c r="AW411" s="13" t="s">
        <v>40</v>
      </c>
      <c r="AX411" s="13" t="s">
        <v>80</v>
      </c>
      <c r="AY411" s="241" t="s">
        <v>201</v>
      </c>
    </row>
    <row r="412" spans="2:65" s="14" customFormat="1">
      <c r="B412" s="242"/>
      <c r="C412" s="243"/>
      <c r="D412" s="218" t="s">
        <v>211</v>
      </c>
      <c r="E412" s="244" t="s">
        <v>34</v>
      </c>
      <c r="F412" s="245" t="s">
        <v>215</v>
      </c>
      <c r="G412" s="243"/>
      <c r="H412" s="246">
        <v>11.6</v>
      </c>
      <c r="I412" s="247"/>
      <c r="J412" s="243"/>
      <c r="K412" s="243"/>
      <c r="L412" s="248"/>
      <c r="M412" s="249"/>
      <c r="N412" s="250"/>
      <c r="O412" s="250"/>
      <c r="P412" s="250"/>
      <c r="Q412" s="250"/>
      <c r="R412" s="250"/>
      <c r="S412" s="250"/>
      <c r="T412" s="251"/>
      <c r="AT412" s="252" t="s">
        <v>211</v>
      </c>
      <c r="AU412" s="252" t="s">
        <v>87</v>
      </c>
      <c r="AV412" s="14" t="s">
        <v>111</v>
      </c>
      <c r="AW412" s="14" t="s">
        <v>40</v>
      </c>
      <c r="AX412" s="14" t="s">
        <v>42</v>
      </c>
      <c r="AY412" s="252" t="s">
        <v>201</v>
      </c>
    </row>
    <row r="413" spans="2:65" s="1" customFormat="1" ht="51" customHeight="1">
      <c r="B413" s="43"/>
      <c r="C413" s="206" t="s">
        <v>649</v>
      </c>
      <c r="D413" s="206" t="s">
        <v>203</v>
      </c>
      <c r="E413" s="207" t="s">
        <v>5040</v>
      </c>
      <c r="F413" s="208" t="s">
        <v>5041</v>
      </c>
      <c r="G413" s="209" t="s">
        <v>540</v>
      </c>
      <c r="H413" s="210">
        <v>11.6</v>
      </c>
      <c r="I413" s="211"/>
      <c r="J413" s="212">
        <f>ROUND(I413*H413,2)</f>
        <v>0</v>
      </c>
      <c r="K413" s="208" t="s">
        <v>207</v>
      </c>
      <c r="L413" s="63"/>
      <c r="M413" s="213" t="s">
        <v>34</v>
      </c>
      <c r="N413" s="214" t="s">
        <v>51</v>
      </c>
      <c r="O413" s="44"/>
      <c r="P413" s="215">
        <f>O413*H413</f>
        <v>0</v>
      </c>
      <c r="Q413" s="215">
        <v>6.0999999999999997E-4</v>
      </c>
      <c r="R413" s="215">
        <f>Q413*H413</f>
        <v>7.0759999999999998E-3</v>
      </c>
      <c r="S413" s="215">
        <v>0</v>
      </c>
      <c r="T413" s="216">
        <f>S413*H413</f>
        <v>0</v>
      </c>
      <c r="AR413" s="25" t="s">
        <v>111</v>
      </c>
      <c r="AT413" s="25" t="s">
        <v>203</v>
      </c>
      <c r="AU413" s="25" t="s">
        <v>87</v>
      </c>
      <c r="AY413" s="25" t="s">
        <v>201</v>
      </c>
      <c r="BE413" s="217">
        <f>IF(N413="základní",J413,0)</f>
        <v>0</v>
      </c>
      <c r="BF413" s="217">
        <f>IF(N413="snížená",J413,0)</f>
        <v>0</v>
      </c>
      <c r="BG413" s="217">
        <f>IF(N413="zákl. přenesená",J413,0)</f>
        <v>0</v>
      </c>
      <c r="BH413" s="217">
        <f>IF(N413="sníž. přenesená",J413,0)</f>
        <v>0</v>
      </c>
      <c r="BI413" s="217">
        <f>IF(N413="nulová",J413,0)</f>
        <v>0</v>
      </c>
      <c r="BJ413" s="25" t="s">
        <v>42</v>
      </c>
      <c r="BK413" s="217">
        <f>ROUND(I413*H413,2)</f>
        <v>0</v>
      </c>
      <c r="BL413" s="25" t="s">
        <v>111</v>
      </c>
      <c r="BM413" s="25" t="s">
        <v>5940</v>
      </c>
    </row>
    <row r="414" spans="2:65" s="1" customFormat="1" ht="40.5">
      <c r="B414" s="43"/>
      <c r="C414" s="65"/>
      <c r="D414" s="218" t="s">
        <v>209</v>
      </c>
      <c r="E414" s="65"/>
      <c r="F414" s="219" t="s">
        <v>5043</v>
      </c>
      <c r="G414" s="65"/>
      <c r="H414" s="65"/>
      <c r="I414" s="175"/>
      <c r="J414" s="65"/>
      <c r="K414" s="65"/>
      <c r="L414" s="63"/>
      <c r="M414" s="220"/>
      <c r="N414" s="44"/>
      <c r="O414" s="44"/>
      <c r="P414" s="44"/>
      <c r="Q414" s="44"/>
      <c r="R414" s="44"/>
      <c r="S414" s="44"/>
      <c r="T414" s="80"/>
      <c r="AT414" s="25" t="s">
        <v>209</v>
      </c>
      <c r="AU414" s="25" t="s">
        <v>87</v>
      </c>
    </row>
    <row r="415" spans="2:65" s="12" customFormat="1">
      <c r="B415" s="221"/>
      <c r="C415" s="222"/>
      <c r="D415" s="218" t="s">
        <v>211</v>
      </c>
      <c r="E415" s="223" t="s">
        <v>34</v>
      </c>
      <c r="F415" s="224" t="s">
        <v>5189</v>
      </c>
      <c r="G415" s="222"/>
      <c r="H415" s="223" t="s">
        <v>34</v>
      </c>
      <c r="I415" s="225"/>
      <c r="J415" s="222"/>
      <c r="K415" s="222"/>
      <c r="L415" s="226"/>
      <c r="M415" s="227"/>
      <c r="N415" s="228"/>
      <c r="O415" s="228"/>
      <c r="P415" s="228"/>
      <c r="Q415" s="228"/>
      <c r="R415" s="228"/>
      <c r="S415" s="228"/>
      <c r="T415" s="229"/>
      <c r="AT415" s="230" t="s">
        <v>211</v>
      </c>
      <c r="AU415" s="230" t="s">
        <v>87</v>
      </c>
      <c r="AV415" s="12" t="s">
        <v>42</v>
      </c>
      <c r="AW415" s="12" t="s">
        <v>40</v>
      </c>
      <c r="AX415" s="12" t="s">
        <v>80</v>
      </c>
      <c r="AY415" s="230" t="s">
        <v>201</v>
      </c>
    </row>
    <row r="416" spans="2:65" s="13" customFormat="1">
      <c r="B416" s="231"/>
      <c r="C416" s="232"/>
      <c r="D416" s="218" t="s">
        <v>211</v>
      </c>
      <c r="E416" s="233" t="s">
        <v>34</v>
      </c>
      <c r="F416" s="234" t="s">
        <v>5941</v>
      </c>
      <c r="G416" s="232"/>
      <c r="H416" s="235">
        <v>11.6</v>
      </c>
      <c r="I416" s="236"/>
      <c r="J416" s="232"/>
      <c r="K416" s="232"/>
      <c r="L416" s="237"/>
      <c r="M416" s="238"/>
      <c r="N416" s="239"/>
      <c r="O416" s="239"/>
      <c r="P416" s="239"/>
      <c r="Q416" s="239"/>
      <c r="R416" s="239"/>
      <c r="S416" s="239"/>
      <c r="T416" s="240"/>
      <c r="AT416" s="241" t="s">
        <v>211</v>
      </c>
      <c r="AU416" s="241" t="s">
        <v>87</v>
      </c>
      <c r="AV416" s="13" t="s">
        <v>87</v>
      </c>
      <c r="AW416" s="13" t="s">
        <v>40</v>
      </c>
      <c r="AX416" s="13" t="s">
        <v>80</v>
      </c>
      <c r="AY416" s="241" t="s">
        <v>201</v>
      </c>
    </row>
    <row r="417" spans="2:65" s="14" customFormat="1">
      <c r="B417" s="242"/>
      <c r="C417" s="243"/>
      <c r="D417" s="218" t="s">
        <v>211</v>
      </c>
      <c r="E417" s="244" t="s">
        <v>34</v>
      </c>
      <c r="F417" s="245" t="s">
        <v>215</v>
      </c>
      <c r="G417" s="243"/>
      <c r="H417" s="246">
        <v>11.6</v>
      </c>
      <c r="I417" s="247"/>
      <c r="J417" s="243"/>
      <c r="K417" s="243"/>
      <c r="L417" s="248"/>
      <c r="M417" s="249"/>
      <c r="N417" s="250"/>
      <c r="O417" s="250"/>
      <c r="P417" s="250"/>
      <c r="Q417" s="250"/>
      <c r="R417" s="250"/>
      <c r="S417" s="250"/>
      <c r="T417" s="251"/>
      <c r="AT417" s="252" t="s">
        <v>211</v>
      </c>
      <c r="AU417" s="252" t="s">
        <v>87</v>
      </c>
      <c r="AV417" s="14" t="s">
        <v>111</v>
      </c>
      <c r="AW417" s="14" t="s">
        <v>40</v>
      </c>
      <c r="AX417" s="14" t="s">
        <v>42</v>
      </c>
      <c r="AY417" s="252" t="s">
        <v>201</v>
      </c>
    </row>
    <row r="418" spans="2:65" s="1" customFormat="1" ht="25.5" customHeight="1">
      <c r="B418" s="43"/>
      <c r="C418" s="206" t="s">
        <v>653</v>
      </c>
      <c r="D418" s="206" t="s">
        <v>203</v>
      </c>
      <c r="E418" s="207" t="s">
        <v>5498</v>
      </c>
      <c r="F418" s="208" t="s">
        <v>5499</v>
      </c>
      <c r="G418" s="209" t="s">
        <v>540</v>
      </c>
      <c r="H418" s="210">
        <v>11.6</v>
      </c>
      <c r="I418" s="211"/>
      <c r="J418" s="212">
        <f>ROUND(I418*H418,2)</f>
        <v>0</v>
      </c>
      <c r="K418" s="208" t="s">
        <v>207</v>
      </c>
      <c r="L418" s="63"/>
      <c r="M418" s="213" t="s">
        <v>34</v>
      </c>
      <c r="N418" s="214" t="s">
        <v>51</v>
      </c>
      <c r="O418" s="44"/>
      <c r="P418" s="215">
        <f>O418*H418</f>
        <v>0</v>
      </c>
      <c r="Q418" s="215">
        <v>0</v>
      </c>
      <c r="R418" s="215">
        <f>Q418*H418</f>
        <v>0</v>
      </c>
      <c r="S418" s="215">
        <v>0</v>
      </c>
      <c r="T418" s="216">
        <f>S418*H418</f>
        <v>0</v>
      </c>
      <c r="AR418" s="25" t="s">
        <v>111</v>
      </c>
      <c r="AT418" s="25" t="s">
        <v>203</v>
      </c>
      <c r="AU418" s="25" t="s">
        <v>87</v>
      </c>
      <c r="AY418" s="25" t="s">
        <v>201</v>
      </c>
      <c r="BE418" s="217">
        <f>IF(N418="základní",J418,0)</f>
        <v>0</v>
      </c>
      <c r="BF418" s="217">
        <f>IF(N418="snížená",J418,0)</f>
        <v>0</v>
      </c>
      <c r="BG418" s="217">
        <f>IF(N418="zákl. přenesená",J418,0)</f>
        <v>0</v>
      </c>
      <c r="BH418" s="217">
        <f>IF(N418="sníž. přenesená",J418,0)</f>
        <v>0</v>
      </c>
      <c r="BI418" s="217">
        <f>IF(N418="nulová",J418,0)</f>
        <v>0</v>
      </c>
      <c r="BJ418" s="25" t="s">
        <v>42</v>
      </c>
      <c r="BK418" s="217">
        <f>ROUND(I418*H418,2)</f>
        <v>0</v>
      </c>
      <c r="BL418" s="25" t="s">
        <v>111</v>
      </c>
      <c r="BM418" s="25" t="s">
        <v>5942</v>
      </c>
    </row>
    <row r="419" spans="2:65" s="1" customFormat="1" ht="27">
      <c r="B419" s="43"/>
      <c r="C419" s="65"/>
      <c r="D419" s="218" t="s">
        <v>209</v>
      </c>
      <c r="E419" s="65"/>
      <c r="F419" s="219" t="s">
        <v>5501</v>
      </c>
      <c r="G419" s="65"/>
      <c r="H419" s="65"/>
      <c r="I419" s="175"/>
      <c r="J419" s="65"/>
      <c r="K419" s="65"/>
      <c r="L419" s="63"/>
      <c r="M419" s="220"/>
      <c r="N419" s="44"/>
      <c r="O419" s="44"/>
      <c r="P419" s="44"/>
      <c r="Q419" s="44"/>
      <c r="R419" s="44"/>
      <c r="S419" s="44"/>
      <c r="T419" s="80"/>
      <c r="AT419" s="25" t="s">
        <v>209</v>
      </c>
      <c r="AU419" s="25" t="s">
        <v>87</v>
      </c>
    </row>
    <row r="420" spans="2:65" s="12" customFormat="1">
      <c r="B420" s="221"/>
      <c r="C420" s="222"/>
      <c r="D420" s="218" t="s">
        <v>211</v>
      </c>
      <c r="E420" s="223" t="s">
        <v>34</v>
      </c>
      <c r="F420" s="224" t="s">
        <v>5189</v>
      </c>
      <c r="G420" s="222"/>
      <c r="H420" s="223" t="s">
        <v>34</v>
      </c>
      <c r="I420" s="225"/>
      <c r="J420" s="222"/>
      <c r="K420" s="222"/>
      <c r="L420" s="226"/>
      <c r="M420" s="227"/>
      <c r="N420" s="228"/>
      <c r="O420" s="228"/>
      <c r="P420" s="228"/>
      <c r="Q420" s="228"/>
      <c r="R420" s="228"/>
      <c r="S420" s="228"/>
      <c r="T420" s="229"/>
      <c r="AT420" s="230" t="s">
        <v>211</v>
      </c>
      <c r="AU420" s="230" t="s">
        <v>87</v>
      </c>
      <c r="AV420" s="12" t="s">
        <v>42</v>
      </c>
      <c r="AW420" s="12" t="s">
        <v>40</v>
      </c>
      <c r="AX420" s="12" t="s">
        <v>80</v>
      </c>
      <c r="AY420" s="230" t="s">
        <v>201</v>
      </c>
    </row>
    <row r="421" spans="2:65" s="13" customFormat="1">
      <c r="B421" s="231"/>
      <c r="C421" s="232"/>
      <c r="D421" s="218" t="s">
        <v>211</v>
      </c>
      <c r="E421" s="233" t="s">
        <v>34</v>
      </c>
      <c r="F421" s="234" t="s">
        <v>5939</v>
      </c>
      <c r="G421" s="232"/>
      <c r="H421" s="235">
        <v>11.6</v>
      </c>
      <c r="I421" s="236"/>
      <c r="J421" s="232"/>
      <c r="K421" s="232"/>
      <c r="L421" s="237"/>
      <c r="M421" s="238"/>
      <c r="N421" s="239"/>
      <c r="O421" s="239"/>
      <c r="P421" s="239"/>
      <c r="Q421" s="239"/>
      <c r="R421" s="239"/>
      <c r="S421" s="239"/>
      <c r="T421" s="240"/>
      <c r="AT421" s="241" t="s">
        <v>211</v>
      </c>
      <c r="AU421" s="241" t="s">
        <v>87</v>
      </c>
      <c r="AV421" s="13" t="s">
        <v>87</v>
      </c>
      <c r="AW421" s="13" t="s">
        <v>40</v>
      </c>
      <c r="AX421" s="13" t="s">
        <v>80</v>
      </c>
      <c r="AY421" s="241" t="s">
        <v>201</v>
      </c>
    </row>
    <row r="422" spans="2:65" s="14" customFormat="1">
      <c r="B422" s="242"/>
      <c r="C422" s="243"/>
      <c r="D422" s="218" t="s">
        <v>211</v>
      </c>
      <c r="E422" s="244" t="s">
        <v>34</v>
      </c>
      <c r="F422" s="245" t="s">
        <v>215</v>
      </c>
      <c r="G422" s="243"/>
      <c r="H422" s="246">
        <v>11.6</v>
      </c>
      <c r="I422" s="247"/>
      <c r="J422" s="243"/>
      <c r="K422" s="243"/>
      <c r="L422" s="248"/>
      <c r="M422" s="249"/>
      <c r="N422" s="250"/>
      <c r="O422" s="250"/>
      <c r="P422" s="250"/>
      <c r="Q422" s="250"/>
      <c r="R422" s="250"/>
      <c r="S422" s="250"/>
      <c r="T422" s="251"/>
      <c r="AT422" s="252" t="s">
        <v>211</v>
      </c>
      <c r="AU422" s="252" t="s">
        <v>87</v>
      </c>
      <c r="AV422" s="14" t="s">
        <v>111</v>
      </c>
      <c r="AW422" s="14" t="s">
        <v>40</v>
      </c>
      <c r="AX422" s="14" t="s">
        <v>42</v>
      </c>
      <c r="AY422" s="252" t="s">
        <v>201</v>
      </c>
    </row>
    <row r="423" spans="2:65" s="1" customFormat="1" ht="25.5" customHeight="1">
      <c r="B423" s="43"/>
      <c r="C423" s="206" t="s">
        <v>658</v>
      </c>
      <c r="D423" s="206" t="s">
        <v>203</v>
      </c>
      <c r="E423" s="207" t="s">
        <v>5502</v>
      </c>
      <c r="F423" s="208" t="s">
        <v>5503</v>
      </c>
      <c r="G423" s="209" t="s">
        <v>540</v>
      </c>
      <c r="H423" s="210">
        <v>11.6</v>
      </c>
      <c r="I423" s="211"/>
      <c r="J423" s="212">
        <f>ROUND(I423*H423,2)</f>
        <v>0</v>
      </c>
      <c r="K423" s="208" t="s">
        <v>207</v>
      </c>
      <c r="L423" s="63"/>
      <c r="M423" s="213" t="s">
        <v>34</v>
      </c>
      <c r="N423" s="214" t="s">
        <v>51</v>
      </c>
      <c r="O423" s="44"/>
      <c r="P423" s="215">
        <f>O423*H423</f>
        <v>0</v>
      </c>
      <c r="Q423" s="215">
        <v>2.0000000000000002E-5</v>
      </c>
      <c r="R423" s="215">
        <f>Q423*H423</f>
        <v>2.32E-4</v>
      </c>
      <c r="S423" s="215">
        <v>0</v>
      </c>
      <c r="T423" s="216">
        <f>S423*H423</f>
        <v>0</v>
      </c>
      <c r="AR423" s="25" t="s">
        <v>111</v>
      </c>
      <c r="AT423" s="25" t="s">
        <v>203</v>
      </c>
      <c r="AU423" s="25" t="s">
        <v>87</v>
      </c>
      <c r="AY423" s="25" t="s">
        <v>201</v>
      </c>
      <c r="BE423" s="217">
        <f>IF(N423="základní",J423,0)</f>
        <v>0</v>
      </c>
      <c r="BF423" s="217">
        <f>IF(N423="snížená",J423,0)</f>
        <v>0</v>
      </c>
      <c r="BG423" s="217">
        <f>IF(N423="zákl. přenesená",J423,0)</f>
        <v>0</v>
      </c>
      <c r="BH423" s="217">
        <f>IF(N423="sníž. přenesená",J423,0)</f>
        <v>0</v>
      </c>
      <c r="BI423" s="217">
        <f>IF(N423="nulová",J423,0)</f>
        <v>0</v>
      </c>
      <c r="BJ423" s="25" t="s">
        <v>42</v>
      </c>
      <c r="BK423" s="217">
        <f>ROUND(I423*H423,2)</f>
        <v>0</v>
      </c>
      <c r="BL423" s="25" t="s">
        <v>111</v>
      </c>
      <c r="BM423" s="25" t="s">
        <v>5943</v>
      </c>
    </row>
    <row r="424" spans="2:65" s="1" customFormat="1" ht="27">
      <c r="B424" s="43"/>
      <c r="C424" s="65"/>
      <c r="D424" s="218" t="s">
        <v>209</v>
      </c>
      <c r="E424" s="65"/>
      <c r="F424" s="219" t="s">
        <v>5501</v>
      </c>
      <c r="G424" s="65"/>
      <c r="H424" s="65"/>
      <c r="I424" s="175"/>
      <c r="J424" s="65"/>
      <c r="K424" s="65"/>
      <c r="L424" s="63"/>
      <c r="M424" s="220"/>
      <c r="N424" s="44"/>
      <c r="O424" s="44"/>
      <c r="P424" s="44"/>
      <c r="Q424" s="44"/>
      <c r="R424" s="44"/>
      <c r="S424" s="44"/>
      <c r="T424" s="80"/>
      <c r="AT424" s="25" t="s">
        <v>209</v>
      </c>
      <c r="AU424" s="25" t="s">
        <v>87</v>
      </c>
    </row>
    <row r="425" spans="2:65" s="12" customFormat="1">
      <c r="B425" s="221"/>
      <c r="C425" s="222"/>
      <c r="D425" s="218" t="s">
        <v>211</v>
      </c>
      <c r="E425" s="223" t="s">
        <v>34</v>
      </c>
      <c r="F425" s="224" t="s">
        <v>5189</v>
      </c>
      <c r="G425" s="222"/>
      <c r="H425" s="223" t="s">
        <v>34</v>
      </c>
      <c r="I425" s="225"/>
      <c r="J425" s="222"/>
      <c r="K425" s="222"/>
      <c r="L425" s="226"/>
      <c r="M425" s="227"/>
      <c r="N425" s="228"/>
      <c r="O425" s="228"/>
      <c r="P425" s="228"/>
      <c r="Q425" s="228"/>
      <c r="R425" s="228"/>
      <c r="S425" s="228"/>
      <c r="T425" s="229"/>
      <c r="AT425" s="230" t="s">
        <v>211</v>
      </c>
      <c r="AU425" s="230" t="s">
        <v>87</v>
      </c>
      <c r="AV425" s="12" t="s">
        <v>42</v>
      </c>
      <c r="AW425" s="12" t="s">
        <v>40</v>
      </c>
      <c r="AX425" s="12" t="s">
        <v>80</v>
      </c>
      <c r="AY425" s="230" t="s">
        <v>201</v>
      </c>
    </row>
    <row r="426" spans="2:65" s="13" customFormat="1">
      <c r="B426" s="231"/>
      <c r="C426" s="232"/>
      <c r="D426" s="218" t="s">
        <v>211</v>
      </c>
      <c r="E426" s="233" t="s">
        <v>34</v>
      </c>
      <c r="F426" s="234" t="s">
        <v>5937</v>
      </c>
      <c r="G426" s="232"/>
      <c r="H426" s="235">
        <v>11.6</v>
      </c>
      <c r="I426" s="236"/>
      <c r="J426" s="232"/>
      <c r="K426" s="232"/>
      <c r="L426" s="237"/>
      <c r="M426" s="238"/>
      <c r="N426" s="239"/>
      <c r="O426" s="239"/>
      <c r="P426" s="239"/>
      <c r="Q426" s="239"/>
      <c r="R426" s="239"/>
      <c r="S426" s="239"/>
      <c r="T426" s="240"/>
      <c r="AT426" s="241" t="s">
        <v>211</v>
      </c>
      <c r="AU426" s="241" t="s">
        <v>87</v>
      </c>
      <c r="AV426" s="13" t="s">
        <v>87</v>
      </c>
      <c r="AW426" s="13" t="s">
        <v>40</v>
      </c>
      <c r="AX426" s="13" t="s">
        <v>80</v>
      </c>
      <c r="AY426" s="241" t="s">
        <v>201</v>
      </c>
    </row>
    <row r="427" spans="2:65" s="14" customFormat="1">
      <c r="B427" s="242"/>
      <c r="C427" s="243"/>
      <c r="D427" s="218" t="s">
        <v>211</v>
      </c>
      <c r="E427" s="244" t="s">
        <v>34</v>
      </c>
      <c r="F427" s="245" t="s">
        <v>215</v>
      </c>
      <c r="G427" s="243"/>
      <c r="H427" s="246">
        <v>11.6</v>
      </c>
      <c r="I427" s="247"/>
      <c r="J427" s="243"/>
      <c r="K427" s="243"/>
      <c r="L427" s="248"/>
      <c r="M427" s="249"/>
      <c r="N427" s="250"/>
      <c r="O427" s="250"/>
      <c r="P427" s="250"/>
      <c r="Q427" s="250"/>
      <c r="R427" s="250"/>
      <c r="S427" s="250"/>
      <c r="T427" s="251"/>
      <c r="AT427" s="252" t="s">
        <v>211</v>
      </c>
      <c r="AU427" s="252" t="s">
        <v>87</v>
      </c>
      <c r="AV427" s="14" t="s">
        <v>111</v>
      </c>
      <c r="AW427" s="14" t="s">
        <v>40</v>
      </c>
      <c r="AX427" s="14" t="s">
        <v>42</v>
      </c>
      <c r="AY427" s="252" t="s">
        <v>201</v>
      </c>
    </row>
    <row r="428" spans="2:65" s="1" customFormat="1" ht="63.75" customHeight="1">
      <c r="B428" s="43"/>
      <c r="C428" s="206" t="s">
        <v>664</v>
      </c>
      <c r="D428" s="206" t="s">
        <v>203</v>
      </c>
      <c r="E428" s="207" t="s">
        <v>5506</v>
      </c>
      <c r="F428" s="208" t="s">
        <v>5507</v>
      </c>
      <c r="G428" s="209" t="s">
        <v>540</v>
      </c>
      <c r="H428" s="210">
        <v>2</v>
      </c>
      <c r="I428" s="211"/>
      <c r="J428" s="212">
        <f>ROUND(I428*H428,2)</f>
        <v>0</v>
      </c>
      <c r="K428" s="208" t="s">
        <v>207</v>
      </c>
      <c r="L428" s="63"/>
      <c r="M428" s="213" t="s">
        <v>34</v>
      </c>
      <c r="N428" s="214" t="s">
        <v>51</v>
      </c>
      <c r="O428" s="44"/>
      <c r="P428" s="215">
        <f>O428*H428</f>
        <v>0</v>
      </c>
      <c r="Q428" s="215">
        <v>0</v>
      </c>
      <c r="R428" s="215">
        <f>Q428*H428</f>
        <v>0</v>
      </c>
      <c r="S428" s="215">
        <v>0</v>
      </c>
      <c r="T428" s="216">
        <f>S428*H428</f>
        <v>0</v>
      </c>
      <c r="AR428" s="25" t="s">
        <v>111</v>
      </c>
      <c r="AT428" s="25" t="s">
        <v>203</v>
      </c>
      <c r="AU428" s="25" t="s">
        <v>87</v>
      </c>
      <c r="AY428" s="25" t="s">
        <v>201</v>
      </c>
      <c r="BE428" s="217">
        <f>IF(N428="základní",J428,0)</f>
        <v>0</v>
      </c>
      <c r="BF428" s="217">
        <f>IF(N428="snížená",J428,0)</f>
        <v>0</v>
      </c>
      <c r="BG428" s="217">
        <f>IF(N428="zákl. přenesená",J428,0)</f>
        <v>0</v>
      </c>
      <c r="BH428" s="217">
        <f>IF(N428="sníž. přenesená",J428,0)</f>
        <v>0</v>
      </c>
      <c r="BI428" s="217">
        <f>IF(N428="nulová",J428,0)</f>
        <v>0</v>
      </c>
      <c r="BJ428" s="25" t="s">
        <v>42</v>
      </c>
      <c r="BK428" s="217">
        <f>ROUND(I428*H428,2)</f>
        <v>0</v>
      </c>
      <c r="BL428" s="25" t="s">
        <v>111</v>
      </c>
      <c r="BM428" s="25" t="s">
        <v>5944</v>
      </c>
    </row>
    <row r="429" spans="2:65" s="1" customFormat="1" ht="81">
      <c r="B429" s="43"/>
      <c r="C429" s="65"/>
      <c r="D429" s="218" t="s">
        <v>209</v>
      </c>
      <c r="E429" s="65"/>
      <c r="F429" s="219" t="s">
        <v>5509</v>
      </c>
      <c r="G429" s="65"/>
      <c r="H429" s="65"/>
      <c r="I429" s="175"/>
      <c r="J429" s="65"/>
      <c r="K429" s="65"/>
      <c r="L429" s="63"/>
      <c r="M429" s="220"/>
      <c r="N429" s="44"/>
      <c r="O429" s="44"/>
      <c r="P429" s="44"/>
      <c r="Q429" s="44"/>
      <c r="R429" s="44"/>
      <c r="S429" s="44"/>
      <c r="T429" s="80"/>
      <c r="AT429" s="25" t="s">
        <v>209</v>
      </c>
      <c r="AU429" s="25" t="s">
        <v>87</v>
      </c>
    </row>
    <row r="430" spans="2:65" s="1" customFormat="1" ht="51" customHeight="1">
      <c r="B430" s="43"/>
      <c r="C430" s="206" t="s">
        <v>672</v>
      </c>
      <c r="D430" s="206" t="s">
        <v>203</v>
      </c>
      <c r="E430" s="207" t="s">
        <v>5510</v>
      </c>
      <c r="F430" s="208" t="s">
        <v>5511</v>
      </c>
      <c r="G430" s="209" t="s">
        <v>137</v>
      </c>
      <c r="H430" s="210">
        <v>2</v>
      </c>
      <c r="I430" s="211"/>
      <c r="J430" s="212">
        <f>ROUND(I430*H430,2)</f>
        <v>0</v>
      </c>
      <c r="K430" s="208" t="s">
        <v>207</v>
      </c>
      <c r="L430" s="63"/>
      <c r="M430" s="213" t="s">
        <v>34</v>
      </c>
      <c r="N430" s="214" t="s">
        <v>51</v>
      </c>
      <c r="O430" s="44"/>
      <c r="P430" s="215">
        <f>O430*H430</f>
        <v>0</v>
      </c>
      <c r="Q430" s="215">
        <v>0</v>
      </c>
      <c r="R430" s="215">
        <f>Q430*H430</f>
        <v>0</v>
      </c>
      <c r="S430" s="215">
        <v>0</v>
      </c>
      <c r="T430" s="216">
        <f>S430*H430</f>
        <v>0</v>
      </c>
      <c r="AR430" s="25" t="s">
        <v>111</v>
      </c>
      <c r="AT430" s="25" t="s">
        <v>203</v>
      </c>
      <c r="AU430" s="25" t="s">
        <v>87</v>
      </c>
      <c r="AY430" s="25" t="s">
        <v>201</v>
      </c>
      <c r="BE430" s="217">
        <f>IF(N430="základní",J430,0)</f>
        <v>0</v>
      </c>
      <c r="BF430" s="217">
        <f>IF(N430="snížená",J430,0)</f>
        <v>0</v>
      </c>
      <c r="BG430" s="217">
        <f>IF(N430="zákl. přenesená",J430,0)</f>
        <v>0</v>
      </c>
      <c r="BH430" s="217">
        <f>IF(N430="sníž. přenesená",J430,0)</f>
        <v>0</v>
      </c>
      <c r="BI430" s="217">
        <f>IF(N430="nulová",J430,0)</f>
        <v>0</v>
      </c>
      <c r="BJ430" s="25" t="s">
        <v>42</v>
      </c>
      <c r="BK430" s="217">
        <f>ROUND(I430*H430,2)</f>
        <v>0</v>
      </c>
      <c r="BL430" s="25" t="s">
        <v>111</v>
      </c>
      <c r="BM430" s="25" t="s">
        <v>5945</v>
      </c>
    </row>
    <row r="431" spans="2:65" s="1" customFormat="1" ht="81">
      <c r="B431" s="43"/>
      <c r="C431" s="65"/>
      <c r="D431" s="218" t="s">
        <v>209</v>
      </c>
      <c r="E431" s="65"/>
      <c r="F431" s="219" t="s">
        <v>5509</v>
      </c>
      <c r="G431" s="65"/>
      <c r="H431" s="65"/>
      <c r="I431" s="175"/>
      <c r="J431" s="65"/>
      <c r="K431" s="65"/>
      <c r="L431" s="63"/>
      <c r="M431" s="220"/>
      <c r="N431" s="44"/>
      <c r="O431" s="44"/>
      <c r="P431" s="44"/>
      <c r="Q431" s="44"/>
      <c r="R431" s="44"/>
      <c r="S431" s="44"/>
      <c r="T431" s="80"/>
      <c r="AT431" s="25" t="s">
        <v>209</v>
      </c>
      <c r="AU431" s="25" t="s">
        <v>87</v>
      </c>
    </row>
    <row r="432" spans="2:65" s="11" customFormat="1" ht="29.85" customHeight="1">
      <c r="B432" s="190"/>
      <c r="C432" s="191"/>
      <c r="D432" s="192" t="s">
        <v>79</v>
      </c>
      <c r="E432" s="204" t="s">
        <v>4786</v>
      </c>
      <c r="F432" s="204" t="s">
        <v>4787</v>
      </c>
      <c r="G432" s="191"/>
      <c r="H432" s="191"/>
      <c r="I432" s="194"/>
      <c r="J432" s="205">
        <f>BK432</f>
        <v>0</v>
      </c>
      <c r="K432" s="191"/>
      <c r="L432" s="196"/>
      <c r="M432" s="197"/>
      <c r="N432" s="198"/>
      <c r="O432" s="198"/>
      <c r="P432" s="199">
        <f>SUM(P433:P462)</f>
        <v>0</v>
      </c>
      <c r="Q432" s="198"/>
      <c r="R432" s="199">
        <f>SUM(R433:R462)</f>
        <v>0</v>
      </c>
      <c r="S432" s="198"/>
      <c r="T432" s="200">
        <f>SUM(T433:T462)</f>
        <v>0</v>
      </c>
      <c r="AR432" s="201" t="s">
        <v>42</v>
      </c>
      <c r="AT432" s="202" t="s">
        <v>79</v>
      </c>
      <c r="AU432" s="202" t="s">
        <v>42</v>
      </c>
      <c r="AY432" s="201" t="s">
        <v>201</v>
      </c>
      <c r="BK432" s="203">
        <f>SUM(BK433:BK462)</f>
        <v>0</v>
      </c>
    </row>
    <row r="433" spans="2:65" s="1" customFormat="1" ht="25.5" customHeight="1">
      <c r="B433" s="43"/>
      <c r="C433" s="206" t="s">
        <v>679</v>
      </c>
      <c r="D433" s="206" t="s">
        <v>203</v>
      </c>
      <c r="E433" s="207" t="s">
        <v>5151</v>
      </c>
      <c r="F433" s="208" t="s">
        <v>5152</v>
      </c>
      <c r="G433" s="209" t="s">
        <v>355</v>
      </c>
      <c r="H433" s="210">
        <v>1.45</v>
      </c>
      <c r="I433" s="211"/>
      <c r="J433" s="212">
        <f>ROUND(I433*H433,2)</f>
        <v>0</v>
      </c>
      <c r="K433" s="208" t="s">
        <v>207</v>
      </c>
      <c r="L433" s="63"/>
      <c r="M433" s="213" t="s">
        <v>34</v>
      </c>
      <c r="N433" s="214" t="s">
        <v>51</v>
      </c>
      <c r="O433" s="44"/>
      <c r="P433" s="215">
        <f>O433*H433</f>
        <v>0</v>
      </c>
      <c r="Q433" s="215">
        <v>0</v>
      </c>
      <c r="R433" s="215">
        <f>Q433*H433</f>
        <v>0</v>
      </c>
      <c r="S433" s="215">
        <v>0</v>
      </c>
      <c r="T433" s="216">
        <f>S433*H433</f>
        <v>0</v>
      </c>
      <c r="AR433" s="25" t="s">
        <v>111</v>
      </c>
      <c r="AT433" s="25" t="s">
        <v>203</v>
      </c>
      <c r="AU433" s="25" t="s">
        <v>87</v>
      </c>
      <c r="AY433" s="25" t="s">
        <v>201</v>
      </c>
      <c r="BE433" s="217">
        <f>IF(N433="základní",J433,0)</f>
        <v>0</v>
      </c>
      <c r="BF433" s="217">
        <f>IF(N433="snížená",J433,0)</f>
        <v>0</v>
      </c>
      <c r="BG433" s="217">
        <f>IF(N433="zákl. přenesená",J433,0)</f>
        <v>0</v>
      </c>
      <c r="BH433" s="217">
        <f>IF(N433="sníž. přenesená",J433,0)</f>
        <v>0</v>
      </c>
      <c r="BI433" s="217">
        <f>IF(N433="nulová",J433,0)</f>
        <v>0</v>
      </c>
      <c r="BJ433" s="25" t="s">
        <v>42</v>
      </c>
      <c r="BK433" s="217">
        <f>ROUND(I433*H433,2)</f>
        <v>0</v>
      </c>
      <c r="BL433" s="25" t="s">
        <v>111</v>
      </c>
      <c r="BM433" s="25" t="s">
        <v>5946</v>
      </c>
    </row>
    <row r="434" spans="2:65" s="1" customFormat="1" ht="54">
      <c r="B434" s="43"/>
      <c r="C434" s="65"/>
      <c r="D434" s="218" t="s">
        <v>209</v>
      </c>
      <c r="E434" s="65"/>
      <c r="F434" s="219" t="s">
        <v>5154</v>
      </c>
      <c r="G434" s="65"/>
      <c r="H434" s="65"/>
      <c r="I434" s="175"/>
      <c r="J434" s="65"/>
      <c r="K434" s="65"/>
      <c r="L434" s="63"/>
      <c r="M434" s="220"/>
      <c r="N434" s="44"/>
      <c r="O434" s="44"/>
      <c r="P434" s="44"/>
      <c r="Q434" s="44"/>
      <c r="R434" s="44"/>
      <c r="S434" s="44"/>
      <c r="T434" s="80"/>
      <c r="AT434" s="25" t="s">
        <v>209</v>
      </c>
      <c r="AU434" s="25" t="s">
        <v>87</v>
      </c>
    </row>
    <row r="435" spans="2:65" s="12" customFormat="1">
      <c r="B435" s="221"/>
      <c r="C435" s="222"/>
      <c r="D435" s="218" t="s">
        <v>211</v>
      </c>
      <c r="E435" s="223" t="s">
        <v>34</v>
      </c>
      <c r="F435" s="224" t="s">
        <v>5947</v>
      </c>
      <c r="G435" s="222"/>
      <c r="H435" s="223" t="s">
        <v>34</v>
      </c>
      <c r="I435" s="225"/>
      <c r="J435" s="222"/>
      <c r="K435" s="222"/>
      <c r="L435" s="226"/>
      <c r="M435" s="227"/>
      <c r="N435" s="228"/>
      <c r="O435" s="228"/>
      <c r="P435" s="228"/>
      <c r="Q435" s="228"/>
      <c r="R435" s="228"/>
      <c r="S435" s="228"/>
      <c r="T435" s="229"/>
      <c r="AT435" s="230" t="s">
        <v>211</v>
      </c>
      <c r="AU435" s="230" t="s">
        <v>87</v>
      </c>
      <c r="AV435" s="12" t="s">
        <v>42</v>
      </c>
      <c r="AW435" s="12" t="s">
        <v>40</v>
      </c>
      <c r="AX435" s="12" t="s">
        <v>80</v>
      </c>
      <c r="AY435" s="230" t="s">
        <v>201</v>
      </c>
    </row>
    <row r="436" spans="2:65" s="13" customFormat="1">
      <c r="B436" s="231"/>
      <c r="C436" s="232"/>
      <c r="D436" s="218" t="s">
        <v>211</v>
      </c>
      <c r="E436" s="233" t="s">
        <v>34</v>
      </c>
      <c r="F436" s="234" t="s">
        <v>5948</v>
      </c>
      <c r="G436" s="232"/>
      <c r="H436" s="235">
        <v>1.04</v>
      </c>
      <c r="I436" s="236"/>
      <c r="J436" s="232"/>
      <c r="K436" s="232"/>
      <c r="L436" s="237"/>
      <c r="M436" s="238"/>
      <c r="N436" s="239"/>
      <c r="O436" s="239"/>
      <c r="P436" s="239"/>
      <c r="Q436" s="239"/>
      <c r="R436" s="239"/>
      <c r="S436" s="239"/>
      <c r="T436" s="240"/>
      <c r="AT436" s="241" t="s">
        <v>211</v>
      </c>
      <c r="AU436" s="241" t="s">
        <v>87</v>
      </c>
      <c r="AV436" s="13" t="s">
        <v>87</v>
      </c>
      <c r="AW436" s="13" t="s">
        <v>40</v>
      </c>
      <c r="AX436" s="13" t="s">
        <v>80</v>
      </c>
      <c r="AY436" s="241" t="s">
        <v>201</v>
      </c>
    </row>
    <row r="437" spans="2:65" s="13" customFormat="1">
      <c r="B437" s="231"/>
      <c r="C437" s="232"/>
      <c r="D437" s="218" t="s">
        <v>211</v>
      </c>
      <c r="E437" s="233" t="s">
        <v>34</v>
      </c>
      <c r="F437" s="234" t="s">
        <v>5949</v>
      </c>
      <c r="G437" s="232"/>
      <c r="H437" s="235">
        <v>0.41</v>
      </c>
      <c r="I437" s="236"/>
      <c r="J437" s="232"/>
      <c r="K437" s="232"/>
      <c r="L437" s="237"/>
      <c r="M437" s="238"/>
      <c r="N437" s="239"/>
      <c r="O437" s="239"/>
      <c r="P437" s="239"/>
      <c r="Q437" s="239"/>
      <c r="R437" s="239"/>
      <c r="S437" s="239"/>
      <c r="T437" s="240"/>
      <c r="AT437" s="241" t="s">
        <v>211</v>
      </c>
      <c r="AU437" s="241" t="s">
        <v>87</v>
      </c>
      <c r="AV437" s="13" t="s">
        <v>87</v>
      </c>
      <c r="AW437" s="13" t="s">
        <v>40</v>
      </c>
      <c r="AX437" s="13" t="s">
        <v>80</v>
      </c>
      <c r="AY437" s="241" t="s">
        <v>201</v>
      </c>
    </row>
    <row r="438" spans="2:65" s="14" customFormat="1">
      <c r="B438" s="242"/>
      <c r="C438" s="243"/>
      <c r="D438" s="218" t="s">
        <v>211</v>
      </c>
      <c r="E438" s="244" t="s">
        <v>34</v>
      </c>
      <c r="F438" s="245" t="s">
        <v>215</v>
      </c>
      <c r="G438" s="243"/>
      <c r="H438" s="246">
        <v>1.45</v>
      </c>
      <c r="I438" s="247"/>
      <c r="J438" s="243"/>
      <c r="K438" s="243"/>
      <c r="L438" s="248"/>
      <c r="M438" s="249"/>
      <c r="N438" s="250"/>
      <c r="O438" s="250"/>
      <c r="P438" s="250"/>
      <c r="Q438" s="250"/>
      <c r="R438" s="250"/>
      <c r="S438" s="250"/>
      <c r="T438" s="251"/>
      <c r="AT438" s="252" t="s">
        <v>211</v>
      </c>
      <c r="AU438" s="252" t="s">
        <v>87</v>
      </c>
      <c r="AV438" s="14" t="s">
        <v>111</v>
      </c>
      <c r="AW438" s="14" t="s">
        <v>40</v>
      </c>
      <c r="AX438" s="14" t="s">
        <v>42</v>
      </c>
      <c r="AY438" s="252" t="s">
        <v>201</v>
      </c>
    </row>
    <row r="439" spans="2:65" s="1" customFormat="1" ht="25.5" customHeight="1">
      <c r="B439" s="43"/>
      <c r="C439" s="206" t="s">
        <v>683</v>
      </c>
      <c r="D439" s="206" t="s">
        <v>203</v>
      </c>
      <c r="E439" s="207" t="s">
        <v>5517</v>
      </c>
      <c r="F439" s="208" t="s">
        <v>5518</v>
      </c>
      <c r="G439" s="209" t="s">
        <v>355</v>
      </c>
      <c r="H439" s="210">
        <v>2.19</v>
      </c>
      <c r="I439" s="211"/>
      <c r="J439" s="212">
        <f>ROUND(I439*H439,2)</f>
        <v>0</v>
      </c>
      <c r="K439" s="208" t="s">
        <v>207</v>
      </c>
      <c r="L439" s="63"/>
      <c r="M439" s="213" t="s">
        <v>34</v>
      </c>
      <c r="N439" s="214" t="s">
        <v>51</v>
      </c>
      <c r="O439" s="44"/>
      <c r="P439" s="215">
        <f>O439*H439</f>
        <v>0</v>
      </c>
      <c r="Q439" s="215">
        <v>0</v>
      </c>
      <c r="R439" s="215">
        <f>Q439*H439</f>
        <v>0</v>
      </c>
      <c r="S439" s="215">
        <v>0</v>
      </c>
      <c r="T439" s="216">
        <f>S439*H439</f>
        <v>0</v>
      </c>
      <c r="AR439" s="25" t="s">
        <v>111</v>
      </c>
      <c r="AT439" s="25" t="s">
        <v>203</v>
      </c>
      <c r="AU439" s="25" t="s">
        <v>87</v>
      </c>
      <c r="AY439" s="25" t="s">
        <v>201</v>
      </c>
      <c r="BE439" s="217">
        <f>IF(N439="základní",J439,0)</f>
        <v>0</v>
      </c>
      <c r="BF439" s="217">
        <f>IF(N439="snížená",J439,0)</f>
        <v>0</v>
      </c>
      <c r="BG439" s="217">
        <f>IF(N439="zákl. přenesená",J439,0)</f>
        <v>0</v>
      </c>
      <c r="BH439" s="217">
        <f>IF(N439="sníž. přenesená",J439,0)</f>
        <v>0</v>
      </c>
      <c r="BI439" s="217">
        <f>IF(N439="nulová",J439,0)</f>
        <v>0</v>
      </c>
      <c r="BJ439" s="25" t="s">
        <v>42</v>
      </c>
      <c r="BK439" s="217">
        <f>ROUND(I439*H439,2)</f>
        <v>0</v>
      </c>
      <c r="BL439" s="25" t="s">
        <v>111</v>
      </c>
      <c r="BM439" s="25" t="s">
        <v>5950</v>
      </c>
    </row>
    <row r="440" spans="2:65" s="1" customFormat="1" ht="94.5">
      <c r="B440" s="43"/>
      <c r="C440" s="65"/>
      <c r="D440" s="218" t="s">
        <v>209</v>
      </c>
      <c r="E440" s="65"/>
      <c r="F440" s="219" t="s">
        <v>4791</v>
      </c>
      <c r="G440" s="65"/>
      <c r="H440" s="65"/>
      <c r="I440" s="175"/>
      <c r="J440" s="65"/>
      <c r="K440" s="65"/>
      <c r="L440" s="63"/>
      <c r="M440" s="220"/>
      <c r="N440" s="44"/>
      <c r="O440" s="44"/>
      <c r="P440" s="44"/>
      <c r="Q440" s="44"/>
      <c r="R440" s="44"/>
      <c r="S440" s="44"/>
      <c r="T440" s="80"/>
      <c r="AT440" s="25" t="s">
        <v>209</v>
      </c>
      <c r="AU440" s="25" t="s">
        <v>87</v>
      </c>
    </row>
    <row r="441" spans="2:65" s="13" customFormat="1">
      <c r="B441" s="231"/>
      <c r="C441" s="232"/>
      <c r="D441" s="218" t="s">
        <v>211</v>
      </c>
      <c r="E441" s="233" t="s">
        <v>34</v>
      </c>
      <c r="F441" s="234" t="s">
        <v>5951</v>
      </c>
      <c r="G441" s="232"/>
      <c r="H441" s="235">
        <v>2.19</v>
      </c>
      <c r="I441" s="236"/>
      <c r="J441" s="232"/>
      <c r="K441" s="232"/>
      <c r="L441" s="237"/>
      <c r="M441" s="238"/>
      <c r="N441" s="239"/>
      <c r="O441" s="239"/>
      <c r="P441" s="239"/>
      <c r="Q441" s="239"/>
      <c r="R441" s="239"/>
      <c r="S441" s="239"/>
      <c r="T441" s="240"/>
      <c r="AT441" s="241" t="s">
        <v>211</v>
      </c>
      <c r="AU441" s="241" t="s">
        <v>87</v>
      </c>
      <c r="AV441" s="13" t="s">
        <v>87</v>
      </c>
      <c r="AW441" s="13" t="s">
        <v>40</v>
      </c>
      <c r="AX441" s="13" t="s">
        <v>42</v>
      </c>
      <c r="AY441" s="241" t="s">
        <v>201</v>
      </c>
    </row>
    <row r="442" spans="2:65" s="1" customFormat="1" ht="25.5" customHeight="1">
      <c r="B442" s="43"/>
      <c r="C442" s="206" t="s">
        <v>689</v>
      </c>
      <c r="D442" s="206" t="s">
        <v>203</v>
      </c>
      <c r="E442" s="207" t="s">
        <v>4788</v>
      </c>
      <c r="F442" s="208" t="s">
        <v>4789</v>
      </c>
      <c r="G442" s="209" t="s">
        <v>355</v>
      </c>
      <c r="H442" s="210">
        <v>2.4380000000000002</v>
      </c>
      <c r="I442" s="211"/>
      <c r="J442" s="212">
        <f>ROUND(I442*H442,2)</f>
        <v>0</v>
      </c>
      <c r="K442" s="208" t="s">
        <v>207</v>
      </c>
      <c r="L442" s="63"/>
      <c r="M442" s="213" t="s">
        <v>34</v>
      </c>
      <c r="N442" s="214" t="s">
        <v>51</v>
      </c>
      <c r="O442" s="44"/>
      <c r="P442" s="215">
        <f>O442*H442</f>
        <v>0</v>
      </c>
      <c r="Q442" s="215">
        <v>0</v>
      </c>
      <c r="R442" s="215">
        <f>Q442*H442</f>
        <v>0</v>
      </c>
      <c r="S442" s="215">
        <v>0</v>
      </c>
      <c r="T442" s="216">
        <f>S442*H442</f>
        <v>0</v>
      </c>
      <c r="AR442" s="25" t="s">
        <v>111</v>
      </c>
      <c r="AT442" s="25" t="s">
        <v>203</v>
      </c>
      <c r="AU442" s="25" t="s">
        <v>87</v>
      </c>
      <c r="AY442" s="25" t="s">
        <v>201</v>
      </c>
      <c r="BE442" s="217">
        <f>IF(N442="základní",J442,0)</f>
        <v>0</v>
      </c>
      <c r="BF442" s="217">
        <f>IF(N442="snížená",J442,0)</f>
        <v>0</v>
      </c>
      <c r="BG442" s="217">
        <f>IF(N442="zákl. přenesená",J442,0)</f>
        <v>0</v>
      </c>
      <c r="BH442" s="217">
        <f>IF(N442="sníž. přenesená",J442,0)</f>
        <v>0</v>
      </c>
      <c r="BI442" s="217">
        <f>IF(N442="nulová",J442,0)</f>
        <v>0</v>
      </c>
      <c r="BJ442" s="25" t="s">
        <v>42</v>
      </c>
      <c r="BK442" s="217">
        <f>ROUND(I442*H442,2)</f>
        <v>0</v>
      </c>
      <c r="BL442" s="25" t="s">
        <v>111</v>
      </c>
      <c r="BM442" s="25" t="s">
        <v>5952</v>
      </c>
    </row>
    <row r="443" spans="2:65" s="1" customFormat="1" ht="94.5">
      <c r="B443" s="43"/>
      <c r="C443" s="65"/>
      <c r="D443" s="218" t="s">
        <v>209</v>
      </c>
      <c r="E443" s="65"/>
      <c r="F443" s="219" t="s">
        <v>4791</v>
      </c>
      <c r="G443" s="65"/>
      <c r="H443" s="65"/>
      <c r="I443" s="175"/>
      <c r="J443" s="65"/>
      <c r="K443" s="65"/>
      <c r="L443" s="63"/>
      <c r="M443" s="220"/>
      <c r="N443" s="44"/>
      <c r="O443" s="44"/>
      <c r="P443" s="44"/>
      <c r="Q443" s="44"/>
      <c r="R443" s="44"/>
      <c r="S443" s="44"/>
      <c r="T443" s="80"/>
      <c r="AT443" s="25" t="s">
        <v>209</v>
      </c>
      <c r="AU443" s="25" t="s">
        <v>87</v>
      </c>
    </row>
    <row r="444" spans="2:65" s="12" customFormat="1">
      <c r="B444" s="221"/>
      <c r="C444" s="222"/>
      <c r="D444" s="218" t="s">
        <v>211</v>
      </c>
      <c r="E444" s="223" t="s">
        <v>34</v>
      </c>
      <c r="F444" s="224" t="s">
        <v>5523</v>
      </c>
      <c r="G444" s="222"/>
      <c r="H444" s="223" t="s">
        <v>34</v>
      </c>
      <c r="I444" s="225"/>
      <c r="J444" s="222"/>
      <c r="K444" s="222"/>
      <c r="L444" s="226"/>
      <c r="M444" s="227"/>
      <c r="N444" s="228"/>
      <c r="O444" s="228"/>
      <c r="P444" s="228"/>
      <c r="Q444" s="228"/>
      <c r="R444" s="228"/>
      <c r="S444" s="228"/>
      <c r="T444" s="229"/>
      <c r="AT444" s="230" t="s">
        <v>211</v>
      </c>
      <c r="AU444" s="230" t="s">
        <v>87</v>
      </c>
      <c r="AV444" s="12" t="s">
        <v>42</v>
      </c>
      <c r="AW444" s="12" t="s">
        <v>40</v>
      </c>
      <c r="AX444" s="12" t="s">
        <v>80</v>
      </c>
      <c r="AY444" s="230" t="s">
        <v>201</v>
      </c>
    </row>
    <row r="445" spans="2:65" s="13" customFormat="1">
      <c r="B445" s="231"/>
      <c r="C445" s="232"/>
      <c r="D445" s="218" t="s">
        <v>211</v>
      </c>
      <c r="E445" s="233" t="s">
        <v>34</v>
      </c>
      <c r="F445" s="234" t="s">
        <v>5953</v>
      </c>
      <c r="G445" s="232"/>
      <c r="H445" s="235">
        <v>1.272</v>
      </c>
      <c r="I445" s="236"/>
      <c r="J445" s="232"/>
      <c r="K445" s="232"/>
      <c r="L445" s="237"/>
      <c r="M445" s="238"/>
      <c r="N445" s="239"/>
      <c r="O445" s="239"/>
      <c r="P445" s="239"/>
      <c r="Q445" s="239"/>
      <c r="R445" s="239"/>
      <c r="S445" s="239"/>
      <c r="T445" s="240"/>
      <c r="AT445" s="241" t="s">
        <v>211</v>
      </c>
      <c r="AU445" s="241" t="s">
        <v>87</v>
      </c>
      <c r="AV445" s="13" t="s">
        <v>87</v>
      </c>
      <c r="AW445" s="13" t="s">
        <v>40</v>
      </c>
      <c r="AX445" s="13" t="s">
        <v>80</v>
      </c>
      <c r="AY445" s="241" t="s">
        <v>201</v>
      </c>
    </row>
    <row r="446" spans="2:65" s="13" customFormat="1">
      <c r="B446" s="231"/>
      <c r="C446" s="232"/>
      <c r="D446" s="218" t="s">
        <v>211</v>
      </c>
      <c r="E446" s="233" t="s">
        <v>34</v>
      </c>
      <c r="F446" s="234" t="s">
        <v>5954</v>
      </c>
      <c r="G446" s="232"/>
      <c r="H446" s="235">
        <v>1.1659999999999999</v>
      </c>
      <c r="I446" s="236"/>
      <c r="J446" s="232"/>
      <c r="K446" s="232"/>
      <c r="L446" s="237"/>
      <c r="M446" s="238"/>
      <c r="N446" s="239"/>
      <c r="O446" s="239"/>
      <c r="P446" s="239"/>
      <c r="Q446" s="239"/>
      <c r="R446" s="239"/>
      <c r="S446" s="239"/>
      <c r="T446" s="240"/>
      <c r="AT446" s="241" t="s">
        <v>211</v>
      </c>
      <c r="AU446" s="241" t="s">
        <v>87</v>
      </c>
      <c r="AV446" s="13" t="s">
        <v>87</v>
      </c>
      <c r="AW446" s="13" t="s">
        <v>40</v>
      </c>
      <c r="AX446" s="13" t="s">
        <v>80</v>
      </c>
      <c r="AY446" s="241" t="s">
        <v>201</v>
      </c>
    </row>
    <row r="447" spans="2:65" s="14" customFormat="1">
      <c r="B447" s="242"/>
      <c r="C447" s="243"/>
      <c r="D447" s="218" t="s">
        <v>211</v>
      </c>
      <c r="E447" s="244" t="s">
        <v>34</v>
      </c>
      <c r="F447" s="245" t="s">
        <v>215</v>
      </c>
      <c r="G447" s="243"/>
      <c r="H447" s="246">
        <v>2.4380000000000002</v>
      </c>
      <c r="I447" s="247"/>
      <c r="J447" s="243"/>
      <c r="K447" s="243"/>
      <c r="L447" s="248"/>
      <c r="M447" s="249"/>
      <c r="N447" s="250"/>
      <c r="O447" s="250"/>
      <c r="P447" s="250"/>
      <c r="Q447" s="250"/>
      <c r="R447" s="250"/>
      <c r="S447" s="250"/>
      <c r="T447" s="251"/>
      <c r="AT447" s="252" t="s">
        <v>211</v>
      </c>
      <c r="AU447" s="252" t="s">
        <v>87</v>
      </c>
      <c r="AV447" s="14" t="s">
        <v>111</v>
      </c>
      <c r="AW447" s="14" t="s">
        <v>40</v>
      </c>
      <c r="AX447" s="14" t="s">
        <v>42</v>
      </c>
      <c r="AY447" s="252" t="s">
        <v>201</v>
      </c>
    </row>
    <row r="448" spans="2:65" s="1" customFormat="1" ht="25.5" customHeight="1">
      <c r="B448" s="43"/>
      <c r="C448" s="206" t="s">
        <v>693</v>
      </c>
      <c r="D448" s="206" t="s">
        <v>203</v>
      </c>
      <c r="E448" s="207" t="s">
        <v>4794</v>
      </c>
      <c r="F448" s="208" t="s">
        <v>4795</v>
      </c>
      <c r="G448" s="209" t="s">
        <v>355</v>
      </c>
      <c r="H448" s="210">
        <v>39.008000000000003</v>
      </c>
      <c r="I448" s="211"/>
      <c r="J448" s="212">
        <f>ROUND(I448*H448,2)</f>
        <v>0</v>
      </c>
      <c r="K448" s="208" t="s">
        <v>207</v>
      </c>
      <c r="L448" s="63"/>
      <c r="M448" s="213" t="s">
        <v>34</v>
      </c>
      <c r="N448" s="214" t="s">
        <v>51</v>
      </c>
      <c r="O448" s="44"/>
      <c r="P448" s="215">
        <f>O448*H448</f>
        <v>0</v>
      </c>
      <c r="Q448" s="215">
        <v>0</v>
      </c>
      <c r="R448" s="215">
        <f>Q448*H448</f>
        <v>0</v>
      </c>
      <c r="S448" s="215">
        <v>0</v>
      </c>
      <c r="T448" s="216">
        <f>S448*H448</f>
        <v>0</v>
      </c>
      <c r="AR448" s="25" t="s">
        <v>111</v>
      </c>
      <c r="AT448" s="25" t="s">
        <v>203</v>
      </c>
      <c r="AU448" s="25" t="s">
        <v>87</v>
      </c>
      <c r="AY448" s="25" t="s">
        <v>201</v>
      </c>
      <c r="BE448" s="217">
        <f>IF(N448="základní",J448,0)</f>
        <v>0</v>
      </c>
      <c r="BF448" s="217">
        <f>IF(N448="snížená",J448,0)</f>
        <v>0</v>
      </c>
      <c r="BG448" s="217">
        <f>IF(N448="zákl. přenesená",J448,0)</f>
        <v>0</v>
      </c>
      <c r="BH448" s="217">
        <f>IF(N448="sníž. přenesená",J448,0)</f>
        <v>0</v>
      </c>
      <c r="BI448" s="217">
        <f>IF(N448="nulová",J448,0)</f>
        <v>0</v>
      </c>
      <c r="BJ448" s="25" t="s">
        <v>42</v>
      </c>
      <c r="BK448" s="217">
        <f>ROUND(I448*H448,2)</f>
        <v>0</v>
      </c>
      <c r="BL448" s="25" t="s">
        <v>111</v>
      </c>
      <c r="BM448" s="25" t="s">
        <v>5955</v>
      </c>
    </row>
    <row r="449" spans="2:65" s="1" customFormat="1" ht="94.5">
      <c r="B449" s="43"/>
      <c r="C449" s="65"/>
      <c r="D449" s="218" t="s">
        <v>209</v>
      </c>
      <c r="E449" s="65"/>
      <c r="F449" s="219" t="s">
        <v>4791</v>
      </c>
      <c r="G449" s="65"/>
      <c r="H449" s="65"/>
      <c r="I449" s="175"/>
      <c r="J449" s="65"/>
      <c r="K449" s="65"/>
      <c r="L449" s="63"/>
      <c r="M449" s="220"/>
      <c r="N449" s="44"/>
      <c r="O449" s="44"/>
      <c r="P449" s="44"/>
      <c r="Q449" s="44"/>
      <c r="R449" s="44"/>
      <c r="S449" s="44"/>
      <c r="T449" s="80"/>
      <c r="AT449" s="25" t="s">
        <v>209</v>
      </c>
      <c r="AU449" s="25" t="s">
        <v>87</v>
      </c>
    </row>
    <row r="450" spans="2:65" s="13" customFormat="1">
      <c r="B450" s="231"/>
      <c r="C450" s="232"/>
      <c r="D450" s="218" t="s">
        <v>211</v>
      </c>
      <c r="E450" s="232"/>
      <c r="F450" s="234" t="s">
        <v>5956</v>
      </c>
      <c r="G450" s="232"/>
      <c r="H450" s="235">
        <v>39.008000000000003</v>
      </c>
      <c r="I450" s="236"/>
      <c r="J450" s="232"/>
      <c r="K450" s="232"/>
      <c r="L450" s="237"/>
      <c r="M450" s="238"/>
      <c r="N450" s="239"/>
      <c r="O450" s="239"/>
      <c r="P450" s="239"/>
      <c r="Q450" s="239"/>
      <c r="R450" s="239"/>
      <c r="S450" s="239"/>
      <c r="T450" s="240"/>
      <c r="AT450" s="241" t="s">
        <v>211</v>
      </c>
      <c r="AU450" s="241" t="s">
        <v>87</v>
      </c>
      <c r="AV450" s="13" t="s">
        <v>87</v>
      </c>
      <c r="AW450" s="13" t="s">
        <v>6</v>
      </c>
      <c r="AX450" s="13" t="s">
        <v>42</v>
      </c>
      <c r="AY450" s="241" t="s">
        <v>201</v>
      </c>
    </row>
    <row r="451" spans="2:65" s="1" customFormat="1" ht="16.5" customHeight="1">
      <c r="B451" s="43"/>
      <c r="C451" s="206" t="s">
        <v>697</v>
      </c>
      <c r="D451" s="206" t="s">
        <v>203</v>
      </c>
      <c r="E451" s="207" t="s">
        <v>4798</v>
      </c>
      <c r="F451" s="208" t="s">
        <v>4799</v>
      </c>
      <c r="G451" s="209" t="s">
        <v>355</v>
      </c>
      <c r="H451" s="210">
        <v>4.6280000000000001</v>
      </c>
      <c r="I451" s="211"/>
      <c r="J451" s="212">
        <f>ROUND(I451*H451,2)</f>
        <v>0</v>
      </c>
      <c r="K451" s="208" t="s">
        <v>207</v>
      </c>
      <c r="L451" s="63"/>
      <c r="M451" s="213" t="s">
        <v>34</v>
      </c>
      <c r="N451" s="214" t="s">
        <v>51</v>
      </c>
      <c r="O451" s="44"/>
      <c r="P451" s="215">
        <f>O451*H451</f>
        <v>0</v>
      </c>
      <c r="Q451" s="215">
        <v>0</v>
      </c>
      <c r="R451" s="215">
        <f>Q451*H451</f>
        <v>0</v>
      </c>
      <c r="S451" s="215">
        <v>0</v>
      </c>
      <c r="T451" s="216">
        <f>S451*H451</f>
        <v>0</v>
      </c>
      <c r="AR451" s="25" t="s">
        <v>111</v>
      </c>
      <c r="AT451" s="25" t="s">
        <v>203</v>
      </c>
      <c r="AU451" s="25" t="s">
        <v>87</v>
      </c>
      <c r="AY451" s="25" t="s">
        <v>201</v>
      </c>
      <c r="BE451" s="217">
        <f>IF(N451="základní",J451,0)</f>
        <v>0</v>
      </c>
      <c r="BF451" s="217">
        <f>IF(N451="snížená",J451,0)</f>
        <v>0</v>
      </c>
      <c r="BG451" s="217">
        <f>IF(N451="zákl. přenesená",J451,0)</f>
        <v>0</v>
      </c>
      <c r="BH451" s="217">
        <f>IF(N451="sníž. přenesená",J451,0)</f>
        <v>0</v>
      </c>
      <c r="BI451" s="217">
        <f>IF(N451="nulová",J451,0)</f>
        <v>0</v>
      </c>
      <c r="BJ451" s="25" t="s">
        <v>42</v>
      </c>
      <c r="BK451" s="217">
        <f>ROUND(I451*H451,2)</f>
        <v>0</v>
      </c>
      <c r="BL451" s="25" t="s">
        <v>111</v>
      </c>
      <c r="BM451" s="25" t="s">
        <v>5957</v>
      </c>
    </row>
    <row r="452" spans="2:65" s="1" customFormat="1" ht="40.5">
      <c r="B452" s="43"/>
      <c r="C452" s="65"/>
      <c r="D452" s="218" t="s">
        <v>209</v>
      </c>
      <c r="E452" s="65"/>
      <c r="F452" s="219" t="s">
        <v>4801</v>
      </c>
      <c r="G452" s="65"/>
      <c r="H452" s="65"/>
      <c r="I452" s="175"/>
      <c r="J452" s="65"/>
      <c r="K452" s="65"/>
      <c r="L452" s="63"/>
      <c r="M452" s="220"/>
      <c r="N452" s="44"/>
      <c r="O452" s="44"/>
      <c r="P452" s="44"/>
      <c r="Q452" s="44"/>
      <c r="R452" s="44"/>
      <c r="S452" s="44"/>
      <c r="T452" s="80"/>
      <c r="AT452" s="25" t="s">
        <v>209</v>
      </c>
      <c r="AU452" s="25" t="s">
        <v>87</v>
      </c>
    </row>
    <row r="453" spans="2:65" s="13" customFormat="1">
      <c r="B453" s="231"/>
      <c r="C453" s="232"/>
      <c r="D453" s="218" t="s">
        <v>211</v>
      </c>
      <c r="E453" s="233" t="s">
        <v>34</v>
      </c>
      <c r="F453" s="234" t="s">
        <v>5951</v>
      </c>
      <c r="G453" s="232"/>
      <c r="H453" s="235">
        <v>2.19</v>
      </c>
      <c r="I453" s="236"/>
      <c r="J453" s="232"/>
      <c r="K453" s="232"/>
      <c r="L453" s="237"/>
      <c r="M453" s="238"/>
      <c r="N453" s="239"/>
      <c r="O453" s="239"/>
      <c r="P453" s="239"/>
      <c r="Q453" s="239"/>
      <c r="R453" s="239"/>
      <c r="S453" s="239"/>
      <c r="T453" s="240"/>
      <c r="AT453" s="241" t="s">
        <v>211</v>
      </c>
      <c r="AU453" s="241" t="s">
        <v>87</v>
      </c>
      <c r="AV453" s="13" t="s">
        <v>87</v>
      </c>
      <c r="AW453" s="13" t="s">
        <v>40</v>
      </c>
      <c r="AX453" s="13" t="s">
        <v>80</v>
      </c>
      <c r="AY453" s="241" t="s">
        <v>201</v>
      </c>
    </row>
    <row r="454" spans="2:65" s="13" customFormat="1">
      <c r="B454" s="231"/>
      <c r="C454" s="232"/>
      <c r="D454" s="218" t="s">
        <v>211</v>
      </c>
      <c r="E454" s="233" t="s">
        <v>34</v>
      </c>
      <c r="F454" s="234" t="s">
        <v>5953</v>
      </c>
      <c r="G454" s="232"/>
      <c r="H454" s="235">
        <v>1.272</v>
      </c>
      <c r="I454" s="236"/>
      <c r="J454" s="232"/>
      <c r="K454" s="232"/>
      <c r="L454" s="237"/>
      <c r="M454" s="238"/>
      <c r="N454" s="239"/>
      <c r="O454" s="239"/>
      <c r="P454" s="239"/>
      <c r="Q454" s="239"/>
      <c r="R454" s="239"/>
      <c r="S454" s="239"/>
      <c r="T454" s="240"/>
      <c r="AT454" s="241" t="s">
        <v>211</v>
      </c>
      <c r="AU454" s="241" t="s">
        <v>87</v>
      </c>
      <c r="AV454" s="13" t="s">
        <v>87</v>
      </c>
      <c r="AW454" s="13" t="s">
        <v>40</v>
      </c>
      <c r="AX454" s="13" t="s">
        <v>80</v>
      </c>
      <c r="AY454" s="241" t="s">
        <v>201</v>
      </c>
    </row>
    <row r="455" spans="2:65" s="13" customFormat="1">
      <c r="B455" s="231"/>
      <c r="C455" s="232"/>
      <c r="D455" s="218" t="s">
        <v>211</v>
      </c>
      <c r="E455" s="233" t="s">
        <v>34</v>
      </c>
      <c r="F455" s="234" t="s">
        <v>5954</v>
      </c>
      <c r="G455" s="232"/>
      <c r="H455" s="235">
        <v>1.1659999999999999</v>
      </c>
      <c r="I455" s="236"/>
      <c r="J455" s="232"/>
      <c r="K455" s="232"/>
      <c r="L455" s="237"/>
      <c r="M455" s="238"/>
      <c r="N455" s="239"/>
      <c r="O455" s="239"/>
      <c r="P455" s="239"/>
      <c r="Q455" s="239"/>
      <c r="R455" s="239"/>
      <c r="S455" s="239"/>
      <c r="T455" s="240"/>
      <c r="AT455" s="241" t="s">
        <v>211</v>
      </c>
      <c r="AU455" s="241" t="s">
        <v>87</v>
      </c>
      <c r="AV455" s="13" t="s">
        <v>87</v>
      </c>
      <c r="AW455" s="13" t="s">
        <v>40</v>
      </c>
      <c r="AX455" s="13" t="s">
        <v>80</v>
      </c>
      <c r="AY455" s="241" t="s">
        <v>201</v>
      </c>
    </row>
    <row r="456" spans="2:65" s="14" customFormat="1">
      <c r="B456" s="242"/>
      <c r="C456" s="243"/>
      <c r="D456" s="218" t="s">
        <v>211</v>
      </c>
      <c r="E456" s="244" t="s">
        <v>34</v>
      </c>
      <c r="F456" s="245" t="s">
        <v>215</v>
      </c>
      <c r="G456" s="243"/>
      <c r="H456" s="246">
        <v>4.6280000000000001</v>
      </c>
      <c r="I456" s="247"/>
      <c r="J456" s="243"/>
      <c r="K456" s="243"/>
      <c r="L456" s="248"/>
      <c r="M456" s="249"/>
      <c r="N456" s="250"/>
      <c r="O456" s="250"/>
      <c r="P456" s="250"/>
      <c r="Q456" s="250"/>
      <c r="R456" s="250"/>
      <c r="S456" s="250"/>
      <c r="T456" s="251"/>
      <c r="AT456" s="252" t="s">
        <v>211</v>
      </c>
      <c r="AU456" s="252" t="s">
        <v>87</v>
      </c>
      <c r="AV456" s="14" t="s">
        <v>111</v>
      </c>
      <c r="AW456" s="14" t="s">
        <v>40</v>
      </c>
      <c r="AX456" s="14" t="s">
        <v>42</v>
      </c>
      <c r="AY456" s="252" t="s">
        <v>201</v>
      </c>
    </row>
    <row r="457" spans="2:65" s="1" customFormat="1" ht="25.5" customHeight="1">
      <c r="B457" s="43"/>
      <c r="C457" s="206" t="s">
        <v>705</v>
      </c>
      <c r="D457" s="206" t="s">
        <v>203</v>
      </c>
      <c r="E457" s="207" t="s">
        <v>4802</v>
      </c>
      <c r="F457" s="208" t="s">
        <v>4803</v>
      </c>
      <c r="G457" s="209" t="s">
        <v>355</v>
      </c>
      <c r="H457" s="210">
        <v>1.272</v>
      </c>
      <c r="I457" s="211"/>
      <c r="J457" s="212">
        <f>ROUND(I457*H457,2)</f>
        <v>0</v>
      </c>
      <c r="K457" s="208" t="s">
        <v>207</v>
      </c>
      <c r="L457" s="63"/>
      <c r="M457" s="213" t="s">
        <v>34</v>
      </c>
      <c r="N457" s="214" t="s">
        <v>51</v>
      </c>
      <c r="O457" s="44"/>
      <c r="P457" s="215">
        <f>O457*H457</f>
        <v>0</v>
      </c>
      <c r="Q457" s="215">
        <v>0</v>
      </c>
      <c r="R457" s="215">
        <f>Q457*H457</f>
        <v>0</v>
      </c>
      <c r="S457" s="215">
        <v>0</v>
      </c>
      <c r="T457" s="216">
        <f>S457*H457</f>
        <v>0</v>
      </c>
      <c r="AR457" s="25" t="s">
        <v>111</v>
      </c>
      <c r="AT457" s="25" t="s">
        <v>203</v>
      </c>
      <c r="AU457" s="25" t="s">
        <v>87</v>
      </c>
      <c r="AY457" s="25" t="s">
        <v>201</v>
      </c>
      <c r="BE457" s="217">
        <f>IF(N457="základní",J457,0)</f>
        <v>0</v>
      </c>
      <c r="BF457" s="217">
        <f>IF(N457="snížená",J457,0)</f>
        <v>0</v>
      </c>
      <c r="BG457" s="217">
        <f>IF(N457="zákl. přenesená",J457,0)</f>
        <v>0</v>
      </c>
      <c r="BH457" s="217">
        <f>IF(N457="sníž. přenesená",J457,0)</f>
        <v>0</v>
      </c>
      <c r="BI457" s="217">
        <f>IF(N457="nulová",J457,0)</f>
        <v>0</v>
      </c>
      <c r="BJ457" s="25" t="s">
        <v>42</v>
      </c>
      <c r="BK457" s="217">
        <f>ROUND(I457*H457,2)</f>
        <v>0</v>
      </c>
      <c r="BL457" s="25" t="s">
        <v>111</v>
      </c>
      <c r="BM457" s="25" t="s">
        <v>5958</v>
      </c>
    </row>
    <row r="458" spans="2:65" s="1" customFormat="1" ht="81">
      <c r="B458" s="43"/>
      <c r="C458" s="65"/>
      <c r="D458" s="218" t="s">
        <v>209</v>
      </c>
      <c r="E458" s="65"/>
      <c r="F458" s="219" t="s">
        <v>4805</v>
      </c>
      <c r="G458" s="65"/>
      <c r="H458" s="65"/>
      <c r="I458" s="175"/>
      <c r="J458" s="65"/>
      <c r="K458" s="65"/>
      <c r="L458" s="63"/>
      <c r="M458" s="220"/>
      <c r="N458" s="44"/>
      <c r="O458" s="44"/>
      <c r="P458" s="44"/>
      <c r="Q458" s="44"/>
      <c r="R458" s="44"/>
      <c r="S458" s="44"/>
      <c r="T458" s="80"/>
      <c r="AT458" s="25" t="s">
        <v>209</v>
      </c>
      <c r="AU458" s="25" t="s">
        <v>87</v>
      </c>
    </row>
    <row r="459" spans="2:65" s="13" customFormat="1">
      <c r="B459" s="231"/>
      <c r="C459" s="232"/>
      <c r="D459" s="218" t="s">
        <v>211</v>
      </c>
      <c r="E459" s="233" t="s">
        <v>34</v>
      </c>
      <c r="F459" s="234" t="s">
        <v>5953</v>
      </c>
      <c r="G459" s="232"/>
      <c r="H459" s="235">
        <v>1.272</v>
      </c>
      <c r="I459" s="236"/>
      <c r="J459" s="232"/>
      <c r="K459" s="232"/>
      <c r="L459" s="237"/>
      <c r="M459" s="238"/>
      <c r="N459" s="239"/>
      <c r="O459" s="239"/>
      <c r="P459" s="239"/>
      <c r="Q459" s="239"/>
      <c r="R459" s="239"/>
      <c r="S459" s="239"/>
      <c r="T459" s="240"/>
      <c r="AT459" s="241" t="s">
        <v>211</v>
      </c>
      <c r="AU459" s="241" t="s">
        <v>87</v>
      </c>
      <c r="AV459" s="13" t="s">
        <v>87</v>
      </c>
      <c r="AW459" s="13" t="s">
        <v>40</v>
      </c>
      <c r="AX459" s="13" t="s">
        <v>42</v>
      </c>
      <c r="AY459" s="241" t="s">
        <v>201</v>
      </c>
    </row>
    <row r="460" spans="2:65" s="1" customFormat="1" ht="38.25" customHeight="1">
      <c r="B460" s="43"/>
      <c r="C460" s="206" t="s">
        <v>713</v>
      </c>
      <c r="D460" s="206" t="s">
        <v>203</v>
      </c>
      <c r="E460" s="207" t="s">
        <v>5530</v>
      </c>
      <c r="F460" s="208" t="s">
        <v>5531</v>
      </c>
      <c r="G460" s="209" t="s">
        <v>355</v>
      </c>
      <c r="H460" s="210">
        <v>1.1659999999999999</v>
      </c>
      <c r="I460" s="211"/>
      <c r="J460" s="212">
        <f>ROUND(I460*H460,2)</f>
        <v>0</v>
      </c>
      <c r="K460" s="208" t="s">
        <v>207</v>
      </c>
      <c r="L460" s="63"/>
      <c r="M460" s="213" t="s">
        <v>34</v>
      </c>
      <c r="N460" s="214" t="s">
        <v>51</v>
      </c>
      <c r="O460" s="44"/>
      <c r="P460" s="215">
        <f>O460*H460</f>
        <v>0</v>
      </c>
      <c r="Q460" s="215">
        <v>0</v>
      </c>
      <c r="R460" s="215">
        <f>Q460*H460</f>
        <v>0</v>
      </c>
      <c r="S460" s="215">
        <v>0</v>
      </c>
      <c r="T460" s="216">
        <f>S460*H460</f>
        <v>0</v>
      </c>
      <c r="AR460" s="25" t="s">
        <v>111</v>
      </c>
      <c r="AT460" s="25" t="s">
        <v>203</v>
      </c>
      <c r="AU460" s="25" t="s">
        <v>87</v>
      </c>
      <c r="AY460" s="25" t="s">
        <v>201</v>
      </c>
      <c r="BE460" s="217">
        <f>IF(N460="základní",J460,0)</f>
        <v>0</v>
      </c>
      <c r="BF460" s="217">
        <f>IF(N460="snížená",J460,0)</f>
        <v>0</v>
      </c>
      <c r="BG460" s="217">
        <f>IF(N460="zákl. přenesená",J460,0)</f>
        <v>0</v>
      </c>
      <c r="BH460" s="217">
        <f>IF(N460="sníž. přenesená",J460,0)</f>
        <v>0</v>
      </c>
      <c r="BI460" s="217">
        <f>IF(N460="nulová",J460,0)</f>
        <v>0</v>
      </c>
      <c r="BJ460" s="25" t="s">
        <v>42</v>
      </c>
      <c r="BK460" s="217">
        <f>ROUND(I460*H460,2)</f>
        <v>0</v>
      </c>
      <c r="BL460" s="25" t="s">
        <v>111</v>
      </c>
      <c r="BM460" s="25" t="s">
        <v>5959</v>
      </c>
    </row>
    <row r="461" spans="2:65" s="1" customFormat="1" ht="81">
      <c r="B461" s="43"/>
      <c r="C461" s="65"/>
      <c r="D461" s="218" t="s">
        <v>209</v>
      </c>
      <c r="E461" s="65"/>
      <c r="F461" s="219" t="s">
        <v>4805</v>
      </c>
      <c r="G461" s="65"/>
      <c r="H461" s="65"/>
      <c r="I461" s="175"/>
      <c r="J461" s="65"/>
      <c r="K461" s="65"/>
      <c r="L461" s="63"/>
      <c r="M461" s="220"/>
      <c r="N461" s="44"/>
      <c r="O461" s="44"/>
      <c r="P461" s="44"/>
      <c r="Q461" s="44"/>
      <c r="R461" s="44"/>
      <c r="S461" s="44"/>
      <c r="T461" s="80"/>
      <c r="AT461" s="25" t="s">
        <v>209</v>
      </c>
      <c r="AU461" s="25" t="s">
        <v>87</v>
      </c>
    </row>
    <row r="462" spans="2:65" s="13" customFormat="1">
      <c r="B462" s="231"/>
      <c r="C462" s="232"/>
      <c r="D462" s="218" t="s">
        <v>211</v>
      </c>
      <c r="E462" s="233" t="s">
        <v>34</v>
      </c>
      <c r="F462" s="234" t="s">
        <v>5954</v>
      </c>
      <c r="G462" s="232"/>
      <c r="H462" s="235">
        <v>1.1659999999999999</v>
      </c>
      <c r="I462" s="236"/>
      <c r="J462" s="232"/>
      <c r="K462" s="232"/>
      <c r="L462" s="237"/>
      <c r="M462" s="238"/>
      <c r="N462" s="239"/>
      <c r="O462" s="239"/>
      <c r="P462" s="239"/>
      <c r="Q462" s="239"/>
      <c r="R462" s="239"/>
      <c r="S462" s="239"/>
      <c r="T462" s="240"/>
      <c r="AT462" s="241" t="s">
        <v>211</v>
      </c>
      <c r="AU462" s="241" t="s">
        <v>87</v>
      </c>
      <c r="AV462" s="13" t="s">
        <v>87</v>
      </c>
      <c r="AW462" s="13" t="s">
        <v>40</v>
      </c>
      <c r="AX462" s="13" t="s">
        <v>42</v>
      </c>
      <c r="AY462" s="241" t="s">
        <v>201</v>
      </c>
    </row>
    <row r="463" spans="2:65" s="11" customFormat="1" ht="29.85" customHeight="1">
      <c r="B463" s="190"/>
      <c r="C463" s="191"/>
      <c r="D463" s="192" t="s">
        <v>79</v>
      </c>
      <c r="E463" s="204" t="s">
        <v>1426</v>
      </c>
      <c r="F463" s="204" t="s">
        <v>1427</v>
      </c>
      <c r="G463" s="191"/>
      <c r="H463" s="191"/>
      <c r="I463" s="194"/>
      <c r="J463" s="205">
        <f>BK463</f>
        <v>0</v>
      </c>
      <c r="K463" s="191"/>
      <c r="L463" s="196"/>
      <c r="M463" s="197"/>
      <c r="N463" s="198"/>
      <c r="O463" s="198"/>
      <c r="P463" s="199">
        <f>SUM(P464:P467)</f>
        <v>0</v>
      </c>
      <c r="Q463" s="198"/>
      <c r="R463" s="199">
        <f>SUM(R464:R467)</f>
        <v>0</v>
      </c>
      <c r="S463" s="198"/>
      <c r="T463" s="200">
        <f>SUM(T464:T467)</f>
        <v>0</v>
      </c>
      <c r="AR463" s="201" t="s">
        <v>42</v>
      </c>
      <c r="AT463" s="202" t="s">
        <v>79</v>
      </c>
      <c r="AU463" s="202" t="s">
        <v>42</v>
      </c>
      <c r="AY463" s="201" t="s">
        <v>201</v>
      </c>
      <c r="BK463" s="203">
        <f>SUM(BK464:BK467)</f>
        <v>0</v>
      </c>
    </row>
    <row r="464" spans="2:65" s="1" customFormat="1" ht="38.25" customHeight="1">
      <c r="B464" s="43"/>
      <c r="C464" s="206" t="s">
        <v>721</v>
      </c>
      <c r="D464" s="206" t="s">
        <v>203</v>
      </c>
      <c r="E464" s="207" t="s">
        <v>5533</v>
      </c>
      <c r="F464" s="208" t="s">
        <v>5534</v>
      </c>
      <c r="G464" s="209" t="s">
        <v>355</v>
      </c>
      <c r="H464" s="210">
        <v>13.38</v>
      </c>
      <c r="I464" s="211"/>
      <c r="J464" s="212">
        <f>ROUND(I464*H464,2)</f>
        <v>0</v>
      </c>
      <c r="K464" s="208" t="s">
        <v>207</v>
      </c>
      <c r="L464" s="63"/>
      <c r="M464" s="213" t="s">
        <v>34</v>
      </c>
      <c r="N464" s="214" t="s">
        <v>51</v>
      </c>
      <c r="O464" s="44"/>
      <c r="P464" s="215">
        <f>O464*H464</f>
        <v>0</v>
      </c>
      <c r="Q464" s="215">
        <v>0</v>
      </c>
      <c r="R464" s="215">
        <f>Q464*H464</f>
        <v>0</v>
      </c>
      <c r="S464" s="215">
        <v>0</v>
      </c>
      <c r="T464" s="216">
        <f>S464*H464</f>
        <v>0</v>
      </c>
      <c r="AR464" s="25" t="s">
        <v>111</v>
      </c>
      <c r="AT464" s="25" t="s">
        <v>203</v>
      </c>
      <c r="AU464" s="25" t="s">
        <v>87</v>
      </c>
      <c r="AY464" s="25" t="s">
        <v>201</v>
      </c>
      <c r="BE464" s="217">
        <f>IF(N464="základní",J464,0)</f>
        <v>0</v>
      </c>
      <c r="BF464" s="217">
        <f>IF(N464="snížená",J464,0)</f>
        <v>0</v>
      </c>
      <c r="BG464" s="217">
        <f>IF(N464="zákl. přenesená",J464,0)</f>
        <v>0</v>
      </c>
      <c r="BH464" s="217">
        <f>IF(N464="sníž. přenesená",J464,0)</f>
        <v>0</v>
      </c>
      <c r="BI464" s="217">
        <f>IF(N464="nulová",J464,0)</f>
        <v>0</v>
      </c>
      <c r="BJ464" s="25" t="s">
        <v>42</v>
      </c>
      <c r="BK464" s="217">
        <f>ROUND(I464*H464,2)</f>
        <v>0</v>
      </c>
      <c r="BL464" s="25" t="s">
        <v>111</v>
      </c>
      <c r="BM464" s="25" t="s">
        <v>5960</v>
      </c>
    </row>
    <row r="465" spans="2:65" s="1" customFormat="1" ht="54">
      <c r="B465" s="43"/>
      <c r="C465" s="65"/>
      <c r="D465" s="218" t="s">
        <v>209</v>
      </c>
      <c r="E465" s="65"/>
      <c r="F465" s="219" t="s">
        <v>5536</v>
      </c>
      <c r="G465" s="65"/>
      <c r="H465" s="65"/>
      <c r="I465" s="175"/>
      <c r="J465" s="65"/>
      <c r="K465" s="65"/>
      <c r="L465" s="63"/>
      <c r="M465" s="220"/>
      <c r="N465" s="44"/>
      <c r="O465" s="44"/>
      <c r="P465" s="44"/>
      <c r="Q465" s="44"/>
      <c r="R465" s="44"/>
      <c r="S465" s="44"/>
      <c r="T465" s="80"/>
      <c r="AT465" s="25" t="s">
        <v>209</v>
      </c>
      <c r="AU465" s="25" t="s">
        <v>87</v>
      </c>
    </row>
    <row r="466" spans="2:65" s="1" customFormat="1" ht="38.25" customHeight="1">
      <c r="B466" s="43"/>
      <c r="C466" s="206" t="s">
        <v>727</v>
      </c>
      <c r="D466" s="206" t="s">
        <v>203</v>
      </c>
      <c r="E466" s="207" t="s">
        <v>5537</v>
      </c>
      <c r="F466" s="208" t="s">
        <v>5538</v>
      </c>
      <c r="G466" s="209" t="s">
        <v>355</v>
      </c>
      <c r="H466" s="210">
        <v>13.38</v>
      </c>
      <c r="I466" s="211"/>
      <c r="J466" s="212">
        <f>ROUND(I466*H466,2)</f>
        <v>0</v>
      </c>
      <c r="K466" s="208" t="s">
        <v>207</v>
      </c>
      <c r="L466" s="63"/>
      <c r="M466" s="213" t="s">
        <v>34</v>
      </c>
      <c r="N466" s="214" t="s">
        <v>51</v>
      </c>
      <c r="O466" s="44"/>
      <c r="P466" s="215">
        <f>O466*H466</f>
        <v>0</v>
      </c>
      <c r="Q466" s="215">
        <v>0</v>
      </c>
      <c r="R466" s="215">
        <f>Q466*H466</f>
        <v>0</v>
      </c>
      <c r="S466" s="215">
        <v>0</v>
      </c>
      <c r="T466" s="216">
        <f>S466*H466</f>
        <v>0</v>
      </c>
      <c r="AR466" s="25" t="s">
        <v>111</v>
      </c>
      <c r="AT466" s="25" t="s">
        <v>203</v>
      </c>
      <c r="AU466" s="25" t="s">
        <v>87</v>
      </c>
      <c r="AY466" s="25" t="s">
        <v>201</v>
      </c>
      <c r="BE466" s="217">
        <f>IF(N466="základní",J466,0)</f>
        <v>0</v>
      </c>
      <c r="BF466" s="217">
        <f>IF(N466="snížená",J466,0)</f>
        <v>0</v>
      </c>
      <c r="BG466" s="217">
        <f>IF(N466="zákl. přenesená",J466,0)</f>
        <v>0</v>
      </c>
      <c r="BH466" s="217">
        <f>IF(N466="sníž. přenesená",J466,0)</f>
        <v>0</v>
      </c>
      <c r="BI466" s="217">
        <f>IF(N466="nulová",J466,0)</f>
        <v>0</v>
      </c>
      <c r="BJ466" s="25" t="s">
        <v>42</v>
      </c>
      <c r="BK466" s="217">
        <f>ROUND(I466*H466,2)</f>
        <v>0</v>
      </c>
      <c r="BL466" s="25" t="s">
        <v>111</v>
      </c>
      <c r="BM466" s="25" t="s">
        <v>5961</v>
      </c>
    </row>
    <row r="467" spans="2:65" s="1" customFormat="1" ht="54">
      <c r="B467" s="43"/>
      <c r="C467" s="65"/>
      <c r="D467" s="218" t="s">
        <v>209</v>
      </c>
      <c r="E467" s="65"/>
      <c r="F467" s="219" t="s">
        <v>5536</v>
      </c>
      <c r="G467" s="65"/>
      <c r="H467" s="65"/>
      <c r="I467" s="175"/>
      <c r="J467" s="65"/>
      <c r="K467" s="65"/>
      <c r="L467" s="63"/>
      <c r="M467" s="220"/>
      <c r="N467" s="44"/>
      <c r="O467" s="44"/>
      <c r="P467" s="44"/>
      <c r="Q467" s="44"/>
      <c r="R467" s="44"/>
      <c r="S467" s="44"/>
      <c r="T467" s="80"/>
      <c r="AT467" s="25" t="s">
        <v>209</v>
      </c>
      <c r="AU467" s="25" t="s">
        <v>87</v>
      </c>
    </row>
    <row r="468" spans="2:65" s="11" customFormat="1" ht="37.35" customHeight="1">
      <c r="B468" s="190"/>
      <c r="C468" s="191"/>
      <c r="D468" s="192" t="s">
        <v>79</v>
      </c>
      <c r="E468" s="193" t="s">
        <v>5540</v>
      </c>
      <c r="F468" s="193" t="s">
        <v>5541</v>
      </c>
      <c r="G468" s="191"/>
      <c r="H468" s="191"/>
      <c r="I468" s="194"/>
      <c r="J468" s="195">
        <f>BK468</f>
        <v>0</v>
      </c>
      <c r="K468" s="191"/>
      <c r="L468" s="196"/>
      <c r="M468" s="197"/>
      <c r="N468" s="198"/>
      <c r="O468" s="198"/>
      <c r="P468" s="199">
        <f>SUM(P469:P473)</f>
        <v>0</v>
      </c>
      <c r="Q468" s="198"/>
      <c r="R468" s="199">
        <f>SUM(R469:R473)</f>
        <v>0</v>
      </c>
      <c r="S468" s="198"/>
      <c r="T468" s="200">
        <f>SUM(T469:T473)</f>
        <v>0</v>
      </c>
      <c r="AR468" s="201" t="s">
        <v>111</v>
      </c>
      <c r="AT468" s="202" t="s">
        <v>79</v>
      </c>
      <c r="AU468" s="202" t="s">
        <v>80</v>
      </c>
      <c r="AY468" s="201" t="s">
        <v>201</v>
      </c>
      <c r="BK468" s="203">
        <f>SUM(BK469:BK473)</f>
        <v>0</v>
      </c>
    </row>
    <row r="469" spans="2:65" s="1" customFormat="1" ht="25.5" customHeight="1">
      <c r="B469" s="43"/>
      <c r="C469" s="206" t="s">
        <v>731</v>
      </c>
      <c r="D469" s="206" t="s">
        <v>203</v>
      </c>
      <c r="E469" s="207" t="s">
        <v>5542</v>
      </c>
      <c r="F469" s="208" t="s">
        <v>5543</v>
      </c>
      <c r="G469" s="209" t="s">
        <v>5544</v>
      </c>
      <c r="H469" s="210">
        <v>10</v>
      </c>
      <c r="I469" s="211"/>
      <c r="J469" s="212">
        <f>ROUND(I469*H469,2)</f>
        <v>0</v>
      </c>
      <c r="K469" s="208" t="s">
        <v>207</v>
      </c>
      <c r="L469" s="63"/>
      <c r="M469" s="213" t="s">
        <v>34</v>
      </c>
      <c r="N469" s="214" t="s">
        <v>51</v>
      </c>
      <c r="O469" s="44"/>
      <c r="P469" s="215">
        <f>O469*H469</f>
        <v>0</v>
      </c>
      <c r="Q469" s="215">
        <v>0</v>
      </c>
      <c r="R469" s="215">
        <f>Q469*H469</f>
        <v>0</v>
      </c>
      <c r="S469" s="215">
        <v>0</v>
      </c>
      <c r="T469" s="216">
        <f>S469*H469</f>
        <v>0</v>
      </c>
      <c r="AR469" s="25" t="s">
        <v>5545</v>
      </c>
      <c r="AT469" s="25" t="s">
        <v>203</v>
      </c>
      <c r="AU469" s="25" t="s">
        <v>42</v>
      </c>
      <c r="AY469" s="25" t="s">
        <v>201</v>
      </c>
      <c r="BE469" s="217">
        <f>IF(N469="základní",J469,0)</f>
        <v>0</v>
      </c>
      <c r="BF469" s="217">
        <f>IF(N469="snížená",J469,0)</f>
        <v>0</v>
      </c>
      <c r="BG469" s="217">
        <f>IF(N469="zákl. přenesená",J469,0)</f>
        <v>0</v>
      </c>
      <c r="BH469" s="217">
        <f>IF(N469="sníž. přenesená",J469,0)</f>
        <v>0</v>
      </c>
      <c r="BI469" s="217">
        <f>IF(N469="nulová",J469,0)</f>
        <v>0</v>
      </c>
      <c r="BJ469" s="25" t="s">
        <v>42</v>
      </c>
      <c r="BK469" s="217">
        <f>ROUND(I469*H469,2)</f>
        <v>0</v>
      </c>
      <c r="BL469" s="25" t="s">
        <v>5545</v>
      </c>
      <c r="BM469" s="25" t="s">
        <v>5962</v>
      </c>
    </row>
    <row r="470" spans="2:65" s="13" customFormat="1">
      <c r="B470" s="231"/>
      <c r="C470" s="232"/>
      <c r="D470" s="218" t="s">
        <v>211</v>
      </c>
      <c r="E470" s="233" t="s">
        <v>34</v>
      </c>
      <c r="F470" s="234" t="s">
        <v>5547</v>
      </c>
      <c r="G470" s="232"/>
      <c r="H470" s="235">
        <v>2</v>
      </c>
      <c r="I470" s="236"/>
      <c r="J470" s="232"/>
      <c r="K470" s="232"/>
      <c r="L470" s="237"/>
      <c r="M470" s="238"/>
      <c r="N470" s="239"/>
      <c r="O470" s="239"/>
      <c r="P470" s="239"/>
      <c r="Q470" s="239"/>
      <c r="R470" s="239"/>
      <c r="S470" s="239"/>
      <c r="T470" s="240"/>
      <c r="AT470" s="241" t="s">
        <v>211</v>
      </c>
      <c r="AU470" s="241" t="s">
        <v>42</v>
      </c>
      <c r="AV470" s="13" t="s">
        <v>87</v>
      </c>
      <c r="AW470" s="13" t="s">
        <v>40</v>
      </c>
      <c r="AX470" s="13" t="s">
        <v>80</v>
      </c>
      <c r="AY470" s="241" t="s">
        <v>201</v>
      </c>
    </row>
    <row r="471" spans="2:65" s="13" customFormat="1">
      <c r="B471" s="231"/>
      <c r="C471" s="232"/>
      <c r="D471" s="218" t="s">
        <v>211</v>
      </c>
      <c r="E471" s="233" t="s">
        <v>34</v>
      </c>
      <c r="F471" s="234" t="s">
        <v>5548</v>
      </c>
      <c r="G471" s="232"/>
      <c r="H471" s="235">
        <v>6</v>
      </c>
      <c r="I471" s="236"/>
      <c r="J471" s="232"/>
      <c r="K471" s="232"/>
      <c r="L471" s="237"/>
      <c r="M471" s="238"/>
      <c r="N471" s="239"/>
      <c r="O471" s="239"/>
      <c r="P471" s="239"/>
      <c r="Q471" s="239"/>
      <c r="R471" s="239"/>
      <c r="S471" s="239"/>
      <c r="T471" s="240"/>
      <c r="AT471" s="241" t="s">
        <v>211</v>
      </c>
      <c r="AU471" s="241" t="s">
        <v>42</v>
      </c>
      <c r="AV471" s="13" t="s">
        <v>87</v>
      </c>
      <c r="AW471" s="13" t="s">
        <v>40</v>
      </c>
      <c r="AX471" s="13" t="s">
        <v>80</v>
      </c>
      <c r="AY471" s="241" t="s">
        <v>201</v>
      </c>
    </row>
    <row r="472" spans="2:65" s="13" customFormat="1">
      <c r="B472" s="231"/>
      <c r="C472" s="232"/>
      <c r="D472" s="218" t="s">
        <v>211</v>
      </c>
      <c r="E472" s="233" t="s">
        <v>34</v>
      </c>
      <c r="F472" s="234" t="s">
        <v>5963</v>
      </c>
      <c r="G472" s="232"/>
      <c r="H472" s="235">
        <v>2</v>
      </c>
      <c r="I472" s="236"/>
      <c r="J472" s="232"/>
      <c r="K472" s="232"/>
      <c r="L472" s="237"/>
      <c r="M472" s="238"/>
      <c r="N472" s="239"/>
      <c r="O472" s="239"/>
      <c r="P472" s="239"/>
      <c r="Q472" s="239"/>
      <c r="R472" s="239"/>
      <c r="S472" s="239"/>
      <c r="T472" s="240"/>
      <c r="AT472" s="241" t="s">
        <v>211</v>
      </c>
      <c r="AU472" s="241" t="s">
        <v>42</v>
      </c>
      <c r="AV472" s="13" t="s">
        <v>87</v>
      </c>
      <c r="AW472" s="13" t="s">
        <v>40</v>
      </c>
      <c r="AX472" s="13" t="s">
        <v>80</v>
      </c>
      <c r="AY472" s="241" t="s">
        <v>201</v>
      </c>
    </row>
    <row r="473" spans="2:65" s="14" customFormat="1">
      <c r="B473" s="242"/>
      <c r="C473" s="243"/>
      <c r="D473" s="218" t="s">
        <v>211</v>
      </c>
      <c r="E473" s="244" t="s">
        <v>34</v>
      </c>
      <c r="F473" s="245" t="s">
        <v>215</v>
      </c>
      <c r="G473" s="243"/>
      <c r="H473" s="246">
        <v>10</v>
      </c>
      <c r="I473" s="247"/>
      <c r="J473" s="243"/>
      <c r="K473" s="243"/>
      <c r="L473" s="248"/>
      <c r="M473" s="274"/>
      <c r="N473" s="275"/>
      <c r="O473" s="275"/>
      <c r="P473" s="275"/>
      <c r="Q473" s="275"/>
      <c r="R473" s="275"/>
      <c r="S473" s="275"/>
      <c r="T473" s="276"/>
      <c r="AT473" s="252" t="s">
        <v>211</v>
      </c>
      <c r="AU473" s="252" t="s">
        <v>42</v>
      </c>
      <c r="AV473" s="14" t="s">
        <v>111</v>
      </c>
      <c r="AW473" s="14" t="s">
        <v>40</v>
      </c>
      <c r="AX473" s="14" t="s">
        <v>42</v>
      </c>
      <c r="AY473" s="252" t="s">
        <v>201</v>
      </c>
    </row>
    <row r="474" spans="2:65" s="1" customFormat="1" ht="6.95" customHeight="1">
      <c r="B474" s="58"/>
      <c r="C474" s="59"/>
      <c r="D474" s="59"/>
      <c r="E474" s="59"/>
      <c r="F474" s="59"/>
      <c r="G474" s="59"/>
      <c r="H474" s="59"/>
      <c r="I474" s="151"/>
      <c r="J474" s="59"/>
      <c r="K474" s="59"/>
      <c r="L474" s="63"/>
    </row>
  </sheetData>
  <sheetProtection password="CC35" sheet="1" objects="1" scenarios="1" formatColumns="0" formatRows="0" autoFilter="0"/>
  <autoFilter ref="C91:K473"/>
  <mergeCells count="13">
    <mergeCell ref="E84:H84"/>
    <mergeCell ref="G1:H1"/>
    <mergeCell ref="L2:V2"/>
    <mergeCell ref="E49:H49"/>
    <mergeCell ref="E51:H51"/>
    <mergeCell ref="J55:J56"/>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125</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s="1" customFormat="1" ht="15">
      <c r="B8" s="43"/>
      <c r="C8" s="44"/>
      <c r="D8" s="38" t="s">
        <v>149</v>
      </c>
      <c r="E8" s="44"/>
      <c r="F8" s="44"/>
      <c r="G8" s="44"/>
      <c r="H8" s="44"/>
      <c r="I8" s="130"/>
      <c r="J8" s="44"/>
      <c r="K8" s="47"/>
    </row>
    <row r="9" spans="1:70" s="1" customFormat="1" ht="36.950000000000003" customHeight="1">
      <c r="B9" s="43"/>
      <c r="C9" s="44"/>
      <c r="D9" s="44"/>
      <c r="E9" s="407" t="s">
        <v>5964</v>
      </c>
      <c r="F9" s="406"/>
      <c r="G9" s="406"/>
      <c r="H9" s="406"/>
      <c r="I9" s="130"/>
      <c r="J9" s="44"/>
      <c r="K9" s="47"/>
    </row>
    <row r="10" spans="1:70" s="1" customFormat="1">
      <c r="B10" s="43"/>
      <c r="C10" s="44"/>
      <c r="D10" s="44"/>
      <c r="E10" s="44"/>
      <c r="F10" s="44"/>
      <c r="G10" s="44"/>
      <c r="H10" s="44"/>
      <c r="I10" s="130"/>
      <c r="J10" s="44"/>
      <c r="K10" s="47"/>
    </row>
    <row r="11" spans="1:70" s="1" customFormat="1" ht="14.45" customHeight="1">
      <c r="B11" s="43"/>
      <c r="C11" s="44"/>
      <c r="D11" s="38" t="s">
        <v>20</v>
      </c>
      <c r="E11" s="44"/>
      <c r="F11" s="36" t="s">
        <v>21</v>
      </c>
      <c r="G11" s="44"/>
      <c r="H11" s="44"/>
      <c r="I11" s="131" t="s">
        <v>22</v>
      </c>
      <c r="J11" s="36" t="s">
        <v>34</v>
      </c>
      <c r="K11" s="47"/>
    </row>
    <row r="12" spans="1:70" s="1" customFormat="1" ht="14.45" customHeight="1">
      <c r="B12" s="43"/>
      <c r="C12" s="44"/>
      <c r="D12" s="38" t="s">
        <v>24</v>
      </c>
      <c r="E12" s="44"/>
      <c r="F12" s="36" t="s">
        <v>25</v>
      </c>
      <c r="G12" s="44"/>
      <c r="H12" s="44"/>
      <c r="I12" s="131" t="s">
        <v>26</v>
      </c>
      <c r="J12" s="132" t="str">
        <f>'Rekapitulace stavby'!AN8</f>
        <v>5. 6. 2018</v>
      </c>
      <c r="K12" s="47"/>
    </row>
    <row r="13" spans="1:70" s="1" customFormat="1" ht="10.9" customHeight="1">
      <c r="B13" s="43"/>
      <c r="C13" s="44"/>
      <c r="D13" s="44"/>
      <c r="E13" s="44"/>
      <c r="F13" s="44"/>
      <c r="G13" s="44"/>
      <c r="H13" s="44"/>
      <c r="I13" s="130"/>
      <c r="J13" s="44"/>
      <c r="K13" s="47"/>
    </row>
    <row r="14" spans="1:70" s="1" customFormat="1" ht="14.45" customHeight="1">
      <c r="B14" s="43"/>
      <c r="C14" s="44"/>
      <c r="D14" s="38" t="s">
        <v>32</v>
      </c>
      <c r="E14" s="44"/>
      <c r="F14" s="44"/>
      <c r="G14" s="44"/>
      <c r="H14" s="44"/>
      <c r="I14" s="131" t="s">
        <v>33</v>
      </c>
      <c r="J14" s="36" t="s">
        <v>34</v>
      </c>
      <c r="K14" s="47"/>
    </row>
    <row r="15" spans="1:70" s="1" customFormat="1" ht="18" customHeight="1">
      <c r="B15" s="43"/>
      <c r="C15" s="44"/>
      <c r="D15" s="44"/>
      <c r="E15" s="36" t="s">
        <v>35</v>
      </c>
      <c r="F15" s="44"/>
      <c r="G15" s="44"/>
      <c r="H15" s="44"/>
      <c r="I15" s="131" t="s">
        <v>36</v>
      </c>
      <c r="J15" s="36" t="s">
        <v>34</v>
      </c>
      <c r="K15" s="47"/>
    </row>
    <row r="16" spans="1:70" s="1" customFormat="1" ht="6.95" customHeight="1">
      <c r="B16" s="43"/>
      <c r="C16" s="44"/>
      <c r="D16" s="44"/>
      <c r="E16" s="44"/>
      <c r="F16" s="44"/>
      <c r="G16" s="44"/>
      <c r="H16" s="44"/>
      <c r="I16" s="130"/>
      <c r="J16" s="44"/>
      <c r="K16" s="47"/>
    </row>
    <row r="17" spans="2:11" s="1" customFormat="1" ht="14.45" customHeight="1">
      <c r="B17" s="43"/>
      <c r="C17" s="44"/>
      <c r="D17" s="38" t="s">
        <v>37</v>
      </c>
      <c r="E17" s="44"/>
      <c r="F17" s="44"/>
      <c r="G17" s="44"/>
      <c r="H17" s="44"/>
      <c r="I17" s="131" t="s">
        <v>33</v>
      </c>
      <c r="J17" s="36" t="str">
        <f>IF('Rekapitulace stavby'!AN13="Vyplň údaj","",IF('Rekapitulace stavby'!AN13="","",'Rekapitulace stavby'!AN13))</f>
        <v/>
      </c>
      <c r="K17" s="47"/>
    </row>
    <row r="18" spans="2:11" s="1" customFormat="1" ht="18" customHeight="1">
      <c r="B18" s="43"/>
      <c r="C18" s="44"/>
      <c r="D18" s="44"/>
      <c r="E18" s="36" t="str">
        <f>IF('Rekapitulace stavby'!E14="Vyplň údaj","",IF('Rekapitulace stavby'!E14="","",'Rekapitulace stavby'!E14))</f>
        <v/>
      </c>
      <c r="F18" s="44"/>
      <c r="G18" s="44"/>
      <c r="H18" s="44"/>
      <c r="I18" s="131" t="s">
        <v>36</v>
      </c>
      <c r="J18" s="36" t="str">
        <f>IF('Rekapitulace stavby'!AN14="Vyplň údaj","",IF('Rekapitulace stavby'!AN14="","",'Rekapitulace stavby'!AN14))</f>
        <v/>
      </c>
      <c r="K18" s="47"/>
    </row>
    <row r="19" spans="2:11" s="1" customFormat="1" ht="6.95" customHeight="1">
      <c r="B19" s="43"/>
      <c r="C19" s="44"/>
      <c r="D19" s="44"/>
      <c r="E19" s="44"/>
      <c r="F19" s="44"/>
      <c r="G19" s="44"/>
      <c r="H19" s="44"/>
      <c r="I19" s="130"/>
      <c r="J19" s="44"/>
      <c r="K19" s="47"/>
    </row>
    <row r="20" spans="2:11" s="1" customFormat="1" ht="14.45" customHeight="1">
      <c r="B20" s="43"/>
      <c r="C20" s="44"/>
      <c r="D20" s="38" t="s">
        <v>39</v>
      </c>
      <c r="E20" s="44"/>
      <c r="F20" s="44"/>
      <c r="G20" s="44"/>
      <c r="H20" s="44"/>
      <c r="I20" s="131" t="s">
        <v>33</v>
      </c>
      <c r="J20" s="36" t="s">
        <v>34</v>
      </c>
      <c r="K20" s="47"/>
    </row>
    <row r="21" spans="2:11" s="1" customFormat="1" ht="18" customHeight="1">
      <c r="B21" s="43"/>
      <c r="C21" s="44"/>
      <c r="D21" s="44"/>
      <c r="E21" s="36" t="s">
        <v>41</v>
      </c>
      <c r="F21" s="44"/>
      <c r="G21" s="44"/>
      <c r="H21" s="44"/>
      <c r="I21" s="131" t="s">
        <v>36</v>
      </c>
      <c r="J21" s="36" t="s">
        <v>34</v>
      </c>
      <c r="K21" s="47"/>
    </row>
    <row r="22" spans="2:11" s="1" customFormat="1" ht="6.95" customHeight="1">
      <c r="B22" s="43"/>
      <c r="C22" s="44"/>
      <c r="D22" s="44"/>
      <c r="E22" s="44"/>
      <c r="F22" s="44"/>
      <c r="G22" s="44"/>
      <c r="H22" s="44"/>
      <c r="I22" s="130"/>
      <c r="J22" s="44"/>
      <c r="K22" s="47"/>
    </row>
    <row r="23" spans="2:11" s="1" customFormat="1" ht="14.45" customHeight="1">
      <c r="B23" s="43"/>
      <c r="C23" s="44"/>
      <c r="D23" s="38" t="s">
        <v>43</v>
      </c>
      <c r="E23" s="44"/>
      <c r="F23" s="44"/>
      <c r="G23" s="44"/>
      <c r="H23" s="44"/>
      <c r="I23" s="130"/>
      <c r="J23" s="44"/>
      <c r="K23" s="47"/>
    </row>
    <row r="24" spans="2:11" s="7" customFormat="1" ht="71.25" customHeight="1">
      <c r="B24" s="133"/>
      <c r="C24" s="134"/>
      <c r="D24" s="134"/>
      <c r="E24" s="399" t="s">
        <v>45</v>
      </c>
      <c r="F24" s="399"/>
      <c r="G24" s="399"/>
      <c r="H24" s="399"/>
      <c r="I24" s="135"/>
      <c r="J24" s="134"/>
      <c r="K24" s="136"/>
    </row>
    <row r="25" spans="2:11" s="1" customFormat="1" ht="6.95" customHeight="1">
      <c r="B25" s="43"/>
      <c r="C25" s="44"/>
      <c r="D25" s="44"/>
      <c r="E25" s="44"/>
      <c r="F25" s="44"/>
      <c r="G25" s="44"/>
      <c r="H25" s="44"/>
      <c r="I25" s="130"/>
      <c r="J25" s="44"/>
      <c r="K25" s="47"/>
    </row>
    <row r="26" spans="2:11" s="1" customFormat="1" ht="6.95" customHeight="1">
      <c r="B26" s="43"/>
      <c r="C26" s="44"/>
      <c r="D26" s="87"/>
      <c r="E26" s="87"/>
      <c r="F26" s="87"/>
      <c r="G26" s="87"/>
      <c r="H26" s="87"/>
      <c r="I26" s="137"/>
      <c r="J26" s="87"/>
      <c r="K26" s="138"/>
    </row>
    <row r="27" spans="2:11" s="1" customFormat="1" ht="25.35" customHeight="1">
      <c r="B27" s="43"/>
      <c r="C27" s="44"/>
      <c r="D27" s="139" t="s">
        <v>46</v>
      </c>
      <c r="E27" s="44"/>
      <c r="F27" s="44"/>
      <c r="G27" s="44"/>
      <c r="H27" s="44"/>
      <c r="I27" s="130"/>
      <c r="J27" s="140">
        <f>ROUND(J86,0)</f>
        <v>0</v>
      </c>
      <c r="K27" s="47"/>
    </row>
    <row r="28" spans="2:11" s="1" customFormat="1" ht="6.95" customHeight="1">
      <c r="B28" s="43"/>
      <c r="C28" s="44"/>
      <c r="D28" s="87"/>
      <c r="E28" s="87"/>
      <c r="F28" s="87"/>
      <c r="G28" s="87"/>
      <c r="H28" s="87"/>
      <c r="I28" s="137"/>
      <c r="J28" s="87"/>
      <c r="K28" s="138"/>
    </row>
    <row r="29" spans="2:11" s="1" customFormat="1" ht="14.45" customHeight="1">
      <c r="B29" s="43"/>
      <c r="C29" s="44"/>
      <c r="D29" s="44"/>
      <c r="E29" s="44"/>
      <c r="F29" s="48" t="s">
        <v>48</v>
      </c>
      <c r="G29" s="44"/>
      <c r="H29" s="44"/>
      <c r="I29" s="141" t="s">
        <v>47</v>
      </c>
      <c r="J29" s="48" t="s">
        <v>49</v>
      </c>
      <c r="K29" s="47"/>
    </row>
    <row r="30" spans="2:11" s="1" customFormat="1" ht="14.45" customHeight="1">
      <c r="B30" s="43"/>
      <c r="C30" s="44"/>
      <c r="D30" s="51" t="s">
        <v>50</v>
      </c>
      <c r="E30" s="51" t="s">
        <v>51</v>
      </c>
      <c r="F30" s="142">
        <f>ROUND(SUM(BE86:BE293), 0)</f>
        <v>0</v>
      </c>
      <c r="G30" s="44"/>
      <c r="H30" s="44"/>
      <c r="I30" s="143">
        <v>0.21</v>
      </c>
      <c r="J30" s="142">
        <f>ROUND(ROUND((SUM(BE86:BE293)), 0)*I30, 1)</f>
        <v>0</v>
      </c>
      <c r="K30" s="47"/>
    </row>
    <row r="31" spans="2:11" s="1" customFormat="1" ht="14.45" customHeight="1">
      <c r="B31" s="43"/>
      <c r="C31" s="44"/>
      <c r="D31" s="44"/>
      <c r="E31" s="51" t="s">
        <v>52</v>
      </c>
      <c r="F31" s="142">
        <f>ROUND(SUM(BF86:BF293), 0)</f>
        <v>0</v>
      </c>
      <c r="G31" s="44"/>
      <c r="H31" s="44"/>
      <c r="I31" s="143">
        <v>0.15</v>
      </c>
      <c r="J31" s="142">
        <f>ROUND(ROUND((SUM(BF86:BF293)), 0)*I31, 1)</f>
        <v>0</v>
      </c>
      <c r="K31" s="47"/>
    </row>
    <row r="32" spans="2:11" s="1" customFormat="1" ht="14.45" hidden="1" customHeight="1">
      <c r="B32" s="43"/>
      <c r="C32" s="44"/>
      <c r="D32" s="44"/>
      <c r="E32" s="51" t="s">
        <v>53</v>
      </c>
      <c r="F32" s="142">
        <f>ROUND(SUM(BG86:BG293), 0)</f>
        <v>0</v>
      </c>
      <c r="G32" s="44"/>
      <c r="H32" s="44"/>
      <c r="I32" s="143">
        <v>0.21</v>
      </c>
      <c r="J32" s="142">
        <v>0</v>
      </c>
      <c r="K32" s="47"/>
    </row>
    <row r="33" spans="2:11" s="1" customFormat="1" ht="14.45" hidden="1" customHeight="1">
      <c r="B33" s="43"/>
      <c r="C33" s="44"/>
      <c r="D33" s="44"/>
      <c r="E33" s="51" t="s">
        <v>54</v>
      </c>
      <c r="F33" s="142">
        <f>ROUND(SUM(BH86:BH293), 0)</f>
        <v>0</v>
      </c>
      <c r="G33" s="44"/>
      <c r="H33" s="44"/>
      <c r="I33" s="143">
        <v>0.15</v>
      </c>
      <c r="J33" s="142">
        <v>0</v>
      </c>
      <c r="K33" s="47"/>
    </row>
    <row r="34" spans="2:11" s="1" customFormat="1" ht="14.45" hidden="1" customHeight="1">
      <c r="B34" s="43"/>
      <c r="C34" s="44"/>
      <c r="D34" s="44"/>
      <c r="E34" s="51" t="s">
        <v>55</v>
      </c>
      <c r="F34" s="142">
        <f>ROUND(SUM(BI86:BI293), 0)</f>
        <v>0</v>
      </c>
      <c r="G34" s="44"/>
      <c r="H34" s="44"/>
      <c r="I34" s="143">
        <v>0</v>
      </c>
      <c r="J34" s="142">
        <v>0</v>
      </c>
      <c r="K34" s="47"/>
    </row>
    <row r="35" spans="2:11" s="1" customFormat="1" ht="6.95" customHeight="1">
      <c r="B35" s="43"/>
      <c r="C35" s="44"/>
      <c r="D35" s="44"/>
      <c r="E35" s="44"/>
      <c r="F35" s="44"/>
      <c r="G35" s="44"/>
      <c r="H35" s="44"/>
      <c r="I35" s="130"/>
      <c r="J35" s="44"/>
      <c r="K35" s="47"/>
    </row>
    <row r="36" spans="2:11" s="1" customFormat="1" ht="25.35" customHeight="1">
      <c r="B36" s="43"/>
      <c r="C36" s="144"/>
      <c r="D36" s="145" t="s">
        <v>56</v>
      </c>
      <c r="E36" s="81"/>
      <c r="F36" s="81"/>
      <c r="G36" s="146" t="s">
        <v>57</v>
      </c>
      <c r="H36" s="147" t="s">
        <v>58</v>
      </c>
      <c r="I36" s="148"/>
      <c r="J36" s="149">
        <f>SUM(J27:J34)</f>
        <v>0</v>
      </c>
      <c r="K36" s="150"/>
    </row>
    <row r="37" spans="2:11" s="1" customFormat="1" ht="14.45" customHeight="1">
      <c r="B37" s="58"/>
      <c r="C37" s="59"/>
      <c r="D37" s="59"/>
      <c r="E37" s="59"/>
      <c r="F37" s="59"/>
      <c r="G37" s="59"/>
      <c r="H37" s="59"/>
      <c r="I37" s="151"/>
      <c r="J37" s="59"/>
      <c r="K37" s="60"/>
    </row>
    <row r="41" spans="2:11" s="1" customFormat="1" ht="6.95" customHeight="1">
      <c r="B41" s="152"/>
      <c r="C41" s="153"/>
      <c r="D41" s="153"/>
      <c r="E41" s="153"/>
      <c r="F41" s="153"/>
      <c r="G41" s="153"/>
      <c r="H41" s="153"/>
      <c r="I41" s="154"/>
      <c r="J41" s="153"/>
      <c r="K41" s="155"/>
    </row>
    <row r="42" spans="2:11" s="1" customFormat="1" ht="36.950000000000003" customHeight="1">
      <c r="B42" s="43"/>
      <c r="C42" s="31" t="s">
        <v>153</v>
      </c>
      <c r="D42" s="44"/>
      <c r="E42" s="44"/>
      <c r="F42" s="44"/>
      <c r="G42" s="44"/>
      <c r="H42" s="44"/>
      <c r="I42" s="130"/>
      <c r="J42" s="44"/>
      <c r="K42" s="47"/>
    </row>
    <row r="43" spans="2:11" s="1" customFormat="1" ht="6.95" customHeight="1">
      <c r="B43" s="43"/>
      <c r="C43" s="44"/>
      <c r="D43" s="44"/>
      <c r="E43" s="44"/>
      <c r="F43" s="44"/>
      <c r="G43" s="44"/>
      <c r="H43" s="44"/>
      <c r="I43" s="130"/>
      <c r="J43" s="44"/>
      <c r="K43" s="47"/>
    </row>
    <row r="44" spans="2:11" s="1" customFormat="1" ht="14.45" customHeight="1">
      <c r="B44" s="43"/>
      <c r="C44" s="38" t="s">
        <v>18</v>
      </c>
      <c r="D44" s="44"/>
      <c r="E44" s="44"/>
      <c r="F44" s="44"/>
      <c r="G44" s="44"/>
      <c r="H44" s="44"/>
      <c r="I44" s="130"/>
      <c r="J44" s="44"/>
      <c r="K44" s="47"/>
    </row>
    <row r="45" spans="2:11" s="1" customFormat="1" ht="16.5" customHeight="1">
      <c r="B45" s="43"/>
      <c r="C45" s="44"/>
      <c r="D45" s="44"/>
      <c r="E45" s="405" t="str">
        <f>E7</f>
        <v>Školní jídelna a kuchyně, Velké Březno</v>
      </c>
      <c r="F45" s="411"/>
      <c r="G45" s="411"/>
      <c r="H45" s="411"/>
      <c r="I45" s="130"/>
      <c r="J45" s="44"/>
      <c r="K45" s="47"/>
    </row>
    <row r="46" spans="2:11" s="1" customFormat="1" ht="14.45" customHeight="1">
      <c r="B46" s="43"/>
      <c r="C46" s="38" t="s">
        <v>149</v>
      </c>
      <c r="D46" s="44"/>
      <c r="E46" s="44"/>
      <c r="F46" s="44"/>
      <c r="G46" s="44"/>
      <c r="H46" s="44"/>
      <c r="I46" s="130"/>
      <c r="J46" s="44"/>
      <c r="K46" s="47"/>
    </row>
    <row r="47" spans="2:11" s="1" customFormat="1" ht="17.25" customHeight="1">
      <c r="B47" s="43"/>
      <c r="C47" s="44"/>
      <c r="D47" s="44"/>
      <c r="E47" s="407" t="str">
        <f>E9</f>
        <v>5 - IO 04 - NTL plynovod</v>
      </c>
      <c r="F47" s="406"/>
      <c r="G47" s="406"/>
      <c r="H47" s="406"/>
      <c r="I47" s="130"/>
      <c r="J47" s="44"/>
      <c r="K47" s="47"/>
    </row>
    <row r="48" spans="2:11" s="1" customFormat="1" ht="6.95" customHeight="1">
      <c r="B48" s="43"/>
      <c r="C48" s="44"/>
      <c r="D48" s="44"/>
      <c r="E48" s="44"/>
      <c r="F48" s="44"/>
      <c r="G48" s="44"/>
      <c r="H48" s="44"/>
      <c r="I48" s="130"/>
      <c r="J48" s="44"/>
      <c r="K48" s="47"/>
    </row>
    <row r="49" spans="2:47" s="1" customFormat="1" ht="18" customHeight="1">
      <c r="B49" s="43"/>
      <c r="C49" s="38" t="s">
        <v>24</v>
      </c>
      <c r="D49" s="44"/>
      <c r="E49" s="44"/>
      <c r="F49" s="36" t="str">
        <f>F12</f>
        <v>Velké Březno</v>
      </c>
      <c r="G49" s="44"/>
      <c r="H49" s="44"/>
      <c r="I49" s="131" t="s">
        <v>26</v>
      </c>
      <c r="J49" s="132" t="str">
        <f>IF(J12="","",J12)</f>
        <v>5. 6. 2018</v>
      </c>
      <c r="K49" s="47"/>
    </row>
    <row r="50" spans="2:47" s="1" customFormat="1" ht="6.95" customHeight="1">
      <c r="B50" s="43"/>
      <c r="C50" s="44"/>
      <c r="D50" s="44"/>
      <c r="E50" s="44"/>
      <c r="F50" s="44"/>
      <c r="G50" s="44"/>
      <c r="H50" s="44"/>
      <c r="I50" s="130"/>
      <c r="J50" s="44"/>
      <c r="K50" s="47"/>
    </row>
    <row r="51" spans="2:47" s="1" customFormat="1" ht="15">
      <c r="B51" s="43"/>
      <c r="C51" s="38" t="s">
        <v>32</v>
      </c>
      <c r="D51" s="44"/>
      <c r="E51" s="44"/>
      <c r="F51" s="36" t="str">
        <f>E15</f>
        <v>Obec Velké Březno</v>
      </c>
      <c r="G51" s="44"/>
      <c r="H51" s="44"/>
      <c r="I51" s="131" t="s">
        <v>39</v>
      </c>
      <c r="J51" s="399" t="str">
        <f>E21</f>
        <v>Ateliér AVN s.r.o.</v>
      </c>
      <c r="K51" s="47"/>
    </row>
    <row r="52" spans="2:47" s="1" customFormat="1" ht="14.45" customHeight="1">
      <c r="B52" s="43"/>
      <c r="C52" s="38" t="s">
        <v>37</v>
      </c>
      <c r="D52" s="44"/>
      <c r="E52" s="44"/>
      <c r="F52" s="36" t="str">
        <f>IF(E18="","",E18)</f>
        <v/>
      </c>
      <c r="G52" s="44"/>
      <c r="H52" s="44"/>
      <c r="I52" s="130"/>
      <c r="J52" s="408"/>
      <c r="K52" s="47"/>
    </row>
    <row r="53" spans="2:47" s="1" customFormat="1" ht="10.35" customHeight="1">
      <c r="B53" s="43"/>
      <c r="C53" s="44"/>
      <c r="D53" s="44"/>
      <c r="E53" s="44"/>
      <c r="F53" s="44"/>
      <c r="G53" s="44"/>
      <c r="H53" s="44"/>
      <c r="I53" s="130"/>
      <c r="J53" s="44"/>
      <c r="K53" s="47"/>
    </row>
    <row r="54" spans="2:47" s="1" customFormat="1" ht="29.25" customHeight="1">
      <c r="B54" s="43"/>
      <c r="C54" s="156" t="s">
        <v>154</v>
      </c>
      <c r="D54" s="144"/>
      <c r="E54" s="144"/>
      <c r="F54" s="144"/>
      <c r="G54" s="144"/>
      <c r="H54" s="144"/>
      <c r="I54" s="157"/>
      <c r="J54" s="158" t="s">
        <v>155</v>
      </c>
      <c r="K54" s="159"/>
    </row>
    <row r="55" spans="2:47" s="1" customFormat="1" ht="10.35" customHeight="1">
      <c r="B55" s="43"/>
      <c r="C55" s="44"/>
      <c r="D55" s="44"/>
      <c r="E55" s="44"/>
      <c r="F55" s="44"/>
      <c r="G55" s="44"/>
      <c r="H55" s="44"/>
      <c r="I55" s="130"/>
      <c r="J55" s="44"/>
      <c r="K55" s="47"/>
    </row>
    <row r="56" spans="2:47" s="1" customFormat="1" ht="29.25" customHeight="1">
      <c r="B56" s="43"/>
      <c r="C56" s="160" t="s">
        <v>156</v>
      </c>
      <c r="D56" s="44"/>
      <c r="E56" s="44"/>
      <c r="F56" s="44"/>
      <c r="G56" s="44"/>
      <c r="H56" s="44"/>
      <c r="I56" s="130"/>
      <c r="J56" s="140">
        <f>J86</f>
        <v>0</v>
      </c>
      <c r="K56" s="47"/>
      <c r="AU56" s="25" t="s">
        <v>157</v>
      </c>
    </row>
    <row r="57" spans="2:47" s="8" customFormat="1" ht="24.95" customHeight="1">
      <c r="B57" s="161"/>
      <c r="C57" s="162"/>
      <c r="D57" s="163" t="s">
        <v>158</v>
      </c>
      <c r="E57" s="164"/>
      <c r="F57" s="164"/>
      <c r="G57" s="164"/>
      <c r="H57" s="164"/>
      <c r="I57" s="165"/>
      <c r="J57" s="166">
        <f>J87</f>
        <v>0</v>
      </c>
      <c r="K57" s="167"/>
    </row>
    <row r="58" spans="2:47" s="9" customFormat="1" ht="19.899999999999999" customHeight="1">
      <c r="B58" s="168"/>
      <c r="C58" s="169"/>
      <c r="D58" s="170" t="s">
        <v>159</v>
      </c>
      <c r="E58" s="171"/>
      <c r="F58" s="171"/>
      <c r="G58" s="171"/>
      <c r="H58" s="171"/>
      <c r="I58" s="172"/>
      <c r="J58" s="173">
        <f>J88</f>
        <v>0</v>
      </c>
      <c r="K58" s="174"/>
    </row>
    <row r="59" spans="2:47" s="9" customFormat="1" ht="19.899999999999999" customHeight="1">
      <c r="B59" s="168"/>
      <c r="C59" s="169"/>
      <c r="D59" s="170" t="s">
        <v>162</v>
      </c>
      <c r="E59" s="171"/>
      <c r="F59" s="171"/>
      <c r="G59" s="171"/>
      <c r="H59" s="171"/>
      <c r="I59" s="172"/>
      <c r="J59" s="173">
        <f>J151</f>
        <v>0</v>
      </c>
      <c r="K59" s="174"/>
    </row>
    <row r="60" spans="2:47" s="9" customFormat="1" ht="19.899999999999999" customHeight="1">
      <c r="B60" s="168"/>
      <c r="C60" s="169"/>
      <c r="D60" s="170" t="s">
        <v>4464</v>
      </c>
      <c r="E60" s="171"/>
      <c r="F60" s="171"/>
      <c r="G60" s="171"/>
      <c r="H60" s="171"/>
      <c r="I60" s="172"/>
      <c r="J60" s="173">
        <f>J159</f>
        <v>0</v>
      </c>
      <c r="K60" s="174"/>
    </row>
    <row r="61" spans="2:47" s="8" customFormat="1" ht="24.95" customHeight="1">
      <c r="B61" s="161"/>
      <c r="C61" s="162"/>
      <c r="D61" s="163" t="s">
        <v>166</v>
      </c>
      <c r="E61" s="164"/>
      <c r="F61" s="164"/>
      <c r="G61" s="164"/>
      <c r="H61" s="164"/>
      <c r="I61" s="165"/>
      <c r="J61" s="166">
        <f>J172</f>
        <v>0</v>
      </c>
      <c r="K61" s="167"/>
    </row>
    <row r="62" spans="2:47" s="9" customFormat="1" ht="19.899999999999999" customHeight="1">
      <c r="B62" s="168"/>
      <c r="C62" s="169"/>
      <c r="D62" s="170" t="s">
        <v>3308</v>
      </c>
      <c r="E62" s="171"/>
      <c r="F62" s="171"/>
      <c r="G62" s="171"/>
      <c r="H62" s="171"/>
      <c r="I62" s="172"/>
      <c r="J62" s="173">
        <f>J173</f>
        <v>0</v>
      </c>
      <c r="K62" s="174"/>
    </row>
    <row r="63" spans="2:47" s="8" customFormat="1" ht="24.95" customHeight="1">
      <c r="B63" s="161"/>
      <c r="C63" s="162"/>
      <c r="D63" s="163" t="s">
        <v>3309</v>
      </c>
      <c r="E63" s="164"/>
      <c r="F63" s="164"/>
      <c r="G63" s="164"/>
      <c r="H63" s="164"/>
      <c r="I63" s="165"/>
      <c r="J63" s="166">
        <f>J225</f>
        <v>0</v>
      </c>
      <c r="K63" s="167"/>
    </row>
    <row r="64" spans="2:47" s="9" customFormat="1" ht="19.899999999999999" customHeight="1">
      <c r="B64" s="168"/>
      <c r="C64" s="169"/>
      <c r="D64" s="170" t="s">
        <v>5965</v>
      </c>
      <c r="E64" s="171"/>
      <c r="F64" s="171"/>
      <c r="G64" s="171"/>
      <c r="H64" s="171"/>
      <c r="I64" s="172"/>
      <c r="J64" s="173">
        <f>J226</f>
        <v>0</v>
      </c>
      <c r="K64" s="174"/>
    </row>
    <row r="65" spans="2:12" s="9" customFormat="1" ht="19.899999999999999" customHeight="1">
      <c r="B65" s="168"/>
      <c r="C65" s="169"/>
      <c r="D65" s="170" t="s">
        <v>3310</v>
      </c>
      <c r="E65" s="171"/>
      <c r="F65" s="171"/>
      <c r="G65" s="171"/>
      <c r="H65" s="171"/>
      <c r="I65" s="172"/>
      <c r="J65" s="173">
        <f>J262</f>
        <v>0</v>
      </c>
      <c r="K65" s="174"/>
    </row>
    <row r="66" spans="2:12" s="8" customFormat="1" ht="24.95" customHeight="1">
      <c r="B66" s="161"/>
      <c r="C66" s="162"/>
      <c r="D66" s="163" t="s">
        <v>5187</v>
      </c>
      <c r="E66" s="164"/>
      <c r="F66" s="164"/>
      <c r="G66" s="164"/>
      <c r="H66" s="164"/>
      <c r="I66" s="165"/>
      <c r="J66" s="166">
        <f>J284</f>
        <v>0</v>
      </c>
      <c r="K66" s="167"/>
    </row>
    <row r="67" spans="2:12" s="1" customFormat="1" ht="21.75" customHeight="1">
      <c r="B67" s="43"/>
      <c r="C67" s="44"/>
      <c r="D67" s="44"/>
      <c r="E67" s="44"/>
      <c r="F67" s="44"/>
      <c r="G67" s="44"/>
      <c r="H67" s="44"/>
      <c r="I67" s="130"/>
      <c r="J67" s="44"/>
      <c r="K67" s="47"/>
    </row>
    <row r="68" spans="2:12" s="1" customFormat="1" ht="6.95" customHeight="1">
      <c r="B68" s="58"/>
      <c r="C68" s="59"/>
      <c r="D68" s="59"/>
      <c r="E68" s="59"/>
      <c r="F68" s="59"/>
      <c r="G68" s="59"/>
      <c r="H68" s="59"/>
      <c r="I68" s="151"/>
      <c r="J68" s="59"/>
      <c r="K68" s="60"/>
    </row>
    <row r="72" spans="2:12" s="1" customFormat="1" ht="6.95" customHeight="1">
      <c r="B72" s="61"/>
      <c r="C72" s="62"/>
      <c r="D72" s="62"/>
      <c r="E72" s="62"/>
      <c r="F72" s="62"/>
      <c r="G72" s="62"/>
      <c r="H72" s="62"/>
      <c r="I72" s="154"/>
      <c r="J72" s="62"/>
      <c r="K72" s="62"/>
      <c r="L72" s="63"/>
    </row>
    <row r="73" spans="2:12" s="1" customFormat="1" ht="36.950000000000003" customHeight="1">
      <c r="B73" s="43"/>
      <c r="C73" s="64" t="s">
        <v>185</v>
      </c>
      <c r="D73" s="65"/>
      <c r="E73" s="65"/>
      <c r="F73" s="65"/>
      <c r="G73" s="65"/>
      <c r="H73" s="65"/>
      <c r="I73" s="175"/>
      <c r="J73" s="65"/>
      <c r="K73" s="65"/>
      <c r="L73" s="63"/>
    </row>
    <row r="74" spans="2:12" s="1" customFormat="1" ht="6.95" customHeight="1">
      <c r="B74" s="43"/>
      <c r="C74" s="65"/>
      <c r="D74" s="65"/>
      <c r="E74" s="65"/>
      <c r="F74" s="65"/>
      <c r="G74" s="65"/>
      <c r="H74" s="65"/>
      <c r="I74" s="175"/>
      <c r="J74" s="65"/>
      <c r="K74" s="65"/>
      <c r="L74" s="63"/>
    </row>
    <row r="75" spans="2:12" s="1" customFormat="1" ht="14.45" customHeight="1">
      <c r="B75" s="43"/>
      <c r="C75" s="67" t="s">
        <v>18</v>
      </c>
      <c r="D75" s="65"/>
      <c r="E75" s="65"/>
      <c r="F75" s="65"/>
      <c r="G75" s="65"/>
      <c r="H75" s="65"/>
      <c r="I75" s="175"/>
      <c r="J75" s="65"/>
      <c r="K75" s="65"/>
      <c r="L75" s="63"/>
    </row>
    <row r="76" spans="2:12" s="1" customFormat="1" ht="16.5" customHeight="1">
      <c r="B76" s="43"/>
      <c r="C76" s="65"/>
      <c r="D76" s="65"/>
      <c r="E76" s="409" t="str">
        <f>E7</f>
        <v>Školní jídelna a kuchyně, Velké Březno</v>
      </c>
      <c r="F76" s="410"/>
      <c r="G76" s="410"/>
      <c r="H76" s="410"/>
      <c r="I76" s="175"/>
      <c r="J76" s="65"/>
      <c r="K76" s="65"/>
      <c r="L76" s="63"/>
    </row>
    <row r="77" spans="2:12" s="1" customFormat="1" ht="14.45" customHeight="1">
      <c r="B77" s="43"/>
      <c r="C77" s="67" t="s">
        <v>149</v>
      </c>
      <c r="D77" s="65"/>
      <c r="E77" s="65"/>
      <c r="F77" s="65"/>
      <c r="G77" s="65"/>
      <c r="H77" s="65"/>
      <c r="I77" s="175"/>
      <c r="J77" s="65"/>
      <c r="K77" s="65"/>
      <c r="L77" s="63"/>
    </row>
    <row r="78" spans="2:12" s="1" customFormat="1" ht="17.25" customHeight="1">
      <c r="B78" s="43"/>
      <c r="C78" s="65"/>
      <c r="D78" s="65"/>
      <c r="E78" s="371" t="str">
        <f>E9</f>
        <v>5 - IO 04 - NTL plynovod</v>
      </c>
      <c r="F78" s="403"/>
      <c r="G78" s="403"/>
      <c r="H78" s="403"/>
      <c r="I78" s="175"/>
      <c r="J78" s="65"/>
      <c r="K78" s="65"/>
      <c r="L78" s="63"/>
    </row>
    <row r="79" spans="2:12" s="1" customFormat="1" ht="6.95" customHeight="1">
      <c r="B79" s="43"/>
      <c r="C79" s="65"/>
      <c r="D79" s="65"/>
      <c r="E79" s="65"/>
      <c r="F79" s="65"/>
      <c r="G79" s="65"/>
      <c r="H79" s="65"/>
      <c r="I79" s="175"/>
      <c r="J79" s="65"/>
      <c r="K79" s="65"/>
      <c r="L79" s="63"/>
    </row>
    <row r="80" spans="2:12" s="1" customFormat="1" ht="18" customHeight="1">
      <c r="B80" s="43"/>
      <c r="C80" s="67" t="s">
        <v>24</v>
      </c>
      <c r="D80" s="65"/>
      <c r="E80" s="65"/>
      <c r="F80" s="178" t="str">
        <f>F12</f>
        <v>Velké Březno</v>
      </c>
      <c r="G80" s="65"/>
      <c r="H80" s="65"/>
      <c r="I80" s="179" t="s">
        <v>26</v>
      </c>
      <c r="J80" s="75" t="str">
        <f>IF(J12="","",J12)</f>
        <v>5. 6. 2018</v>
      </c>
      <c r="K80" s="65"/>
      <c r="L80" s="63"/>
    </row>
    <row r="81" spans="2:65" s="1" customFormat="1" ht="6.95" customHeight="1">
      <c r="B81" s="43"/>
      <c r="C81" s="65"/>
      <c r="D81" s="65"/>
      <c r="E81" s="65"/>
      <c r="F81" s="65"/>
      <c r="G81" s="65"/>
      <c r="H81" s="65"/>
      <c r="I81" s="175"/>
      <c r="J81" s="65"/>
      <c r="K81" s="65"/>
      <c r="L81" s="63"/>
    </row>
    <row r="82" spans="2:65" s="1" customFormat="1" ht="15">
      <c r="B82" s="43"/>
      <c r="C82" s="67" t="s">
        <v>32</v>
      </c>
      <c r="D82" s="65"/>
      <c r="E82" s="65"/>
      <c r="F82" s="178" t="str">
        <f>E15</f>
        <v>Obec Velké Březno</v>
      </c>
      <c r="G82" s="65"/>
      <c r="H82" s="65"/>
      <c r="I82" s="179" t="s">
        <v>39</v>
      </c>
      <c r="J82" s="178" t="str">
        <f>E21</f>
        <v>Ateliér AVN s.r.o.</v>
      </c>
      <c r="K82" s="65"/>
      <c r="L82" s="63"/>
    </row>
    <row r="83" spans="2:65" s="1" customFormat="1" ht="14.45" customHeight="1">
      <c r="B83" s="43"/>
      <c r="C83" s="67" t="s">
        <v>37</v>
      </c>
      <c r="D83" s="65"/>
      <c r="E83" s="65"/>
      <c r="F83" s="178" t="str">
        <f>IF(E18="","",E18)</f>
        <v/>
      </c>
      <c r="G83" s="65"/>
      <c r="H83" s="65"/>
      <c r="I83" s="175"/>
      <c r="J83" s="65"/>
      <c r="K83" s="65"/>
      <c r="L83" s="63"/>
    </row>
    <row r="84" spans="2:65" s="1" customFormat="1" ht="10.35" customHeight="1">
      <c r="B84" s="43"/>
      <c r="C84" s="65"/>
      <c r="D84" s="65"/>
      <c r="E84" s="65"/>
      <c r="F84" s="65"/>
      <c r="G84" s="65"/>
      <c r="H84" s="65"/>
      <c r="I84" s="175"/>
      <c r="J84" s="65"/>
      <c r="K84" s="65"/>
      <c r="L84" s="63"/>
    </row>
    <row r="85" spans="2:65" s="10" customFormat="1" ht="29.25" customHeight="1">
      <c r="B85" s="180"/>
      <c r="C85" s="181" t="s">
        <v>186</v>
      </c>
      <c r="D85" s="182" t="s">
        <v>65</v>
      </c>
      <c r="E85" s="182" t="s">
        <v>61</v>
      </c>
      <c r="F85" s="182" t="s">
        <v>187</v>
      </c>
      <c r="G85" s="182" t="s">
        <v>188</v>
      </c>
      <c r="H85" s="182" t="s">
        <v>189</v>
      </c>
      <c r="I85" s="183" t="s">
        <v>190</v>
      </c>
      <c r="J85" s="182" t="s">
        <v>155</v>
      </c>
      <c r="K85" s="184" t="s">
        <v>191</v>
      </c>
      <c r="L85" s="185"/>
      <c r="M85" s="83" t="s">
        <v>192</v>
      </c>
      <c r="N85" s="84" t="s">
        <v>50</v>
      </c>
      <c r="O85" s="84" t="s">
        <v>193</v>
      </c>
      <c r="P85" s="84" t="s">
        <v>194</v>
      </c>
      <c r="Q85" s="84" t="s">
        <v>195</v>
      </c>
      <c r="R85" s="84" t="s">
        <v>196</v>
      </c>
      <c r="S85" s="84" t="s">
        <v>197</v>
      </c>
      <c r="T85" s="85" t="s">
        <v>198</v>
      </c>
    </row>
    <row r="86" spans="2:65" s="1" customFormat="1" ht="29.25" customHeight="1">
      <c r="B86" s="43"/>
      <c r="C86" s="89" t="s">
        <v>156</v>
      </c>
      <c r="D86" s="65"/>
      <c r="E86" s="65"/>
      <c r="F86" s="65"/>
      <c r="G86" s="65"/>
      <c r="H86" s="65"/>
      <c r="I86" s="175"/>
      <c r="J86" s="186">
        <f>BK86</f>
        <v>0</v>
      </c>
      <c r="K86" s="65"/>
      <c r="L86" s="63"/>
      <c r="M86" s="86"/>
      <c r="N86" s="87"/>
      <c r="O86" s="87"/>
      <c r="P86" s="187">
        <f>P87+P172+P225+P284</f>
        <v>0</v>
      </c>
      <c r="Q86" s="87"/>
      <c r="R86" s="187">
        <f>R87+R172+R225+R284</f>
        <v>20.263819450000003</v>
      </c>
      <c r="S86" s="87"/>
      <c r="T86" s="188">
        <f>T87+T172+T225+T284</f>
        <v>0</v>
      </c>
      <c r="AT86" s="25" t="s">
        <v>79</v>
      </c>
      <c r="AU86" s="25" t="s">
        <v>157</v>
      </c>
      <c r="BK86" s="189">
        <f>BK87+BK172+BK225+BK284</f>
        <v>0</v>
      </c>
    </row>
    <row r="87" spans="2:65" s="11" customFormat="1" ht="37.35" customHeight="1">
      <c r="B87" s="190"/>
      <c r="C87" s="191"/>
      <c r="D87" s="192" t="s">
        <v>79</v>
      </c>
      <c r="E87" s="193" t="s">
        <v>199</v>
      </c>
      <c r="F87" s="193" t="s">
        <v>200</v>
      </c>
      <c r="G87" s="191"/>
      <c r="H87" s="191"/>
      <c r="I87" s="194"/>
      <c r="J87" s="195">
        <f>BK87</f>
        <v>0</v>
      </c>
      <c r="K87" s="191"/>
      <c r="L87" s="196"/>
      <c r="M87" s="197"/>
      <c r="N87" s="198"/>
      <c r="O87" s="198"/>
      <c r="P87" s="199">
        <f>P88+P151+P159</f>
        <v>0</v>
      </c>
      <c r="Q87" s="198"/>
      <c r="R87" s="199">
        <f>R88+R151+R159</f>
        <v>20.185112060000002</v>
      </c>
      <c r="S87" s="198"/>
      <c r="T87" s="200">
        <f>T88+T151+T159</f>
        <v>0</v>
      </c>
      <c r="AR87" s="201" t="s">
        <v>42</v>
      </c>
      <c r="AT87" s="202" t="s">
        <v>79</v>
      </c>
      <c r="AU87" s="202" t="s">
        <v>80</v>
      </c>
      <c r="AY87" s="201" t="s">
        <v>201</v>
      </c>
      <c r="BK87" s="203">
        <f>BK88+BK151+BK159</f>
        <v>0</v>
      </c>
    </row>
    <row r="88" spans="2:65" s="11" customFormat="1" ht="19.899999999999999" customHeight="1">
      <c r="B88" s="190"/>
      <c r="C88" s="191"/>
      <c r="D88" s="192" t="s">
        <v>79</v>
      </c>
      <c r="E88" s="204" t="s">
        <v>42</v>
      </c>
      <c r="F88" s="204" t="s">
        <v>202</v>
      </c>
      <c r="G88" s="191"/>
      <c r="H88" s="191"/>
      <c r="I88" s="194"/>
      <c r="J88" s="205">
        <f>BK88</f>
        <v>0</v>
      </c>
      <c r="K88" s="191"/>
      <c r="L88" s="196"/>
      <c r="M88" s="197"/>
      <c r="N88" s="198"/>
      <c r="O88" s="198"/>
      <c r="P88" s="199">
        <f>SUM(P89:P150)</f>
        <v>0</v>
      </c>
      <c r="Q88" s="198"/>
      <c r="R88" s="199">
        <f>SUM(R89:R150)</f>
        <v>20.172000000000001</v>
      </c>
      <c r="S88" s="198"/>
      <c r="T88" s="200">
        <f>SUM(T89:T150)</f>
        <v>0</v>
      </c>
      <c r="AR88" s="201" t="s">
        <v>42</v>
      </c>
      <c r="AT88" s="202" t="s">
        <v>79</v>
      </c>
      <c r="AU88" s="202" t="s">
        <v>42</v>
      </c>
      <c r="AY88" s="201" t="s">
        <v>201</v>
      </c>
      <c r="BK88" s="203">
        <f>SUM(BK89:BK150)</f>
        <v>0</v>
      </c>
    </row>
    <row r="89" spans="2:65" s="1" customFormat="1" ht="38.25" customHeight="1">
      <c r="B89" s="43"/>
      <c r="C89" s="206" t="s">
        <v>42</v>
      </c>
      <c r="D89" s="206" t="s">
        <v>203</v>
      </c>
      <c r="E89" s="207" t="s">
        <v>239</v>
      </c>
      <c r="F89" s="208" t="s">
        <v>240</v>
      </c>
      <c r="G89" s="209" t="s">
        <v>206</v>
      </c>
      <c r="H89" s="210">
        <v>23.198</v>
      </c>
      <c r="I89" s="211"/>
      <c r="J89" s="212">
        <f>ROUND(I89*H89,2)</f>
        <v>0</v>
      </c>
      <c r="K89" s="208" t="s">
        <v>207</v>
      </c>
      <c r="L89" s="63"/>
      <c r="M89" s="213" t="s">
        <v>34</v>
      </c>
      <c r="N89" s="214" t="s">
        <v>51</v>
      </c>
      <c r="O89" s="44"/>
      <c r="P89" s="215">
        <f>O89*H89</f>
        <v>0</v>
      </c>
      <c r="Q89" s="215">
        <v>0</v>
      </c>
      <c r="R89" s="215">
        <f>Q89*H89</f>
        <v>0</v>
      </c>
      <c r="S89" s="215">
        <v>0</v>
      </c>
      <c r="T89" s="216">
        <f>S89*H89</f>
        <v>0</v>
      </c>
      <c r="AR89" s="25" t="s">
        <v>111</v>
      </c>
      <c r="AT89" s="25" t="s">
        <v>203</v>
      </c>
      <c r="AU89" s="25" t="s">
        <v>87</v>
      </c>
      <c r="AY89" s="25" t="s">
        <v>201</v>
      </c>
      <c r="BE89" s="217">
        <f>IF(N89="základní",J89,0)</f>
        <v>0</v>
      </c>
      <c r="BF89" s="217">
        <f>IF(N89="snížená",J89,0)</f>
        <v>0</v>
      </c>
      <c r="BG89" s="217">
        <f>IF(N89="zákl. přenesená",J89,0)</f>
        <v>0</v>
      </c>
      <c r="BH89" s="217">
        <f>IF(N89="sníž. přenesená",J89,0)</f>
        <v>0</v>
      </c>
      <c r="BI89" s="217">
        <f>IF(N89="nulová",J89,0)</f>
        <v>0</v>
      </c>
      <c r="BJ89" s="25" t="s">
        <v>42</v>
      </c>
      <c r="BK89" s="217">
        <f>ROUND(I89*H89,2)</f>
        <v>0</v>
      </c>
      <c r="BL89" s="25" t="s">
        <v>111</v>
      </c>
      <c r="BM89" s="25" t="s">
        <v>5966</v>
      </c>
    </row>
    <row r="90" spans="2:65" s="1" customFormat="1" ht="202.5">
      <c r="B90" s="43"/>
      <c r="C90" s="65"/>
      <c r="D90" s="218" t="s">
        <v>209</v>
      </c>
      <c r="E90" s="65"/>
      <c r="F90" s="219" t="s">
        <v>242</v>
      </c>
      <c r="G90" s="65"/>
      <c r="H90" s="65"/>
      <c r="I90" s="175"/>
      <c r="J90" s="65"/>
      <c r="K90" s="65"/>
      <c r="L90" s="63"/>
      <c r="M90" s="220"/>
      <c r="N90" s="44"/>
      <c r="O90" s="44"/>
      <c r="P90" s="44"/>
      <c r="Q90" s="44"/>
      <c r="R90" s="44"/>
      <c r="S90" s="44"/>
      <c r="T90" s="80"/>
      <c r="AT90" s="25" t="s">
        <v>209</v>
      </c>
      <c r="AU90" s="25" t="s">
        <v>87</v>
      </c>
    </row>
    <row r="91" spans="2:65" s="12" customFormat="1">
      <c r="B91" s="221"/>
      <c r="C91" s="222"/>
      <c r="D91" s="218" t="s">
        <v>211</v>
      </c>
      <c r="E91" s="223" t="s">
        <v>34</v>
      </c>
      <c r="F91" s="224" t="s">
        <v>3315</v>
      </c>
      <c r="G91" s="222"/>
      <c r="H91" s="223" t="s">
        <v>34</v>
      </c>
      <c r="I91" s="225"/>
      <c r="J91" s="222"/>
      <c r="K91" s="222"/>
      <c r="L91" s="226"/>
      <c r="M91" s="227"/>
      <c r="N91" s="228"/>
      <c r="O91" s="228"/>
      <c r="P91" s="228"/>
      <c r="Q91" s="228"/>
      <c r="R91" s="228"/>
      <c r="S91" s="228"/>
      <c r="T91" s="229"/>
      <c r="AT91" s="230" t="s">
        <v>211</v>
      </c>
      <c r="AU91" s="230" t="s">
        <v>87</v>
      </c>
      <c r="AV91" s="12" t="s">
        <v>42</v>
      </c>
      <c r="AW91" s="12" t="s">
        <v>40</v>
      </c>
      <c r="AX91" s="12" t="s">
        <v>80</v>
      </c>
      <c r="AY91" s="230" t="s">
        <v>201</v>
      </c>
    </row>
    <row r="92" spans="2:65" s="12" customFormat="1">
      <c r="B92" s="221"/>
      <c r="C92" s="222"/>
      <c r="D92" s="218" t="s">
        <v>211</v>
      </c>
      <c r="E92" s="223" t="s">
        <v>34</v>
      </c>
      <c r="F92" s="224" t="s">
        <v>5967</v>
      </c>
      <c r="G92" s="222"/>
      <c r="H92" s="223" t="s">
        <v>34</v>
      </c>
      <c r="I92" s="225"/>
      <c r="J92" s="222"/>
      <c r="K92" s="222"/>
      <c r="L92" s="226"/>
      <c r="M92" s="227"/>
      <c r="N92" s="228"/>
      <c r="O92" s="228"/>
      <c r="P92" s="228"/>
      <c r="Q92" s="228"/>
      <c r="R92" s="228"/>
      <c r="S92" s="228"/>
      <c r="T92" s="229"/>
      <c r="AT92" s="230" t="s">
        <v>211</v>
      </c>
      <c r="AU92" s="230" t="s">
        <v>87</v>
      </c>
      <c r="AV92" s="12" t="s">
        <v>42</v>
      </c>
      <c r="AW92" s="12" t="s">
        <v>40</v>
      </c>
      <c r="AX92" s="12" t="s">
        <v>80</v>
      </c>
      <c r="AY92" s="230" t="s">
        <v>201</v>
      </c>
    </row>
    <row r="93" spans="2:65" s="12" customFormat="1">
      <c r="B93" s="221"/>
      <c r="C93" s="222"/>
      <c r="D93" s="218" t="s">
        <v>211</v>
      </c>
      <c r="E93" s="223" t="s">
        <v>34</v>
      </c>
      <c r="F93" s="224" t="s">
        <v>5968</v>
      </c>
      <c r="G93" s="222"/>
      <c r="H93" s="223" t="s">
        <v>34</v>
      </c>
      <c r="I93" s="225"/>
      <c r="J93" s="222"/>
      <c r="K93" s="222"/>
      <c r="L93" s="226"/>
      <c r="M93" s="227"/>
      <c r="N93" s="228"/>
      <c r="O93" s="228"/>
      <c r="P93" s="228"/>
      <c r="Q93" s="228"/>
      <c r="R93" s="228"/>
      <c r="S93" s="228"/>
      <c r="T93" s="229"/>
      <c r="AT93" s="230" t="s">
        <v>211</v>
      </c>
      <c r="AU93" s="230" t="s">
        <v>87</v>
      </c>
      <c r="AV93" s="12" t="s">
        <v>42</v>
      </c>
      <c r="AW93" s="12" t="s">
        <v>40</v>
      </c>
      <c r="AX93" s="12" t="s">
        <v>80</v>
      </c>
      <c r="AY93" s="230" t="s">
        <v>201</v>
      </c>
    </row>
    <row r="94" spans="2:65" s="13" customFormat="1">
      <c r="B94" s="231"/>
      <c r="C94" s="232"/>
      <c r="D94" s="218" t="s">
        <v>211</v>
      </c>
      <c r="E94" s="233" t="s">
        <v>34</v>
      </c>
      <c r="F94" s="234" t="s">
        <v>5969</v>
      </c>
      <c r="G94" s="232"/>
      <c r="H94" s="235">
        <v>0.46</v>
      </c>
      <c r="I94" s="236"/>
      <c r="J94" s="232"/>
      <c r="K94" s="232"/>
      <c r="L94" s="237"/>
      <c r="M94" s="238"/>
      <c r="N94" s="239"/>
      <c r="O94" s="239"/>
      <c r="P94" s="239"/>
      <c r="Q94" s="239"/>
      <c r="R94" s="239"/>
      <c r="S94" s="239"/>
      <c r="T94" s="240"/>
      <c r="AT94" s="241" t="s">
        <v>211</v>
      </c>
      <c r="AU94" s="241" t="s">
        <v>87</v>
      </c>
      <c r="AV94" s="13" t="s">
        <v>87</v>
      </c>
      <c r="AW94" s="13" t="s">
        <v>40</v>
      </c>
      <c r="AX94" s="13" t="s">
        <v>80</v>
      </c>
      <c r="AY94" s="241" t="s">
        <v>201</v>
      </c>
    </row>
    <row r="95" spans="2:65" s="13" customFormat="1">
      <c r="B95" s="231"/>
      <c r="C95" s="232"/>
      <c r="D95" s="218" t="s">
        <v>211</v>
      </c>
      <c r="E95" s="233" t="s">
        <v>34</v>
      </c>
      <c r="F95" s="234" t="s">
        <v>5970</v>
      </c>
      <c r="G95" s="232"/>
      <c r="H95" s="235">
        <v>22.738</v>
      </c>
      <c r="I95" s="236"/>
      <c r="J95" s="232"/>
      <c r="K95" s="232"/>
      <c r="L95" s="237"/>
      <c r="M95" s="238"/>
      <c r="N95" s="239"/>
      <c r="O95" s="239"/>
      <c r="P95" s="239"/>
      <c r="Q95" s="239"/>
      <c r="R95" s="239"/>
      <c r="S95" s="239"/>
      <c r="T95" s="240"/>
      <c r="AT95" s="241" t="s">
        <v>211</v>
      </c>
      <c r="AU95" s="241" t="s">
        <v>87</v>
      </c>
      <c r="AV95" s="13" t="s">
        <v>87</v>
      </c>
      <c r="AW95" s="13" t="s">
        <v>40</v>
      </c>
      <c r="AX95" s="13" t="s">
        <v>80</v>
      </c>
      <c r="AY95" s="241" t="s">
        <v>201</v>
      </c>
    </row>
    <row r="96" spans="2:65" s="14" customFormat="1">
      <c r="B96" s="242"/>
      <c r="C96" s="243"/>
      <c r="D96" s="218" t="s">
        <v>211</v>
      </c>
      <c r="E96" s="244" t="s">
        <v>34</v>
      </c>
      <c r="F96" s="245" t="s">
        <v>215</v>
      </c>
      <c r="G96" s="243"/>
      <c r="H96" s="246">
        <v>23.198</v>
      </c>
      <c r="I96" s="247"/>
      <c r="J96" s="243"/>
      <c r="K96" s="243"/>
      <c r="L96" s="248"/>
      <c r="M96" s="249"/>
      <c r="N96" s="250"/>
      <c r="O96" s="250"/>
      <c r="P96" s="250"/>
      <c r="Q96" s="250"/>
      <c r="R96" s="250"/>
      <c r="S96" s="250"/>
      <c r="T96" s="251"/>
      <c r="AT96" s="252" t="s">
        <v>211</v>
      </c>
      <c r="AU96" s="252" t="s">
        <v>87</v>
      </c>
      <c r="AV96" s="14" t="s">
        <v>111</v>
      </c>
      <c r="AW96" s="14" t="s">
        <v>40</v>
      </c>
      <c r="AX96" s="14" t="s">
        <v>42</v>
      </c>
      <c r="AY96" s="252" t="s">
        <v>201</v>
      </c>
    </row>
    <row r="97" spans="2:65" s="1" customFormat="1" ht="38.25" customHeight="1">
      <c r="B97" s="43"/>
      <c r="C97" s="206" t="s">
        <v>87</v>
      </c>
      <c r="D97" s="206" t="s">
        <v>203</v>
      </c>
      <c r="E97" s="207" t="s">
        <v>245</v>
      </c>
      <c r="F97" s="208" t="s">
        <v>246</v>
      </c>
      <c r="G97" s="209" t="s">
        <v>206</v>
      </c>
      <c r="H97" s="210">
        <v>6.9589999999999996</v>
      </c>
      <c r="I97" s="211"/>
      <c r="J97" s="212">
        <f>ROUND(I97*H97,2)</f>
        <v>0</v>
      </c>
      <c r="K97" s="208" t="s">
        <v>207</v>
      </c>
      <c r="L97" s="63"/>
      <c r="M97" s="213" t="s">
        <v>34</v>
      </c>
      <c r="N97" s="214" t="s">
        <v>51</v>
      </c>
      <c r="O97" s="44"/>
      <c r="P97" s="215">
        <f>O97*H97</f>
        <v>0</v>
      </c>
      <c r="Q97" s="215">
        <v>0</v>
      </c>
      <c r="R97" s="215">
        <f>Q97*H97</f>
        <v>0</v>
      </c>
      <c r="S97" s="215">
        <v>0</v>
      </c>
      <c r="T97" s="216">
        <f>S97*H97</f>
        <v>0</v>
      </c>
      <c r="AR97" s="25" t="s">
        <v>111</v>
      </c>
      <c r="AT97" s="25" t="s">
        <v>203</v>
      </c>
      <c r="AU97" s="25" t="s">
        <v>87</v>
      </c>
      <c r="AY97" s="25" t="s">
        <v>201</v>
      </c>
      <c r="BE97" s="217">
        <f>IF(N97="základní",J97,0)</f>
        <v>0</v>
      </c>
      <c r="BF97" s="217">
        <f>IF(N97="snížená",J97,0)</f>
        <v>0</v>
      </c>
      <c r="BG97" s="217">
        <f>IF(N97="zákl. přenesená",J97,0)</f>
        <v>0</v>
      </c>
      <c r="BH97" s="217">
        <f>IF(N97="sníž. přenesená",J97,0)</f>
        <v>0</v>
      </c>
      <c r="BI97" s="217">
        <f>IF(N97="nulová",J97,0)</f>
        <v>0</v>
      </c>
      <c r="BJ97" s="25" t="s">
        <v>42</v>
      </c>
      <c r="BK97" s="217">
        <f>ROUND(I97*H97,2)</f>
        <v>0</v>
      </c>
      <c r="BL97" s="25" t="s">
        <v>111</v>
      </c>
      <c r="BM97" s="25" t="s">
        <v>5971</v>
      </c>
    </row>
    <row r="98" spans="2:65" s="1" customFormat="1" ht="202.5">
      <c r="B98" s="43"/>
      <c r="C98" s="65"/>
      <c r="D98" s="218" t="s">
        <v>209</v>
      </c>
      <c r="E98" s="65"/>
      <c r="F98" s="219" t="s">
        <v>242</v>
      </c>
      <c r="G98" s="65"/>
      <c r="H98" s="65"/>
      <c r="I98" s="175"/>
      <c r="J98" s="65"/>
      <c r="K98" s="65"/>
      <c r="L98" s="63"/>
      <c r="M98" s="220"/>
      <c r="N98" s="44"/>
      <c r="O98" s="44"/>
      <c r="P98" s="44"/>
      <c r="Q98" s="44"/>
      <c r="R98" s="44"/>
      <c r="S98" s="44"/>
      <c r="T98" s="80"/>
      <c r="AT98" s="25" t="s">
        <v>209</v>
      </c>
      <c r="AU98" s="25" t="s">
        <v>87</v>
      </c>
    </row>
    <row r="99" spans="2:65" s="13" customFormat="1">
      <c r="B99" s="231"/>
      <c r="C99" s="232"/>
      <c r="D99" s="218" t="s">
        <v>211</v>
      </c>
      <c r="E99" s="232"/>
      <c r="F99" s="234" t="s">
        <v>5972</v>
      </c>
      <c r="G99" s="232"/>
      <c r="H99" s="235">
        <v>6.9589999999999996</v>
      </c>
      <c r="I99" s="236"/>
      <c r="J99" s="232"/>
      <c r="K99" s="232"/>
      <c r="L99" s="237"/>
      <c r="M99" s="238"/>
      <c r="N99" s="239"/>
      <c r="O99" s="239"/>
      <c r="P99" s="239"/>
      <c r="Q99" s="239"/>
      <c r="R99" s="239"/>
      <c r="S99" s="239"/>
      <c r="T99" s="240"/>
      <c r="AT99" s="241" t="s">
        <v>211</v>
      </c>
      <c r="AU99" s="241" t="s">
        <v>87</v>
      </c>
      <c r="AV99" s="13" t="s">
        <v>87</v>
      </c>
      <c r="AW99" s="13" t="s">
        <v>6</v>
      </c>
      <c r="AX99" s="13" t="s">
        <v>42</v>
      </c>
      <c r="AY99" s="241" t="s">
        <v>201</v>
      </c>
    </row>
    <row r="100" spans="2:65" s="1" customFormat="1" ht="38.25" customHeight="1">
      <c r="B100" s="43"/>
      <c r="C100" s="206" t="s">
        <v>108</v>
      </c>
      <c r="D100" s="206" t="s">
        <v>203</v>
      </c>
      <c r="E100" s="207" t="s">
        <v>258</v>
      </c>
      <c r="F100" s="208" t="s">
        <v>259</v>
      </c>
      <c r="G100" s="209" t="s">
        <v>206</v>
      </c>
      <c r="H100" s="210">
        <v>23.198</v>
      </c>
      <c r="I100" s="211"/>
      <c r="J100" s="212">
        <f>ROUND(I100*H100,2)</f>
        <v>0</v>
      </c>
      <c r="K100" s="208" t="s">
        <v>207</v>
      </c>
      <c r="L100" s="63"/>
      <c r="M100" s="213" t="s">
        <v>34</v>
      </c>
      <c r="N100" s="214" t="s">
        <v>51</v>
      </c>
      <c r="O100" s="44"/>
      <c r="P100" s="215">
        <f>O100*H100</f>
        <v>0</v>
      </c>
      <c r="Q100" s="215">
        <v>0</v>
      </c>
      <c r="R100" s="215">
        <f>Q100*H100</f>
        <v>0</v>
      </c>
      <c r="S100" s="215">
        <v>0</v>
      </c>
      <c r="T100" s="216">
        <f>S100*H100</f>
        <v>0</v>
      </c>
      <c r="AR100" s="25" t="s">
        <v>111</v>
      </c>
      <c r="AT100" s="25" t="s">
        <v>203</v>
      </c>
      <c r="AU100" s="25" t="s">
        <v>87</v>
      </c>
      <c r="AY100" s="25" t="s">
        <v>201</v>
      </c>
      <c r="BE100" s="217">
        <f>IF(N100="základní",J100,0)</f>
        <v>0</v>
      </c>
      <c r="BF100" s="217">
        <f>IF(N100="snížená",J100,0)</f>
        <v>0</v>
      </c>
      <c r="BG100" s="217">
        <f>IF(N100="zákl. přenesená",J100,0)</f>
        <v>0</v>
      </c>
      <c r="BH100" s="217">
        <f>IF(N100="sníž. přenesená",J100,0)</f>
        <v>0</v>
      </c>
      <c r="BI100" s="217">
        <f>IF(N100="nulová",J100,0)</f>
        <v>0</v>
      </c>
      <c r="BJ100" s="25" t="s">
        <v>42</v>
      </c>
      <c r="BK100" s="217">
        <f>ROUND(I100*H100,2)</f>
        <v>0</v>
      </c>
      <c r="BL100" s="25" t="s">
        <v>111</v>
      </c>
      <c r="BM100" s="25" t="s">
        <v>5973</v>
      </c>
    </row>
    <row r="101" spans="2:65" s="1" customFormat="1" ht="202.5">
      <c r="B101" s="43"/>
      <c r="C101" s="65"/>
      <c r="D101" s="218" t="s">
        <v>209</v>
      </c>
      <c r="E101" s="65"/>
      <c r="F101" s="219" t="s">
        <v>242</v>
      </c>
      <c r="G101" s="65"/>
      <c r="H101" s="65"/>
      <c r="I101" s="175"/>
      <c r="J101" s="65"/>
      <c r="K101" s="65"/>
      <c r="L101" s="63"/>
      <c r="M101" s="220"/>
      <c r="N101" s="44"/>
      <c r="O101" s="44"/>
      <c r="P101" s="44"/>
      <c r="Q101" s="44"/>
      <c r="R101" s="44"/>
      <c r="S101" s="44"/>
      <c r="T101" s="80"/>
      <c r="AT101" s="25" t="s">
        <v>209</v>
      </c>
      <c r="AU101" s="25" t="s">
        <v>87</v>
      </c>
    </row>
    <row r="102" spans="2:65" s="12" customFormat="1">
      <c r="B102" s="221"/>
      <c r="C102" s="222"/>
      <c r="D102" s="218" t="s">
        <v>211</v>
      </c>
      <c r="E102" s="223" t="s">
        <v>34</v>
      </c>
      <c r="F102" s="224" t="s">
        <v>3315</v>
      </c>
      <c r="G102" s="222"/>
      <c r="H102" s="223" t="s">
        <v>34</v>
      </c>
      <c r="I102" s="225"/>
      <c r="J102" s="222"/>
      <c r="K102" s="222"/>
      <c r="L102" s="226"/>
      <c r="M102" s="227"/>
      <c r="N102" s="228"/>
      <c r="O102" s="228"/>
      <c r="P102" s="228"/>
      <c r="Q102" s="228"/>
      <c r="R102" s="228"/>
      <c r="S102" s="228"/>
      <c r="T102" s="229"/>
      <c r="AT102" s="230" t="s">
        <v>211</v>
      </c>
      <c r="AU102" s="230" t="s">
        <v>87</v>
      </c>
      <c r="AV102" s="12" t="s">
        <v>42</v>
      </c>
      <c r="AW102" s="12" t="s">
        <v>40</v>
      </c>
      <c r="AX102" s="12" t="s">
        <v>80</v>
      </c>
      <c r="AY102" s="230" t="s">
        <v>201</v>
      </c>
    </row>
    <row r="103" spans="2:65" s="12" customFormat="1">
      <c r="B103" s="221"/>
      <c r="C103" s="222"/>
      <c r="D103" s="218" t="s">
        <v>211</v>
      </c>
      <c r="E103" s="223" t="s">
        <v>34</v>
      </c>
      <c r="F103" s="224" t="s">
        <v>5967</v>
      </c>
      <c r="G103" s="222"/>
      <c r="H103" s="223" t="s">
        <v>34</v>
      </c>
      <c r="I103" s="225"/>
      <c r="J103" s="222"/>
      <c r="K103" s="222"/>
      <c r="L103" s="226"/>
      <c r="M103" s="227"/>
      <c r="N103" s="228"/>
      <c r="O103" s="228"/>
      <c r="P103" s="228"/>
      <c r="Q103" s="228"/>
      <c r="R103" s="228"/>
      <c r="S103" s="228"/>
      <c r="T103" s="229"/>
      <c r="AT103" s="230" t="s">
        <v>211</v>
      </c>
      <c r="AU103" s="230" t="s">
        <v>87</v>
      </c>
      <c r="AV103" s="12" t="s">
        <v>42</v>
      </c>
      <c r="AW103" s="12" t="s">
        <v>40</v>
      </c>
      <c r="AX103" s="12" t="s">
        <v>80</v>
      </c>
      <c r="AY103" s="230" t="s">
        <v>201</v>
      </c>
    </row>
    <row r="104" spans="2:65" s="12" customFormat="1">
      <c r="B104" s="221"/>
      <c r="C104" s="222"/>
      <c r="D104" s="218" t="s">
        <v>211</v>
      </c>
      <c r="E104" s="223" t="s">
        <v>34</v>
      </c>
      <c r="F104" s="224" t="s">
        <v>5968</v>
      </c>
      <c r="G104" s="222"/>
      <c r="H104" s="223" t="s">
        <v>34</v>
      </c>
      <c r="I104" s="225"/>
      <c r="J104" s="222"/>
      <c r="K104" s="222"/>
      <c r="L104" s="226"/>
      <c r="M104" s="227"/>
      <c r="N104" s="228"/>
      <c r="O104" s="228"/>
      <c r="P104" s="228"/>
      <c r="Q104" s="228"/>
      <c r="R104" s="228"/>
      <c r="S104" s="228"/>
      <c r="T104" s="229"/>
      <c r="AT104" s="230" t="s">
        <v>211</v>
      </c>
      <c r="AU104" s="230" t="s">
        <v>87</v>
      </c>
      <c r="AV104" s="12" t="s">
        <v>42</v>
      </c>
      <c r="AW104" s="12" t="s">
        <v>40</v>
      </c>
      <c r="AX104" s="12" t="s">
        <v>80</v>
      </c>
      <c r="AY104" s="230" t="s">
        <v>201</v>
      </c>
    </row>
    <row r="105" spans="2:65" s="13" customFormat="1">
      <c r="B105" s="231"/>
      <c r="C105" s="232"/>
      <c r="D105" s="218" t="s">
        <v>211</v>
      </c>
      <c r="E105" s="233" t="s">
        <v>34</v>
      </c>
      <c r="F105" s="234" t="s">
        <v>5969</v>
      </c>
      <c r="G105" s="232"/>
      <c r="H105" s="235">
        <v>0.46</v>
      </c>
      <c r="I105" s="236"/>
      <c r="J105" s="232"/>
      <c r="K105" s="232"/>
      <c r="L105" s="237"/>
      <c r="M105" s="238"/>
      <c r="N105" s="239"/>
      <c r="O105" s="239"/>
      <c r="P105" s="239"/>
      <c r="Q105" s="239"/>
      <c r="R105" s="239"/>
      <c r="S105" s="239"/>
      <c r="T105" s="240"/>
      <c r="AT105" s="241" t="s">
        <v>211</v>
      </c>
      <c r="AU105" s="241" t="s">
        <v>87</v>
      </c>
      <c r="AV105" s="13" t="s">
        <v>87</v>
      </c>
      <c r="AW105" s="13" t="s">
        <v>40</v>
      </c>
      <c r="AX105" s="13" t="s">
        <v>80</v>
      </c>
      <c r="AY105" s="241" t="s">
        <v>201</v>
      </c>
    </row>
    <row r="106" spans="2:65" s="13" customFormat="1">
      <c r="B106" s="231"/>
      <c r="C106" s="232"/>
      <c r="D106" s="218" t="s">
        <v>211</v>
      </c>
      <c r="E106" s="233" t="s">
        <v>34</v>
      </c>
      <c r="F106" s="234" t="s">
        <v>5970</v>
      </c>
      <c r="G106" s="232"/>
      <c r="H106" s="235">
        <v>22.738</v>
      </c>
      <c r="I106" s="236"/>
      <c r="J106" s="232"/>
      <c r="K106" s="232"/>
      <c r="L106" s="237"/>
      <c r="M106" s="238"/>
      <c r="N106" s="239"/>
      <c r="O106" s="239"/>
      <c r="P106" s="239"/>
      <c r="Q106" s="239"/>
      <c r="R106" s="239"/>
      <c r="S106" s="239"/>
      <c r="T106" s="240"/>
      <c r="AT106" s="241" t="s">
        <v>211</v>
      </c>
      <c r="AU106" s="241" t="s">
        <v>87</v>
      </c>
      <c r="AV106" s="13" t="s">
        <v>87</v>
      </c>
      <c r="AW106" s="13" t="s">
        <v>40</v>
      </c>
      <c r="AX106" s="13" t="s">
        <v>80</v>
      </c>
      <c r="AY106" s="241" t="s">
        <v>201</v>
      </c>
    </row>
    <row r="107" spans="2:65" s="14" customFormat="1">
      <c r="B107" s="242"/>
      <c r="C107" s="243"/>
      <c r="D107" s="218" t="s">
        <v>211</v>
      </c>
      <c r="E107" s="244" t="s">
        <v>34</v>
      </c>
      <c r="F107" s="245" t="s">
        <v>215</v>
      </c>
      <c r="G107" s="243"/>
      <c r="H107" s="246">
        <v>23.198</v>
      </c>
      <c r="I107" s="247"/>
      <c r="J107" s="243"/>
      <c r="K107" s="243"/>
      <c r="L107" s="248"/>
      <c r="M107" s="249"/>
      <c r="N107" s="250"/>
      <c r="O107" s="250"/>
      <c r="P107" s="250"/>
      <c r="Q107" s="250"/>
      <c r="R107" s="250"/>
      <c r="S107" s="250"/>
      <c r="T107" s="251"/>
      <c r="AT107" s="252" t="s">
        <v>211</v>
      </c>
      <c r="AU107" s="252" t="s">
        <v>87</v>
      </c>
      <c r="AV107" s="14" t="s">
        <v>111</v>
      </c>
      <c r="AW107" s="14" t="s">
        <v>40</v>
      </c>
      <c r="AX107" s="14" t="s">
        <v>42</v>
      </c>
      <c r="AY107" s="252" t="s">
        <v>201</v>
      </c>
    </row>
    <row r="108" spans="2:65" s="1" customFormat="1" ht="38.25" customHeight="1">
      <c r="B108" s="43"/>
      <c r="C108" s="206" t="s">
        <v>111</v>
      </c>
      <c r="D108" s="206" t="s">
        <v>203</v>
      </c>
      <c r="E108" s="207" t="s">
        <v>262</v>
      </c>
      <c r="F108" s="208" t="s">
        <v>263</v>
      </c>
      <c r="G108" s="209" t="s">
        <v>206</v>
      </c>
      <c r="H108" s="210">
        <v>6.9589999999999996</v>
      </c>
      <c r="I108" s="211"/>
      <c r="J108" s="212">
        <f>ROUND(I108*H108,2)</f>
        <v>0</v>
      </c>
      <c r="K108" s="208" t="s">
        <v>207</v>
      </c>
      <c r="L108" s="63"/>
      <c r="M108" s="213" t="s">
        <v>34</v>
      </c>
      <c r="N108" s="214" t="s">
        <v>51</v>
      </c>
      <c r="O108" s="44"/>
      <c r="P108" s="215">
        <f>O108*H108</f>
        <v>0</v>
      </c>
      <c r="Q108" s="215">
        <v>0</v>
      </c>
      <c r="R108" s="215">
        <f>Q108*H108</f>
        <v>0</v>
      </c>
      <c r="S108" s="215">
        <v>0</v>
      </c>
      <c r="T108" s="216">
        <f>S108*H108</f>
        <v>0</v>
      </c>
      <c r="AR108" s="25" t="s">
        <v>111</v>
      </c>
      <c r="AT108" s="25" t="s">
        <v>203</v>
      </c>
      <c r="AU108" s="25" t="s">
        <v>87</v>
      </c>
      <c r="AY108" s="25" t="s">
        <v>201</v>
      </c>
      <c r="BE108" s="217">
        <f>IF(N108="základní",J108,0)</f>
        <v>0</v>
      </c>
      <c r="BF108" s="217">
        <f>IF(N108="snížená",J108,0)</f>
        <v>0</v>
      </c>
      <c r="BG108" s="217">
        <f>IF(N108="zákl. přenesená",J108,0)</f>
        <v>0</v>
      </c>
      <c r="BH108" s="217">
        <f>IF(N108="sníž. přenesená",J108,0)</f>
        <v>0</v>
      </c>
      <c r="BI108" s="217">
        <f>IF(N108="nulová",J108,0)</f>
        <v>0</v>
      </c>
      <c r="BJ108" s="25" t="s">
        <v>42</v>
      </c>
      <c r="BK108" s="217">
        <f>ROUND(I108*H108,2)</f>
        <v>0</v>
      </c>
      <c r="BL108" s="25" t="s">
        <v>111</v>
      </c>
      <c r="BM108" s="25" t="s">
        <v>5974</v>
      </c>
    </row>
    <row r="109" spans="2:65" s="1" customFormat="1" ht="202.5">
      <c r="B109" s="43"/>
      <c r="C109" s="65"/>
      <c r="D109" s="218" t="s">
        <v>209</v>
      </c>
      <c r="E109" s="65"/>
      <c r="F109" s="219" t="s">
        <v>242</v>
      </c>
      <c r="G109" s="65"/>
      <c r="H109" s="65"/>
      <c r="I109" s="175"/>
      <c r="J109" s="65"/>
      <c r="K109" s="65"/>
      <c r="L109" s="63"/>
      <c r="M109" s="220"/>
      <c r="N109" s="44"/>
      <c r="O109" s="44"/>
      <c r="P109" s="44"/>
      <c r="Q109" s="44"/>
      <c r="R109" s="44"/>
      <c r="S109" s="44"/>
      <c r="T109" s="80"/>
      <c r="AT109" s="25" t="s">
        <v>209</v>
      </c>
      <c r="AU109" s="25" t="s">
        <v>87</v>
      </c>
    </row>
    <row r="110" spans="2:65" s="13" customFormat="1">
      <c r="B110" s="231"/>
      <c r="C110" s="232"/>
      <c r="D110" s="218" t="s">
        <v>211</v>
      </c>
      <c r="E110" s="232"/>
      <c r="F110" s="234" t="s">
        <v>5972</v>
      </c>
      <c r="G110" s="232"/>
      <c r="H110" s="235">
        <v>6.9589999999999996</v>
      </c>
      <c r="I110" s="236"/>
      <c r="J110" s="232"/>
      <c r="K110" s="232"/>
      <c r="L110" s="237"/>
      <c r="M110" s="238"/>
      <c r="N110" s="239"/>
      <c r="O110" s="239"/>
      <c r="P110" s="239"/>
      <c r="Q110" s="239"/>
      <c r="R110" s="239"/>
      <c r="S110" s="239"/>
      <c r="T110" s="240"/>
      <c r="AT110" s="241" t="s">
        <v>211</v>
      </c>
      <c r="AU110" s="241" t="s">
        <v>87</v>
      </c>
      <c r="AV110" s="13" t="s">
        <v>87</v>
      </c>
      <c r="AW110" s="13" t="s">
        <v>6</v>
      </c>
      <c r="AX110" s="13" t="s">
        <v>42</v>
      </c>
      <c r="AY110" s="241" t="s">
        <v>201</v>
      </c>
    </row>
    <row r="111" spans="2:65" s="1" customFormat="1" ht="38.25" customHeight="1">
      <c r="B111" s="43"/>
      <c r="C111" s="206" t="s">
        <v>123</v>
      </c>
      <c r="D111" s="206" t="s">
        <v>203</v>
      </c>
      <c r="E111" s="207" t="s">
        <v>5284</v>
      </c>
      <c r="F111" s="208" t="s">
        <v>5285</v>
      </c>
      <c r="G111" s="209" t="s">
        <v>206</v>
      </c>
      <c r="H111" s="210">
        <v>46.396000000000001</v>
      </c>
      <c r="I111" s="211"/>
      <c r="J111" s="212">
        <f>ROUND(I111*H111,2)</f>
        <v>0</v>
      </c>
      <c r="K111" s="208" t="s">
        <v>207</v>
      </c>
      <c r="L111" s="63"/>
      <c r="M111" s="213" t="s">
        <v>34</v>
      </c>
      <c r="N111" s="214" t="s">
        <v>51</v>
      </c>
      <c r="O111" s="44"/>
      <c r="P111" s="215">
        <f>O111*H111</f>
        <v>0</v>
      </c>
      <c r="Q111" s="215">
        <v>0</v>
      </c>
      <c r="R111" s="215">
        <f>Q111*H111</f>
        <v>0</v>
      </c>
      <c r="S111" s="215">
        <v>0</v>
      </c>
      <c r="T111" s="216">
        <f>S111*H111</f>
        <v>0</v>
      </c>
      <c r="AR111" s="25" t="s">
        <v>111</v>
      </c>
      <c r="AT111" s="25" t="s">
        <v>203</v>
      </c>
      <c r="AU111" s="25" t="s">
        <v>87</v>
      </c>
      <c r="AY111" s="25" t="s">
        <v>201</v>
      </c>
      <c r="BE111" s="217">
        <f>IF(N111="základní",J111,0)</f>
        <v>0</v>
      </c>
      <c r="BF111" s="217">
        <f>IF(N111="snížená",J111,0)</f>
        <v>0</v>
      </c>
      <c r="BG111" s="217">
        <f>IF(N111="zákl. přenesená",J111,0)</f>
        <v>0</v>
      </c>
      <c r="BH111" s="217">
        <f>IF(N111="sníž. přenesená",J111,0)</f>
        <v>0</v>
      </c>
      <c r="BI111" s="217">
        <f>IF(N111="nulová",J111,0)</f>
        <v>0</v>
      </c>
      <c r="BJ111" s="25" t="s">
        <v>42</v>
      </c>
      <c r="BK111" s="217">
        <f>ROUND(I111*H111,2)</f>
        <v>0</v>
      </c>
      <c r="BL111" s="25" t="s">
        <v>111</v>
      </c>
      <c r="BM111" s="25" t="s">
        <v>5975</v>
      </c>
    </row>
    <row r="112" spans="2:65" s="1" customFormat="1" ht="94.5">
      <c r="B112" s="43"/>
      <c r="C112" s="65"/>
      <c r="D112" s="218" t="s">
        <v>209</v>
      </c>
      <c r="E112" s="65"/>
      <c r="F112" s="219" t="s">
        <v>5287</v>
      </c>
      <c r="G112" s="65"/>
      <c r="H112" s="65"/>
      <c r="I112" s="175"/>
      <c r="J112" s="65"/>
      <c r="K112" s="65"/>
      <c r="L112" s="63"/>
      <c r="M112" s="220"/>
      <c r="N112" s="44"/>
      <c r="O112" s="44"/>
      <c r="P112" s="44"/>
      <c r="Q112" s="44"/>
      <c r="R112" s="44"/>
      <c r="S112" s="44"/>
      <c r="T112" s="80"/>
      <c r="AT112" s="25" t="s">
        <v>209</v>
      </c>
      <c r="AU112" s="25" t="s">
        <v>87</v>
      </c>
    </row>
    <row r="113" spans="2:65" s="13" customFormat="1">
      <c r="B113" s="231"/>
      <c r="C113" s="232"/>
      <c r="D113" s="218" t="s">
        <v>211</v>
      </c>
      <c r="E113" s="233" t="s">
        <v>34</v>
      </c>
      <c r="F113" s="234" t="s">
        <v>5976</v>
      </c>
      <c r="G113" s="232"/>
      <c r="H113" s="235">
        <v>46.396000000000001</v>
      </c>
      <c r="I113" s="236"/>
      <c r="J113" s="232"/>
      <c r="K113" s="232"/>
      <c r="L113" s="237"/>
      <c r="M113" s="238"/>
      <c r="N113" s="239"/>
      <c r="O113" s="239"/>
      <c r="P113" s="239"/>
      <c r="Q113" s="239"/>
      <c r="R113" s="239"/>
      <c r="S113" s="239"/>
      <c r="T113" s="240"/>
      <c r="AT113" s="241" t="s">
        <v>211</v>
      </c>
      <c r="AU113" s="241" t="s">
        <v>87</v>
      </c>
      <c r="AV113" s="13" t="s">
        <v>87</v>
      </c>
      <c r="AW113" s="13" t="s">
        <v>40</v>
      </c>
      <c r="AX113" s="13" t="s">
        <v>42</v>
      </c>
      <c r="AY113" s="241" t="s">
        <v>201</v>
      </c>
    </row>
    <row r="114" spans="2:65" s="1" customFormat="1" ht="38.25" customHeight="1">
      <c r="B114" s="43"/>
      <c r="C114" s="206" t="s">
        <v>233</v>
      </c>
      <c r="D114" s="206" t="s">
        <v>203</v>
      </c>
      <c r="E114" s="207" t="s">
        <v>5977</v>
      </c>
      <c r="F114" s="208" t="s">
        <v>5978</v>
      </c>
      <c r="G114" s="209" t="s">
        <v>206</v>
      </c>
      <c r="H114" s="210">
        <v>64.555999999999997</v>
      </c>
      <c r="I114" s="211"/>
      <c r="J114" s="212">
        <f>ROUND(I114*H114,2)</f>
        <v>0</v>
      </c>
      <c r="K114" s="208" t="s">
        <v>207</v>
      </c>
      <c r="L114" s="63"/>
      <c r="M114" s="213" t="s">
        <v>34</v>
      </c>
      <c r="N114" s="214" t="s">
        <v>51</v>
      </c>
      <c r="O114" s="44"/>
      <c r="P114" s="215">
        <f>O114*H114</f>
        <v>0</v>
      </c>
      <c r="Q114" s="215">
        <v>0</v>
      </c>
      <c r="R114" s="215">
        <f>Q114*H114</f>
        <v>0</v>
      </c>
      <c r="S114" s="215">
        <v>0</v>
      </c>
      <c r="T114" s="216">
        <f>S114*H114</f>
        <v>0</v>
      </c>
      <c r="AR114" s="25" t="s">
        <v>111</v>
      </c>
      <c r="AT114" s="25" t="s">
        <v>203</v>
      </c>
      <c r="AU114" s="25" t="s">
        <v>87</v>
      </c>
      <c r="AY114" s="25" t="s">
        <v>201</v>
      </c>
      <c r="BE114" s="217">
        <f>IF(N114="základní",J114,0)</f>
        <v>0</v>
      </c>
      <c r="BF114" s="217">
        <f>IF(N114="snížená",J114,0)</f>
        <v>0</v>
      </c>
      <c r="BG114" s="217">
        <f>IF(N114="zákl. přenesená",J114,0)</f>
        <v>0</v>
      </c>
      <c r="BH114" s="217">
        <f>IF(N114="sníž. přenesená",J114,0)</f>
        <v>0</v>
      </c>
      <c r="BI114" s="217">
        <f>IF(N114="nulová",J114,0)</f>
        <v>0</v>
      </c>
      <c r="BJ114" s="25" t="s">
        <v>42</v>
      </c>
      <c r="BK114" s="217">
        <f>ROUND(I114*H114,2)</f>
        <v>0</v>
      </c>
      <c r="BL114" s="25" t="s">
        <v>111</v>
      </c>
      <c r="BM114" s="25" t="s">
        <v>5979</v>
      </c>
    </row>
    <row r="115" spans="2:65" s="1" customFormat="1" ht="189">
      <c r="B115" s="43"/>
      <c r="C115" s="65"/>
      <c r="D115" s="218" t="s">
        <v>209</v>
      </c>
      <c r="E115" s="65"/>
      <c r="F115" s="219" t="s">
        <v>276</v>
      </c>
      <c r="G115" s="65"/>
      <c r="H115" s="65"/>
      <c r="I115" s="175"/>
      <c r="J115" s="65"/>
      <c r="K115" s="65"/>
      <c r="L115" s="63"/>
      <c r="M115" s="220"/>
      <c r="N115" s="44"/>
      <c r="O115" s="44"/>
      <c r="P115" s="44"/>
      <c r="Q115" s="44"/>
      <c r="R115" s="44"/>
      <c r="S115" s="44"/>
      <c r="T115" s="80"/>
      <c r="AT115" s="25" t="s">
        <v>209</v>
      </c>
      <c r="AU115" s="25" t="s">
        <v>87</v>
      </c>
    </row>
    <row r="116" spans="2:65" s="12" customFormat="1">
      <c r="B116" s="221"/>
      <c r="C116" s="222"/>
      <c r="D116" s="218" t="s">
        <v>211</v>
      </c>
      <c r="E116" s="223" t="s">
        <v>34</v>
      </c>
      <c r="F116" s="224" t="s">
        <v>5980</v>
      </c>
      <c r="G116" s="222"/>
      <c r="H116" s="223" t="s">
        <v>34</v>
      </c>
      <c r="I116" s="225"/>
      <c r="J116" s="222"/>
      <c r="K116" s="222"/>
      <c r="L116" s="226"/>
      <c r="M116" s="227"/>
      <c r="N116" s="228"/>
      <c r="O116" s="228"/>
      <c r="P116" s="228"/>
      <c r="Q116" s="228"/>
      <c r="R116" s="228"/>
      <c r="S116" s="228"/>
      <c r="T116" s="229"/>
      <c r="AT116" s="230" t="s">
        <v>211</v>
      </c>
      <c r="AU116" s="230" t="s">
        <v>87</v>
      </c>
      <c r="AV116" s="12" t="s">
        <v>42</v>
      </c>
      <c r="AW116" s="12" t="s">
        <v>40</v>
      </c>
      <c r="AX116" s="12" t="s">
        <v>80</v>
      </c>
      <c r="AY116" s="230" t="s">
        <v>201</v>
      </c>
    </row>
    <row r="117" spans="2:65" s="13" customFormat="1">
      <c r="B117" s="231"/>
      <c r="C117" s="232"/>
      <c r="D117" s="218" t="s">
        <v>211</v>
      </c>
      <c r="E117" s="233" t="s">
        <v>34</v>
      </c>
      <c r="F117" s="234" t="s">
        <v>5981</v>
      </c>
      <c r="G117" s="232"/>
      <c r="H117" s="235">
        <v>64.555999999999997</v>
      </c>
      <c r="I117" s="236"/>
      <c r="J117" s="232"/>
      <c r="K117" s="232"/>
      <c r="L117" s="237"/>
      <c r="M117" s="238"/>
      <c r="N117" s="239"/>
      <c r="O117" s="239"/>
      <c r="P117" s="239"/>
      <c r="Q117" s="239"/>
      <c r="R117" s="239"/>
      <c r="S117" s="239"/>
      <c r="T117" s="240"/>
      <c r="AT117" s="241" t="s">
        <v>211</v>
      </c>
      <c r="AU117" s="241" t="s">
        <v>87</v>
      </c>
      <c r="AV117" s="13" t="s">
        <v>87</v>
      </c>
      <c r="AW117" s="13" t="s">
        <v>40</v>
      </c>
      <c r="AX117" s="13" t="s">
        <v>80</v>
      </c>
      <c r="AY117" s="241" t="s">
        <v>201</v>
      </c>
    </row>
    <row r="118" spans="2:65" s="14" customFormat="1">
      <c r="B118" s="242"/>
      <c r="C118" s="243"/>
      <c r="D118" s="218" t="s">
        <v>211</v>
      </c>
      <c r="E118" s="244" t="s">
        <v>34</v>
      </c>
      <c r="F118" s="245" t="s">
        <v>215</v>
      </c>
      <c r="G118" s="243"/>
      <c r="H118" s="246">
        <v>64.555999999999997</v>
      </c>
      <c r="I118" s="247"/>
      <c r="J118" s="243"/>
      <c r="K118" s="243"/>
      <c r="L118" s="248"/>
      <c r="M118" s="249"/>
      <c r="N118" s="250"/>
      <c r="O118" s="250"/>
      <c r="P118" s="250"/>
      <c r="Q118" s="250"/>
      <c r="R118" s="250"/>
      <c r="S118" s="250"/>
      <c r="T118" s="251"/>
      <c r="AT118" s="252" t="s">
        <v>211</v>
      </c>
      <c r="AU118" s="252" t="s">
        <v>87</v>
      </c>
      <c r="AV118" s="14" t="s">
        <v>111</v>
      </c>
      <c r="AW118" s="14" t="s">
        <v>40</v>
      </c>
      <c r="AX118" s="14" t="s">
        <v>42</v>
      </c>
      <c r="AY118" s="252" t="s">
        <v>201</v>
      </c>
    </row>
    <row r="119" spans="2:65" s="1" customFormat="1" ht="51" customHeight="1">
      <c r="B119" s="43"/>
      <c r="C119" s="206" t="s">
        <v>238</v>
      </c>
      <c r="D119" s="206" t="s">
        <v>203</v>
      </c>
      <c r="E119" s="207" t="s">
        <v>273</v>
      </c>
      <c r="F119" s="208" t="s">
        <v>274</v>
      </c>
      <c r="G119" s="209" t="s">
        <v>206</v>
      </c>
      <c r="H119" s="210">
        <v>14.118</v>
      </c>
      <c r="I119" s="211"/>
      <c r="J119" s="212">
        <f>ROUND(I119*H119,2)</f>
        <v>0</v>
      </c>
      <c r="K119" s="208" t="s">
        <v>207</v>
      </c>
      <c r="L119" s="63"/>
      <c r="M119" s="213" t="s">
        <v>34</v>
      </c>
      <c r="N119" s="214" t="s">
        <v>51</v>
      </c>
      <c r="O119" s="44"/>
      <c r="P119" s="215">
        <f>O119*H119</f>
        <v>0</v>
      </c>
      <c r="Q119" s="215">
        <v>0</v>
      </c>
      <c r="R119" s="215">
        <f>Q119*H119</f>
        <v>0</v>
      </c>
      <c r="S119" s="215">
        <v>0</v>
      </c>
      <c r="T119" s="216">
        <f>S119*H119</f>
        <v>0</v>
      </c>
      <c r="AR119" s="25" t="s">
        <v>111</v>
      </c>
      <c r="AT119" s="25" t="s">
        <v>203</v>
      </c>
      <c r="AU119" s="25" t="s">
        <v>87</v>
      </c>
      <c r="AY119" s="25" t="s">
        <v>201</v>
      </c>
      <c r="BE119" s="217">
        <f>IF(N119="základní",J119,0)</f>
        <v>0</v>
      </c>
      <c r="BF119" s="217">
        <f>IF(N119="snížená",J119,0)</f>
        <v>0</v>
      </c>
      <c r="BG119" s="217">
        <f>IF(N119="zákl. přenesená",J119,0)</f>
        <v>0</v>
      </c>
      <c r="BH119" s="217">
        <f>IF(N119="sníž. přenesená",J119,0)</f>
        <v>0</v>
      </c>
      <c r="BI119" s="217">
        <f>IF(N119="nulová",J119,0)</f>
        <v>0</v>
      </c>
      <c r="BJ119" s="25" t="s">
        <v>42</v>
      </c>
      <c r="BK119" s="217">
        <f>ROUND(I119*H119,2)</f>
        <v>0</v>
      </c>
      <c r="BL119" s="25" t="s">
        <v>111</v>
      </c>
      <c r="BM119" s="25" t="s">
        <v>5982</v>
      </c>
    </row>
    <row r="120" spans="2:65" s="1" customFormat="1" ht="189">
      <c r="B120" s="43"/>
      <c r="C120" s="65"/>
      <c r="D120" s="218" t="s">
        <v>209</v>
      </c>
      <c r="E120" s="65"/>
      <c r="F120" s="219" t="s">
        <v>276</v>
      </c>
      <c r="G120" s="65"/>
      <c r="H120" s="65"/>
      <c r="I120" s="175"/>
      <c r="J120" s="65"/>
      <c r="K120" s="65"/>
      <c r="L120" s="63"/>
      <c r="M120" s="220"/>
      <c r="N120" s="44"/>
      <c r="O120" s="44"/>
      <c r="P120" s="44"/>
      <c r="Q120" s="44"/>
      <c r="R120" s="44"/>
      <c r="S120" s="44"/>
      <c r="T120" s="80"/>
      <c r="AT120" s="25" t="s">
        <v>209</v>
      </c>
      <c r="AU120" s="25" t="s">
        <v>87</v>
      </c>
    </row>
    <row r="121" spans="2:65" s="12" customFormat="1">
      <c r="B121" s="221"/>
      <c r="C121" s="222"/>
      <c r="D121" s="218" t="s">
        <v>211</v>
      </c>
      <c r="E121" s="223" t="s">
        <v>34</v>
      </c>
      <c r="F121" s="224" t="s">
        <v>5983</v>
      </c>
      <c r="G121" s="222"/>
      <c r="H121" s="223" t="s">
        <v>34</v>
      </c>
      <c r="I121" s="225"/>
      <c r="J121" s="222"/>
      <c r="K121" s="222"/>
      <c r="L121" s="226"/>
      <c r="M121" s="227"/>
      <c r="N121" s="228"/>
      <c r="O121" s="228"/>
      <c r="P121" s="228"/>
      <c r="Q121" s="228"/>
      <c r="R121" s="228"/>
      <c r="S121" s="228"/>
      <c r="T121" s="229"/>
      <c r="AT121" s="230" t="s">
        <v>211</v>
      </c>
      <c r="AU121" s="230" t="s">
        <v>87</v>
      </c>
      <c r="AV121" s="12" t="s">
        <v>42</v>
      </c>
      <c r="AW121" s="12" t="s">
        <v>40</v>
      </c>
      <c r="AX121" s="12" t="s">
        <v>80</v>
      </c>
      <c r="AY121" s="230" t="s">
        <v>201</v>
      </c>
    </row>
    <row r="122" spans="2:65" s="13" customFormat="1">
      <c r="B122" s="231"/>
      <c r="C122" s="232"/>
      <c r="D122" s="218" t="s">
        <v>211</v>
      </c>
      <c r="E122" s="233" t="s">
        <v>34</v>
      </c>
      <c r="F122" s="234" t="s">
        <v>5984</v>
      </c>
      <c r="G122" s="232"/>
      <c r="H122" s="235">
        <v>14.118</v>
      </c>
      <c r="I122" s="236"/>
      <c r="J122" s="232"/>
      <c r="K122" s="232"/>
      <c r="L122" s="237"/>
      <c r="M122" s="238"/>
      <c r="N122" s="239"/>
      <c r="O122" s="239"/>
      <c r="P122" s="239"/>
      <c r="Q122" s="239"/>
      <c r="R122" s="239"/>
      <c r="S122" s="239"/>
      <c r="T122" s="240"/>
      <c r="AT122" s="241" t="s">
        <v>211</v>
      </c>
      <c r="AU122" s="241" t="s">
        <v>87</v>
      </c>
      <c r="AV122" s="13" t="s">
        <v>87</v>
      </c>
      <c r="AW122" s="13" t="s">
        <v>40</v>
      </c>
      <c r="AX122" s="13" t="s">
        <v>80</v>
      </c>
      <c r="AY122" s="241" t="s">
        <v>201</v>
      </c>
    </row>
    <row r="123" spans="2:65" s="14" customFormat="1">
      <c r="B123" s="242"/>
      <c r="C123" s="243"/>
      <c r="D123" s="218" t="s">
        <v>211</v>
      </c>
      <c r="E123" s="244" t="s">
        <v>34</v>
      </c>
      <c r="F123" s="245" t="s">
        <v>215</v>
      </c>
      <c r="G123" s="243"/>
      <c r="H123" s="246">
        <v>14.118</v>
      </c>
      <c r="I123" s="247"/>
      <c r="J123" s="243"/>
      <c r="K123" s="243"/>
      <c r="L123" s="248"/>
      <c r="M123" s="249"/>
      <c r="N123" s="250"/>
      <c r="O123" s="250"/>
      <c r="P123" s="250"/>
      <c r="Q123" s="250"/>
      <c r="R123" s="250"/>
      <c r="S123" s="250"/>
      <c r="T123" s="251"/>
      <c r="AT123" s="252" t="s">
        <v>211</v>
      </c>
      <c r="AU123" s="252" t="s">
        <v>87</v>
      </c>
      <c r="AV123" s="14" t="s">
        <v>111</v>
      </c>
      <c r="AW123" s="14" t="s">
        <v>40</v>
      </c>
      <c r="AX123" s="14" t="s">
        <v>42</v>
      </c>
      <c r="AY123" s="252" t="s">
        <v>201</v>
      </c>
    </row>
    <row r="124" spans="2:65" s="1" customFormat="1" ht="25.5" customHeight="1">
      <c r="B124" s="43"/>
      <c r="C124" s="206" t="s">
        <v>244</v>
      </c>
      <c r="D124" s="206" t="s">
        <v>203</v>
      </c>
      <c r="E124" s="207" t="s">
        <v>280</v>
      </c>
      <c r="F124" s="208" t="s">
        <v>281</v>
      </c>
      <c r="G124" s="209" t="s">
        <v>206</v>
      </c>
      <c r="H124" s="210">
        <v>32.277999999999999</v>
      </c>
      <c r="I124" s="211"/>
      <c r="J124" s="212">
        <f>ROUND(I124*H124,2)</f>
        <v>0</v>
      </c>
      <c r="K124" s="208" t="s">
        <v>207</v>
      </c>
      <c r="L124" s="63"/>
      <c r="M124" s="213" t="s">
        <v>34</v>
      </c>
      <c r="N124" s="214" t="s">
        <v>51</v>
      </c>
      <c r="O124" s="44"/>
      <c r="P124" s="215">
        <f>O124*H124</f>
        <v>0</v>
      </c>
      <c r="Q124" s="215">
        <v>0</v>
      </c>
      <c r="R124" s="215">
        <f>Q124*H124</f>
        <v>0</v>
      </c>
      <c r="S124" s="215">
        <v>0</v>
      </c>
      <c r="T124" s="216">
        <f>S124*H124</f>
        <v>0</v>
      </c>
      <c r="AR124" s="25" t="s">
        <v>111</v>
      </c>
      <c r="AT124" s="25" t="s">
        <v>203</v>
      </c>
      <c r="AU124" s="25" t="s">
        <v>87</v>
      </c>
      <c r="AY124" s="25" t="s">
        <v>201</v>
      </c>
      <c r="BE124" s="217">
        <f>IF(N124="základní",J124,0)</f>
        <v>0</v>
      </c>
      <c r="BF124" s="217">
        <f>IF(N124="snížená",J124,0)</f>
        <v>0</v>
      </c>
      <c r="BG124" s="217">
        <f>IF(N124="zákl. přenesená",J124,0)</f>
        <v>0</v>
      </c>
      <c r="BH124" s="217">
        <f>IF(N124="sníž. přenesená",J124,0)</f>
        <v>0</v>
      </c>
      <c r="BI124" s="217">
        <f>IF(N124="nulová",J124,0)</f>
        <v>0</v>
      </c>
      <c r="BJ124" s="25" t="s">
        <v>42</v>
      </c>
      <c r="BK124" s="217">
        <f>ROUND(I124*H124,2)</f>
        <v>0</v>
      </c>
      <c r="BL124" s="25" t="s">
        <v>111</v>
      </c>
      <c r="BM124" s="25" t="s">
        <v>5985</v>
      </c>
    </row>
    <row r="125" spans="2:65" s="1" customFormat="1" ht="148.5">
      <c r="B125" s="43"/>
      <c r="C125" s="65"/>
      <c r="D125" s="218" t="s">
        <v>209</v>
      </c>
      <c r="E125" s="65"/>
      <c r="F125" s="219" t="s">
        <v>4552</v>
      </c>
      <c r="G125" s="65"/>
      <c r="H125" s="65"/>
      <c r="I125" s="175"/>
      <c r="J125" s="65"/>
      <c r="K125" s="65"/>
      <c r="L125" s="63"/>
      <c r="M125" s="220"/>
      <c r="N125" s="44"/>
      <c r="O125" s="44"/>
      <c r="P125" s="44"/>
      <c r="Q125" s="44"/>
      <c r="R125" s="44"/>
      <c r="S125" s="44"/>
      <c r="T125" s="80"/>
      <c r="AT125" s="25" t="s">
        <v>209</v>
      </c>
      <c r="AU125" s="25" t="s">
        <v>87</v>
      </c>
    </row>
    <row r="126" spans="2:65" s="13" customFormat="1">
      <c r="B126" s="231"/>
      <c r="C126" s="232"/>
      <c r="D126" s="218" t="s">
        <v>211</v>
      </c>
      <c r="E126" s="233" t="s">
        <v>34</v>
      </c>
      <c r="F126" s="234" t="s">
        <v>5986</v>
      </c>
      <c r="G126" s="232"/>
      <c r="H126" s="235">
        <v>32.277999999999999</v>
      </c>
      <c r="I126" s="236"/>
      <c r="J126" s="232"/>
      <c r="K126" s="232"/>
      <c r="L126" s="237"/>
      <c r="M126" s="238"/>
      <c r="N126" s="239"/>
      <c r="O126" s="239"/>
      <c r="P126" s="239"/>
      <c r="Q126" s="239"/>
      <c r="R126" s="239"/>
      <c r="S126" s="239"/>
      <c r="T126" s="240"/>
      <c r="AT126" s="241" t="s">
        <v>211</v>
      </c>
      <c r="AU126" s="241" t="s">
        <v>87</v>
      </c>
      <c r="AV126" s="13" t="s">
        <v>87</v>
      </c>
      <c r="AW126" s="13" t="s">
        <v>40</v>
      </c>
      <c r="AX126" s="13" t="s">
        <v>42</v>
      </c>
      <c r="AY126" s="241" t="s">
        <v>201</v>
      </c>
    </row>
    <row r="127" spans="2:65" s="1" customFormat="1" ht="16.5" customHeight="1">
      <c r="B127" s="43"/>
      <c r="C127" s="206" t="s">
        <v>249</v>
      </c>
      <c r="D127" s="206" t="s">
        <v>203</v>
      </c>
      <c r="E127" s="207" t="s">
        <v>287</v>
      </c>
      <c r="F127" s="208" t="s">
        <v>288</v>
      </c>
      <c r="G127" s="209" t="s">
        <v>206</v>
      </c>
      <c r="H127" s="210">
        <v>14.118</v>
      </c>
      <c r="I127" s="211"/>
      <c r="J127" s="212">
        <f>ROUND(I127*H127,2)</f>
        <v>0</v>
      </c>
      <c r="K127" s="208" t="s">
        <v>207</v>
      </c>
      <c r="L127" s="63"/>
      <c r="M127" s="213" t="s">
        <v>34</v>
      </c>
      <c r="N127" s="214" t="s">
        <v>51</v>
      </c>
      <c r="O127" s="44"/>
      <c r="P127" s="215">
        <f>O127*H127</f>
        <v>0</v>
      </c>
      <c r="Q127" s="215">
        <v>0</v>
      </c>
      <c r="R127" s="215">
        <f>Q127*H127</f>
        <v>0</v>
      </c>
      <c r="S127" s="215">
        <v>0</v>
      </c>
      <c r="T127" s="216">
        <f>S127*H127</f>
        <v>0</v>
      </c>
      <c r="AR127" s="25" t="s">
        <v>111</v>
      </c>
      <c r="AT127" s="25" t="s">
        <v>203</v>
      </c>
      <c r="AU127" s="25" t="s">
        <v>87</v>
      </c>
      <c r="AY127" s="25" t="s">
        <v>201</v>
      </c>
      <c r="BE127" s="217">
        <f>IF(N127="základní",J127,0)</f>
        <v>0</v>
      </c>
      <c r="BF127" s="217">
        <f>IF(N127="snížená",J127,0)</f>
        <v>0</v>
      </c>
      <c r="BG127" s="217">
        <f>IF(N127="zákl. přenesená",J127,0)</f>
        <v>0</v>
      </c>
      <c r="BH127" s="217">
        <f>IF(N127="sníž. přenesená",J127,0)</f>
        <v>0</v>
      </c>
      <c r="BI127" s="217">
        <f>IF(N127="nulová",J127,0)</f>
        <v>0</v>
      </c>
      <c r="BJ127" s="25" t="s">
        <v>42</v>
      </c>
      <c r="BK127" s="217">
        <f>ROUND(I127*H127,2)</f>
        <v>0</v>
      </c>
      <c r="BL127" s="25" t="s">
        <v>111</v>
      </c>
      <c r="BM127" s="25" t="s">
        <v>5987</v>
      </c>
    </row>
    <row r="128" spans="2:65" s="1" customFormat="1" ht="283.5">
      <c r="B128" s="43"/>
      <c r="C128" s="65"/>
      <c r="D128" s="218" t="s">
        <v>209</v>
      </c>
      <c r="E128" s="65"/>
      <c r="F128" s="219" t="s">
        <v>3349</v>
      </c>
      <c r="G128" s="65"/>
      <c r="H128" s="65"/>
      <c r="I128" s="175"/>
      <c r="J128" s="65"/>
      <c r="K128" s="65"/>
      <c r="L128" s="63"/>
      <c r="M128" s="220"/>
      <c r="N128" s="44"/>
      <c r="O128" s="44"/>
      <c r="P128" s="44"/>
      <c r="Q128" s="44"/>
      <c r="R128" s="44"/>
      <c r="S128" s="44"/>
      <c r="T128" s="80"/>
      <c r="AT128" s="25" t="s">
        <v>209</v>
      </c>
      <c r="AU128" s="25" t="s">
        <v>87</v>
      </c>
    </row>
    <row r="129" spans="2:65" s="12" customFormat="1">
      <c r="B129" s="221"/>
      <c r="C129" s="222"/>
      <c r="D129" s="218" t="s">
        <v>211</v>
      </c>
      <c r="E129" s="223" t="s">
        <v>34</v>
      </c>
      <c r="F129" s="224" t="s">
        <v>5983</v>
      </c>
      <c r="G129" s="222"/>
      <c r="H129" s="223" t="s">
        <v>34</v>
      </c>
      <c r="I129" s="225"/>
      <c r="J129" s="222"/>
      <c r="K129" s="222"/>
      <c r="L129" s="226"/>
      <c r="M129" s="227"/>
      <c r="N129" s="228"/>
      <c r="O129" s="228"/>
      <c r="P129" s="228"/>
      <c r="Q129" s="228"/>
      <c r="R129" s="228"/>
      <c r="S129" s="228"/>
      <c r="T129" s="229"/>
      <c r="AT129" s="230" t="s">
        <v>211</v>
      </c>
      <c r="AU129" s="230" t="s">
        <v>87</v>
      </c>
      <c r="AV129" s="12" t="s">
        <v>42</v>
      </c>
      <c r="AW129" s="12" t="s">
        <v>40</v>
      </c>
      <c r="AX129" s="12" t="s">
        <v>80</v>
      </c>
      <c r="AY129" s="230" t="s">
        <v>201</v>
      </c>
    </row>
    <row r="130" spans="2:65" s="13" customFormat="1">
      <c r="B130" s="231"/>
      <c r="C130" s="232"/>
      <c r="D130" s="218" t="s">
        <v>211</v>
      </c>
      <c r="E130" s="233" t="s">
        <v>34</v>
      </c>
      <c r="F130" s="234" t="s">
        <v>5984</v>
      </c>
      <c r="G130" s="232"/>
      <c r="H130" s="235">
        <v>14.118</v>
      </c>
      <c r="I130" s="236"/>
      <c r="J130" s="232"/>
      <c r="K130" s="232"/>
      <c r="L130" s="237"/>
      <c r="M130" s="238"/>
      <c r="N130" s="239"/>
      <c r="O130" s="239"/>
      <c r="P130" s="239"/>
      <c r="Q130" s="239"/>
      <c r="R130" s="239"/>
      <c r="S130" s="239"/>
      <c r="T130" s="240"/>
      <c r="AT130" s="241" t="s">
        <v>211</v>
      </c>
      <c r="AU130" s="241" t="s">
        <v>87</v>
      </c>
      <c r="AV130" s="13" t="s">
        <v>87</v>
      </c>
      <c r="AW130" s="13" t="s">
        <v>40</v>
      </c>
      <c r="AX130" s="13" t="s">
        <v>80</v>
      </c>
      <c r="AY130" s="241" t="s">
        <v>201</v>
      </c>
    </row>
    <row r="131" spans="2:65" s="14" customFormat="1">
      <c r="B131" s="242"/>
      <c r="C131" s="243"/>
      <c r="D131" s="218" t="s">
        <v>211</v>
      </c>
      <c r="E131" s="244" t="s">
        <v>34</v>
      </c>
      <c r="F131" s="245" t="s">
        <v>215</v>
      </c>
      <c r="G131" s="243"/>
      <c r="H131" s="246">
        <v>14.118</v>
      </c>
      <c r="I131" s="247"/>
      <c r="J131" s="243"/>
      <c r="K131" s="243"/>
      <c r="L131" s="248"/>
      <c r="M131" s="249"/>
      <c r="N131" s="250"/>
      <c r="O131" s="250"/>
      <c r="P131" s="250"/>
      <c r="Q131" s="250"/>
      <c r="R131" s="250"/>
      <c r="S131" s="250"/>
      <c r="T131" s="251"/>
      <c r="AT131" s="252" t="s">
        <v>211</v>
      </c>
      <c r="AU131" s="252" t="s">
        <v>87</v>
      </c>
      <c r="AV131" s="14" t="s">
        <v>111</v>
      </c>
      <c r="AW131" s="14" t="s">
        <v>40</v>
      </c>
      <c r="AX131" s="14" t="s">
        <v>42</v>
      </c>
      <c r="AY131" s="252" t="s">
        <v>201</v>
      </c>
    </row>
    <row r="132" spans="2:65" s="1" customFormat="1" ht="38.25" customHeight="1">
      <c r="B132" s="43"/>
      <c r="C132" s="206" t="s">
        <v>253</v>
      </c>
      <c r="D132" s="206" t="s">
        <v>203</v>
      </c>
      <c r="E132" s="207" t="s">
        <v>294</v>
      </c>
      <c r="F132" s="208" t="s">
        <v>295</v>
      </c>
      <c r="G132" s="209" t="s">
        <v>206</v>
      </c>
      <c r="H132" s="210">
        <v>32.277999999999999</v>
      </c>
      <c r="I132" s="211"/>
      <c r="J132" s="212">
        <f>ROUND(I132*H132,2)</f>
        <v>0</v>
      </c>
      <c r="K132" s="208" t="s">
        <v>207</v>
      </c>
      <c r="L132" s="63"/>
      <c r="M132" s="213" t="s">
        <v>34</v>
      </c>
      <c r="N132" s="214" t="s">
        <v>51</v>
      </c>
      <c r="O132" s="44"/>
      <c r="P132" s="215">
        <f>O132*H132</f>
        <v>0</v>
      </c>
      <c r="Q132" s="215">
        <v>0</v>
      </c>
      <c r="R132" s="215">
        <f>Q132*H132</f>
        <v>0</v>
      </c>
      <c r="S132" s="215">
        <v>0</v>
      </c>
      <c r="T132" s="216">
        <f>S132*H132</f>
        <v>0</v>
      </c>
      <c r="AR132" s="25" t="s">
        <v>111</v>
      </c>
      <c r="AT132" s="25" t="s">
        <v>203</v>
      </c>
      <c r="AU132" s="25" t="s">
        <v>87</v>
      </c>
      <c r="AY132" s="25" t="s">
        <v>201</v>
      </c>
      <c r="BE132" s="217">
        <f>IF(N132="základní",J132,0)</f>
        <v>0</v>
      </c>
      <c r="BF132" s="217">
        <f>IF(N132="snížená",J132,0)</f>
        <v>0</v>
      </c>
      <c r="BG132" s="217">
        <f>IF(N132="zákl. přenesená",J132,0)</f>
        <v>0</v>
      </c>
      <c r="BH132" s="217">
        <f>IF(N132="sníž. přenesená",J132,0)</f>
        <v>0</v>
      </c>
      <c r="BI132" s="217">
        <f>IF(N132="nulová",J132,0)</f>
        <v>0</v>
      </c>
      <c r="BJ132" s="25" t="s">
        <v>42</v>
      </c>
      <c r="BK132" s="217">
        <f>ROUND(I132*H132,2)</f>
        <v>0</v>
      </c>
      <c r="BL132" s="25" t="s">
        <v>111</v>
      </c>
      <c r="BM132" s="25" t="s">
        <v>5988</v>
      </c>
    </row>
    <row r="133" spans="2:65" s="1" customFormat="1" ht="409.5">
      <c r="B133" s="43"/>
      <c r="C133" s="65"/>
      <c r="D133" s="218" t="s">
        <v>209</v>
      </c>
      <c r="E133" s="65"/>
      <c r="F133" s="219" t="s">
        <v>3351</v>
      </c>
      <c r="G133" s="65"/>
      <c r="H133" s="65"/>
      <c r="I133" s="175"/>
      <c r="J133" s="65"/>
      <c r="K133" s="65"/>
      <c r="L133" s="63"/>
      <c r="M133" s="220"/>
      <c r="N133" s="44"/>
      <c r="O133" s="44"/>
      <c r="P133" s="44"/>
      <c r="Q133" s="44"/>
      <c r="R133" s="44"/>
      <c r="S133" s="44"/>
      <c r="T133" s="80"/>
      <c r="AT133" s="25" t="s">
        <v>209</v>
      </c>
      <c r="AU133" s="25" t="s">
        <v>87</v>
      </c>
    </row>
    <row r="134" spans="2:65" s="12" customFormat="1">
      <c r="B134" s="221"/>
      <c r="C134" s="222"/>
      <c r="D134" s="218" t="s">
        <v>211</v>
      </c>
      <c r="E134" s="223" t="s">
        <v>34</v>
      </c>
      <c r="F134" s="224" t="s">
        <v>5989</v>
      </c>
      <c r="G134" s="222"/>
      <c r="H134" s="223" t="s">
        <v>34</v>
      </c>
      <c r="I134" s="225"/>
      <c r="J134" s="222"/>
      <c r="K134" s="222"/>
      <c r="L134" s="226"/>
      <c r="M134" s="227"/>
      <c r="N134" s="228"/>
      <c r="O134" s="228"/>
      <c r="P134" s="228"/>
      <c r="Q134" s="228"/>
      <c r="R134" s="228"/>
      <c r="S134" s="228"/>
      <c r="T134" s="229"/>
      <c r="AT134" s="230" t="s">
        <v>211</v>
      </c>
      <c r="AU134" s="230" t="s">
        <v>87</v>
      </c>
      <c r="AV134" s="12" t="s">
        <v>42</v>
      </c>
      <c r="AW134" s="12" t="s">
        <v>40</v>
      </c>
      <c r="AX134" s="12" t="s">
        <v>80</v>
      </c>
      <c r="AY134" s="230" t="s">
        <v>201</v>
      </c>
    </row>
    <row r="135" spans="2:65" s="12" customFormat="1">
      <c r="B135" s="221"/>
      <c r="C135" s="222"/>
      <c r="D135" s="218" t="s">
        <v>211</v>
      </c>
      <c r="E135" s="223" t="s">
        <v>34</v>
      </c>
      <c r="F135" s="224" t="s">
        <v>5967</v>
      </c>
      <c r="G135" s="222"/>
      <c r="H135" s="223" t="s">
        <v>34</v>
      </c>
      <c r="I135" s="225"/>
      <c r="J135" s="222"/>
      <c r="K135" s="222"/>
      <c r="L135" s="226"/>
      <c r="M135" s="227"/>
      <c r="N135" s="228"/>
      <c r="O135" s="228"/>
      <c r="P135" s="228"/>
      <c r="Q135" s="228"/>
      <c r="R135" s="228"/>
      <c r="S135" s="228"/>
      <c r="T135" s="229"/>
      <c r="AT135" s="230" t="s">
        <v>211</v>
      </c>
      <c r="AU135" s="230" t="s">
        <v>87</v>
      </c>
      <c r="AV135" s="12" t="s">
        <v>42</v>
      </c>
      <c r="AW135" s="12" t="s">
        <v>40</v>
      </c>
      <c r="AX135" s="12" t="s">
        <v>80</v>
      </c>
      <c r="AY135" s="230" t="s">
        <v>201</v>
      </c>
    </row>
    <row r="136" spans="2:65" s="12" customFormat="1">
      <c r="B136" s="221"/>
      <c r="C136" s="222"/>
      <c r="D136" s="218" t="s">
        <v>211</v>
      </c>
      <c r="E136" s="223" t="s">
        <v>34</v>
      </c>
      <c r="F136" s="224" t="s">
        <v>5968</v>
      </c>
      <c r="G136" s="222"/>
      <c r="H136" s="223" t="s">
        <v>34</v>
      </c>
      <c r="I136" s="225"/>
      <c r="J136" s="222"/>
      <c r="K136" s="222"/>
      <c r="L136" s="226"/>
      <c r="M136" s="227"/>
      <c r="N136" s="228"/>
      <c r="O136" s="228"/>
      <c r="P136" s="228"/>
      <c r="Q136" s="228"/>
      <c r="R136" s="228"/>
      <c r="S136" s="228"/>
      <c r="T136" s="229"/>
      <c r="AT136" s="230" t="s">
        <v>211</v>
      </c>
      <c r="AU136" s="230" t="s">
        <v>87</v>
      </c>
      <c r="AV136" s="12" t="s">
        <v>42</v>
      </c>
      <c r="AW136" s="12" t="s">
        <v>40</v>
      </c>
      <c r="AX136" s="12" t="s">
        <v>80</v>
      </c>
      <c r="AY136" s="230" t="s">
        <v>201</v>
      </c>
    </row>
    <row r="137" spans="2:65" s="13" customFormat="1">
      <c r="B137" s="231"/>
      <c r="C137" s="232"/>
      <c r="D137" s="218" t="s">
        <v>211</v>
      </c>
      <c r="E137" s="233" t="s">
        <v>34</v>
      </c>
      <c r="F137" s="234" t="s">
        <v>5990</v>
      </c>
      <c r="G137" s="232"/>
      <c r="H137" s="235">
        <v>0.92</v>
      </c>
      <c r="I137" s="236"/>
      <c r="J137" s="232"/>
      <c r="K137" s="232"/>
      <c r="L137" s="237"/>
      <c r="M137" s="238"/>
      <c r="N137" s="239"/>
      <c r="O137" s="239"/>
      <c r="P137" s="239"/>
      <c r="Q137" s="239"/>
      <c r="R137" s="239"/>
      <c r="S137" s="239"/>
      <c r="T137" s="240"/>
      <c r="AT137" s="241" t="s">
        <v>211</v>
      </c>
      <c r="AU137" s="241" t="s">
        <v>87</v>
      </c>
      <c r="AV137" s="13" t="s">
        <v>87</v>
      </c>
      <c r="AW137" s="13" t="s">
        <v>40</v>
      </c>
      <c r="AX137" s="13" t="s">
        <v>80</v>
      </c>
      <c r="AY137" s="241" t="s">
        <v>201</v>
      </c>
    </row>
    <row r="138" spans="2:65" s="13" customFormat="1">
      <c r="B138" s="231"/>
      <c r="C138" s="232"/>
      <c r="D138" s="218" t="s">
        <v>211</v>
      </c>
      <c r="E138" s="233" t="s">
        <v>34</v>
      </c>
      <c r="F138" s="234" t="s">
        <v>5991</v>
      </c>
      <c r="G138" s="232"/>
      <c r="H138" s="235">
        <v>45.476999999999997</v>
      </c>
      <c r="I138" s="236"/>
      <c r="J138" s="232"/>
      <c r="K138" s="232"/>
      <c r="L138" s="237"/>
      <c r="M138" s="238"/>
      <c r="N138" s="239"/>
      <c r="O138" s="239"/>
      <c r="P138" s="239"/>
      <c r="Q138" s="239"/>
      <c r="R138" s="239"/>
      <c r="S138" s="239"/>
      <c r="T138" s="240"/>
      <c r="AT138" s="241" t="s">
        <v>211</v>
      </c>
      <c r="AU138" s="241" t="s">
        <v>87</v>
      </c>
      <c r="AV138" s="13" t="s">
        <v>87</v>
      </c>
      <c r="AW138" s="13" t="s">
        <v>40</v>
      </c>
      <c r="AX138" s="13" t="s">
        <v>80</v>
      </c>
      <c r="AY138" s="241" t="s">
        <v>201</v>
      </c>
    </row>
    <row r="139" spans="2:65" s="13" customFormat="1">
      <c r="B139" s="231"/>
      <c r="C139" s="232"/>
      <c r="D139" s="218" t="s">
        <v>211</v>
      </c>
      <c r="E139" s="233" t="s">
        <v>34</v>
      </c>
      <c r="F139" s="234" t="s">
        <v>5992</v>
      </c>
      <c r="G139" s="232"/>
      <c r="H139" s="235">
        <v>-4.0339999999999998</v>
      </c>
      <c r="I139" s="236"/>
      <c r="J139" s="232"/>
      <c r="K139" s="232"/>
      <c r="L139" s="237"/>
      <c r="M139" s="238"/>
      <c r="N139" s="239"/>
      <c r="O139" s="239"/>
      <c r="P139" s="239"/>
      <c r="Q139" s="239"/>
      <c r="R139" s="239"/>
      <c r="S139" s="239"/>
      <c r="T139" s="240"/>
      <c r="AT139" s="241" t="s">
        <v>211</v>
      </c>
      <c r="AU139" s="241" t="s">
        <v>87</v>
      </c>
      <c r="AV139" s="13" t="s">
        <v>87</v>
      </c>
      <c r="AW139" s="13" t="s">
        <v>40</v>
      </c>
      <c r="AX139" s="13" t="s">
        <v>80</v>
      </c>
      <c r="AY139" s="241" t="s">
        <v>201</v>
      </c>
    </row>
    <row r="140" spans="2:65" s="13" customFormat="1">
      <c r="B140" s="231"/>
      <c r="C140" s="232"/>
      <c r="D140" s="218" t="s">
        <v>211</v>
      </c>
      <c r="E140" s="233" t="s">
        <v>34</v>
      </c>
      <c r="F140" s="234" t="s">
        <v>5993</v>
      </c>
      <c r="G140" s="232"/>
      <c r="H140" s="235">
        <v>-10.085000000000001</v>
      </c>
      <c r="I140" s="236"/>
      <c r="J140" s="232"/>
      <c r="K140" s="232"/>
      <c r="L140" s="237"/>
      <c r="M140" s="238"/>
      <c r="N140" s="239"/>
      <c r="O140" s="239"/>
      <c r="P140" s="239"/>
      <c r="Q140" s="239"/>
      <c r="R140" s="239"/>
      <c r="S140" s="239"/>
      <c r="T140" s="240"/>
      <c r="AT140" s="241" t="s">
        <v>211</v>
      </c>
      <c r="AU140" s="241" t="s">
        <v>87</v>
      </c>
      <c r="AV140" s="13" t="s">
        <v>87</v>
      </c>
      <c r="AW140" s="13" t="s">
        <v>40</v>
      </c>
      <c r="AX140" s="13" t="s">
        <v>80</v>
      </c>
      <c r="AY140" s="241" t="s">
        <v>201</v>
      </c>
    </row>
    <row r="141" spans="2:65" s="14" customFormat="1">
      <c r="B141" s="242"/>
      <c r="C141" s="243"/>
      <c r="D141" s="218" t="s">
        <v>211</v>
      </c>
      <c r="E141" s="244" t="s">
        <v>34</v>
      </c>
      <c r="F141" s="245" t="s">
        <v>215</v>
      </c>
      <c r="G141" s="243"/>
      <c r="H141" s="246">
        <v>32.277999999999999</v>
      </c>
      <c r="I141" s="247"/>
      <c r="J141" s="243"/>
      <c r="K141" s="243"/>
      <c r="L141" s="248"/>
      <c r="M141" s="249"/>
      <c r="N141" s="250"/>
      <c r="O141" s="250"/>
      <c r="P141" s="250"/>
      <c r="Q141" s="250"/>
      <c r="R141" s="250"/>
      <c r="S141" s="250"/>
      <c r="T141" s="251"/>
      <c r="AT141" s="252" t="s">
        <v>211</v>
      </c>
      <c r="AU141" s="252" t="s">
        <v>87</v>
      </c>
      <c r="AV141" s="14" t="s">
        <v>111</v>
      </c>
      <c r="AW141" s="14" t="s">
        <v>40</v>
      </c>
      <c r="AX141" s="14" t="s">
        <v>42</v>
      </c>
      <c r="AY141" s="252" t="s">
        <v>201</v>
      </c>
    </row>
    <row r="142" spans="2:65" s="1" customFormat="1" ht="51" customHeight="1">
      <c r="B142" s="43"/>
      <c r="C142" s="206" t="s">
        <v>257</v>
      </c>
      <c r="D142" s="206" t="s">
        <v>203</v>
      </c>
      <c r="E142" s="207" t="s">
        <v>3363</v>
      </c>
      <c r="F142" s="208" t="s">
        <v>3364</v>
      </c>
      <c r="G142" s="209" t="s">
        <v>206</v>
      </c>
      <c r="H142" s="210">
        <v>10.086</v>
      </c>
      <c r="I142" s="211"/>
      <c r="J142" s="212">
        <f>ROUND(I142*H142,2)</f>
        <v>0</v>
      </c>
      <c r="K142" s="208" t="s">
        <v>207</v>
      </c>
      <c r="L142" s="63"/>
      <c r="M142" s="213" t="s">
        <v>34</v>
      </c>
      <c r="N142" s="214" t="s">
        <v>51</v>
      </c>
      <c r="O142" s="44"/>
      <c r="P142" s="215">
        <f>O142*H142</f>
        <v>0</v>
      </c>
      <c r="Q142" s="215">
        <v>0</v>
      </c>
      <c r="R142" s="215">
        <f>Q142*H142</f>
        <v>0</v>
      </c>
      <c r="S142" s="215">
        <v>0</v>
      </c>
      <c r="T142" s="216">
        <f>S142*H142</f>
        <v>0</v>
      </c>
      <c r="AR142" s="25" t="s">
        <v>111</v>
      </c>
      <c r="AT142" s="25" t="s">
        <v>203</v>
      </c>
      <c r="AU142" s="25" t="s">
        <v>87</v>
      </c>
      <c r="AY142" s="25" t="s">
        <v>201</v>
      </c>
      <c r="BE142" s="217">
        <f>IF(N142="základní",J142,0)</f>
        <v>0</v>
      </c>
      <c r="BF142" s="217">
        <f>IF(N142="snížená",J142,0)</f>
        <v>0</v>
      </c>
      <c r="BG142" s="217">
        <f>IF(N142="zákl. přenesená",J142,0)</f>
        <v>0</v>
      </c>
      <c r="BH142" s="217">
        <f>IF(N142="sníž. přenesená",J142,0)</f>
        <v>0</v>
      </c>
      <c r="BI142" s="217">
        <f>IF(N142="nulová",J142,0)</f>
        <v>0</v>
      </c>
      <c r="BJ142" s="25" t="s">
        <v>42</v>
      </c>
      <c r="BK142" s="217">
        <f>ROUND(I142*H142,2)</f>
        <v>0</v>
      </c>
      <c r="BL142" s="25" t="s">
        <v>111</v>
      </c>
      <c r="BM142" s="25" t="s">
        <v>5994</v>
      </c>
    </row>
    <row r="143" spans="2:65" s="1" customFormat="1" ht="94.5">
      <c r="B143" s="43"/>
      <c r="C143" s="65"/>
      <c r="D143" s="218" t="s">
        <v>209</v>
      </c>
      <c r="E143" s="65"/>
      <c r="F143" s="219" t="s">
        <v>3366</v>
      </c>
      <c r="G143" s="65"/>
      <c r="H143" s="65"/>
      <c r="I143" s="175"/>
      <c r="J143" s="65"/>
      <c r="K143" s="65"/>
      <c r="L143" s="63"/>
      <c r="M143" s="220"/>
      <c r="N143" s="44"/>
      <c r="O143" s="44"/>
      <c r="P143" s="44"/>
      <c r="Q143" s="44"/>
      <c r="R143" s="44"/>
      <c r="S143" s="44"/>
      <c r="T143" s="80"/>
      <c r="AT143" s="25" t="s">
        <v>209</v>
      </c>
      <c r="AU143" s="25" t="s">
        <v>87</v>
      </c>
    </row>
    <row r="144" spans="2:65" s="12" customFormat="1">
      <c r="B144" s="221"/>
      <c r="C144" s="222"/>
      <c r="D144" s="218" t="s">
        <v>211</v>
      </c>
      <c r="E144" s="223" t="s">
        <v>34</v>
      </c>
      <c r="F144" s="224" t="s">
        <v>5967</v>
      </c>
      <c r="G144" s="222"/>
      <c r="H144" s="223" t="s">
        <v>34</v>
      </c>
      <c r="I144" s="225"/>
      <c r="J144" s="222"/>
      <c r="K144" s="222"/>
      <c r="L144" s="226"/>
      <c r="M144" s="227"/>
      <c r="N144" s="228"/>
      <c r="O144" s="228"/>
      <c r="P144" s="228"/>
      <c r="Q144" s="228"/>
      <c r="R144" s="228"/>
      <c r="S144" s="228"/>
      <c r="T144" s="229"/>
      <c r="AT144" s="230" t="s">
        <v>211</v>
      </c>
      <c r="AU144" s="230" t="s">
        <v>87</v>
      </c>
      <c r="AV144" s="12" t="s">
        <v>42</v>
      </c>
      <c r="AW144" s="12" t="s">
        <v>40</v>
      </c>
      <c r="AX144" s="12" t="s">
        <v>80</v>
      </c>
      <c r="AY144" s="230" t="s">
        <v>201</v>
      </c>
    </row>
    <row r="145" spans="2:65" s="12" customFormat="1">
      <c r="B145" s="221"/>
      <c r="C145" s="222"/>
      <c r="D145" s="218" t="s">
        <v>211</v>
      </c>
      <c r="E145" s="223" t="s">
        <v>34</v>
      </c>
      <c r="F145" s="224" t="s">
        <v>5968</v>
      </c>
      <c r="G145" s="222"/>
      <c r="H145" s="223" t="s">
        <v>34</v>
      </c>
      <c r="I145" s="225"/>
      <c r="J145" s="222"/>
      <c r="K145" s="222"/>
      <c r="L145" s="226"/>
      <c r="M145" s="227"/>
      <c r="N145" s="228"/>
      <c r="O145" s="228"/>
      <c r="P145" s="228"/>
      <c r="Q145" s="228"/>
      <c r="R145" s="228"/>
      <c r="S145" s="228"/>
      <c r="T145" s="229"/>
      <c r="AT145" s="230" t="s">
        <v>211</v>
      </c>
      <c r="AU145" s="230" t="s">
        <v>87</v>
      </c>
      <c r="AV145" s="12" t="s">
        <v>42</v>
      </c>
      <c r="AW145" s="12" t="s">
        <v>40</v>
      </c>
      <c r="AX145" s="12" t="s">
        <v>80</v>
      </c>
      <c r="AY145" s="230" t="s">
        <v>201</v>
      </c>
    </row>
    <row r="146" spans="2:65" s="13" customFormat="1">
      <c r="B146" s="231"/>
      <c r="C146" s="232"/>
      <c r="D146" s="218" t="s">
        <v>211</v>
      </c>
      <c r="E146" s="233" t="s">
        <v>34</v>
      </c>
      <c r="F146" s="234" t="s">
        <v>5995</v>
      </c>
      <c r="G146" s="232"/>
      <c r="H146" s="235">
        <v>0.2</v>
      </c>
      <c r="I146" s="236"/>
      <c r="J146" s="232"/>
      <c r="K146" s="232"/>
      <c r="L146" s="237"/>
      <c r="M146" s="238"/>
      <c r="N146" s="239"/>
      <c r="O146" s="239"/>
      <c r="P146" s="239"/>
      <c r="Q146" s="239"/>
      <c r="R146" s="239"/>
      <c r="S146" s="239"/>
      <c r="T146" s="240"/>
      <c r="AT146" s="241" t="s">
        <v>211</v>
      </c>
      <c r="AU146" s="241" t="s">
        <v>87</v>
      </c>
      <c r="AV146" s="13" t="s">
        <v>87</v>
      </c>
      <c r="AW146" s="13" t="s">
        <v>40</v>
      </c>
      <c r="AX146" s="13" t="s">
        <v>80</v>
      </c>
      <c r="AY146" s="241" t="s">
        <v>201</v>
      </c>
    </row>
    <row r="147" spans="2:65" s="13" customFormat="1">
      <c r="B147" s="231"/>
      <c r="C147" s="232"/>
      <c r="D147" s="218" t="s">
        <v>211</v>
      </c>
      <c r="E147" s="233" t="s">
        <v>34</v>
      </c>
      <c r="F147" s="234" t="s">
        <v>5996</v>
      </c>
      <c r="G147" s="232"/>
      <c r="H147" s="235">
        <v>9.8859999999999992</v>
      </c>
      <c r="I147" s="236"/>
      <c r="J147" s="232"/>
      <c r="K147" s="232"/>
      <c r="L147" s="237"/>
      <c r="M147" s="238"/>
      <c r="N147" s="239"/>
      <c r="O147" s="239"/>
      <c r="P147" s="239"/>
      <c r="Q147" s="239"/>
      <c r="R147" s="239"/>
      <c r="S147" s="239"/>
      <c r="T147" s="240"/>
      <c r="AT147" s="241" t="s">
        <v>211</v>
      </c>
      <c r="AU147" s="241" t="s">
        <v>87</v>
      </c>
      <c r="AV147" s="13" t="s">
        <v>87</v>
      </c>
      <c r="AW147" s="13" t="s">
        <v>40</v>
      </c>
      <c r="AX147" s="13" t="s">
        <v>80</v>
      </c>
      <c r="AY147" s="241" t="s">
        <v>201</v>
      </c>
    </row>
    <row r="148" spans="2:65" s="14" customFormat="1">
      <c r="B148" s="242"/>
      <c r="C148" s="243"/>
      <c r="D148" s="218" t="s">
        <v>211</v>
      </c>
      <c r="E148" s="244" t="s">
        <v>34</v>
      </c>
      <c r="F148" s="245" t="s">
        <v>215</v>
      </c>
      <c r="G148" s="243"/>
      <c r="H148" s="246">
        <v>10.086</v>
      </c>
      <c r="I148" s="247"/>
      <c r="J148" s="243"/>
      <c r="K148" s="243"/>
      <c r="L148" s="248"/>
      <c r="M148" s="249"/>
      <c r="N148" s="250"/>
      <c r="O148" s="250"/>
      <c r="P148" s="250"/>
      <c r="Q148" s="250"/>
      <c r="R148" s="250"/>
      <c r="S148" s="250"/>
      <c r="T148" s="251"/>
      <c r="AT148" s="252" t="s">
        <v>211</v>
      </c>
      <c r="AU148" s="252" t="s">
        <v>87</v>
      </c>
      <c r="AV148" s="14" t="s">
        <v>111</v>
      </c>
      <c r="AW148" s="14" t="s">
        <v>40</v>
      </c>
      <c r="AX148" s="14" t="s">
        <v>42</v>
      </c>
      <c r="AY148" s="252" t="s">
        <v>201</v>
      </c>
    </row>
    <row r="149" spans="2:65" s="1" customFormat="1" ht="16.5" customHeight="1">
      <c r="B149" s="43"/>
      <c r="C149" s="264" t="s">
        <v>261</v>
      </c>
      <c r="D149" s="264" t="s">
        <v>306</v>
      </c>
      <c r="E149" s="265" t="s">
        <v>3375</v>
      </c>
      <c r="F149" s="266" t="s">
        <v>3376</v>
      </c>
      <c r="G149" s="267" t="s">
        <v>355</v>
      </c>
      <c r="H149" s="268">
        <v>20.172000000000001</v>
      </c>
      <c r="I149" s="269"/>
      <c r="J149" s="270">
        <f>ROUND(I149*H149,2)</f>
        <v>0</v>
      </c>
      <c r="K149" s="266" t="s">
        <v>207</v>
      </c>
      <c r="L149" s="271"/>
      <c r="M149" s="272" t="s">
        <v>34</v>
      </c>
      <c r="N149" s="273" t="s">
        <v>51</v>
      </c>
      <c r="O149" s="44"/>
      <c r="P149" s="215">
        <f>O149*H149</f>
        <v>0</v>
      </c>
      <c r="Q149" s="215">
        <v>1</v>
      </c>
      <c r="R149" s="215">
        <f>Q149*H149</f>
        <v>20.172000000000001</v>
      </c>
      <c r="S149" s="215">
        <v>0</v>
      </c>
      <c r="T149" s="216">
        <f>S149*H149</f>
        <v>0</v>
      </c>
      <c r="AR149" s="25" t="s">
        <v>244</v>
      </c>
      <c r="AT149" s="25" t="s">
        <v>306</v>
      </c>
      <c r="AU149" s="25" t="s">
        <v>87</v>
      </c>
      <c r="AY149" s="25" t="s">
        <v>201</v>
      </c>
      <c r="BE149" s="217">
        <f>IF(N149="základní",J149,0)</f>
        <v>0</v>
      </c>
      <c r="BF149" s="217">
        <f>IF(N149="snížená",J149,0)</f>
        <v>0</v>
      </c>
      <c r="BG149" s="217">
        <f>IF(N149="zákl. přenesená",J149,0)</f>
        <v>0</v>
      </c>
      <c r="BH149" s="217">
        <f>IF(N149="sníž. přenesená",J149,0)</f>
        <v>0</v>
      </c>
      <c r="BI149" s="217">
        <f>IF(N149="nulová",J149,0)</f>
        <v>0</v>
      </c>
      <c r="BJ149" s="25" t="s">
        <v>42</v>
      </c>
      <c r="BK149" s="217">
        <f>ROUND(I149*H149,2)</f>
        <v>0</v>
      </c>
      <c r="BL149" s="25" t="s">
        <v>111</v>
      </c>
      <c r="BM149" s="25" t="s">
        <v>5997</v>
      </c>
    </row>
    <row r="150" spans="2:65" s="13" customFormat="1">
      <c r="B150" s="231"/>
      <c r="C150" s="232"/>
      <c r="D150" s="218" t="s">
        <v>211</v>
      </c>
      <c r="E150" s="232"/>
      <c r="F150" s="234" t="s">
        <v>5998</v>
      </c>
      <c r="G150" s="232"/>
      <c r="H150" s="235">
        <v>20.172000000000001</v>
      </c>
      <c r="I150" s="236"/>
      <c r="J150" s="232"/>
      <c r="K150" s="232"/>
      <c r="L150" s="237"/>
      <c r="M150" s="238"/>
      <c r="N150" s="239"/>
      <c r="O150" s="239"/>
      <c r="P150" s="239"/>
      <c r="Q150" s="239"/>
      <c r="R150" s="239"/>
      <c r="S150" s="239"/>
      <c r="T150" s="240"/>
      <c r="AT150" s="241" t="s">
        <v>211</v>
      </c>
      <c r="AU150" s="241" t="s">
        <v>87</v>
      </c>
      <c r="AV150" s="13" t="s">
        <v>87</v>
      </c>
      <c r="AW150" s="13" t="s">
        <v>6</v>
      </c>
      <c r="AX150" s="13" t="s">
        <v>42</v>
      </c>
      <c r="AY150" s="241" t="s">
        <v>201</v>
      </c>
    </row>
    <row r="151" spans="2:65" s="11" customFormat="1" ht="29.85" customHeight="1">
      <c r="B151" s="190"/>
      <c r="C151" s="191"/>
      <c r="D151" s="192" t="s">
        <v>79</v>
      </c>
      <c r="E151" s="204" t="s">
        <v>111</v>
      </c>
      <c r="F151" s="204" t="s">
        <v>663</v>
      </c>
      <c r="G151" s="191"/>
      <c r="H151" s="191"/>
      <c r="I151" s="194"/>
      <c r="J151" s="205">
        <f>BK151</f>
        <v>0</v>
      </c>
      <c r="K151" s="191"/>
      <c r="L151" s="196"/>
      <c r="M151" s="197"/>
      <c r="N151" s="198"/>
      <c r="O151" s="198"/>
      <c r="P151" s="199">
        <f>SUM(P152:P158)</f>
        <v>0</v>
      </c>
      <c r="Q151" s="198"/>
      <c r="R151" s="199">
        <f>SUM(R152:R158)</f>
        <v>0</v>
      </c>
      <c r="S151" s="198"/>
      <c r="T151" s="200">
        <f>SUM(T152:T158)</f>
        <v>0</v>
      </c>
      <c r="AR151" s="201" t="s">
        <v>42</v>
      </c>
      <c r="AT151" s="202" t="s">
        <v>79</v>
      </c>
      <c r="AU151" s="202" t="s">
        <v>42</v>
      </c>
      <c r="AY151" s="201" t="s">
        <v>201</v>
      </c>
      <c r="BK151" s="203">
        <f>SUM(BK152:BK158)</f>
        <v>0</v>
      </c>
    </row>
    <row r="152" spans="2:65" s="1" customFormat="1" ht="25.5" customHeight="1">
      <c r="B152" s="43"/>
      <c r="C152" s="206" t="s">
        <v>265</v>
      </c>
      <c r="D152" s="206" t="s">
        <v>203</v>
      </c>
      <c r="E152" s="207" t="s">
        <v>3379</v>
      </c>
      <c r="F152" s="208" t="s">
        <v>3380</v>
      </c>
      <c r="G152" s="209" t="s">
        <v>206</v>
      </c>
      <c r="H152" s="210">
        <v>4.0339999999999998</v>
      </c>
      <c r="I152" s="211"/>
      <c r="J152" s="212">
        <f>ROUND(I152*H152,2)</f>
        <v>0</v>
      </c>
      <c r="K152" s="208" t="s">
        <v>207</v>
      </c>
      <c r="L152" s="63"/>
      <c r="M152" s="213" t="s">
        <v>34</v>
      </c>
      <c r="N152" s="214" t="s">
        <v>51</v>
      </c>
      <c r="O152" s="44"/>
      <c r="P152" s="215">
        <f>O152*H152</f>
        <v>0</v>
      </c>
      <c r="Q152" s="215">
        <v>0</v>
      </c>
      <c r="R152" s="215">
        <f>Q152*H152</f>
        <v>0</v>
      </c>
      <c r="S152" s="215">
        <v>0</v>
      </c>
      <c r="T152" s="216">
        <f>S152*H152</f>
        <v>0</v>
      </c>
      <c r="AR152" s="25" t="s">
        <v>111</v>
      </c>
      <c r="AT152" s="25" t="s">
        <v>203</v>
      </c>
      <c r="AU152" s="25" t="s">
        <v>87</v>
      </c>
      <c r="AY152" s="25" t="s">
        <v>201</v>
      </c>
      <c r="BE152" s="217">
        <f>IF(N152="základní",J152,0)</f>
        <v>0</v>
      </c>
      <c r="BF152" s="217">
        <f>IF(N152="snížená",J152,0)</f>
        <v>0</v>
      </c>
      <c r="BG152" s="217">
        <f>IF(N152="zákl. přenesená",J152,0)</f>
        <v>0</v>
      </c>
      <c r="BH152" s="217">
        <f>IF(N152="sníž. přenesená",J152,0)</f>
        <v>0</v>
      </c>
      <c r="BI152" s="217">
        <f>IF(N152="nulová",J152,0)</f>
        <v>0</v>
      </c>
      <c r="BJ152" s="25" t="s">
        <v>42</v>
      </c>
      <c r="BK152" s="217">
        <f>ROUND(I152*H152,2)</f>
        <v>0</v>
      </c>
      <c r="BL152" s="25" t="s">
        <v>111</v>
      </c>
      <c r="BM152" s="25" t="s">
        <v>5999</v>
      </c>
    </row>
    <row r="153" spans="2:65" s="1" customFormat="1" ht="54">
      <c r="B153" s="43"/>
      <c r="C153" s="65"/>
      <c r="D153" s="218" t="s">
        <v>209</v>
      </c>
      <c r="E153" s="65"/>
      <c r="F153" s="219" t="s">
        <v>3382</v>
      </c>
      <c r="G153" s="65"/>
      <c r="H153" s="65"/>
      <c r="I153" s="175"/>
      <c r="J153" s="65"/>
      <c r="K153" s="65"/>
      <c r="L153" s="63"/>
      <c r="M153" s="220"/>
      <c r="N153" s="44"/>
      <c r="O153" s="44"/>
      <c r="P153" s="44"/>
      <c r="Q153" s="44"/>
      <c r="R153" s="44"/>
      <c r="S153" s="44"/>
      <c r="T153" s="80"/>
      <c r="AT153" s="25" t="s">
        <v>209</v>
      </c>
      <c r="AU153" s="25" t="s">
        <v>87</v>
      </c>
    </row>
    <row r="154" spans="2:65" s="12" customFormat="1">
      <c r="B154" s="221"/>
      <c r="C154" s="222"/>
      <c r="D154" s="218" t="s">
        <v>211</v>
      </c>
      <c r="E154" s="223" t="s">
        <v>34</v>
      </c>
      <c r="F154" s="224" t="s">
        <v>5967</v>
      </c>
      <c r="G154" s="222"/>
      <c r="H154" s="223" t="s">
        <v>34</v>
      </c>
      <c r="I154" s="225"/>
      <c r="J154" s="222"/>
      <c r="K154" s="222"/>
      <c r="L154" s="226"/>
      <c r="M154" s="227"/>
      <c r="N154" s="228"/>
      <c r="O154" s="228"/>
      <c r="P154" s="228"/>
      <c r="Q154" s="228"/>
      <c r="R154" s="228"/>
      <c r="S154" s="228"/>
      <c r="T154" s="229"/>
      <c r="AT154" s="230" t="s">
        <v>211</v>
      </c>
      <c r="AU154" s="230" t="s">
        <v>87</v>
      </c>
      <c r="AV154" s="12" t="s">
        <v>42</v>
      </c>
      <c r="AW154" s="12" t="s">
        <v>40</v>
      </c>
      <c r="AX154" s="12" t="s">
        <v>80</v>
      </c>
      <c r="AY154" s="230" t="s">
        <v>201</v>
      </c>
    </row>
    <row r="155" spans="2:65" s="12" customFormat="1">
      <c r="B155" s="221"/>
      <c r="C155" s="222"/>
      <c r="D155" s="218" t="s">
        <v>211</v>
      </c>
      <c r="E155" s="223" t="s">
        <v>34</v>
      </c>
      <c r="F155" s="224" t="s">
        <v>5968</v>
      </c>
      <c r="G155" s="222"/>
      <c r="H155" s="223" t="s">
        <v>34</v>
      </c>
      <c r="I155" s="225"/>
      <c r="J155" s="222"/>
      <c r="K155" s="222"/>
      <c r="L155" s="226"/>
      <c r="M155" s="227"/>
      <c r="N155" s="228"/>
      <c r="O155" s="228"/>
      <c r="P155" s="228"/>
      <c r="Q155" s="228"/>
      <c r="R155" s="228"/>
      <c r="S155" s="228"/>
      <c r="T155" s="229"/>
      <c r="AT155" s="230" t="s">
        <v>211</v>
      </c>
      <c r="AU155" s="230" t="s">
        <v>87</v>
      </c>
      <c r="AV155" s="12" t="s">
        <v>42</v>
      </c>
      <c r="AW155" s="12" t="s">
        <v>40</v>
      </c>
      <c r="AX155" s="12" t="s">
        <v>80</v>
      </c>
      <c r="AY155" s="230" t="s">
        <v>201</v>
      </c>
    </row>
    <row r="156" spans="2:65" s="13" customFormat="1">
      <c r="B156" s="231"/>
      <c r="C156" s="232"/>
      <c r="D156" s="218" t="s">
        <v>211</v>
      </c>
      <c r="E156" s="233" t="s">
        <v>34</v>
      </c>
      <c r="F156" s="234" t="s">
        <v>6000</v>
      </c>
      <c r="G156" s="232"/>
      <c r="H156" s="235">
        <v>0.08</v>
      </c>
      <c r="I156" s="236"/>
      <c r="J156" s="232"/>
      <c r="K156" s="232"/>
      <c r="L156" s="237"/>
      <c r="M156" s="238"/>
      <c r="N156" s="239"/>
      <c r="O156" s="239"/>
      <c r="P156" s="239"/>
      <c r="Q156" s="239"/>
      <c r="R156" s="239"/>
      <c r="S156" s="239"/>
      <c r="T156" s="240"/>
      <c r="AT156" s="241" t="s">
        <v>211</v>
      </c>
      <c r="AU156" s="241" t="s">
        <v>87</v>
      </c>
      <c r="AV156" s="13" t="s">
        <v>87</v>
      </c>
      <c r="AW156" s="13" t="s">
        <v>40</v>
      </c>
      <c r="AX156" s="13" t="s">
        <v>80</v>
      </c>
      <c r="AY156" s="241" t="s">
        <v>201</v>
      </c>
    </row>
    <row r="157" spans="2:65" s="13" customFormat="1">
      <c r="B157" s="231"/>
      <c r="C157" s="232"/>
      <c r="D157" s="218" t="s">
        <v>211</v>
      </c>
      <c r="E157" s="233" t="s">
        <v>34</v>
      </c>
      <c r="F157" s="234" t="s">
        <v>6001</v>
      </c>
      <c r="G157" s="232"/>
      <c r="H157" s="235">
        <v>3.9540000000000002</v>
      </c>
      <c r="I157" s="236"/>
      <c r="J157" s="232"/>
      <c r="K157" s="232"/>
      <c r="L157" s="237"/>
      <c r="M157" s="238"/>
      <c r="N157" s="239"/>
      <c r="O157" s="239"/>
      <c r="P157" s="239"/>
      <c r="Q157" s="239"/>
      <c r="R157" s="239"/>
      <c r="S157" s="239"/>
      <c r="T157" s="240"/>
      <c r="AT157" s="241" t="s">
        <v>211</v>
      </c>
      <c r="AU157" s="241" t="s">
        <v>87</v>
      </c>
      <c r="AV157" s="13" t="s">
        <v>87</v>
      </c>
      <c r="AW157" s="13" t="s">
        <v>40</v>
      </c>
      <c r="AX157" s="13" t="s">
        <v>80</v>
      </c>
      <c r="AY157" s="241" t="s">
        <v>201</v>
      </c>
    </row>
    <row r="158" spans="2:65" s="14" customFormat="1">
      <c r="B158" s="242"/>
      <c r="C158" s="243"/>
      <c r="D158" s="218" t="s">
        <v>211</v>
      </c>
      <c r="E158" s="244" t="s">
        <v>34</v>
      </c>
      <c r="F158" s="245" t="s">
        <v>215</v>
      </c>
      <c r="G158" s="243"/>
      <c r="H158" s="246">
        <v>4.0339999999999998</v>
      </c>
      <c r="I158" s="247"/>
      <c r="J158" s="243"/>
      <c r="K158" s="243"/>
      <c r="L158" s="248"/>
      <c r="M158" s="249"/>
      <c r="N158" s="250"/>
      <c r="O158" s="250"/>
      <c r="P158" s="250"/>
      <c r="Q158" s="250"/>
      <c r="R158" s="250"/>
      <c r="S158" s="250"/>
      <c r="T158" s="251"/>
      <c r="AT158" s="252" t="s">
        <v>211</v>
      </c>
      <c r="AU158" s="252" t="s">
        <v>87</v>
      </c>
      <c r="AV158" s="14" t="s">
        <v>111</v>
      </c>
      <c r="AW158" s="14" t="s">
        <v>40</v>
      </c>
      <c r="AX158" s="14" t="s">
        <v>42</v>
      </c>
      <c r="AY158" s="252" t="s">
        <v>201</v>
      </c>
    </row>
    <row r="159" spans="2:65" s="11" customFormat="1" ht="29.85" customHeight="1">
      <c r="B159" s="190"/>
      <c r="C159" s="191"/>
      <c r="D159" s="192" t="s">
        <v>79</v>
      </c>
      <c r="E159" s="204" t="s">
        <v>244</v>
      </c>
      <c r="F159" s="204" t="s">
        <v>4726</v>
      </c>
      <c r="G159" s="191"/>
      <c r="H159" s="191"/>
      <c r="I159" s="194"/>
      <c r="J159" s="205">
        <f>BK159</f>
        <v>0</v>
      </c>
      <c r="K159" s="191"/>
      <c r="L159" s="196"/>
      <c r="M159" s="197"/>
      <c r="N159" s="198"/>
      <c r="O159" s="198"/>
      <c r="P159" s="199">
        <f>SUM(P160:P171)</f>
        <v>0</v>
      </c>
      <c r="Q159" s="198"/>
      <c r="R159" s="199">
        <f>SUM(R160:R171)</f>
        <v>1.311206E-2</v>
      </c>
      <c r="S159" s="198"/>
      <c r="T159" s="200">
        <f>SUM(T160:T171)</f>
        <v>0</v>
      </c>
      <c r="AR159" s="201" t="s">
        <v>42</v>
      </c>
      <c r="AT159" s="202" t="s">
        <v>79</v>
      </c>
      <c r="AU159" s="202" t="s">
        <v>42</v>
      </c>
      <c r="AY159" s="201" t="s">
        <v>201</v>
      </c>
      <c r="BK159" s="203">
        <f>SUM(BK160:BK171)</f>
        <v>0</v>
      </c>
    </row>
    <row r="160" spans="2:65" s="1" customFormat="1" ht="16.5" customHeight="1">
      <c r="B160" s="43"/>
      <c r="C160" s="206" t="s">
        <v>272</v>
      </c>
      <c r="D160" s="206" t="s">
        <v>203</v>
      </c>
      <c r="E160" s="207" t="s">
        <v>5465</v>
      </c>
      <c r="F160" s="208" t="s">
        <v>5466</v>
      </c>
      <c r="G160" s="209" t="s">
        <v>540</v>
      </c>
      <c r="H160" s="210">
        <v>50.430999999999997</v>
      </c>
      <c r="I160" s="211"/>
      <c r="J160" s="212">
        <f>ROUND(I160*H160,2)</f>
        <v>0</v>
      </c>
      <c r="K160" s="208" t="s">
        <v>207</v>
      </c>
      <c r="L160" s="63"/>
      <c r="M160" s="213" t="s">
        <v>34</v>
      </c>
      <c r="N160" s="214" t="s">
        <v>51</v>
      </c>
      <c r="O160" s="44"/>
      <c r="P160" s="215">
        <f>O160*H160</f>
        <v>0</v>
      </c>
      <c r="Q160" s="215">
        <v>1.9000000000000001E-4</v>
      </c>
      <c r="R160" s="215">
        <f>Q160*H160</f>
        <v>9.5818900000000009E-3</v>
      </c>
      <c r="S160" s="215">
        <v>0</v>
      </c>
      <c r="T160" s="216">
        <f>S160*H160</f>
        <v>0</v>
      </c>
      <c r="AR160" s="25" t="s">
        <v>111</v>
      </c>
      <c r="AT160" s="25" t="s">
        <v>203</v>
      </c>
      <c r="AU160" s="25" t="s">
        <v>87</v>
      </c>
      <c r="AY160" s="25" t="s">
        <v>201</v>
      </c>
      <c r="BE160" s="217">
        <f>IF(N160="základní",J160,0)</f>
        <v>0</v>
      </c>
      <c r="BF160" s="217">
        <f>IF(N160="snížená",J160,0)</f>
        <v>0</v>
      </c>
      <c r="BG160" s="217">
        <f>IF(N160="zákl. přenesená",J160,0)</f>
        <v>0</v>
      </c>
      <c r="BH160" s="217">
        <f>IF(N160="sníž. přenesená",J160,0)</f>
        <v>0</v>
      </c>
      <c r="BI160" s="217">
        <f>IF(N160="nulová",J160,0)</f>
        <v>0</v>
      </c>
      <c r="BJ160" s="25" t="s">
        <v>42</v>
      </c>
      <c r="BK160" s="217">
        <f>ROUND(I160*H160,2)</f>
        <v>0</v>
      </c>
      <c r="BL160" s="25" t="s">
        <v>111</v>
      </c>
      <c r="BM160" s="25" t="s">
        <v>6002</v>
      </c>
    </row>
    <row r="161" spans="2:65" s="12" customFormat="1">
      <c r="B161" s="221"/>
      <c r="C161" s="222"/>
      <c r="D161" s="218" t="s">
        <v>211</v>
      </c>
      <c r="E161" s="223" t="s">
        <v>34</v>
      </c>
      <c r="F161" s="224" t="s">
        <v>5967</v>
      </c>
      <c r="G161" s="222"/>
      <c r="H161" s="223" t="s">
        <v>34</v>
      </c>
      <c r="I161" s="225"/>
      <c r="J161" s="222"/>
      <c r="K161" s="222"/>
      <c r="L161" s="226"/>
      <c r="M161" s="227"/>
      <c r="N161" s="228"/>
      <c r="O161" s="228"/>
      <c r="P161" s="228"/>
      <c r="Q161" s="228"/>
      <c r="R161" s="228"/>
      <c r="S161" s="228"/>
      <c r="T161" s="229"/>
      <c r="AT161" s="230" t="s">
        <v>211</v>
      </c>
      <c r="AU161" s="230" t="s">
        <v>87</v>
      </c>
      <c r="AV161" s="12" t="s">
        <v>42</v>
      </c>
      <c r="AW161" s="12" t="s">
        <v>40</v>
      </c>
      <c r="AX161" s="12" t="s">
        <v>80</v>
      </c>
      <c r="AY161" s="230" t="s">
        <v>201</v>
      </c>
    </row>
    <row r="162" spans="2:65" s="12" customFormat="1">
      <c r="B162" s="221"/>
      <c r="C162" s="222"/>
      <c r="D162" s="218" t="s">
        <v>211</v>
      </c>
      <c r="E162" s="223" t="s">
        <v>34</v>
      </c>
      <c r="F162" s="224" t="s">
        <v>5968</v>
      </c>
      <c r="G162" s="222"/>
      <c r="H162" s="223" t="s">
        <v>34</v>
      </c>
      <c r="I162" s="225"/>
      <c r="J162" s="222"/>
      <c r="K162" s="222"/>
      <c r="L162" s="226"/>
      <c r="M162" s="227"/>
      <c r="N162" s="228"/>
      <c r="O162" s="228"/>
      <c r="P162" s="228"/>
      <c r="Q162" s="228"/>
      <c r="R162" s="228"/>
      <c r="S162" s="228"/>
      <c r="T162" s="229"/>
      <c r="AT162" s="230" t="s">
        <v>211</v>
      </c>
      <c r="AU162" s="230" t="s">
        <v>87</v>
      </c>
      <c r="AV162" s="12" t="s">
        <v>42</v>
      </c>
      <c r="AW162" s="12" t="s">
        <v>40</v>
      </c>
      <c r="AX162" s="12" t="s">
        <v>80</v>
      </c>
      <c r="AY162" s="230" t="s">
        <v>201</v>
      </c>
    </row>
    <row r="163" spans="2:65" s="13" customFormat="1">
      <c r="B163" s="231"/>
      <c r="C163" s="232"/>
      <c r="D163" s="218" t="s">
        <v>211</v>
      </c>
      <c r="E163" s="233" t="s">
        <v>34</v>
      </c>
      <c r="F163" s="234" t="s">
        <v>6003</v>
      </c>
      <c r="G163" s="232"/>
      <c r="H163" s="235">
        <v>1</v>
      </c>
      <c r="I163" s="236"/>
      <c r="J163" s="232"/>
      <c r="K163" s="232"/>
      <c r="L163" s="237"/>
      <c r="M163" s="238"/>
      <c r="N163" s="239"/>
      <c r="O163" s="239"/>
      <c r="P163" s="239"/>
      <c r="Q163" s="239"/>
      <c r="R163" s="239"/>
      <c r="S163" s="239"/>
      <c r="T163" s="240"/>
      <c r="AT163" s="241" t="s">
        <v>211</v>
      </c>
      <c r="AU163" s="241" t="s">
        <v>87</v>
      </c>
      <c r="AV163" s="13" t="s">
        <v>87</v>
      </c>
      <c r="AW163" s="13" t="s">
        <v>40</v>
      </c>
      <c r="AX163" s="13" t="s">
        <v>80</v>
      </c>
      <c r="AY163" s="241" t="s">
        <v>201</v>
      </c>
    </row>
    <row r="164" spans="2:65" s="13" customFormat="1">
      <c r="B164" s="231"/>
      <c r="C164" s="232"/>
      <c r="D164" s="218" t="s">
        <v>211</v>
      </c>
      <c r="E164" s="233" t="s">
        <v>34</v>
      </c>
      <c r="F164" s="234" t="s">
        <v>6004</v>
      </c>
      <c r="G164" s="232"/>
      <c r="H164" s="235">
        <v>49.430999999999997</v>
      </c>
      <c r="I164" s="236"/>
      <c r="J164" s="232"/>
      <c r="K164" s="232"/>
      <c r="L164" s="237"/>
      <c r="M164" s="238"/>
      <c r="N164" s="239"/>
      <c r="O164" s="239"/>
      <c r="P164" s="239"/>
      <c r="Q164" s="239"/>
      <c r="R164" s="239"/>
      <c r="S164" s="239"/>
      <c r="T164" s="240"/>
      <c r="AT164" s="241" t="s">
        <v>211</v>
      </c>
      <c r="AU164" s="241" t="s">
        <v>87</v>
      </c>
      <c r="AV164" s="13" t="s">
        <v>87</v>
      </c>
      <c r="AW164" s="13" t="s">
        <v>40</v>
      </c>
      <c r="AX164" s="13" t="s">
        <v>80</v>
      </c>
      <c r="AY164" s="241" t="s">
        <v>201</v>
      </c>
    </row>
    <row r="165" spans="2:65" s="14" customFormat="1">
      <c r="B165" s="242"/>
      <c r="C165" s="243"/>
      <c r="D165" s="218" t="s">
        <v>211</v>
      </c>
      <c r="E165" s="244" t="s">
        <v>34</v>
      </c>
      <c r="F165" s="245" t="s">
        <v>215</v>
      </c>
      <c r="G165" s="243"/>
      <c r="H165" s="246">
        <v>50.430999999999997</v>
      </c>
      <c r="I165" s="247"/>
      <c r="J165" s="243"/>
      <c r="K165" s="243"/>
      <c r="L165" s="248"/>
      <c r="M165" s="249"/>
      <c r="N165" s="250"/>
      <c r="O165" s="250"/>
      <c r="P165" s="250"/>
      <c r="Q165" s="250"/>
      <c r="R165" s="250"/>
      <c r="S165" s="250"/>
      <c r="T165" s="251"/>
      <c r="AT165" s="252" t="s">
        <v>211</v>
      </c>
      <c r="AU165" s="252" t="s">
        <v>87</v>
      </c>
      <c r="AV165" s="14" t="s">
        <v>111</v>
      </c>
      <c r="AW165" s="14" t="s">
        <v>40</v>
      </c>
      <c r="AX165" s="14" t="s">
        <v>42</v>
      </c>
      <c r="AY165" s="252" t="s">
        <v>201</v>
      </c>
    </row>
    <row r="166" spans="2:65" s="1" customFormat="1" ht="16.5" customHeight="1">
      <c r="B166" s="43"/>
      <c r="C166" s="206" t="s">
        <v>10</v>
      </c>
      <c r="D166" s="206" t="s">
        <v>203</v>
      </c>
      <c r="E166" s="207" t="s">
        <v>5927</v>
      </c>
      <c r="F166" s="208" t="s">
        <v>5928</v>
      </c>
      <c r="G166" s="209" t="s">
        <v>540</v>
      </c>
      <c r="H166" s="210">
        <v>50.430999999999997</v>
      </c>
      <c r="I166" s="211"/>
      <c r="J166" s="212">
        <f>ROUND(I166*H166,2)</f>
        <v>0</v>
      </c>
      <c r="K166" s="208" t="s">
        <v>207</v>
      </c>
      <c r="L166" s="63"/>
      <c r="M166" s="213" t="s">
        <v>34</v>
      </c>
      <c r="N166" s="214" t="s">
        <v>51</v>
      </c>
      <c r="O166" s="44"/>
      <c r="P166" s="215">
        <f>O166*H166</f>
        <v>0</v>
      </c>
      <c r="Q166" s="215">
        <v>6.9999999999999994E-5</v>
      </c>
      <c r="R166" s="215">
        <f>Q166*H166</f>
        <v>3.5301699999999996E-3</v>
      </c>
      <c r="S166" s="215">
        <v>0</v>
      </c>
      <c r="T166" s="216">
        <f>S166*H166</f>
        <v>0</v>
      </c>
      <c r="AR166" s="25" t="s">
        <v>111</v>
      </c>
      <c r="AT166" s="25" t="s">
        <v>203</v>
      </c>
      <c r="AU166" s="25" t="s">
        <v>87</v>
      </c>
      <c r="AY166" s="25" t="s">
        <v>201</v>
      </c>
      <c r="BE166" s="217">
        <f>IF(N166="základní",J166,0)</f>
        <v>0</v>
      </c>
      <c r="BF166" s="217">
        <f>IF(N166="snížená",J166,0)</f>
        <v>0</v>
      </c>
      <c r="BG166" s="217">
        <f>IF(N166="zákl. přenesená",J166,0)</f>
        <v>0</v>
      </c>
      <c r="BH166" s="217">
        <f>IF(N166="sníž. přenesená",J166,0)</f>
        <v>0</v>
      </c>
      <c r="BI166" s="217">
        <f>IF(N166="nulová",J166,0)</f>
        <v>0</v>
      </c>
      <c r="BJ166" s="25" t="s">
        <v>42</v>
      </c>
      <c r="BK166" s="217">
        <f>ROUND(I166*H166,2)</f>
        <v>0</v>
      </c>
      <c r="BL166" s="25" t="s">
        <v>111</v>
      </c>
      <c r="BM166" s="25" t="s">
        <v>6005</v>
      </c>
    </row>
    <row r="167" spans="2:65" s="12" customFormat="1">
      <c r="B167" s="221"/>
      <c r="C167" s="222"/>
      <c r="D167" s="218" t="s">
        <v>211</v>
      </c>
      <c r="E167" s="223" t="s">
        <v>34</v>
      </c>
      <c r="F167" s="224" t="s">
        <v>5967</v>
      </c>
      <c r="G167" s="222"/>
      <c r="H167" s="223" t="s">
        <v>34</v>
      </c>
      <c r="I167" s="225"/>
      <c r="J167" s="222"/>
      <c r="K167" s="222"/>
      <c r="L167" s="226"/>
      <c r="M167" s="227"/>
      <c r="N167" s="228"/>
      <c r="O167" s="228"/>
      <c r="P167" s="228"/>
      <c r="Q167" s="228"/>
      <c r="R167" s="228"/>
      <c r="S167" s="228"/>
      <c r="T167" s="229"/>
      <c r="AT167" s="230" t="s">
        <v>211</v>
      </c>
      <c r="AU167" s="230" t="s">
        <v>87</v>
      </c>
      <c r="AV167" s="12" t="s">
        <v>42</v>
      </c>
      <c r="AW167" s="12" t="s">
        <v>40</v>
      </c>
      <c r="AX167" s="12" t="s">
        <v>80</v>
      </c>
      <c r="AY167" s="230" t="s">
        <v>201</v>
      </c>
    </row>
    <row r="168" spans="2:65" s="12" customFormat="1">
      <c r="B168" s="221"/>
      <c r="C168" s="222"/>
      <c r="D168" s="218" t="s">
        <v>211</v>
      </c>
      <c r="E168" s="223" t="s">
        <v>34</v>
      </c>
      <c r="F168" s="224" t="s">
        <v>5968</v>
      </c>
      <c r="G168" s="222"/>
      <c r="H168" s="223" t="s">
        <v>34</v>
      </c>
      <c r="I168" s="225"/>
      <c r="J168" s="222"/>
      <c r="K168" s="222"/>
      <c r="L168" s="226"/>
      <c r="M168" s="227"/>
      <c r="N168" s="228"/>
      <c r="O168" s="228"/>
      <c r="P168" s="228"/>
      <c r="Q168" s="228"/>
      <c r="R168" s="228"/>
      <c r="S168" s="228"/>
      <c r="T168" s="229"/>
      <c r="AT168" s="230" t="s">
        <v>211</v>
      </c>
      <c r="AU168" s="230" t="s">
        <v>87</v>
      </c>
      <c r="AV168" s="12" t="s">
        <v>42</v>
      </c>
      <c r="AW168" s="12" t="s">
        <v>40</v>
      </c>
      <c r="AX168" s="12" t="s">
        <v>80</v>
      </c>
      <c r="AY168" s="230" t="s">
        <v>201</v>
      </c>
    </row>
    <row r="169" spans="2:65" s="13" customFormat="1">
      <c r="B169" s="231"/>
      <c r="C169" s="232"/>
      <c r="D169" s="218" t="s">
        <v>211</v>
      </c>
      <c r="E169" s="233" t="s">
        <v>34</v>
      </c>
      <c r="F169" s="234" t="s">
        <v>6003</v>
      </c>
      <c r="G169" s="232"/>
      <c r="H169" s="235">
        <v>1</v>
      </c>
      <c r="I169" s="236"/>
      <c r="J169" s="232"/>
      <c r="K169" s="232"/>
      <c r="L169" s="237"/>
      <c r="M169" s="238"/>
      <c r="N169" s="239"/>
      <c r="O169" s="239"/>
      <c r="P169" s="239"/>
      <c r="Q169" s="239"/>
      <c r="R169" s="239"/>
      <c r="S169" s="239"/>
      <c r="T169" s="240"/>
      <c r="AT169" s="241" t="s">
        <v>211</v>
      </c>
      <c r="AU169" s="241" t="s">
        <v>87</v>
      </c>
      <c r="AV169" s="13" t="s">
        <v>87</v>
      </c>
      <c r="AW169" s="13" t="s">
        <v>40</v>
      </c>
      <c r="AX169" s="13" t="s">
        <v>80</v>
      </c>
      <c r="AY169" s="241" t="s">
        <v>201</v>
      </c>
    </row>
    <row r="170" spans="2:65" s="13" customFormat="1">
      <c r="B170" s="231"/>
      <c r="C170" s="232"/>
      <c r="D170" s="218" t="s">
        <v>211</v>
      </c>
      <c r="E170" s="233" t="s">
        <v>34</v>
      </c>
      <c r="F170" s="234" t="s">
        <v>6004</v>
      </c>
      <c r="G170" s="232"/>
      <c r="H170" s="235">
        <v>49.430999999999997</v>
      </c>
      <c r="I170" s="236"/>
      <c r="J170" s="232"/>
      <c r="K170" s="232"/>
      <c r="L170" s="237"/>
      <c r="M170" s="238"/>
      <c r="N170" s="239"/>
      <c r="O170" s="239"/>
      <c r="P170" s="239"/>
      <c r="Q170" s="239"/>
      <c r="R170" s="239"/>
      <c r="S170" s="239"/>
      <c r="T170" s="240"/>
      <c r="AT170" s="241" t="s">
        <v>211</v>
      </c>
      <c r="AU170" s="241" t="s">
        <v>87</v>
      </c>
      <c r="AV170" s="13" t="s">
        <v>87</v>
      </c>
      <c r="AW170" s="13" t="s">
        <v>40</v>
      </c>
      <c r="AX170" s="13" t="s">
        <v>80</v>
      </c>
      <c r="AY170" s="241" t="s">
        <v>201</v>
      </c>
    </row>
    <row r="171" spans="2:65" s="14" customFormat="1">
      <c r="B171" s="242"/>
      <c r="C171" s="243"/>
      <c r="D171" s="218" t="s">
        <v>211</v>
      </c>
      <c r="E171" s="244" t="s">
        <v>34</v>
      </c>
      <c r="F171" s="245" t="s">
        <v>215</v>
      </c>
      <c r="G171" s="243"/>
      <c r="H171" s="246">
        <v>50.430999999999997</v>
      </c>
      <c r="I171" s="247"/>
      <c r="J171" s="243"/>
      <c r="K171" s="243"/>
      <c r="L171" s="248"/>
      <c r="M171" s="249"/>
      <c r="N171" s="250"/>
      <c r="O171" s="250"/>
      <c r="P171" s="250"/>
      <c r="Q171" s="250"/>
      <c r="R171" s="250"/>
      <c r="S171" s="250"/>
      <c r="T171" s="251"/>
      <c r="AT171" s="252" t="s">
        <v>211</v>
      </c>
      <c r="AU171" s="252" t="s">
        <v>87</v>
      </c>
      <c r="AV171" s="14" t="s">
        <v>111</v>
      </c>
      <c r="AW171" s="14" t="s">
        <v>40</v>
      </c>
      <c r="AX171" s="14" t="s">
        <v>42</v>
      </c>
      <c r="AY171" s="252" t="s">
        <v>201</v>
      </c>
    </row>
    <row r="172" spans="2:65" s="11" customFormat="1" ht="37.35" customHeight="1">
      <c r="B172" s="190"/>
      <c r="C172" s="191"/>
      <c r="D172" s="192" t="s">
        <v>79</v>
      </c>
      <c r="E172" s="193" t="s">
        <v>1433</v>
      </c>
      <c r="F172" s="193" t="s">
        <v>1434</v>
      </c>
      <c r="G172" s="191"/>
      <c r="H172" s="191"/>
      <c r="I172" s="194"/>
      <c r="J172" s="195">
        <f>BK172</f>
        <v>0</v>
      </c>
      <c r="K172" s="191"/>
      <c r="L172" s="196"/>
      <c r="M172" s="197"/>
      <c r="N172" s="198"/>
      <c r="O172" s="198"/>
      <c r="P172" s="199">
        <f>P173</f>
        <v>0</v>
      </c>
      <c r="Q172" s="198"/>
      <c r="R172" s="199">
        <f>R173</f>
        <v>3.5936999999999997E-2</v>
      </c>
      <c r="S172" s="198"/>
      <c r="T172" s="200">
        <f>T173</f>
        <v>0</v>
      </c>
      <c r="AR172" s="201" t="s">
        <v>87</v>
      </c>
      <c r="AT172" s="202" t="s">
        <v>79</v>
      </c>
      <c r="AU172" s="202" t="s">
        <v>80</v>
      </c>
      <c r="AY172" s="201" t="s">
        <v>201</v>
      </c>
      <c r="BK172" s="203">
        <f>BK173</f>
        <v>0</v>
      </c>
    </row>
    <row r="173" spans="2:65" s="11" customFormat="1" ht="19.899999999999999" customHeight="1">
      <c r="B173" s="190"/>
      <c r="C173" s="191"/>
      <c r="D173" s="192" t="s">
        <v>79</v>
      </c>
      <c r="E173" s="204" t="s">
        <v>3550</v>
      </c>
      <c r="F173" s="204" t="s">
        <v>3551</v>
      </c>
      <c r="G173" s="191"/>
      <c r="H173" s="191"/>
      <c r="I173" s="194"/>
      <c r="J173" s="205">
        <f>BK173</f>
        <v>0</v>
      </c>
      <c r="K173" s="191"/>
      <c r="L173" s="196"/>
      <c r="M173" s="197"/>
      <c r="N173" s="198"/>
      <c r="O173" s="198"/>
      <c r="P173" s="199">
        <f>SUM(P174:P224)</f>
        <v>0</v>
      </c>
      <c r="Q173" s="198"/>
      <c r="R173" s="199">
        <f>SUM(R174:R224)</f>
        <v>3.5936999999999997E-2</v>
      </c>
      <c r="S173" s="198"/>
      <c r="T173" s="200">
        <f>SUM(T174:T224)</f>
        <v>0</v>
      </c>
      <c r="AR173" s="201" t="s">
        <v>87</v>
      </c>
      <c r="AT173" s="202" t="s">
        <v>79</v>
      </c>
      <c r="AU173" s="202" t="s">
        <v>42</v>
      </c>
      <c r="AY173" s="201" t="s">
        <v>201</v>
      </c>
      <c r="BK173" s="203">
        <f>SUM(BK174:BK224)</f>
        <v>0</v>
      </c>
    </row>
    <row r="174" spans="2:65" s="1" customFormat="1" ht="25.5" customHeight="1">
      <c r="B174" s="43"/>
      <c r="C174" s="206" t="s">
        <v>286</v>
      </c>
      <c r="D174" s="206" t="s">
        <v>203</v>
      </c>
      <c r="E174" s="207" t="s">
        <v>3557</v>
      </c>
      <c r="F174" s="208" t="s">
        <v>3558</v>
      </c>
      <c r="G174" s="209" t="s">
        <v>540</v>
      </c>
      <c r="H174" s="210">
        <v>0.15</v>
      </c>
      <c r="I174" s="211"/>
      <c r="J174" s="212">
        <f>ROUND(I174*H174,2)</f>
        <v>0</v>
      </c>
      <c r="K174" s="208" t="s">
        <v>207</v>
      </c>
      <c r="L174" s="63"/>
      <c r="M174" s="213" t="s">
        <v>34</v>
      </c>
      <c r="N174" s="214" t="s">
        <v>51</v>
      </c>
      <c r="O174" s="44"/>
      <c r="P174" s="215">
        <f>O174*H174</f>
        <v>0</v>
      </c>
      <c r="Q174" s="215">
        <v>2.7000000000000001E-3</v>
      </c>
      <c r="R174" s="215">
        <f>Q174*H174</f>
        <v>4.0500000000000003E-4</v>
      </c>
      <c r="S174" s="215">
        <v>0</v>
      </c>
      <c r="T174" s="216">
        <f>S174*H174</f>
        <v>0</v>
      </c>
      <c r="AR174" s="25" t="s">
        <v>286</v>
      </c>
      <c r="AT174" s="25" t="s">
        <v>203</v>
      </c>
      <c r="AU174" s="25" t="s">
        <v>87</v>
      </c>
      <c r="AY174" s="25" t="s">
        <v>201</v>
      </c>
      <c r="BE174" s="217">
        <f>IF(N174="základní",J174,0)</f>
        <v>0</v>
      </c>
      <c r="BF174" s="217">
        <f>IF(N174="snížená",J174,0)</f>
        <v>0</v>
      </c>
      <c r="BG174" s="217">
        <f>IF(N174="zákl. přenesená",J174,0)</f>
        <v>0</v>
      </c>
      <c r="BH174" s="217">
        <f>IF(N174="sníž. přenesená",J174,0)</f>
        <v>0</v>
      </c>
      <c r="BI174" s="217">
        <f>IF(N174="nulová",J174,0)</f>
        <v>0</v>
      </c>
      <c r="BJ174" s="25" t="s">
        <v>42</v>
      </c>
      <c r="BK174" s="217">
        <f>ROUND(I174*H174,2)</f>
        <v>0</v>
      </c>
      <c r="BL174" s="25" t="s">
        <v>286</v>
      </c>
      <c r="BM174" s="25" t="s">
        <v>6006</v>
      </c>
    </row>
    <row r="175" spans="2:65" s="12" customFormat="1">
      <c r="B175" s="221"/>
      <c r="C175" s="222"/>
      <c r="D175" s="218" t="s">
        <v>211</v>
      </c>
      <c r="E175" s="223" t="s">
        <v>34</v>
      </c>
      <c r="F175" s="224" t="s">
        <v>6007</v>
      </c>
      <c r="G175" s="222"/>
      <c r="H175" s="223" t="s">
        <v>34</v>
      </c>
      <c r="I175" s="225"/>
      <c r="J175" s="222"/>
      <c r="K175" s="222"/>
      <c r="L175" s="226"/>
      <c r="M175" s="227"/>
      <c r="N175" s="228"/>
      <c r="O175" s="228"/>
      <c r="P175" s="228"/>
      <c r="Q175" s="228"/>
      <c r="R175" s="228"/>
      <c r="S175" s="228"/>
      <c r="T175" s="229"/>
      <c r="AT175" s="230" t="s">
        <v>211</v>
      </c>
      <c r="AU175" s="230" t="s">
        <v>87</v>
      </c>
      <c r="AV175" s="12" t="s">
        <v>42</v>
      </c>
      <c r="AW175" s="12" t="s">
        <v>40</v>
      </c>
      <c r="AX175" s="12" t="s">
        <v>80</v>
      </c>
      <c r="AY175" s="230" t="s">
        <v>201</v>
      </c>
    </row>
    <row r="176" spans="2:65" s="13" customFormat="1">
      <c r="B176" s="231"/>
      <c r="C176" s="232"/>
      <c r="D176" s="218" t="s">
        <v>211</v>
      </c>
      <c r="E176" s="233" t="s">
        <v>34</v>
      </c>
      <c r="F176" s="234" t="s">
        <v>6008</v>
      </c>
      <c r="G176" s="232"/>
      <c r="H176" s="235">
        <v>0.15</v>
      </c>
      <c r="I176" s="236"/>
      <c r="J176" s="232"/>
      <c r="K176" s="232"/>
      <c r="L176" s="237"/>
      <c r="M176" s="238"/>
      <c r="N176" s="239"/>
      <c r="O176" s="239"/>
      <c r="P176" s="239"/>
      <c r="Q176" s="239"/>
      <c r="R176" s="239"/>
      <c r="S176" s="239"/>
      <c r="T176" s="240"/>
      <c r="AT176" s="241" t="s">
        <v>211</v>
      </c>
      <c r="AU176" s="241" t="s">
        <v>87</v>
      </c>
      <c r="AV176" s="13" t="s">
        <v>87</v>
      </c>
      <c r="AW176" s="13" t="s">
        <v>40</v>
      </c>
      <c r="AX176" s="13" t="s">
        <v>80</v>
      </c>
      <c r="AY176" s="241" t="s">
        <v>201</v>
      </c>
    </row>
    <row r="177" spans="2:65" s="14" customFormat="1">
      <c r="B177" s="242"/>
      <c r="C177" s="243"/>
      <c r="D177" s="218" t="s">
        <v>211</v>
      </c>
      <c r="E177" s="244" t="s">
        <v>34</v>
      </c>
      <c r="F177" s="245" t="s">
        <v>215</v>
      </c>
      <c r="G177" s="243"/>
      <c r="H177" s="246">
        <v>0.15</v>
      </c>
      <c r="I177" s="247"/>
      <c r="J177" s="243"/>
      <c r="K177" s="243"/>
      <c r="L177" s="248"/>
      <c r="M177" s="249"/>
      <c r="N177" s="250"/>
      <c r="O177" s="250"/>
      <c r="P177" s="250"/>
      <c r="Q177" s="250"/>
      <c r="R177" s="250"/>
      <c r="S177" s="250"/>
      <c r="T177" s="251"/>
      <c r="AT177" s="252" t="s">
        <v>211</v>
      </c>
      <c r="AU177" s="252" t="s">
        <v>87</v>
      </c>
      <c r="AV177" s="14" t="s">
        <v>111</v>
      </c>
      <c r="AW177" s="14" t="s">
        <v>40</v>
      </c>
      <c r="AX177" s="14" t="s">
        <v>42</v>
      </c>
      <c r="AY177" s="252" t="s">
        <v>201</v>
      </c>
    </row>
    <row r="178" spans="2:65" s="1" customFormat="1" ht="25.5" customHeight="1">
      <c r="B178" s="43"/>
      <c r="C178" s="206" t="s">
        <v>293</v>
      </c>
      <c r="D178" s="206" t="s">
        <v>203</v>
      </c>
      <c r="E178" s="207" t="s">
        <v>3561</v>
      </c>
      <c r="F178" s="208" t="s">
        <v>3562</v>
      </c>
      <c r="G178" s="209" t="s">
        <v>540</v>
      </c>
      <c r="H178" s="210">
        <v>2.9</v>
      </c>
      <c r="I178" s="211"/>
      <c r="J178" s="212">
        <f>ROUND(I178*H178,2)</f>
        <v>0</v>
      </c>
      <c r="K178" s="208" t="s">
        <v>207</v>
      </c>
      <c r="L178" s="63"/>
      <c r="M178" s="213" t="s">
        <v>34</v>
      </c>
      <c r="N178" s="214" t="s">
        <v>51</v>
      </c>
      <c r="O178" s="44"/>
      <c r="P178" s="215">
        <f>O178*H178</f>
        <v>0</v>
      </c>
      <c r="Q178" s="215">
        <v>3.96E-3</v>
      </c>
      <c r="R178" s="215">
        <f>Q178*H178</f>
        <v>1.1483999999999999E-2</v>
      </c>
      <c r="S178" s="215">
        <v>0</v>
      </c>
      <c r="T178" s="216">
        <f>S178*H178</f>
        <v>0</v>
      </c>
      <c r="AR178" s="25" t="s">
        <v>286</v>
      </c>
      <c r="AT178" s="25" t="s">
        <v>203</v>
      </c>
      <c r="AU178" s="25" t="s">
        <v>87</v>
      </c>
      <c r="AY178" s="25" t="s">
        <v>201</v>
      </c>
      <c r="BE178" s="217">
        <f>IF(N178="základní",J178,0)</f>
        <v>0</v>
      </c>
      <c r="BF178" s="217">
        <f>IF(N178="snížená",J178,0)</f>
        <v>0</v>
      </c>
      <c r="BG178" s="217">
        <f>IF(N178="zákl. přenesená",J178,0)</f>
        <v>0</v>
      </c>
      <c r="BH178" s="217">
        <f>IF(N178="sníž. přenesená",J178,0)</f>
        <v>0</v>
      </c>
      <c r="BI178" s="217">
        <f>IF(N178="nulová",J178,0)</f>
        <v>0</v>
      </c>
      <c r="BJ178" s="25" t="s">
        <v>42</v>
      </c>
      <c r="BK178" s="217">
        <f>ROUND(I178*H178,2)</f>
        <v>0</v>
      </c>
      <c r="BL178" s="25" t="s">
        <v>286</v>
      </c>
      <c r="BM178" s="25" t="s">
        <v>6009</v>
      </c>
    </row>
    <row r="179" spans="2:65" s="12" customFormat="1">
      <c r="B179" s="221"/>
      <c r="C179" s="222"/>
      <c r="D179" s="218" t="s">
        <v>211</v>
      </c>
      <c r="E179" s="223" t="s">
        <v>34</v>
      </c>
      <c r="F179" s="224" t="s">
        <v>6007</v>
      </c>
      <c r="G179" s="222"/>
      <c r="H179" s="223" t="s">
        <v>34</v>
      </c>
      <c r="I179" s="225"/>
      <c r="J179" s="222"/>
      <c r="K179" s="222"/>
      <c r="L179" s="226"/>
      <c r="M179" s="227"/>
      <c r="N179" s="228"/>
      <c r="O179" s="228"/>
      <c r="P179" s="228"/>
      <c r="Q179" s="228"/>
      <c r="R179" s="228"/>
      <c r="S179" s="228"/>
      <c r="T179" s="229"/>
      <c r="AT179" s="230" t="s">
        <v>211</v>
      </c>
      <c r="AU179" s="230" t="s">
        <v>87</v>
      </c>
      <c r="AV179" s="12" t="s">
        <v>42</v>
      </c>
      <c r="AW179" s="12" t="s">
        <v>40</v>
      </c>
      <c r="AX179" s="12" t="s">
        <v>80</v>
      </c>
      <c r="AY179" s="230" t="s">
        <v>201</v>
      </c>
    </row>
    <row r="180" spans="2:65" s="13" customFormat="1">
      <c r="B180" s="231"/>
      <c r="C180" s="232"/>
      <c r="D180" s="218" t="s">
        <v>211</v>
      </c>
      <c r="E180" s="233" t="s">
        <v>34</v>
      </c>
      <c r="F180" s="234" t="s">
        <v>6010</v>
      </c>
      <c r="G180" s="232"/>
      <c r="H180" s="235">
        <v>2.9</v>
      </c>
      <c r="I180" s="236"/>
      <c r="J180" s="232"/>
      <c r="K180" s="232"/>
      <c r="L180" s="237"/>
      <c r="M180" s="238"/>
      <c r="N180" s="239"/>
      <c r="O180" s="239"/>
      <c r="P180" s="239"/>
      <c r="Q180" s="239"/>
      <c r="R180" s="239"/>
      <c r="S180" s="239"/>
      <c r="T180" s="240"/>
      <c r="AT180" s="241" t="s">
        <v>211</v>
      </c>
      <c r="AU180" s="241" t="s">
        <v>87</v>
      </c>
      <c r="AV180" s="13" t="s">
        <v>87</v>
      </c>
      <c r="AW180" s="13" t="s">
        <v>40</v>
      </c>
      <c r="AX180" s="13" t="s">
        <v>80</v>
      </c>
      <c r="AY180" s="241" t="s">
        <v>201</v>
      </c>
    </row>
    <row r="181" spans="2:65" s="14" customFormat="1">
      <c r="B181" s="242"/>
      <c r="C181" s="243"/>
      <c r="D181" s="218" t="s">
        <v>211</v>
      </c>
      <c r="E181" s="244" t="s">
        <v>34</v>
      </c>
      <c r="F181" s="245" t="s">
        <v>215</v>
      </c>
      <c r="G181" s="243"/>
      <c r="H181" s="246">
        <v>2.9</v>
      </c>
      <c r="I181" s="247"/>
      <c r="J181" s="243"/>
      <c r="K181" s="243"/>
      <c r="L181" s="248"/>
      <c r="M181" s="249"/>
      <c r="N181" s="250"/>
      <c r="O181" s="250"/>
      <c r="P181" s="250"/>
      <c r="Q181" s="250"/>
      <c r="R181" s="250"/>
      <c r="S181" s="250"/>
      <c r="T181" s="251"/>
      <c r="AT181" s="252" t="s">
        <v>211</v>
      </c>
      <c r="AU181" s="252" t="s">
        <v>87</v>
      </c>
      <c r="AV181" s="14" t="s">
        <v>111</v>
      </c>
      <c r="AW181" s="14" t="s">
        <v>40</v>
      </c>
      <c r="AX181" s="14" t="s">
        <v>42</v>
      </c>
      <c r="AY181" s="252" t="s">
        <v>201</v>
      </c>
    </row>
    <row r="182" spans="2:65" s="1" customFormat="1" ht="25.5" customHeight="1">
      <c r="B182" s="43"/>
      <c r="C182" s="206" t="s">
        <v>299</v>
      </c>
      <c r="D182" s="206" t="s">
        <v>203</v>
      </c>
      <c r="E182" s="207" t="s">
        <v>6011</v>
      </c>
      <c r="F182" s="208" t="s">
        <v>6012</v>
      </c>
      <c r="G182" s="209" t="s">
        <v>540</v>
      </c>
      <c r="H182" s="210">
        <v>0.4</v>
      </c>
      <c r="I182" s="211"/>
      <c r="J182" s="212">
        <f>ROUND(I182*H182,2)</f>
        <v>0</v>
      </c>
      <c r="K182" s="208" t="s">
        <v>34</v>
      </c>
      <c r="L182" s="63"/>
      <c r="M182" s="213" t="s">
        <v>34</v>
      </c>
      <c r="N182" s="214" t="s">
        <v>51</v>
      </c>
      <c r="O182" s="44"/>
      <c r="P182" s="215">
        <f>O182*H182</f>
        <v>0</v>
      </c>
      <c r="Q182" s="215">
        <v>4.9500000000000004E-3</v>
      </c>
      <c r="R182" s="215">
        <f>Q182*H182</f>
        <v>1.9800000000000004E-3</v>
      </c>
      <c r="S182" s="215">
        <v>0</v>
      </c>
      <c r="T182" s="216">
        <f>S182*H182</f>
        <v>0</v>
      </c>
      <c r="AR182" s="25" t="s">
        <v>286</v>
      </c>
      <c r="AT182" s="25" t="s">
        <v>203</v>
      </c>
      <c r="AU182" s="25" t="s">
        <v>87</v>
      </c>
      <c r="AY182" s="25" t="s">
        <v>201</v>
      </c>
      <c r="BE182" s="217">
        <f>IF(N182="základní",J182,0)</f>
        <v>0</v>
      </c>
      <c r="BF182" s="217">
        <f>IF(N182="snížená",J182,0)</f>
        <v>0</v>
      </c>
      <c r="BG182" s="217">
        <f>IF(N182="zákl. přenesená",J182,0)</f>
        <v>0</v>
      </c>
      <c r="BH182" s="217">
        <f>IF(N182="sníž. přenesená",J182,0)</f>
        <v>0</v>
      </c>
      <c r="BI182" s="217">
        <f>IF(N182="nulová",J182,0)</f>
        <v>0</v>
      </c>
      <c r="BJ182" s="25" t="s">
        <v>42</v>
      </c>
      <c r="BK182" s="217">
        <f>ROUND(I182*H182,2)</f>
        <v>0</v>
      </c>
      <c r="BL182" s="25" t="s">
        <v>286</v>
      </c>
      <c r="BM182" s="25" t="s">
        <v>6013</v>
      </c>
    </row>
    <row r="183" spans="2:65" s="12" customFormat="1">
      <c r="B183" s="221"/>
      <c r="C183" s="222"/>
      <c r="D183" s="218" t="s">
        <v>211</v>
      </c>
      <c r="E183" s="223" t="s">
        <v>34</v>
      </c>
      <c r="F183" s="224" t="s">
        <v>6007</v>
      </c>
      <c r="G183" s="222"/>
      <c r="H183" s="223" t="s">
        <v>34</v>
      </c>
      <c r="I183" s="225"/>
      <c r="J183" s="222"/>
      <c r="K183" s="222"/>
      <c r="L183" s="226"/>
      <c r="M183" s="227"/>
      <c r="N183" s="228"/>
      <c r="O183" s="228"/>
      <c r="P183" s="228"/>
      <c r="Q183" s="228"/>
      <c r="R183" s="228"/>
      <c r="S183" s="228"/>
      <c r="T183" s="229"/>
      <c r="AT183" s="230" t="s">
        <v>211</v>
      </c>
      <c r="AU183" s="230" t="s">
        <v>87</v>
      </c>
      <c r="AV183" s="12" t="s">
        <v>42</v>
      </c>
      <c r="AW183" s="12" t="s">
        <v>40</v>
      </c>
      <c r="AX183" s="12" t="s">
        <v>80</v>
      </c>
      <c r="AY183" s="230" t="s">
        <v>201</v>
      </c>
    </row>
    <row r="184" spans="2:65" s="13" customFormat="1">
      <c r="B184" s="231"/>
      <c r="C184" s="232"/>
      <c r="D184" s="218" t="s">
        <v>211</v>
      </c>
      <c r="E184" s="233" t="s">
        <v>34</v>
      </c>
      <c r="F184" s="234" t="s">
        <v>6014</v>
      </c>
      <c r="G184" s="232"/>
      <c r="H184" s="235">
        <v>0.4</v>
      </c>
      <c r="I184" s="236"/>
      <c r="J184" s="232"/>
      <c r="K184" s="232"/>
      <c r="L184" s="237"/>
      <c r="M184" s="238"/>
      <c r="N184" s="239"/>
      <c r="O184" s="239"/>
      <c r="P184" s="239"/>
      <c r="Q184" s="239"/>
      <c r="R184" s="239"/>
      <c r="S184" s="239"/>
      <c r="T184" s="240"/>
      <c r="AT184" s="241" t="s">
        <v>211</v>
      </c>
      <c r="AU184" s="241" t="s">
        <v>87</v>
      </c>
      <c r="AV184" s="13" t="s">
        <v>87</v>
      </c>
      <c r="AW184" s="13" t="s">
        <v>40</v>
      </c>
      <c r="AX184" s="13" t="s">
        <v>80</v>
      </c>
      <c r="AY184" s="241" t="s">
        <v>201</v>
      </c>
    </row>
    <row r="185" spans="2:65" s="14" customFormat="1">
      <c r="B185" s="242"/>
      <c r="C185" s="243"/>
      <c r="D185" s="218" t="s">
        <v>211</v>
      </c>
      <c r="E185" s="244" t="s">
        <v>34</v>
      </c>
      <c r="F185" s="245" t="s">
        <v>215</v>
      </c>
      <c r="G185" s="243"/>
      <c r="H185" s="246">
        <v>0.4</v>
      </c>
      <c r="I185" s="247"/>
      <c r="J185" s="243"/>
      <c r="K185" s="243"/>
      <c r="L185" s="248"/>
      <c r="M185" s="249"/>
      <c r="N185" s="250"/>
      <c r="O185" s="250"/>
      <c r="P185" s="250"/>
      <c r="Q185" s="250"/>
      <c r="R185" s="250"/>
      <c r="S185" s="250"/>
      <c r="T185" s="251"/>
      <c r="AT185" s="252" t="s">
        <v>211</v>
      </c>
      <c r="AU185" s="252" t="s">
        <v>87</v>
      </c>
      <c r="AV185" s="14" t="s">
        <v>111</v>
      </c>
      <c r="AW185" s="14" t="s">
        <v>40</v>
      </c>
      <c r="AX185" s="14" t="s">
        <v>42</v>
      </c>
      <c r="AY185" s="252" t="s">
        <v>201</v>
      </c>
    </row>
    <row r="186" spans="2:65" s="1" customFormat="1" ht="16.5" customHeight="1">
      <c r="B186" s="43"/>
      <c r="C186" s="206" t="s">
        <v>305</v>
      </c>
      <c r="D186" s="206" t="s">
        <v>203</v>
      </c>
      <c r="E186" s="207" t="s">
        <v>6015</v>
      </c>
      <c r="F186" s="208" t="s">
        <v>6016</v>
      </c>
      <c r="G186" s="209" t="s">
        <v>540</v>
      </c>
      <c r="H186" s="210">
        <v>1.6</v>
      </c>
      <c r="I186" s="211"/>
      <c r="J186" s="212">
        <f>ROUND(I186*H186,2)</f>
        <v>0</v>
      </c>
      <c r="K186" s="208" t="s">
        <v>207</v>
      </c>
      <c r="L186" s="63"/>
      <c r="M186" s="213" t="s">
        <v>34</v>
      </c>
      <c r="N186" s="214" t="s">
        <v>51</v>
      </c>
      <c r="O186" s="44"/>
      <c r="P186" s="215">
        <f>O186*H186</f>
        <v>0</v>
      </c>
      <c r="Q186" s="215">
        <v>4.6800000000000001E-3</v>
      </c>
      <c r="R186" s="215">
        <f>Q186*H186</f>
        <v>7.4880000000000007E-3</v>
      </c>
      <c r="S186" s="215">
        <v>0</v>
      </c>
      <c r="T186" s="216">
        <f>S186*H186</f>
        <v>0</v>
      </c>
      <c r="AR186" s="25" t="s">
        <v>286</v>
      </c>
      <c r="AT186" s="25" t="s">
        <v>203</v>
      </c>
      <c r="AU186" s="25" t="s">
        <v>87</v>
      </c>
      <c r="AY186" s="25" t="s">
        <v>201</v>
      </c>
      <c r="BE186" s="217">
        <f>IF(N186="základní",J186,0)</f>
        <v>0</v>
      </c>
      <c r="BF186" s="217">
        <f>IF(N186="snížená",J186,0)</f>
        <v>0</v>
      </c>
      <c r="BG186" s="217">
        <f>IF(N186="zákl. přenesená",J186,0)</f>
        <v>0</v>
      </c>
      <c r="BH186" s="217">
        <f>IF(N186="sníž. přenesená",J186,0)</f>
        <v>0</v>
      </c>
      <c r="BI186" s="217">
        <f>IF(N186="nulová",J186,0)</f>
        <v>0</v>
      </c>
      <c r="BJ186" s="25" t="s">
        <v>42</v>
      </c>
      <c r="BK186" s="217">
        <f>ROUND(I186*H186,2)</f>
        <v>0</v>
      </c>
      <c r="BL186" s="25" t="s">
        <v>286</v>
      </c>
      <c r="BM186" s="25" t="s">
        <v>6017</v>
      </c>
    </row>
    <row r="187" spans="2:65" s="12" customFormat="1">
      <c r="B187" s="221"/>
      <c r="C187" s="222"/>
      <c r="D187" s="218" t="s">
        <v>211</v>
      </c>
      <c r="E187" s="223" t="s">
        <v>34</v>
      </c>
      <c r="F187" s="224" t="s">
        <v>6007</v>
      </c>
      <c r="G187" s="222"/>
      <c r="H187" s="223" t="s">
        <v>34</v>
      </c>
      <c r="I187" s="225"/>
      <c r="J187" s="222"/>
      <c r="K187" s="222"/>
      <c r="L187" s="226"/>
      <c r="M187" s="227"/>
      <c r="N187" s="228"/>
      <c r="O187" s="228"/>
      <c r="P187" s="228"/>
      <c r="Q187" s="228"/>
      <c r="R187" s="228"/>
      <c r="S187" s="228"/>
      <c r="T187" s="229"/>
      <c r="AT187" s="230" t="s">
        <v>211</v>
      </c>
      <c r="AU187" s="230" t="s">
        <v>87</v>
      </c>
      <c r="AV187" s="12" t="s">
        <v>42</v>
      </c>
      <c r="AW187" s="12" t="s">
        <v>40</v>
      </c>
      <c r="AX187" s="12" t="s">
        <v>80</v>
      </c>
      <c r="AY187" s="230" t="s">
        <v>201</v>
      </c>
    </row>
    <row r="188" spans="2:65" s="13" customFormat="1">
      <c r="B188" s="231"/>
      <c r="C188" s="232"/>
      <c r="D188" s="218" t="s">
        <v>211</v>
      </c>
      <c r="E188" s="233" t="s">
        <v>34</v>
      </c>
      <c r="F188" s="234" t="s">
        <v>6018</v>
      </c>
      <c r="G188" s="232"/>
      <c r="H188" s="235">
        <v>1</v>
      </c>
      <c r="I188" s="236"/>
      <c r="J188" s="232"/>
      <c r="K188" s="232"/>
      <c r="L188" s="237"/>
      <c r="M188" s="238"/>
      <c r="N188" s="239"/>
      <c r="O188" s="239"/>
      <c r="P188" s="239"/>
      <c r="Q188" s="239"/>
      <c r="R188" s="239"/>
      <c r="S188" s="239"/>
      <c r="T188" s="240"/>
      <c r="AT188" s="241" t="s">
        <v>211</v>
      </c>
      <c r="AU188" s="241" t="s">
        <v>87</v>
      </c>
      <c r="AV188" s="13" t="s">
        <v>87</v>
      </c>
      <c r="AW188" s="13" t="s">
        <v>40</v>
      </c>
      <c r="AX188" s="13" t="s">
        <v>80</v>
      </c>
      <c r="AY188" s="241" t="s">
        <v>201</v>
      </c>
    </row>
    <row r="189" spans="2:65" s="13" customFormat="1">
      <c r="B189" s="231"/>
      <c r="C189" s="232"/>
      <c r="D189" s="218" t="s">
        <v>211</v>
      </c>
      <c r="E189" s="233" t="s">
        <v>34</v>
      </c>
      <c r="F189" s="234" t="s">
        <v>6019</v>
      </c>
      <c r="G189" s="232"/>
      <c r="H189" s="235">
        <v>0.6</v>
      </c>
      <c r="I189" s="236"/>
      <c r="J189" s="232"/>
      <c r="K189" s="232"/>
      <c r="L189" s="237"/>
      <c r="M189" s="238"/>
      <c r="N189" s="239"/>
      <c r="O189" s="239"/>
      <c r="P189" s="239"/>
      <c r="Q189" s="239"/>
      <c r="R189" s="239"/>
      <c r="S189" s="239"/>
      <c r="T189" s="240"/>
      <c r="AT189" s="241" t="s">
        <v>211</v>
      </c>
      <c r="AU189" s="241" t="s">
        <v>87</v>
      </c>
      <c r="AV189" s="13" t="s">
        <v>87</v>
      </c>
      <c r="AW189" s="13" t="s">
        <v>40</v>
      </c>
      <c r="AX189" s="13" t="s">
        <v>80</v>
      </c>
      <c r="AY189" s="241" t="s">
        <v>201</v>
      </c>
    </row>
    <row r="190" spans="2:65" s="14" customFormat="1">
      <c r="B190" s="242"/>
      <c r="C190" s="243"/>
      <c r="D190" s="218" t="s">
        <v>211</v>
      </c>
      <c r="E190" s="244" t="s">
        <v>34</v>
      </c>
      <c r="F190" s="245" t="s">
        <v>215</v>
      </c>
      <c r="G190" s="243"/>
      <c r="H190" s="246">
        <v>1.6</v>
      </c>
      <c r="I190" s="247"/>
      <c r="J190" s="243"/>
      <c r="K190" s="243"/>
      <c r="L190" s="248"/>
      <c r="M190" s="249"/>
      <c r="N190" s="250"/>
      <c r="O190" s="250"/>
      <c r="P190" s="250"/>
      <c r="Q190" s="250"/>
      <c r="R190" s="250"/>
      <c r="S190" s="250"/>
      <c r="T190" s="251"/>
      <c r="AT190" s="252" t="s">
        <v>211</v>
      </c>
      <c r="AU190" s="252" t="s">
        <v>87</v>
      </c>
      <c r="AV190" s="14" t="s">
        <v>111</v>
      </c>
      <c r="AW190" s="14" t="s">
        <v>40</v>
      </c>
      <c r="AX190" s="14" t="s">
        <v>42</v>
      </c>
      <c r="AY190" s="252" t="s">
        <v>201</v>
      </c>
    </row>
    <row r="191" spans="2:65" s="1" customFormat="1" ht="16.5" customHeight="1">
      <c r="B191" s="43"/>
      <c r="C191" s="206" t="s">
        <v>311</v>
      </c>
      <c r="D191" s="206" t="s">
        <v>203</v>
      </c>
      <c r="E191" s="207" t="s">
        <v>6020</v>
      </c>
      <c r="F191" s="208" t="s">
        <v>6021</v>
      </c>
      <c r="G191" s="209" t="s">
        <v>1876</v>
      </c>
      <c r="H191" s="210">
        <v>1</v>
      </c>
      <c r="I191" s="211"/>
      <c r="J191" s="212">
        <f>ROUND(I191*H191,2)</f>
        <v>0</v>
      </c>
      <c r="K191" s="208" t="s">
        <v>207</v>
      </c>
      <c r="L191" s="63"/>
      <c r="M191" s="213" t="s">
        <v>34</v>
      </c>
      <c r="N191" s="214" t="s">
        <v>51</v>
      </c>
      <c r="O191" s="44"/>
      <c r="P191" s="215">
        <f>O191*H191</f>
        <v>0</v>
      </c>
      <c r="Q191" s="215">
        <v>5.2900000000000004E-3</v>
      </c>
      <c r="R191" s="215">
        <f>Q191*H191</f>
        <v>5.2900000000000004E-3</v>
      </c>
      <c r="S191" s="215">
        <v>0</v>
      </c>
      <c r="T191" s="216">
        <f>S191*H191</f>
        <v>0</v>
      </c>
      <c r="AR191" s="25" t="s">
        <v>286</v>
      </c>
      <c r="AT191" s="25" t="s">
        <v>203</v>
      </c>
      <c r="AU191" s="25" t="s">
        <v>87</v>
      </c>
      <c r="AY191" s="25" t="s">
        <v>201</v>
      </c>
      <c r="BE191" s="217">
        <f>IF(N191="základní",J191,0)</f>
        <v>0</v>
      </c>
      <c r="BF191" s="217">
        <f>IF(N191="snížená",J191,0)</f>
        <v>0</v>
      </c>
      <c r="BG191" s="217">
        <f>IF(N191="zákl. přenesená",J191,0)</f>
        <v>0</v>
      </c>
      <c r="BH191" s="217">
        <f>IF(N191="sníž. přenesená",J191,0)</f>
        <v>0</v>
      </c>
      <c r="BI191" s="217">
        <f>IF(N191="nulová",J191,0)</f>
        <v>0</v>
      </c>
      <c r="BJ191" s="25" t="s">
        <v>42</v>
      </c>
      <c r="BK191" s="217">
        <f>ROUND(I191*H191,2)</f>
        <v>0</v>
      </c>
      <c r="BL191" s="25" t="s">
        <v>286</v>
      </c>
      <c r="BM191" s="25" t="s">
        <v>6022</v>
      </c>
    </row>
    <row r="192" spans="2:65" s="1" customFormat="1" ht="40.5">
      <c r="B192" s="43"/>
      <c r="C192" s="65"/>
      <c r="D192" s="218" t="s">
        <v>209</v>
      </c>
      <c r="E192" s="65"/>
      <c r="F192" s="219" t="s">
        <v>6023</v>
      </c>
      <c r="G192" s="65"/>
      <c r="H192" s="65"/>
      <c r="I192" s="175"/>
      <c r="J192" s="65"/>
      <c r="K192" s="65"/>
      <c r="L192" s="63"/>
      <c r="M192" s="220"/>
      <c r="N192" s="44"/>
      <c r="O192" s="44"/>
      <c r="P192" s="44"/>
      <c r="Q192" s="44"/>
      <c r="R192" s="44"/>
      <c r="S192" s="44"/>
      <c r="T192" s="80"/>
      <c r="AT192" s="25" t="s">
        <v>209</v>
      </c>
      <c r="AU192" s="25" t="s">
        <v>87</v>
      </c>
    </row>
    <row r="193" spans="2:65" s="12" customFormat="1">
      <c r="B193" s="221"/>
      <c r="C193" s="222"/>
      <c r="D193" s="218" t="s">
        <v>211</v>
      </c>
      <c r="E193" s="223" t="s">
        <v>34</v>
      </c>
      <c r="F193" s="224" t="s">
        <v>6007</v>
      </c>
      <c r="G193" s="222"/>
      <c r="H193" s="223" t="s">
        <v>34</v>
      </c>
      <c r="I193" s="225"/>
      <c r="J193" s="222"/>
      <c r="K193" s="222"/>
      <c r="L193" s="226"/>
      <c r="M193" s="227"/>
      <c r="N193" s="228"/>
      <c r="O193" s="228"/>
      <c r="P193" s="228"/>
      <c r="Q193" s="228"/>
      <c r="R193" s="228"/>
      <c r="S193" s="228"/>
      <c r="T193" s="229"/>
      <c r="AT193" s="230" t="s">
        <v>211</v>
      </c>
      <c r="AU193" s="230" t="s">
        <v>87</v>
      </c>
      <c r="AV193" s="12" t="s">
        <v>42</v>
      </c>
      <c r="AW193" s="12" t="s">
        <v>40</v>
      </c>
      <c r="AX193" s="12" t="s">
        <v>80</v>
      </c>
      <c r="AY193" s="230" t="s">
        <v>201</v>
      </c>
    </row>
    <row r="194" spans="2:65" s="13" customFormat="1">
      <c r="B194" s="231"/>
      <c r="C194" s="232"/>
      <c r="D194" s="218" t="s">
        <v>211</v>
      </c>
      <c r="E194" s="233" t="s">
        <v>34</v>
      </c>
      <c r="F194" s="234" t="s">
        <v>6018</v>
      </c>
      <c r="G194" s="232"/>
      <c r="H194" s="235">
        <v>1</v>
      </c>
      <c r="I194" s="236"/>
      <c r="J194" s="232"/>
      <c r="K194" s="232"/>
      <c r="L194" s="237"/>
      <c r="M194" s="238"/>
      <c r="N194" s="239"/>
      <c r="O194" s="239"/>
      <c r="P194" s="239"/>
      <c r="Q194" s="239"/>
      <c r="R194" s="239"/>
      <c r="S194" s="239"/>
      <c r="T194" s="240"/>
      <c r="AT194" s="241" t="s">
        <v>211</v>
      </c>
      <c r="AU194" s="241" t="s">
        <v>87</v>
      </c>
      <c r="AV194" s="13" t="s">
        <v>87</v>
      </c>
      <c r="AW194" s="13" t="s">
        <v>40</v>
      </c>
      <c r="AX194" s="13" t="s">
        <v>80</v>
      </c>
      <c r="AY194" s="241" t="s">
        <v>201</v>
      </c>
    </row>
    <row r="195" spans="2:65" s="14" customFormat="1">
      <c r="B195" s="242"/>
      <c r="C195" s="243"/>
      <c r="D195" s="218" t="s">
        <v>211</v>
      </c>
      <c r="E195" s="244" t="s">
        <v>34</v>
      </c>
      <c r="F195" s="245" t="s">
        <v>215</v>
      </c>
      <c r="G195" s="243"/>
      <c r="H195" s="246">
        <v>1</v>
      </c>
      <c r="I195" s="247"/>
      <c r="J195" s="243"/>
      <c r="K195" s="243"/>
      <c r="L195" s="248"/>
      <c r="M195" s="249"/>
      <c r="N195" s="250"/>
      <c r="O195" s="250"/>
      <c r="P195" s="250"/>
      <c r="Q195" s="250"/>
      <c r="R195" s="250"/>
      <c r="S195" s="250"/>
      <c r="T195" s="251"/>
      <c r="AT195" s="252" t="s">
        <v>211</v>
      </c>
      <c r="AU195" s="252" t="s">
        <v>87</v>
      </c>
      <c r="AV195" s="14" t="s">
        <v>111</v>
      </c>
      <c r="AW195" s="14" t="s">
        <v>40</v>
      </c>
      <c r="AX195" s="14" t="s">
        <v>42</v>
      </c>
      <c r="AY195" s="252" t="s">
        <v>201</v>
      </c>
    </row>
    <row r="196" spans="2:65" s="1" customFormat="1" ht="16.5" customHeight="1">
      <c r="B196" s="43"/>
      <c r="C196" s="206" t="s">
        <v>9</v>
      </c>
      <c r="D196" s="206" t="s">
        <v>203</v>
      </c>
      <c r="E196" s="207" t="s">
        <v>6024</v>
      </c>
      <c r="F196" s="208" t="s">
        <v>6025</v>
      </c>
      <c r="G196" s="209" t="s">
        <v>1876</v>
      </c>
      <c r="H196" s="210">
        <v>1</v>
      </c>
      <c r="I196" s="211"/>
      <c r="J196" s="212">
        <f>ROUND(I196*H196,2)</f>
        <v>0</v>
      </c>
      <c r="K196" s="208" t="s">
        <v>207</v>
      </c>
      <c r="L196" s="63"/>
      <c r="M196" s="213" t="s">
        <v>34</v>
      </c>
      <c r="N196" s="214" t="s">
        <v>51</v>
      </c>
      <c r="O196" s="44"/>
      <c r="P196" s="215">
        <f>O196*H196</f>
        <v>0</v>
      </c>
      <c r="Q196" s="215">
        <v>1.47E-3</v>
      </c>
      <c r="R196" s="215">
        <f>Q196*H196</f>
        <v>1.47E-3</v>
      </c>
      <c r="S196" s="215">
        <v>0</v>
      </c>
      <c r="T196" s="216">
        <f>S196*H196</f>
        <v>0</v>
      </c>
      <c r="AR196" s="25" t="s">
        <v>286</v>
      </c>
      <c r="AT196" s="25" t="s">
        <v>203</v>
      </c>
      <c r="AU196" s="25" t="s">
        <v>87</v>
      </c>
      <c r="AY196" s="25" t="s">
        <v>201</v>
      </c>
      <c r="BE196" s="217">
        <f>IF(N196="základní",J196,0)</f>
        <v>0</v>
      </c>
      <c r="BF196" s="217">
        <f>IF(N196="snížená",J196,0)</f>
        <v>0</v>
      </c>
      <c r="BG196" s="217">
        <f>IF(N196="zákl. přenesená",J196,0)</f>
        <v>0</v>
      </c>
      <c r="BH196" s="217">
        <f>IF(N196="sníž. přenesená",J196,0)</f>
        <v>0</v>
      </c>
      <c r="BI196" s="217">
        <f>IF(N196="nulová",J196,0)</f>
        <v>0</v>
      </c>
      <c r="BJ196" s="25" t="s">
        <v>42</v>
      </c>
      <c r="BK196" s="217">
        <f>ROUND(I196*H196,2)</f>
        <v>0</v>
      </c>
      <c r="BL196" s="25" t="s">
        <v>286</v>
      </c>
      <c r="BM196" s="25" t="s">
        <v>6026</v>
      </c>
    </row>
    <row r="197" spans="2:65" s="1" customFormat="1" ht="40.5">
      <c r="B197" s="43"/>
      <c r="C197" s="65"/>
      <c r="D197" s="218" t="s">
        <v>209</v>
      </c>
      <c r="E197" s="65"/>
      <c r="F197" s="219" t="s">
        <v>6023</v>
      </c>
      <c r="G197" s="65"/>
      <c r="H197" s="65"/>
      <c r="I197" s="175"/>
      <c r="J197" s="65"/>
      <c r="K197" s="65"/>
      <c r="L197" s="63"/>
      <c r="M197" s="220"/>
      <c r="N197" s="44"/>
      <c r="O197" s="44"/>
      <c r="P197" s="44"/>
      <c r="Q197" s="44"/>
      <c r="R197" s="44"/>
      <c r="S197" s="44"/>
      <c r="T197" s="80"/>
      <c r="AT197" s="25" t="s">
        <v>209</v>
      </c>
      <c r="AU197" s="25" t="s">
        <v>87</v>
      </c>
    </row>
    <row r="198" spans="2:65" s="12" customFormat="1">
      <c r="B198" s="221"/>
      <c r="C198" s="222"/>
      <c r="D198" s="218" t="s">
        <v>211</v>
      </c>
      <c r="E198" s="223" t="s">
        <v>34</v>
      </c>
      <c r="F198" s="224" t="s">
        <v>6007</v>
      </c>
      <c r="G198" s="222"/>
      <c r="H198" s="223" t="s">
        <v>34</v>
      </c>
      <c r="I198" s="225"/>
      <c r="J198" s="222"/>
      <c r="K198" s="222"/>
      <c r="L198" s="226"/>
      <c r="M198" s="227"/>
      <c r="N198" s="228"/>
      <c r="O198" s="228"/>
      <c r="P198" s="228"/>
      <c r="Q198" s="228"/>
      <c r="R198" s="228"/>
      <c r="S198" s="228"/>
      <c r="T198" s="229"/>
      <c r="AT198" s="230" t="s">
        <v>211</v>
      </c>
      <c r="AU198" s="230" t="s">
        <v>87</v>
      </c>
      <c r="AV198" s="12" t="s">
        <v>42</v>
      </c>
      <c r="AW198" s="12" t="s">
        <v>40</v>
      </c>
      <c r="AX198" s="12" t="s">
        <v>80</v>
      </c>
      <c r="AY198" s="230" t="s">
        <v>201</v>
      </c>
    </row>
    <row r="199" spans="2:65" s="13" customFormat="1">
      <c r="B199" s="231"/>
      <c r="C199" s="232"/>
      <c r="D199" s="218" t="s">
        <v>211</v>
      </c>
      <c r="E199" s="233" t="s">
        <v>34</v>
      </c>
      <c r="F199" s="234" t="s">
        <v>6018</v>
      </c>
      <c r="G199" s="232"/>
      <c r="H199" s="235">
        <v>1</v>
      </c>
      <c r="I199" s="236"/>
      <c r="J199" s="232"/>
      <c r="K199" s="232"/>
      <c r="L199" s="237"/>
      <c r="M199" s="238"/>
      <c r="N199" s="239"/>
      <c r="O199" s="239"/>
      <c r="P199" s="239"/>
      <c r="Q199" s="239"/>
      <c r="R199" s="239"/>
      <c r="S199" s="239"/>
      <c r="T199" s="240"/>
      <c r="AT199" s="241" t="s">
        <v>211</v>
      </c>
      <c r="AU199" s="241" t="s">
        <v>87</v>
      </c>
      <c r="AV199" s="13" t="s">
        <v>87</v>
      </c>
      <c r="AW199" s="13" t="s">
        <v>40</v>
      </c>
      <c r="AX199" s="13" t="s">
        <v>80</v>
      </c>
      <c r="AY199" s="241" t="s">
        <v>201</v>
      </c>
    </row>
    <row r="200" spans="2:65" s="14" customFormat="1">
      <c r="B200" s="242"/>
      <c r="C200" s="243"/>
      <c r="D200" s="218" t="s">
        <v>211</v>
      </c>
      <c r="E200" s="244" t="s">
        <v>34</v>
      </c>
      <c r="F200" s="245" t="s">
        <v>215</v>
      </c>
      <c r="G200" s="243"/>
      <c r="H200" s="246">
        <v>1</v>
      </c>
      <c r="I200" s="247"/>
      <c r="J200" s="243"/>
      <c r="K200" s="243"/>
      <c r="L200" s="248"/>
      <c r="M200" s="249"/>
      <c r="N200" s="250"/>
      <c r="O200" s="250"/>
      <c r="P200" s="250"/>
      <c r="Q200" s="250"/>
      <c r="R200" s="250"/>
      <c r="S200" s="250"/>
      <c r="T200" s="251"/>
      <c r="AT200" s="252" t="s">
        <v>211</v>
      </c>
      <c r="AU200" s="252" t="s">
        <v>87</v>
      </c>
      <c r="AV200" s="14" t="s">
        <v>111</v>
      </c>
      <c r="AW200" s="14" t="s">
        <v>40</v>
      </c>
      <c r="AX200" s="14" t="s">
        <v>42</v>
      </c>
      <c r="AY200" s="252" t="s">
        <v>201</v>
      </c>
    </row>
    <row r="201" spans="2:65" s="1" customFormat="1" ht="16.5" customHeight="1">
      <c r="B201" s="43"/>
      <c r="C201" s="206" t="s">
        <v>330</v>
      </c>
      <c r="D201" s="206" t="s">
        <v>203</v>
      </c>
      <c r="E201" s="207" t="s">
        <v>6027</v>
      </c>
      <c r="F201" s="208" t="s">
        <v>6028</v>
      </c>
      <c r="G201" s="209" t="s">
        <v>370</v>
      </c>
      <c r="H201" s="210">
        <v>1</v>
      </c>
      <c r="I201" s="211"/>
      <c r="J201" s="212">
        <f>ROUND(I201*H201,2)</f>
        <v>0</v>
      </c>
      <c r="K201" s="208" t="s">
        <v>207</v>
      </c>
      <c r="L201" s="63"/>
      <c r="M201" s="213" t="s">
        <v>34</v>
      </c>
      <c r="N201" s="214" t="s">
        <v>51</v>
      </c>
      <c r="O201" s="44"/>
      <c r="P201" s="215">
        <f>O201*H201</f>
        <v>0</v>
      </c>
      <c r="Q201" s="215">
        <v>0</v>
      </c>
      <c r="R201" s="215">
        <f>Q201*H201</f>
        <v>0</v>
      </c>
      <c r="S201" s="215">
        <v>0</v>
      </c>
      <c r="T201" s="216">
        <f>S201*H201</f>
        <v>0</v>
      </c>
      <c r="AR201" s="25" t="s">
        <v>286</v>
      </c>
      <c r="AT201" s="25" t="s">
        <v>203</v>
      </c>
      <c r="AU201" s="25" t="s">
        <v>87</v>
      </c>
      <c r="AY201" s="25" t="s">
        <v>201</v>
      </c>
      <c r="BE201" s="217">
        <f>IF(N201="základní",J201,0)</f>
        <v>0</v>
      </c>
      <c r="BF201" s="217">
        <f>IF(N201="snížená",J201,0)</f>
        <v>0</v>
      </c>
      <c r="BG201" s="217">
        <f>IF(N201="zákl. přenesená",J201,0)</f>
        <v>0</v>
      </c>
      <c r="BH201" s="217">
        <f>IF(N201="sníž. přenesená",J201,0)</f>
        <v>0</v>
      </c>
      <c r="BI201" s="217">
        <f>IF(N201="nulová",J201,0)</f>
        <v>0</v>
      </c>
      <c r="BJ201" s="25" t="s">
        <v>42</v>
      </c>
      <c r="BK201" s="217">
        <f>ROUND(I201*H201,2)</f>
        <v>0</v>
      </c>
      <c r="BL201" s="25" t="s">
        <v>286</v>
      </c>
      <c r="BM201" s="25" t="s">
        <v>6029</v>
      </c>
    </row>
    <row r="202" spans="2:65" s="1" customFormat="1" ht="81">
      <c r="B202" s="43"/>
      <c r="C202" s="65"/>
      <c r="D202" s="218" t="s">
        <v>209</v>
      </c>
      <c r="E202" s="65"/>
      <c r="F202" s="219" t="s">
        <v>6030</v>
      </c>
      <c r="G202" s="65"/>
      <c r="H202" s="65"/>
      <c r="I202" s="175"/>
      <c r="J202" s="65"/>
      <c r="K202" s="65"/>
      <c r="L202" s="63"/>
      <c r="M202" s="220"/>
      <c r="N202" s="44"/>
      <c r="O202" s="44"/>
      <c r="P202" s="44"/>
      <c r="Q202" s="44"/>
      <c r="R202" s="44"/>
      <c r="S202" s="44"/>
      <c r="T202" s="80"/>
      <c r="AT202" s="25" t="s">
        <v>209</v>
      </c>
      <c r="AU202" s="25" t="s">
        <v>87</v>
      </c>
    </row>
    <row r="203" spans="2:65" s="12" customFormat="1">
      <c r="B203" s="221"/>
      <c r="C203" s="222"/>
      <c r="D203" s="218" t="s">
        <v>211</v>
      </c>
      <c r="E203" s="223" t="s">
        <v>34</v>
      </c>
      <c r="F203" s="224" t="s">
        <v>6007</v>
      </c>
      <c r="G203" s="222"/>
      <c r="H203" s="223" t="s">
        <v>34</v>
      </c>
      <c r="I203" s="225"/>
      <c r="J203" s="222"/>
      <c r="K203" s="222"/>
      <c r="L203" s="226"/>
      <c r="M203" s="227"/>
      <c r="N203" s="228"/>
      <c r="O203" s="228"/>
      <c r="P203" s="228"/>
      <c r="Q203" s="228"/>
      <c r="R203" s="228"/>
      <c r="S203" s="228"/>
      <c r="T203" s="229"/>
      <c r="AT203" s="230" t="s">
        <v>211</v>
      </c>
      <c r="AU203" s="230" t="s">
        <v>87</v>
      </c>
      <c r="AV203" s="12" t="s">
        <v>42</v>
      </c>
      <c r="AW203" s="12" t="s">
        <v>40</v>
      </c>
      <c r="AX203" s="12" t="s">
        <v>80</v>
      </c>
      <c r="AY203" s="230" t="s">
        <v>201</v>
      </c>
    </row>
    <row r="204" spans="2:65" s="13" customFormat="1">
      <c r="B204" s="231"/>
      <c r="C204" s="232"/>
      <c r="D204" s="218" t="s">
        <v>211</v>
      </c>
      <c r="E204" s="233" t="s">
        <v>34</v>
      </c>
      <c r="F204" s="234" t="s">
        <v>6018</v>
      </c>
      <c r="G204" s="232"/>
      <c r="H204" s="235">
        <v>1</v>
      </c>
      <c r="I204" s="236"/>
      <c r="J204" s="232"/>
      <c r="K204" s="232"/>
      <c r="L204" s="237"/>
      <c r="M204" s="238"/>
      <c r="N204" s="239"/>
      <c r="O204" s="239"/>
      <c r="P204" s="239"/>
      <c r="Q204" s="239"/>
      <c r="R204" s="239"/>
      <c r="S204" s="239"/>
      <c r="T204" s="240"/>
      <c r="AT204" s="241" t="s">
        <v>211</v>
      </c>
      <c r="AU204" s="241" t="s">
        <v>87</v>
      </c>
      <c r="AV204" s="13" t="s">
        <v>87</v>
      </c>
      <c r="AW204" s="13" t="s">
        <v>40</v>
      </c>
      <c r="AX204" s="13" t="s">
        <v>80</v>
      </c>
      <c r="AY204" s="241" t="s">
        <v>201</v>
      </c>
    </row>
    <row r="205" spans="2:65" s="14" customFormat="1">
      <c r="B205" s="242"/>
      <c r="C205" s="243"/>
      <c r="D205" s="218" t="s">
        <v>211</v>
      </c>
      <c r="E205" s="244" t="s">
        <v>34</v>
      </c>
      <c r="F205" s="245" t="s">
        <v>215</v>
      </c>
      <c r="G205" s="243"/>
      <c r="H205" s="246">
        <v>1</v>
      </c>
      <c r="I205" s="247"/>
      <c r="J205" s="243"/>
      <c r="K205" s="243"/>
      <c r="L205" s="248"/>
      <c r="M205" s="249"/>
      <c r="N205" s="250"/>
      <c r="O205" s="250"/>
      <c r="P205" s="250"/>
      <c r="Q205" s="250"/>
      <c r="R205" s="250"/>
      <c r="S205" s="250"/>
      <c r="T205" s="251"/>
      <c r="AT205" s="252" t="s">
        <v>211</v>
      </c>
      <c r="AU205" s="252" t="s">
        <v>87</v>
      </c>
      <c r="AV205" s="14" t="s">
        <v>111</v>
      </c>
      <c r="AW205" s="14" t="s">
        <v>40</v>
      </c>
      <c r="AX205" s="14" t="s">
        <v>42</v>
      </c>
      <c r="AY205" s="252" t="s">
        <v>201</v>
      </c>
    </row>
    <row r="206" spans="2:65" s="1" customFormat="1" ht="25.5" customHeight="1">
      <c r="B206" s="43"/>
      <c r="C206" s="206" t="s">
        <v>336</v>
      </c>
      <c r="D206" s="206" t="s">
        <v>203</v>
      </c>
      <c r="E206" s="207" t="s">
        <v>6031</v>
      </c>
      <c r="F206" s="208" t="s">
        <v>6032</v>
      </c>
      <c r="G206" s="209" t="s">
        <v>370</v>
      </c>
      <c r="H206" s="210">
        <v>1</v>
      </c>
      <c r="I206" s="211"/>
      <c r="J206" s="212">
        <f>ROUND(I206*H206,2)</f>
        <v>0</v>
      </c>
      <c r="K206" s="208" t="s">
        <v>207</v>
      </c>
      <c r="L206" s="63"/>
      <c r="M206" s="213" t="s">
        <v>34</v>
      </c>
      <c r="N206" s="214" t="s">
        <v>51</v>
      </c>
      <c r="O206" s="44"/>
      <c r="P206" s="215">
        <f>O206*H206</f>
        <v>0</v>
      </c>
      <c r="Q206" s="215">
        <v>0</v>
      </c>
      <c r="R206" s="215">
        <f>Q206*H206</f>
        <v>0</v>
      </c>
      <c r="S206" s="215">
        <v>0</v>
      </c>
      <c r="T206" s="216">
        <f>S206*H206</f>
        <v>0</v>
      </c>
      <c r="AR206" s="25" t="s">
        <v>286</v>
      </c>
      <c r="AT206" s="25" t="s">
        <v>203</v>
      </c>
      <c r="AU206" s="25" t="s">
        <v>87</v>
      </c>
      <c r="AY206" s="25" t="s">
        <v>201</v>
      </c>
      <c r="BE206" s="217">
        <f>IF(N206="základní",J206,0)</f>
        <v>0</v>
      </c>
      <c r="BF206" s="217">
        <f>IF(N206="snížená",J206,0)</f>
        <v>0</v>
      </c>
      <c r="BG206" s="217">
        <f>IF(N206="zákl. přenesená",J206,0)</f>
        <v>0</v>
      </c>
      <c r="BH206" s="217">
        <f>IF(N206="sníž. přenesená",J206,0)</f>
        <v>0</v>
      </c>
      <c r="BI206" s="217">
        <f>IF(N206="nulová",J206,0)</f>
        <v>0</v>
      </c>
      <c r="BJ206" s="25" t="s">
        <v>42</v>
      </c>
      <c r="BK206" s="217">
        <f>ROUND(I206*H206,2)</f>
        <v>0</v>
      </c>
      <c r="BL206" s="25" t="s">
        <v>286</v>
      </c>
      <c r="BM206" s="25" t="s">
        <v>6033</v>
      </c>
    </row>
    <row r="207" spans="2:65" s="1" customFormat="1" ht="81">
      <c r="B207" s="43"/>
      <c r="C207" s="65"/>
      <c r="D207" s="218" t="s">
        <v>209</v>
      </c>
      <c r="E207" s="65"/>
      <c r="F207" s="219" t="s">
        <v>6030</v>
      </c>
      <c r="G207" s="65"/>
      <c r="H207" s="65"/>
      <c r="I207" s="175"/>
      <c r="J207" s="65"/>
      <c r="K207" s="65"/>
      <c r="L207" s="63"/>
      <c r="M207" s="220"/>
      <c r="N207" s="44"/>
      <c r="O207" s="44"/>
      <c r="P207" s="44"/>
      <c r="Q207" s="44"/>
      <c r="R207" s="44"/>
      <c r="S207" s="44"/>
      <c r="T207" s="80"/>
      <c r="AT207" s="25" t="s">
        <v>209</v>
      </c>
      <c r="AU207" s="25" t="s">
        <v>87</v>
      </c>
    </row>
    <row r="208" spans="2:65" s="1" customFormat="1" ht="16.5" customHeight="1">
      <c r="B208" s="43"/>
      <c r="C208" s="206" t="s">
        <v>342</v>
      </c>
      <c r="D208" s="206" t="s">
        <v>203</v>
      </c>
      <c r="E208" s="207" t="s">
        <v>6034</v>
      </c>
      <c r="F208" s="208" t="s">
        <v>6035</v>
      </c>
      <c r="G208" s="209" t="s">
        <v>370</v>
      </c>
      <c r="H208" s="210">
        <v>1</v>
      </c>
      <c r="I208" s="211"/>
      <c r="J208" s="212">
        <f>ROUND(I208*H208,2)</f>
        <v>0</v>
      </c>
      <c r="K208" s="208" t="s">
        <v>207</v>
      </c>
      <c r="L208" s="63"/>
      <c r="M208" s="213" t="s">
        <v>34</v>
      </c>
      <c r="N208" s="214" t="s">
        <v>51</v>
      </c>
      <c r="O208" s="44"/>
      <c r="P208" s="215">
        <f>O208*H208</f>
        <v>0</v>
      </c>
      <c r="Q208" s="215">
        <v>2.5000000000000001E-4</v>
      </c>
      <c r="R208" s="215">
        <f>Q208*H208</f>
        <v>2.5000000000000001E-4</v>
      </c>
      <c r="S208" s="215">
        <v>0</v>
      </c>
      <c r="T208" s="216">
        <f>S208*H208</f>
        <v>0</v>
      </c>
      <c r="AR208" s="25" t="s">
        <v>286</v>
      </c>
      <c r="AT208" s="25" t="s">
        <v>203</v>
      </c>
      <c r="AU208" s="25" t="s">
        <v>87</v>
      </c>
      <c r="AY208" s="25" t="s">
        <v>201</v>
      </c>
      <c r="BE208" s="217">
        <f>IF(N208="základní",J208,0)</f>
        <v>0</v>
      </c>
      <c r="BF208" s="217">
        <f>IF(N208="snížená",J208,0)</f>
        <v>0</v>
      </c>
      <c r="BG208" s="217">
        <f>IF(N208="zákl. přenesená",J208,0)</f>
        <v>0</v>
      </c>
      <c r="BH208" s="217">
        <f>IF(N208="sníž. přenesená",J208,0)</f>
        <v>0</v>
      </c>
      <c r="BI208" s="217">
        <f>IF(N208="nulová",J208,0)</f>
        <v>0</v>
      </c>
      <c r="BJ208" s="25" t="s">
        <v>42</v>
      </c>
      <c r="BK208" s="217">
        <f>ROUND(I208*H208,2)</f>
        <v>0</v>
      </c>
      <c r="BL208" s="25" t="s">
        <v>286</v>
      </c>
      <c r="BM208" s="25" t="s">
        <v>6036</v>
      </c>
    </row>
    <row r="209" spans="2:65" s="1" customFormat="1" ht="81">
      <c r="B209" s="43"/>
      <c r="C209" s="65"/>
      <c r="D209" s="218" t="s">
        <v>209</v>
      </c>
      <c r="E209" s="65"/>
      <c r="F209" s="219" t="s">
        <v>6030</v>
      </c>
      <c r="G209" s="65"/>
      <c r="H209" s="65"/>
      <c r="I209" s="175"/>
      <c r="J209" s="65"/>
      <c r="K209" s="65"/>
      <c r="L209" s="63"/>
      <c r="M209" s="220"/>
      <c r="N209" s="44"/>
      <c r="O209" s="44"/>
      <c r="P209" s="44"/>
      <c r="Q209" s="44"/>
      <c r="R209" s="44"/>
      <c r="S209" s="44"/>
      <c r="T209" s="80"/>
      <c r="AT209" s="25" t="s">
        <v>209</v>
      </c>
      <c r="AU209" s="25" t="s">
        <v>87</v>
      </c>
    </row>
    <row r="210" spans="2:65" s="12" customFormat="1">
      <c r="B210" s="221"/>
      <c r="C210" s="222"/>
      <c r="D210" s="218" t="s">
        <v>211</v>
      </c>
      <c r="E210" s="223" t="s">
        <v>34</v>
      </c>
      <c r="F210" s="224" t="s">
        <v>6007</v>
      </c>
      <c r="G210" s="222"/>
      <c r="H210" s="223" t="s">
        <v>34</v>
      </c>
      <c r="I210" s="225"/>
      <c r="J210" s="222"/>
      <c r="K210" s="222"/>
      <c r="L210" s="226"/>
      <c r="M210" s="227"/>
      <c r="N210" s="228"/>
      <c r="O210" s="228"/>
      <c r="P210" s="228"/>
      <c r="Q210" s="228"/>
      <c r="R210" s="228"/>
      <c r="S210" s="228"/>
      <c r="T210" s="229"/>
      <c r="AT210" s="230" t="s">
        <v>211</v>
      </c>
      <c r="AU210" s="230" t="s">
        <v>87</v>
      </c>
      <c r="AV210" s="12" t="s">
        <v>42</v>
      </c>
      <c r="AW210" s="12" t="s">
        <v>40</v>
      </c>
      <c r="AX210" s="12" t="s">
        <v>80</v>
      </c>
      <c r="AY210" s="230" t="s">
        <v>201</v>
      </c>
    </row>
    <row r="211" spans="2:65" s="13" customFormat="1">
      <c r="B211" s="231"/>
      <c r="C211" s="232"/>
      <c r="D211" s="218" t="s">
        <v>211</v>
      </c>
      <c r="E211" s="233" t="s">
        <v>34</v>
      </c>
      <c r="F211" s="234" t="s">
        <v>6018</v>
      </c>
      <c r="G211" s="232"/>
      <c r="H211" s="235">
        <v>1</v>
      </c>
      <c r="I211" s="236"/>
      <c r="J211" s="232"/>
      <c r="K211" s="232"/>
      <c r="L211" s="237"/>
      <c r="M211" s="238"/>
      <c r="N211" s="239"/>
      <c r="O211" s="239"/>
      <c r="P211" s="239"/>
      <c r="Q211" s="239"/>
      <c r="R211" s="239"/>
      <c r="S211" s="239"/>
      <c r="T211" s="240"/>
      <c r="AT211" s="241" t="s">
        <v>211</v>
      </c>
      <c r="AU211" s="241" t="s">
        <v>87</v>
      </c>
      <c r="AV211" s="13" t="s">
        <v>87</v>
      </c>
      <c r="AW211" s="13" t="s">
        <v>40</v>
      </c>
      <c r="AX211" s="13" t="s">
        <v>80</v>
      </c>
      <c r="AY211" s="241" t="s">
        <v>201</v>
      </c>
    </row>
    <row r="212" spans="2:65" s="14" customFormat="1">
      <c r="B212" s="242"/>
      <c r="C212" s="243"/>
      <c r="D212" s="218" t="s">
        <v>211</v>
      </c>
      <c r="E212" s="244" t="s">
        <v>34</v>
      </c>
      <c r="F212" s="245" t="s">
        <v>215</v>
      </c>
      <c r="G212" s="243"/>
      <c r="H212" s="246">
        <v>1</v>
      </c>
      <c r="I212" s="247"/>
      <c r="J212" s="243"/>
      <c r="K212" s="243"/>
      <c r="L212" s="248"/>
      <c r="M212" s="249"/>
      <c r="N212" s="250"/>
      <c r="O212" s="250"/>
      <c r="P212" s="250"/>
      <c r="Q212" s="250"/>
      <c r="R212" s="250"/>
      <c r="S212" s="250"/>
      <c r="T212" s="251"/>
      <c r="AT212" s="252" t="s">
        <v>211</v>
      </c>
      <c r="AU212" s="252" t="s">
        <v>87</v>
      </c>
      <c r="AV212" s="14" t="s">
        <v>111</v>
      </c>
      <c r="AW212" s="14" t="s">
        <v>40</v>
      </c>
      <c r="AX212" s="14" t="s">
        <v>42</v>
      </c>
      <c r="AY212" s="252" t="s">
        <v>201</v>
      </c>
    </row>
    <row r="213" spans="2:65" s="1" customFormat="1" ht="25.5" customHeight="1">
      <c r="B213" s="43"/>
      <c r="C213" s="206" t="s">
        <v>348</v>
      </c>
      <c r="D213" s="206" t="s">
        <v>203</v>
      </c>
      <c r="E213" s="207" t="s">
        <v>3592</v>
      </c>
      <c r="F213" s="208" t="s">
        <v>3593</v>
      </c>
      <c r="G213" s="209" t="s">
        <v>370</v>
      </c>
      <c r="H213" s="210">
        <v>3</v>
      </c>
      <c r="I213" s="211"/>
      <c r="J213" s="212">
        <f>ROUND(I213*H213,2)</f>
        <v>0</v>
      </c>
      <c r="K213" s="208" t="s">
        <v>207</v>
      </c>
      <c r="L213" s="63"/>
      <c r="M213" s="213" t="s">
        <v>34</v>
      </c>
      <c r="N213" s="214" t="s">
        <v>51</v>
      </c>
      <c r="O213" s="44"/>
      <c r="P213" s="215">
        <f>O213*H213</f>
        <v>0</v>
      </c>
      <c r="Q213" s="215">
        <v>1.2999999999999999E-3</v>
      </c>
      <c r="R213" s="215">
        <f>Q213*H213</f>
        <v>3.8999999999999998E-3</v>
      </c>
      <c r="S213" s="215">
        <v>0</v>
      </c>
      <c r="T213" s="216">
        <f>S213*H213</f>
        <v>0</v>
      </c>
      <c r="AR213" s="25" t="s">
        <v>286</v>
      </c>
      <c r="AT213" s="25" t="s">
        <v>203</v>
      </c>
      <c r="AU213" s="25" t="s">
        <v>87</v>
      </c>
      <c r="AY213" s="25" t="s">
        <v>201</v>
      </c>
      <c r="BE213" s="217">
        <f>IF(N213="základní",J213,0)</f>
        <v>0</v>
      </c>
      <c r="BF213" s="217">
        <f>IF(N213="snížená",J213,0)</f>
        <v>0</v>
      </c>
      <c r="BG213" s="217">
        <f>IF(N213="zákl. přenesená",J213,0)</f>
        <v>0</v>
      </c>
      <c r="BH213" s="217">
        <f>IF(N213="sníž. přenesená",J213,0)</f>
        <v>0</v>
      </c>
      <c r="BI213" s="217">
        <f>IF(N213="nulová",J213,0)</f>
        <v>0</v>
      </c>
      <c r="BJ213" s="25" t="s">
        <v>42</v>
      </c>
      <c r="BK213" s="217">
        <f>ROUND(I213*H213,2)</f>
        <v>0</v>
      </c>
      <c r="BL213" s="25" t="s">
        <v>286</v>
      </c>
      <c r="BM213" s="25" t="s">
        <v>6037</v>
      </c>
    </row>
    <row r="214" spans="2:65" s="1" customFormat="1" ht="40.5">
      <c r="B214" s="43"/>
      <c r="C214" s="65"/>
      <c r="D214" s="218" t="s">
        <v>209</v>
      </c>
      <c r="E214" s="65"/>
      <c r="F214" s="219" t="s">
        <v>3591</v>
      </c>
      <c r="G214" s="65"/>
      <c r="H214" s="65"/>
      <c r="I214" s="175"/>
      <c r="J214" s="65"/>
      <c r="K214" s="65"/>
      <c r="L214" s="63"/>
      <c r="M214" s="220"/>
      <c r="N214" s="44"/>
      <c r="O214" s="44"/>
      <c r="P214" s="44"/>
      <c r="Q214" s="44"/>
      <c r="R214" s="44"/>
      <c r="S214" s="44"/>
      <c r="T214" s="80"/>
      <c r="AT214" s="25" t="s">
        <v>209</v>
      </c>
      <c r="AU214" s="25" t="s">
        <v>87</v>
      </c>
    </row>
    <row r="215" spans="2:65" s="12" customFormat="1">
      <c r="B215" s="221"/>
      <c r="C215" s="222"/>
      <c r="D215" s="218" t="s">
        <v>211</v>
      </c>
      <c r="E215" s="223" t="s">
        <v>34</v>
      </c>
      <c r="F215" s="224" t="s">
        <v>6007</v>
      </c>
      <c r="G215" s="222"/>
      <c r="H215" s="223" t="s">
        <v>34</v>
      </c>
      <c r="I215" s="225"/>
      <c r="J215" s="222"/>
      <c r="K215" s="222"/>
      <c r="L215" s="226"/>
      <c r="M215" s="227"/>
      <c r="N215" s="228"/>
      <c r="O215" s="228"/>
      <c r="P215" s="228"/>
      <c r="Q215" s="228"/>
      <c r="R215" s="228"/>
      <c r="S215" s="228"/>
      <c r="T215" s="229"/>
      <c r="AT215" s="230" t="s">
        <v>211</v>
      </c>
      <c r="AU215" s="230" t="s">
        <v>87</v>
      </c>
      <c r="AV215" s="12" t="s">
        <v>42</v>
      </c>
      <c r="AW215" s="12" t="s">
        <v>40</v>
      </c>
      <c r="AX215" s="12" t="s">
        <v>80</v>
      </c>
      <c r="AY215" s="230" t="s">
        <v>201</v>
      </c>
    </row>
    <row r="216" spans="2:65" s="13" customFormat="1">
      <c r="B216" s="231"/>
      <c r="C216" s="232"/>
      <c r="D216" s="218" t="s">
        <v>211</v>
      </c>
      <c r="E216" s="233" t="s">
        <v>34</v>
      </c>
      <c r="F216" s="234" t="s">
        <v>6038</v>
      </c>
      <c r="G216" s="232"/>
      <c r="H216" s="235">
        <v>3</v>
      </c>
      <c r="I216" s="236"/>
      <c r="J216" s="232"/>
      <c r="K216" s="232"/>
      <c r="L216" s="237"/>
      <c r="M216" s="238"/>
      <c r="N216" s="239"/>
      <c r="O216" s="239"/>
      <c r="P216" s="239"/>
      <c r="Q216" s="239"/>
      <c r="R216" s="239"/>
      <c r="S216" s="239"/>
      <c r="T216" s="240"/>
      <c r="AT216" s="241" t="s">
        <v>211</v>
      </c>
      <c r="AU216" s="241" t="s">
        <v>87</v>
      </c>
      <c r="AV216" s="13" t="s">
        <v>87</v>
      </c>
      <c r="AW216" s="13" t="s">
        <v>40</v>
      </c>
      <c r="AX216" s="13" t="s">
        <v>80</v>
      </c>
      <c r="AY216" s="241" t="s">
        <v>201</v>
      </c>
    </row>
    <row r="217" spans="2:65" s="14" customFormat="1">
      <c r="B217" s="242"/>
      <c r="C217" s="243"/>
      <c r="D217" s="218" t="s">
        <v>211</v>
      </c>
      <c r="E217" s="244" t="s">
        <v>34</v>
      </c>
      <c r="F217" s="245" t="s">
        <v>215</v>
      </c>
      <c r="G217" s="243"/>
      <c r="H217" s="246">
        <v>3</v>
      </c>
      <c r="I217" s="247"/>
      <c r="J217" s="243"/>
      <c r="K217" s="243"/>
      <c r="L217" s="248"/>
      <c r="M217" s="249"/>
      <c r="N217" s="250"/>
      <c r="O217" s="250"/>
      <c r="P217" s="250"/>
      <c r="Q217" s="250"/>
      <c r="R217" s="250"/>
      <c r="S217" s="250"/>
      <c r="T217" s="251"/>
      <c r="AT217" s="252" t="s">
        <v>211</v>
      </c>
      <c r="AU217" s="252" t="s">
        <v>87</v>
      </c>
      <c r="AV217" s="14" t="s">
        <v>111</v>
      </c>
      <c r="AW217" s="14" t="s">
        <v>40</v>
      </c>
      <c r="AX217" s="14" t="s">
        <v>42</v>
      </c>
      <c r="AY217" s="252" t="s">
        <v>201</v>
      </c>
    </row>
    <row r="218" spans="2:65" s="1" customFormat="1" ht="25.5" customHeight="1">
      <c r="B218" s="43"/>
      <c r="C218" s="206" t="s">
        <v>352</v>
      </c>
      <c r="D218" s="206" t="s">
        <v>203</v>
      </c>
      <c r="E218" s="207" t="s">
        <v>6039</v>
      </c>
      <c r="F218" s="208" t="s">
        <v>6040</v>
      </c>
      <c r="G218" s="209" t="s">
        <v>370</v>
      </c>
      <c r="H218" s="210">
        <v>1</v>
      </c>
      <c r="I218" s="211"/>
      <c r="J218" s="212">
        <f>ROUND(I218*H218,2)</f>
        <v>0</v>
      </c>
      <c r="K218" s="208" t="s">
        <v>207</v>
      </c>
      <c r="L218" s="63"/>
      <c r="M218" s="213" t="s">
        <v>34</v>
      </c>
      <c r="N218" s="214" t="s">
        <v>51</v>
      </c>
      <c r="O218" s="44"/>
      <c r="P218" s="215">
        <f>O218*H218</f>
        <v>0</v>
      </c>
      <c r="Q218" s="215">
        <v>1.7000000000000001E-4</v>
      </c>
      <c r="R218" s="215">
        <f>Q218*H218</f>
        <v>1.7000000000000001E-4</v>
      </c>
      <c r="S218" s="215">
        <v>0</v>
      </c>
      <c r="T218" s="216">
        <f>S218*H218</f>
        <v>0</v>
      </c>
      <c r="AR218" s="25" t="s">
        <v>286</v>
      </c>
      <c r="AT218" s="25" t="s">
        <v>203</v>
      </c>
      <c r="AU218" s="25" t="s">
        <v>87</v>
      </c>
      <c r="AY218" s="25" t="s">
        <v>201</v>
      </c>
      <c r="BE218" s="217">
        <f>IF(N218="základní",J218,0)</f>
        <v>0</v>
      </c>
      <c r="BF218" s="217">
        <f>IF(N218="snížená",J218,0)</f>
        <v>0</v>
      </c>
      <c r="BG218" s="217">
        <f>IF(N218="zákl. přenesená",J218,0)</f>
        <v>0</v>
      </c>
      <c r="BH218" s="217">
        <f>IF(N218="sníž. přenesená",J218,0)</f>
        <v>0</v>
      </c>
      <c r="BI218" s="217">
        <f>IF(N218="nulová",J218,0)</f>
        <v>0</v>
      </c>
      <c r="BJ218" s="25" t="s">
        <v>42</v>
      </c>
      <c r="BK218" s="217">
        <f>ROUND(I218*H218,2)</f>
        <v>0</v>
      </c>
      <c r="BL218" s="25" t="s">
        <v>286</v>
      </c>
      <c r="BM218" s="25" t="s">
        <v>6041</v>
      </c>
    </row>
    <row r="219" spans="2:65" s="12" customFormat="1">
      <c r="B219" s="221"/>
      <c r="C219" s="222"/>
      <c r="D219" s="218" t="s">
        <v>211</v>
      </c>
      <c r="E219" s="223" t="s">
        <v>34</v>
      </c>
      <c r="F219" s="224" t="s">
        <v>6007</v>
      </c>
      <c r="G219" s="222"/>
      <c r="H219" s="223" t="s">
        <v>34</v>
      </c>
      <c r="I219" s="225"/>
      <c r="J219" s="222"/>
      <c r="K219" s="222"/>
      <c r="L219" s="226"/>
      <c r="M219" s="227"/>
      <c r="N219" s="228"/>
      <c r="O219" s="228"/>
      <c r="P219" s="228"/>
      <c r="Q219" s="228"/>
      <c r="R219" s="228"/>
      <c r="S219" s="228"/>
      <c r="T219" s="229"/>
      <c r="AT219" s="230" t="s">
        <v>211</v>
      </c>
      <c r="AU219" s="230" t="s">
        <v>87</v>
      </c>
      <c r="AV219" s="12" t="s">
        <v>42</v>
      </c>
      <c r="AW219" s="12" t="s">
        <v>40</v>
      </c>
      <c r="AX219" s="12" t="s">
        <v>80</v>
      </c>
      <c r="AY219" s="230" t="s">
        <v>201</v>
      </c>
    </row>
    <row r="220" spans="2:65" s="13" customFormat="1">
      <c r="B220" s="231"/>
      <c r="C220" s="232"/>
      <c r="D220" s="218" t="s">
        <v>211</v>
      </c>
      <c r="E220" s="233" t="s">
        <v>34</v>
      </c>
      <c r="F220" s="234" t="s">
        <v>6018</v>
      </c>
      <c r="G220" s="232"/>
      <c r="H220" s="235">
        <v>1</v>
      </c>
      <c r="I220" s="236"/>
      <c r="J220" s="232"/>
      <c r="K220" s="232"/>
      <c r="L220" s="237"/>
      <c r="M220" s="238"/>
      <c r="N220" s="239"/>
      <c r="O220" s="239"/>
      <c r="P220" s="239"/>
      <c r="Q220" s="239"/>
      <c r="R220" s="239"/>
      <c r="S220" s="239"/>
      <c r="T220" s="240"/>
      <c r="AT220" s="241" t="s">
        <v>211</v>
      </c>
      <c r="AU220" s="241" t="s">
        <v>87</v>
      </c>
      <c r="AV220" s="13" t="s">
        <v>87</v>
      </c>
      <c r="AW220" s="13" t="s">
        <v>40</v>
      </c>
      <c r="AX220" s="13" t="s">
        <v>80</v>
      </c>
      <c r="AY220" s="241" t="s">
        <v>201</v>
      </c>
    </row>
    <row r="221" spans="2:65" s="14" customFormat="1">
      <c r="B221" s="242"/>
      <c r="C221" s="243"/>
      <c r="D221" s="218" t="s">
        <v>211</v>
      </c>
      <c r="E221" s="244" t="s">
        <v>34</v>
      </c>
      <c r="F221" s="245" t="s">
        <v>215</v>
      </c>
      <c r="G221" s="243"/>
      <c r="H221" s="246">
        <v>1</v>
      </c>
      <c r="I221" s="247"/>
      <c r="J221" s="243"/>
      <c r="K221" s="243"/>
      <c r="L221" s="248"/>
      <c r="M221" s="249"/>
      <c r="N221" s="250"/>
      <c r="O221" s="250"/>
      <c r="P221" s="250"/>
      <c r="Q221" s="250"/>
      <c r="R221" s="250"/>
      <c r="S221" s="250"/>
      <c r="T221" s="251"/>
      <c r="AT221" s="252" t="s">
        <v>211</v>
      </c>
      <c r="AU221" s="252" t="s">
        <v>87</v>
      </c>
      <c r="AV221" s="14" t="s">
        <v>111</v>
      </c>
      <c r="AW221" s="14" t="s">
        <v>40</v>
      </c>
      <c r="AX221" s="14" t="s">
        <v>42</v>
      </c>
      <c r="AY221" s="252" t="s">
        <v>201</v>
      </c>
    </row>
    <row r="222" spans="2:65" s="1" customFormat="1" ht="25.5" customHeight="1">
      <c r="B222" s="43"/>
      <c r="C222" s="264" t="s">
        <v>360</v>
      </c>
      <c r="D222" s="264" t="s">
        <v>306</v>
      </c>
      <c r="E222" s="265" t="s">
        <v>6042</v>
      </c>
      <c r="F222" s="266" t="s">
        <v>6043</v>
      </c>
      <c r="G222" s="267" t="s">
        <v>370</v>
      </c>
      <c r="H222" s="268">
        <v>1</v>
      </c>
      <c r="I222" s="269"/>
      <c r="J222" s="270">
        <f>ROUND(I222*H222,2)</f>
        <v>0</v>
      </c>
      <c r="K222" s="266" t="s">
        <v>207</v>
      </c>
      <c r="L222" s="271"/>
      <c r="M222" s="272" t="s">
        <v>34</v>
      </c>
      <c r="N222" s="273" t="s">
        <v>51</v>
      </c>
      <c r="O222" s="44"/>
      <c r="P222" s="215">
        <f>O222*H222</f>
        <v>0</v>
      </c>
      <c r="Q222" s="215">
        <v>3.5000000000000001E-3</v>
      </c>
      <c r="R222" s="215">
        <f>Q222*H222</f>
        <v>3.5000000000000001E-3</v>
      </c>
      <c r="S222" s="215">
        <v>0</v>
      </c>
      <c r="T222" s="216">
        <f>S222*H222</f>
        <v>0</v>
      </c>
      <c r="AR222" s="25" t="s">
        <v>390</v>
      </c>
      <c r="AT222" s="25" t="s">
        <v>306</v>
      </c>
      <c r="AU222" s="25" t="s">
        <v>87</v>
      </c>
      <c r="AY222" s="25" t="s">
        <v>201</v>
      </c>
      <c r="BE222" s="217">
        <f>IF(N222="základní",J222,0)</f>
        <v>0</v>
      </c>
      <c r="BF222" s="217">
        <f>IF(N222="snížená",J222,0)</f>
        <v>0</v>
      </c>
      <c r="BG222" s="217">
        <f>IF(N222="zákl. přenesená",J222,0)</f>
        <v>0</v>
      </c>
      <c r="BH222" s="217">
        <f>IF(N222="sníž. přenesená",J222,0)</f>
        <v>0</v>
      </c>
      <c r="BI222" s="217">
        <f>IF(N222="nulová",J222,0)</f>
        <v>0</v>
      </c>
      <c r="BJ222" s="25" t="s">
        <v>42</v>
      </c>
      <c r="BK222" s="217">
        <f>ROUND(I222*H222,2)</f>
        <v>0</v>
      </c>
      <c r="BL222" s="25" t="s">
        <v>286</v>
      </c>
      <c r="BM222" s="25" t="s">
        <v>6044</v>
      </c>
    </row>
    <row r="223" spans="2:65" s="1" customFormat="1" ht="38.25" customHeight="1">
      <c r="B223" s="43"/>
      <c r="C223" s="206" t="s">
        <v>367</v>
      </c>
      <c r="D223" s="206" t="s">
        <v>203</v>
      </c>
      <c r="E223" s="207" t="s">
        <v>3598</v>
      </c>
      <c r="F223" s="208" t="s">
        <v>3599</v>
      </c>
      <c r="G223" s="209" t="s">
        <v>355</v>
      </c>
      <c r="H223" s="210">
        <v>3.5999999999999997E-2</v>
      </c>
      <c r="I223" s="211"/>
      <c r="J223" s="212">
        <f>ROUND(I223*H223,2)</f>
        <v>0</v>
      </c>
      <c r="K223" s="208" t="s">
        <v>207</v>
      </c>
      <c r="L223" s="63"/>
      <c r="M223" s="213" t="s">
        <v>34</v>
      </c>
      <c r="N223" s="214" t="s">
        <v>51</v>
      </c>
      <c r="O223" s="44"/>
      <c r="P223" s="215">
        <f>O223*H223</f>
        <v>0</v>
      </c>
      <c r="Q223" s="215">
        <v>0</v>
      </c>
      <c r="R223" s="215">
        <f>Q223*H223</f>
        <v>0</v>
      </c>
      <c r="S223" s="215">
        <v>0</v>
      </c>
      <c r="T223" s="216">
        <f>S223*H223</f>
        <v>0</v>
      </c>
      <c r="AR223" s="25" t="s">
        <v>286</v>
      </c>
      <c r="AT223" s="25" t="s">
        <v>203</v>
      </c>
      <c r="AU223" s="25" t="s">
        <v>87</v>
      </c>
      <c r="AY223" s="25" t="s">
        <v>201</v>
      </c>
      <c r="BE223" s="217">
        <f>IF(N223="základní",J223,0)</f>
        <v>0</v>
      </c>
      <c r="BF223" s="217">
        <f>IF(N223="snížená",J223,0)</f>
        <v>0</v>
      </c>
      <c r="BG223" s="217">
        <f>IF(N223="zákl. přenesená",J223,0)</f>
        <v>0</v>
      </c>
      <c r="BH223" s="217">
        <f>IF(N223="sníž. přenesená",J223,0)</f>
        <v>0</v>
      </c>
      <c r="BI223" s="217">
        <f>IF(N223="nulová",J223,0)</f>
        <v>0</v>
      </c>
      <c r="BJ223" s="25" t="s">
        <v>42</v>
      </c>
      <c r="BK223" s="217">
        <f>ROUND(I223*H223,2)</f>
        <v>0</v>
      </c>
      <c r="BL223" s="25" t="s">
        <v>286</v>
      </c>
      <c r="BM223" s="25" t="s">
        <v>6045</v>
      </c>
    </row>
    <row r="224" spans="2:65" s="1" customFormat="1" ht="121.5">
      <c r="B224" s="43"/>
      <c r="C224" s="65"/>
      <c r="D224" s="218" t="s">
        <v>209</v>
      </c>
      <c r="E224" s="65"/>
      <c r="F224" s="219" t="s">
        <v>1831</v>
      </c>
      <c r="G224" s="65"/>
      <c r="H224" s="65"/>
      <c r="I224" s="175"/>
      <c r="J224" s="65"/>
      <c r="K224" s="65"/>
      <c r="L224" s="63"/>
      <c r="M224" s="220"/>
      <c r="N224" s="44"/>
      <c r="O224" s="44"/>
      <c r="P224" s="44"/>
      <c r="Q224" s="44"/>
      <c r="R224" s="44"/>
      <c r="S224" s="44"/>
      <c r="T224" s="80"/>
      <c r="AT224" s="25" t="s">
        <v>209</v>
      </c>
      <c r="AU224" s="25" t="s">
        <v>87</v>
      </c>
    </row>
    <row r="225" spans="2:65" s="11" customFormat="1" ht="37.35" customHeight="1">
      <c r="B225" s="190"/>
      <c r="C225" s="191"/>
      <c r="D225" s="192" t="s">
        <v>79</v>
      </c>
      <c r="E225" s="193" t="s">
        <v>306</v>
      </c>
      <c r="F225" s="193" t="s">
        <v>3674</v>
      </c>
      <c r="G225" s="191"/>
      <c r="H225" s="191"/>
      <c r="I225" s="194"/>
      <c r="J225" s="195">
        <f>BK225</f>
        <v>0</v>
      </c>
      <c r="K225" s="191"/>
      <c r="L225" s="196"/>
      <c r="M225" s="197"/>
      <c r="N225" s="198"/>
      <c r="O225" s="198"/>
      <c r="P225" s="199">
        <f>P226+P262</f>
        <v>0</v>
      </c>
      <c r="Q225" s="198"/>
      <c r="R225" s="199">
        <f>R226+R262</f>
        <v>4.2770389999999998E-2</v>
      </c>
      <c r="S225" s="198"/>
      <c r="T225" s="200">
        <f>T226+T262</f>
        <v>0</v>
      </c>
      <c r="AR225" s="201" t="s">
        <v>108</v>
      </c>
      <c r="AT225" s="202" t="s">
        <v>79</v>
      </c>
      <c r="AU225" s="202" t="s">
        <v>80</v>
      </c>
      <c r="AY225" s="201" t="s">
        <v>201</v>
      </c>
      <c r="BK225" s="203">
        <f>BK226+BK262</f>
        <v>0</v>
      </c>
    </row>
    <row r="226" spans="2:65" s="11" customFormat="1" ht="19.899999999999999" customHeight="1">
      <c r="B226" s="190"/>
      <c r="C226" s="191"/>
      <c r="D226" s="192" t="s">
        <v>79</v>
      </c>
      <c r="E226" s="204" t="s">
        <v>6046</v>
      </c>
      <c r="F226" s="204" t="s">
        <v>6047</v>
      </c>
      <c r="G226" s="191"/>
      <c r="H226" s="191"/>
      <c r="I226" s="194"/>
      <c r="J226" s="205">
        <f>BK226</f>
        <v>0</v>
      </c>
      <c r="K226" s="191"/>
      <c r="L226" s="196"/>
      <c r="M226" s="197"/>
      <c r="N226" s="198"/>
      <c r="O226" s="198"/>
      <c r="P226" s="199">
        <f>SUM(P227:P261)</f>
        <v>0</v>
      </c>
      <c r="Q226" s="198"/>
      <c r="R226" s="199">
        <f>SUM(R227:R261)</f>
        <v>4.2770389999999998E-2</v>
      </c>
      <c r="S226" s="198"/>
      <c r="T226" s="200">
        <f>SUM(T227:T261)</f>
        <v>0</v>
      </c>
      <c r="AR226" s="201" t="s">
        <v>108</v>
      </c>
      <c r="AT226" s="202" t="s">
        <v>79</v>
      </c>
      <c r="AU226" s="202" t="s">
        <v>42</v>
      </c>
      <c r="AY226" s="201" t="s">
        <v>201</v>
      </c>
      <c r="BK226" s="203">
        <f>SUM(BK227:BK261)</f>
        <v>0</v>
      </c>
    </row>
    <row r="227" spans="2:65" s="1" customFormat="1" ht="16.5" customHeight="1">
      <c r="B227" s="43"/>
      <c r="C227" s="206" t="s">
        <v>374</v>
      </c>
      <c r="D227" s="206" t="s">
        <v>203</v>
      </c>
      <c r="E227" s="207" t="s">
        <v>6048</v>
      </c>
      <c r="F227" s="208" t="s">
        <v>6049</v>
      </c>
      <c r="G227" s="209" t="s">
        <v>540</v>
      </c>
      <c r="H227" s="210">
        <v>1</v>
      </c>
      <c r="I227" s="211"/>
      <c r="J227" s="212">
        <f>ROUND(I227*H227,2)</f>
        <v>0</v>
      </c>
      <c r="K227" s="208" t="s">
        <v>207</v>
      </c>
      <c r="L227" s="63"/>
      <c r="M227" s="213" t="s">
        <v>34</v>
      </c>
      <c r="N227" s="214" t="s">
        <v>51</v>
      </c>
      <c r="O227" s="44"/>
      <c r="P227" s="215">
        <f>O227*H227</f>
        <v>0</v>
      </c>
      <c r="Q227" s="215">
        <v>5.0000000000000002E-5</v>
      </c>
      <c r="R227" s="215">
        <f>Q227*H227</f>
        <v>5.0000000000000002E-5</v>
      </c>
      <c r="S227" s="215">
        <v>0</v>
      </c>
      <c r="T227" s="216">
        <f>S227*H227</f>
        <v>0</v>
      </c>
      <c r="AR227" s="25" t="s">
        <v>608</v>
      </c>
      <c r="AT227" s="25" t="s">
        <v>203</v>
      </c>
      <c r="AU227" s="25" t="s">
        <v>87</v>
      </c>
      <c r="AY227" s="25" t="s">
        <v>201</v>
      </c>
      <c r="BE227" s="217">
        <f>IF(N227="základní",J227,0)</f>
        <v>0</v>
      </c>
      <c r="BF227" s="217">
        <f>IF(N227="snížená",J227,0)</f>
        <v>0</v>
      </c>
      <c r="BG227" s="217">
        <f>IF(N227="zákl. přenesená",J227,0)</f>
        <v>0</v>
      </c>
      <c r="BH227" s="217">
        <f>IF(N227="sníž. přenesená",J227,0)</f>
        <v>0</v>
      </c>
      <c r="BI227" s="217">
        <f>IF(N227="nulová",J227,0)</f>
        <v>0</v>
      </c>
      <c r="BJ227" s="25" t="s">
        <v>42</v>
      </c>
      <c r="BK227" s="217">
        <f>ROUND(I227*H227,2)</f>
        <v>0</v>
      </c>
      <c r="BL227" s="25" t="s">
        <v>608</v>
      </c>
      <c r="BM227" s="25" t="s">
        <v>6050</v>
      </c>
    </row>
    <row r="228" spans="2:65" s="12" customFormat="1">
      <c r="B228" s="221"/>
      <c r="C228" s="222"/>
      <c r="D228" s="218" t="s">
        <v>211</v>
      </c>
      <c r="E228" s="223" t="s">
        <v>34</v>
      </c>
      <c r="F228" s="224" t="s">
        <v>5967</v>
      </c>
      <c r="G228" s="222"/>
      <c r="H228" s="223" t="s">
        <v>34</v>
      </c>
      <c r="I228" s="225"/>
      <c r="J228" s="222"/>
      <c r="K228" s="222"/>
      <c r="L228" s="226"/>
      <c r="M228" s="227"/>
      <c r="N228" s="228"/>
      <c r="O228" s="228"/>
      <c r="P228" s="228"/>
      <c r="Q228" s="228"/>
      <c r="R228" s="228"/>
      <c r="S228" s="228"/>
      <c r="T228" s="229"/>
      <c r="AT228" s="230" t="s">
        <v>211</v>
      </c>
      <c r="AU228" s="230" t="s">
        <v>87</v>
      </c>
      <c r="AV228" s="12" t="s">
        <v>42</v>
      </c>
      <c r="AW228" s="12" t="s">
        <v>40</v>
      </c>
      <c r="AX228" s="12" t="s">
        <v>80</v>
      </c>
      <c r="AY228" s="230" t="s">
        <v>201</v>
      </c>
    </row>
    <row r="229" spans="2:65" s="13" customFormat="1">
      <c r="B229" s="231"/>
      <c r="C229" s="232"/>
      <c r="D229" s="218" t="s">
        <v>211</v>
      </c>
      <c r="E229" s="233" t="s">
        <v>34</v>
      </c>
      <c r="F229" s="234" t="s">
        <v>480</v>
      </c>
      <c r="G229" s="232"/>
      <c r="H229" s="235">
        <v>1</v>
      </c>
      <c r="I229" s="236"/>
      <c r="J229" s="232"/>
      <c r="K229" s="232"/>
      <c r="L229" s="237"/>
      <c r="M229" s="238"/>
      <c r="N229" s="239"/>
      <c r="O229" s="239"/>
      <c r="P229" s="239"/>
      <c r="Q229" s="239"/>
      <c r="R229" s="239"/>
      <c r="S229" s="239"/>
      <c r="T229" s="240"/>
      <c r="AT229" s="241" t="s">
        <v>211</v>
      </c>
      <c r="AU229" s="241" t="s">
        <v>87</v>
      </c>
      <c r="AV229" s="13" t="s">
        <v>87</v>
      </c>
      <c r="AW229" s="13" t="s">
        <v>40</v>
      </c>
      <c r="AX229" s="13" t="s">
        <v>80</v>
      </c>
      <c r="AY229" s="241" t="s">
        <v>201</v>
      </c>
    </row>
    <row r="230" spans="2:65" s="14" customFormat="1">
      <c r="B230" s="242"/>
      <c r="C230" s="243"/>
      <c r="D230" s="218" t="s">
        <v>211</v>
      </c>
      <c r="E230" s="244" t="s">
        <v>34</v>
      </c>
      <c r="F230" s="245" t="s">
        <v>215</v>
      </c>
      <c r="G230" s="243"/>
      <c r="H230" s="246">
        <v>1</v>
      </c>
      <c r="I230" s="247"/>
      <c r="J230" s="243"/>
      <c r="K230" s="243"/>
      <c r="L230" s="248"/>
      <c r="M230" s="249"/>
      <c r="N230" s="250"/>
      <c r="O230" s="250"/>
      <c r="P230" s="250"/>
      <c r="Q230" s="250"/>
      <c r="R230" s="250"/>
      <c r="S230" s="250"/>
      <c r="T230" s="251"/>
      <c r="AT230" s="252" t="s">
        <v>211</v>
      </c>
      <c r="AU230" s="252" t="s">
        <v>87</v>
      </c>
      <c r="AV230" s="14" t="s">
        <v>111</v>
      </c>
      <c r="AW230" s="14" t="s">
        <v>40</v>
      </c>
      <c r="AX230" s="14" t="s">
        <v>42</v>
      </c>
      <c r="AY230" s="252" t="s">
        <v>201</v>
      </c>
    </row>
    <row r="231" spans="2:65" s="1" customFormat="1" ht="25.5" customHeight="1">
      <c r="B231" s="43"/>
      <c r="C231" s="264" t="s">
        <v>378</v>
      </c>
      <c r="D231" s="264" t="s">
        <v>306</v>
      </c>
      <c r="E231" s="265" t="s">
        <v>6051</v>
      </c>
      <c r="F231" s="266" t="s">
        <v>6052</v>
      </c>
      <c r="G231" s="267" t="s">
        <v>540</v>
      </c>
      <c r="H231" s="268">
        <v>1.0900000000000001</v>
      </c>
      <c r="I231" s="269"/>
      <c r="J231" s="270">
        <f>ROUND(I231*H231,2)</f>
        <v>0</v>
      </c>
      <c r="K231" s="266" t="s">
        <v>207</v>
      </c>
      <c r="L231" s="271"/>
      <c r="M231" s="272" t="s">
        <v>34</v>
      </c>
      <c r="N231" s="273" t="s">
        <v>51</v>
      </c>
      <c r="O231" s="44"/>
      <c r="P231" s="215">
        <f>O231*H231</f>
        <v>0</v>
      </c>
      <c r="Q231" s="215">
        <v>4.8799999999999998E-3</v>
      </c>
      <c r="R231" s="215">
        <f>Q231*H231</f>
        <v>5.3192000000000005E-3</v>
      </c>
      <c r="S231" s="215">
        <v>0</v>
      </c>
      <c r="T231" s="216">
        <f>S231*H231</f>
        <v>0</v>
      </c>
      <c r="AR231" s="25" t="s">
        <v>1104</v>
      </c>
      <c r="AT231" s="25" t="s">
        <v>306</v>
      </c>
      <c r="AU231" s="25" t="s">
        <v>87</v>
      </c>
      <c r="AY231" s="25" t="s">
        <v>201</v>
      </c>
      <c r="BE231" s="217">
        <f>IF(N231="základní",J231,0)</f>
        <v>0</v>
      </c>
      <c r="BF231" s="217">
        <f>IF(N231="snížená",J231,0)</f>
        <v>0</v>
      </c>
      <c r="BG231" s="217">
        <f>IF(N231="zákl. přenesená",J231,0)</f>
        <v>0</v>
      </c>
      <c r="BH231" s="217">
        <f>IF(N231="sníž. přenesená",J231,0)</f>
        <v>0</v>
      </c>
      <c r="BI231" s="217">
        <f>IF(N231="nulová",J231,0)</f>
        <v>0</v>
      </c>
      <c r="BJ231" s="25" t="s">
        <v>42</v>
      </c>
      <c r="BK231" s="217">
        <f>ROUND(I231*H231,2)</f>
        <v>0</v>
      </c>
      <c r="BL231" s="25" t="s">
        <v>1104</v>
      </c>
      <c r="BM231" s="25" t="s">
        <v>6053</v>
      </c>
    </row>
    <row r="232" spans="2:65" s="13" customFormat="1">
      <c r="B232" s="231"/>
      <c r="C232" s="232"/>
      <c r="D232" s="218" t="s">
        <v>211</v>
      </c>
      <c r="E232" s="232"/>
      <c r="F232" s="234" t="s">
        <v>6054</v>
      </c>
      <c r="G232" s="232"/>
      <c r="H232" s="235">
        <v>1.0900000000000001</v>
      </c>
      <c r="I232" s="236"/>
      <c r="J232" s="232"/>
      <c r="K232" s="232"/>
      <c r="L232" s="237"/>
      <c r="M232" s="238"/>
      <c r="N232" s="239"/>
      <c r="O232" s="239"/>
      <c r="P232" s="239"/>
      <c r="Q232" s="239"/>
      <c r="R232" s="239"/>
      <c r="S232" s="239"/>
      <c r="T232" s="240"/>
      <c r="AT232" s="241" t="s">
        <v>211</v>
      </c>
      <c r="AU232" s="241" t="s">
        <v>87</v>
      </c>
      <c r="AV232" s="13" t="s">
        <v>87</v>
      </c>
      <c r="AW232" s="13" t="s">
        <v>6</v>
      </c>
      <c r="AX232" s="13" t="s">
        <v>42</v>
      </c>
      <c r="AY232" s="241" t="s">
        <v>201</v>
      </c>
    </row>
    <row r="233" spans="2:65" s="1" customFormat="1" ht="25.5" customHeight="1">
      <c r="B233" s="43"/>
      <c r="C233" s="206" t="s">
        <v>385</v>
      </c>
      <c r="D233" s="206" t="s">
        <v>203</v>
      </c>
      <c r="E233" s="207" t="s">
        <v>6055</v>
      </c>
      <c r="F233" s="208" t="s">
        <v>6056</v>
      </c>
      <c r="G233" s="209" t="s">
        <v>540</v>
      </c>
      <c r="H233" s="210">
        <v>50.430999999999997</v>
      </c>
      <c r="I233" s="211"/>
      <c r="J233" s="212">
        <f>ROUND(I233*H233,2)</f>
        <v>0</v>
      </c>
      <c r="K233" s="208" t="s">
        <v>207</v>
      </c>
      <c r="L233" s="63"/>
      <c r="M233" s="213" t="s">
        <v>34</v>
      </c>
      <c r="N233" s="214" t="s">
        <v>51</v>
      </c>
      <c r="O233" s="44"/>
      <c r="P233" s="215">
        <f>O233*H233</f>
        <v>0</v>
      </c>
      <c r="Q233" s="215">
        <v>0</v>
      </c>
      <c r="R233" s="215">
        <f>Q233*H233</f>
        <v>0</v>
      </c>
      <c r="S233" s="215">
        <v>0</v>
      </c>
      <c r="T233" s="216">
        <f>S233*H233</f>
        <v>0</v>
      </c>
      <c r="AR233" s="25" t="s">
        <v>608</v>
      </c>
      <c r="AT233" s="25" t="s">
        <v>203</v>
      </c>
      <c r="AU233" s="25" t="s">
        <v>87</v>
      </c>
      <c r="AY233" s="25" t="s">
        <v>201</v>
      </c>
      <c r="BE233" s="217">
        <f>IF(N233="základní",J233,0)</f>
        <v>0</v>
      </c>
      <c r="BF233" s="217">
        <f>IF(N233="snížená",J233,0)</f>
        <v>0</v>
      </c>
      <c r="BG233" s="217">
        <f>IF(N233="zákl. přenesená",J233,0)</f>
        <v>0</v>
      </c>
      <c r="BH233" s="217">
        <f>IF(N233="sníž. přenesená",J233,0)</f>
        <v>0</v>
      </c>
      <c r="BI233" s="217">
        <f>IF(N233="nulová",J233,0)</f>
        <v>0</v>
      </c>
      <c r="BJ233" s="25" t="s">
        <v>42</v>
      </c>
      <c r="BK233" s="217">
        <f>ROUND(I233*H233,2)</f>
        <v>0</v>
      </c>
      <c r="BL233" s="25" t="s">
        <v>608</v>
      </c>
      <c r="BM233" s="25" t="s">
        <v>6057</v>
      </c>
    </row>
    <row r="234" spans="2:65" s="1" customFormat="1" ht="54">
      <c r="B234" s="43"/>
      <c r="C234" s="65"/>
      <c r="D234" s="218" t="s">
        <v>209</v>
      </c>
      <c r="E234" s="65"/>
      <c r="F234" s="219" t="s">
        <v>6058</v>
      </c>
      <c r="G234" s="65"/>
      <c r="H234" s="65"/>
      <c r="I234" s="175"/>
      <c r="J234" s="65"/>
      <c r="K234" s="65"/>
      <c r="L234" s="63"/>
      <c r="M234" s="220"/>
      <c r="N234" s="44"/>
      <c r="O234" s="44"/>
      <c r="P234" s="44"/>
      <c r="Q234" s="44"/>
      <c r="R234" s="44"/>
      <c r="S234" s="44"/>
      <c r="T234" s="80"/>
      <c r="AT234" s="25" t="s">
        <v>209</v>
      </c>
      <c r="AU234" s="25" t="s">
        <v>87</v>
      </c>
    </row>
    <row r="235" spans="2:65" s="12" customFormat="1">
      <c r="B235" s="221"/>
      <c r="C235" s="222"/>
      <c r="D235" s="218" t="s">
        <v>211</v>
      </c>
      <c r="E235" s="223" t="s">
        <v>34</v>
      </c>
      <c r="F235" s="224" t="s">
        <v>5967</v>
      </c>
      <c r="G235" s="222"/>
      <c r="H235" s="223" t="s">
        <v>34</v>
      </c>
      <c r="I235" s="225"/>
      <c r="J235" s="222"/>
      <c r="K235" s="222"/>
      <c r="L235" s="226"/>
      <c r="M235" s="227"/>
      <c r="N235" s="228"/>
      <c r="O235" s="228"/>
      <c r="P235" s="228"/>
      <c r="Q235" s="228"/>
      <c r="R235" s="228"/>
      <c r="S235" s="228"/>
      <c r="T235" s="229"/>
      <c r="AT235" s="230" t="s">
        <v>211</v>
      </c>
      <c r="AU235" s="230" t="s">
        <v>87</v>
      </c>
      <c r="AV235" s="12" t="s">
        <v>42</v>
      </c>
      <c r="AW235" s="12" t="s">
        <v>40</v>
      </c>
      <c r="AX235" s="12" t="s">
        <v>80</v>
      </c>
      <c r="AY235" s="230" t="s">
        <v>201</v>
      </c>
    </row>
    <row r="236" spans="2:65" s="13" customFormat="1">
      <c r="B236" s="231"/>
      <c r="C236" s="232"/>
      <c r="D236" s="218" t="s">
        <v>211</v>
      </c>
      <c r="E236" s="233" t="s">
        <v>34</v>
      </c>
      <c r="F236" s="234" t="s">
        <v>6059</v>
      </c>
      <c r="G236" s="232"/>
      <c r="H236" s="235">
        <v>50.430999999999997</v>
      </c>
      <c r="I236" s="236"/>
      <c r="J236" s="232"/>
      <c r="K236" s="232"/>
      <c r="L236" s="237"/>
      <c r="M236" s="238"/>
      <c r="N236" s="239"/>
      <c r="O236" s="239"/>
      <c r="P236" s="239"/>
      <c r="Q236" s="239"/>
      <c r="R236" s="239"/>
      <c r="S236" s="239"/>
      <c r="T236" s="240"/>
      <c r="AT236" s="241" t="s">
        <v>211</v>
      </c>
      <c r="AU236" s="241" t="s">
        <v>87</v>
      </c>
      <c r="AV236" s="13" t="s">
        <v>87</v>
      </c>
      <c r="AW236" s="13" t="s">
        <v>40</v>
      </c>
      <c r="AX236" s="13" t="s">
        <v>80</v>
      </c>
      <c r="AY236" s="241" t="s">
        <v>201</v>
      </c>
    </row>
    <row r="237" spans="2:65" s="14" customFormat="1">
      <c r="B237" s="242"/>
      <c r="C237" s="243"/>
      <c r="D237" s="218" t="s">
        <v>211</v>
      </c>
      <c r="E237" s="244" t="s">
        <v>34</v>
      </c>
      <c r="F237" s="245" t="s">
        <v>215</v>
      </c>
      <c r="G237" s="243"/>
      <c r="H237" s="246">
        <v>50.430999999999997</v>
      </c>
      <c r="I237" s="247"/>
      <c r="J237" s="243"/>
      <c r="K237" s="243"/>
      <c r="L237" s="248"/>
      <c r="M237" s="249"/>
      <c r="N237" s="250"/>
      <c r="O237" s="250"/>
      <c r="P237" s="250"/>
      <c r="Q237" s="250"/>
      <c r="R237" s="250"/>
      <c r="S237" s="250"/>
      <c r="T237" s="251"/>
      <c r="AT237" s="252" t="s">
        <v>211</v>
      </c>
      <c r="AU237" s="252" t="s">
        <v>87</v>
      </c>
      <c r="AV237" s="14" t="s">
        <v>111</v>
      </c>
      <c r="AW237" s="14" t="s">
        <v>40</v>
      </c>
      <c r="AX237" s="14" t="s">
        <v>42</v>
      </c>
      <c r="AY237" s="252" t="s">
        <v>201</v>
      </c>
    </row>
    <row r="238" spans="2:65" s="1" customFormat="1" ht="25.5" customHeight="1">
      <c r="B238" s="43"/>
      <c r="C238" s="264" t="s">
        <v>390</v>
      </c>
      <c r="D238" s="264" t="s">
        <v>306</v>
      </c>
      <c r="E238" s="265" t="s">
        <v>6060</v>
      </c>
      <c r="F238" s="266" t="s">
        <v>6061</v>
      </c>
      <c r="G238" s="267" t="s">
        <v>540</v>
      </c>
      <c r="H238" s="268">
        <v>51.186999999999998</v>
      </c>
      <c r="I238" s="269"/>
      <c r="J238" s="270">
        <f>ROUND(I238*H238,2)</f>
        <v>0</v>
      </c>
      <c r="K238" s="266" t="s">
        <v>207</v>
      </c>
      <c r="L238" s="271"/>
      <c r="M238" s="272" t="s">
        <v>34</v>
      </c>
      <c r="N238" s="273" t="s">
        <v>51</v>
      </c>
      <c r="O238" s="44"/>
      <c r="P238" s="215">
        <f>O238*H238</f>
        <v>0</v>
      </c>
      <c r="Q238" s="215">
        <v>6.7000000000000002E-4</v>
      </c>
      <c r="R238" s="215">
        <f>Q238*H238</f>
        <v>3.4295289999999999E-2</v>
      </c>
      <c r="S238" s="215">
        <v>0</v>
      </c>
      <c r="T238" s="216">
        <f>S238*H238</f>
        <v>0</v>
      </c>
      <c r="AR238" s="25" t="s">
        <v>1104</v>
      </c>
      <c r="AT238" s="25" t="s">
        <v>306</v>
      </c>
      <c r="AU238" s="25" t="s">
        <v>87</v>
      </c>
      <c r="AY238" s="25" t="s">
        <v>201</v>
      </c>
      <c r="BE238" s="217">
        <f>IF(N238="základní",J238,0)</f>
        <v>0</v>
      </c>
      <c r="BF238" s="217">
        <f>IF(N238="snížená",J238,0)</f>
        <v>0</v>
      </c>
      <c r="BG238" s="217">
        <f>IF(N238="zákl. přenesená",J238,0)</f>
        <v>0</v>
      </c>
      <c r="BH238" s="217">
        <f>IF(N238="sníž. přenesená",J238,0)</f>
        <v>0</v>
      </c>
      <c r="BI238" s="217">
        <f>IF(N238="nulová",J238,0)</f>
        <v>0</v>
      </c>
      <c r="BJ238" s="25" t="s">
        <v>42</v>
      </c>
      <c r="BK238" s="217">
        <f>ROUND(I238*H238,2)</f>
        <v>0</v>
      </c>
      <c r="BL238" s="25" t="s">
        <v>1104</v>
      </c>
      <c r="BM238" s="25" t="s">
        <v>6062</v>
      </c>
    </row>
    <row r="239" spans="2:65" s="13" customFormat="1">
      <c r="B239" s="231"/>
      <c r="C239" s="232"/>
      <c r="D239" s="218" t="s">
        <v>211</v>
      </c>
      <c r="E239" s="232"/>
      <c r="F239" s="234" t="s">
        <v>6063</v>
      </c>
      <c r="G239" s="232"/>
      <c r="H239" s="235">
        <v>51.186999999999998</v>
      </c>
      <c r="I239" s="236"/>
      <c r="J239" s="232"/>
      <c r="K239" s="232"/>
      <c r="L239" s="237"/>
      <c r="M239" s="238"/>
      <c r="N239" s="239"/>
      <c r="O239" s="239"/>
      <c r="P239" s="239"/>
      <c r="Q239" s="239"/>
      <c r="R239" s="239"/>
      <c r="S239" s="239"/>
      <c r="T239" s="240"/>
      <c r="AT239" s="241" t="s">
        <v>211</v>
      </c>
      <c r="AU239" s="241" t="s">
        <v>87</v>
      </c>
      <c r="AV239" s="13" t="s">
        <v>87</v>
      </c>
      <c r="AW239" s="13" t="s">
        <v>6</v>
      </c>
      <c r="AX239" s="13" t="s">
        <v>42</v>
      </c>
      <c r="AY239" s="241" t="s">
        <v>201</v>
      </c>
    </row>
    <row r="240" spans="2:65" s="1" customFormat="1" ht="25.5" customHeight="1">
      <c r="B240" s="43"/>
      <c r="C240" s="206" t="s">
        <v>395</v>
      </c>
      <c r="D240" s="206" t="s">
        <v>203</v>
      </c>
      <c r="E240" s="207" t="s">
        <v>6064</v>
      </c>
      <c r="F240" s="208" t="s">
        <v>6065</v>
      </c>
      <c r="G240" s="209" t="s">
        <v>370</v>
      </c>
      <c r="H240" s="210">
        <v>6</v>
      </c>
      <c r="I240" s="211"/>
      <c r="J240" s="212">
        <f>ROUND(I240*H240,2)</f>
        <v>0</v>
      </c>
      <c r="K240" s="208" t="s">
        <v>207</v>
      </c>
      <c r="L240" s="63"/>
      <c r="M240" s="213" t="s">
        <v>34</v>
      </c>
      <c r="N240" s="214" t="s">
        <v>51</v>
      </c>
      <c r="O240" s="44"/>
      <c r="P240" s="215">
        <f>O240*H240</f>
        <v>0</v>
      </c>
      <c r="Q240" s="215">
        <v>0</v>
      </c>
      <c r="R240" s="215">
        <f>Q240*H240</f>
        <v>0</v>
      </c>
      <c r="S240" s="215">
        <v>0</v>
      </c>
      <c r="T240" s="216">
        <f>S240*H240</f>
        <v>0</v>
      </c>
      <c r="AR240" s="25" t="s">
        <v>608</v>
      </c>
      <c r="AT240" s="25" t="s">
        <v>203</v>
      </c>
      <c r="AU240" s="25" t="s">
        <v>87</v>
      </c>
      <c r="AY240" s="25" t="s">
        <v>201</v>
      </c>
      <c r="BE240" s="217">
        <f>IF(N240="základní",J240,0)</f>
        <v>0</v>
      </c>
      <c r="BF240" s="217">
        <f>IF(N240="snížená",J240,0)</f>
        <v>0</v>
      </c>
      <c r="BG240" s="217">
        <f>IF(N240="zákl. přenesená",J240,0)</f>
        <v>0</v>
      </c>
      <c r="BH240" s="217">
        <f>IF(N240="sníž. přenesená",J240,0)</f>
        <v>0</v>
      </c>
      <c r="BI240" s="217">
        <f>IF(N240="nulová",J240,0)</f>
        <v>0</v>
      </c>
      <c r="BJ240" s="25" t="s">
        <v>42</v>
      </c>
      <c r="BK240" s="217">
        <f>ROUND(I240*H240,2)</f>
        <v>0</v>
      </c>
      <c r="BL240" s="25" t="s">
        <v>608</v>
      </c>
      <c r="BM240" s="25" t="s">
        <v>6066</v>
      </c>
    </row>
    <row r="241" spans="2:65" s="1" customFormat="1" ht="54">
      <c r="B241" s="43"/>
      <c r="C241" s="65"/>
      <c r="D241" s="218" t="s">
        <v>209</v>
      </c>
      <c r="E241" s="65"/>
      <c r="F241" s="219" t="s">
        <v>6067</v>
      </c>
      <c r="G241" s="65"/>
      <c r="H241" s="65"/>
      <c r="I241" s="175"/>
      <c r="J241" s="65"/>
      <c r="K241" s="65"/>
      <c r="L241" s="63"/>
      <c r="M241" s="220"/>
      <c r="N241" s="44"/>
      <c r="O241" s="44"/>
      <c r="P241" s="44"/>
      <c r="Q241" s="44"/>
      <c r="R241" s="44"/>
      <c r="S241" s="44"/>
      <c r="T241" s="80"/>
      <c r="AT241" s="25" t="s">
        <v>209</v>
      </c>
      <c r="AU241" s="25" t="s">
        <v>87</v>
      </c>
    </row>
    <row r="242" spans="2:65" s="12" customFormat="1">
      <c r="B242" s="221"/>
      <c r="C242" s="222"/>
      <c r="D242" s="218" t="s">
        <v>211</v>
      </c>
      <c r="E242" s="223" t="s">
        <v>34</v>
      </c>
      <c r="F242" s="224" t="s">
        <v>5967</v>
      </c>
      <c r="G242" s="222"/>
      <c r="H242" s="223" t="s">
        <v>34</v>
      </c>
      <c r="I242" s="225"/>
      <c r="J242" s="222"/>
      <c r="K242" s="222"/>
      <c r="L242" s="226"/>
      <c r="M242" s="227"/>
      <c r="N242" s="228"/>
      <c r="O242" s="228"/>
      <c r="P242" s="228"/>
      <c r="Q242" s="228"/>
      <c r="R242" s="228"/>
      <c r="S242" s="228"/>
      <c r="T242" s="229"/>
      <c r="AT242" s="230" t="s">
        <v>211</v>
      </c>
      <c r="AU242" s="230" t="s">
        <v>87</v>
      </c>
      <c r="AV242" s="12" t="s">
        <v>42</v>
      </c>
      <c r="AW242" s="12" t="s">
        <v>40</v>
      </c>
      <c r="AX242" s="12" t="s">
        <v>80</v>
      </c>
      <c r="AY242" s="230" t="s">
        <v>201</v>
      </c>
    </row>
    <row r="243" spans="2:65" s="13" customFormat="1">
      <c r="B243" s="231"/>
      <c r="C243" s="232"/>
      <c r="D243" s="218" t="s">
        <v>211</v>
      </c>
      <c r="E243" s="233" t="s">
        <v>34</v>
      </c>
      <c r="F243" s="234" t="s">
        <v>3529</v>
      </c>
      <c r="G243" s="232"/>
      <c r="H243" s="235">
        <v>6</v>
      </c>
      <c r="I243" s="236"/>
      <c r="J243" s="232"/>
      <c r="K243" s="232"/>
      <c r="L243" s="237"/>
      <c r="M243" s="238"/>
      <c r="N243" s="239"/>
      <c r="O243" s="239"/>
      <c r="P243" s="239"/>
      <c r="Q243" s="239"/>
      <c r="R243" s="239"/>
      <c r="S243" s="239"/>
      <c r="T243" s="240"/>
      <c r="AT243" s="241" t="s">
        <v>211</v>
      </c>
      <c r="AU243" s="241" t="s">
        <v>87</v>
      </c>
      <c r="AV243" s="13" t="s">
        <v>87</v>
      </c>
      <c r="AW243" s="13" t="s">
        <v>40</v>
      </c>
      <c r="AX243" s="13" t="s">
        <v>80</v>
      </c>
      <c r="AY243" s="241" t="s">
        <v>201</v>
      </c>
    </row>
    <row r="244" spans="2:65" s="14" customFormat="1">
      <c r="B244" s="242"/>
      <c r="C244" s="243"/>
      <c r="D244" s="218" t="s">
        <v>211</v>
      </c>
      <c r="E244" s="244" t="s">
        <v>34</v>
      </c>
      <c r="F244" s="245" t="s">
        <v>215</v>
      </c>
      <c r="G244" s="243"/>
      <c r="H244" s="246">
        <v>6</v>
      </c>
      <c r="I244" s="247"/>
      <c r="J244" s="243"/>
      <c r="K244" s="243"/>
      <c r="L244" s="248"/>
      <c r="M244" s="249"/>
      <c r="N244" s="250"/>
      <c r="O244" s="250"/>
      <c r="P244" s="250"/>
      <c r="Q244" s="250"/>
      <c r="R244" s="250"/>
      <c r="S244" s="250"/>
      <c r="T244" s="251"/>
      <c r="AT244" s="252" t="s">
        <v>211</v>
      </c>
      <c r="AU244" s="252" t="s">
        <v>87</v>
      </c>
      <c r="AV244" s="14" t="s">
        <v>111</v>
      </c>
      <c r="AW244" s="14" t="s">
        <v>40</v>
      </c>
      <c r="AX244" s="14" t="s">
        <v>42</v>
      </c>
      <c r="AY244" s="252" t="s">
        <v>201</v>
      </c>
    </row>
    <row r="245" spans="2:65" s="1" customFormat="1" ht="16.5" customHeight="1">
      <c r="B245" s="43"/>
      <c r="C245" s="264" t="s">
        <v>399</v>
      </c>
      <c r="D245" s="264" t="s">
        <v>306</v>
      </c>
      <c r="E245" s="265" t="s">
        <v>6068</v>
      </c>
      <c r="F245" s="266" t="s">
        <v>6069</v>
      </c>
      <c r="G245" s="267" t="s">
        <v>370</v>
      </c>
      <c r="H245" s="268">
        <v>4.0599999999999996</v>
      </c>
      <c r="I245" s="269"/>
      <c r="J245" s="270">
        <f>ROUND(I245*H245,2)</f>
        <v>0</v>
      </c>
      <c r="K245" s="266" t="s">
        <v>207</v>
      </c>
      <c r="L245" s="271"/>
      <c r="M245" s="272" t="s">
        <v>34</v>
      </c>
      <c r="N245" s="273" t="s">
        <v>51</v>
      </c>
      <c r="O245" s="44"/>
      <c r="P245" s="215">
        <f>O245*H245</f>
        <v>0</v>
      </c>
      <c r="Q245" s="215">
        <v>1.2E-4</v>
      </c>
      <c r="R245" s="215">
        <f>Q245*H245</f>
        <v>4.8719999999999997E-4</v>
      </c>
      <c r="S245" s="215">
        <v>0</v>
      </c>
      <c r="T245" s="216">
        <f>S245*H245</f>
        <v>0</v>
      </c>
      <c r="AR245" s="25" t="s">
        <v>1104</v>
      </c>
      <c r="AT245" s="25" t="s">
        <v>306</v>
      </c>
      <c r="AU245" s="25" t="s">
        <v>87</v>
      </c>
      <c r="AY245" s="25" t="s">
        <v>201</v>
      </c>
      <c r="BE245" s="217">
        <f>IF(N245="základní",J245,0)</f>
        <v>0</v>
      </c>
      <c r="BF245" s="217">
        <f>IF(N245="snížená",J245,0)</f>
        <v>0</v>
      </c>
      <c r="BG245" s="217">
        <f>IF(N245="zákl. přenesená",J245,0)</f>
        <v>0</v>
      </c>
      <c r="BH245" s="217">
        <f>IF(N245="sníž. přenesená",J245,0)</f>
        <v>0</v>
      </c>
      <c r="BI245" s="217">
        <f>IF(N245="nulová",J245,0)</f>
        <v>0</v>
      </c>
      <c r="BJ245" s="25" t="s">
        <v>42</v>
      </c>
      <c r="BK245" s="217">
        <f>ROUND(I245*H245,2)</f>
        <v>0</v>
      </c>
      <c r="BL245" s="25" t="s">
        <v>1104</v>
      </c>
      <c r="BM245" s="25" t="s">
        <v>6070</v>
      </c>
    </row>
    <row r="246" spans="2:65" s="13" customFormat="1">
      <c r="B246" s="231"/>
      <c r="C246" s="232"/>
      <c r="D246" s="218" t="s">
        <v>211</v>
      </c>
      <c r="E246" s="232"/>
      <c r="F246" s="234" t="s">
        <v>6071</v>
      </c>
      <c r="G246" s="232"/>
      <c r="H246" s="235">
        <v>4.0599999999999996</v>
      </c>
      <c r="I246" s="236"/>
      <c r="J246" s="232"/>
      <c r="K246" s="232"/>
      <c r="L246" s="237"/>
      <c r="M246" s="238"/>
      <c r="N246" s="239"/>
      <c r="O246" s="239"/>
      <c r="P246" s="239"/>
      <c r="Q246" s="239"/>
      <c r="R246" s="239"/>
      <c r="S246" s="239"/>
      <c r="T246" s="240"/>
      <c r="AT246" s="241" t="s">
        <v>211</v>
      </c>
      <c r="AU246" s="241" t="s">
        <v>87</v>
      </c>
      <c r="AV246" s="13" t="s">
        <v>87</v>
      </c>
      <c r="AW246" s="13" t="s">
        <v>6</v>
      </c>
      <c r="AX246" s="13" t="s">
        <v>42</v>
      </c>
      <c r="AY246" s="241" t="s">
        <v>201</v>
      </c>
    </row>
    <row r="247" spans="2:65" s="1" customFormat="1" ht="25.5" customHeight="1">
      <c r="B247" s="43"/>
      <c r="C247" s="264" t="s">
        <v>405</v>
      </c>
      <c r="D247" s="264" t="s">
        <v>306</v>
      </c>
      <c r="E247" s="265" t="s">
        <v>6072</v>
      </c>
      <c r="F247" s="266" t="s">
        <v>6073</v>
      </c>
      <c r="G247" s="267" t="s">
        <v>370</v>
      </c>
      <c r="H247" s="268">
        <v>2.0299999999999998</v>
      </c>
      <c r="I247" s="269"/>
      <c r="J247" s="270">
        <f>ROUND(I247*H247,2)</f>
        <v>0</v>
      </c>
      <c r="K247" s="266" t="s">
        <v>207</v>
      </c>
      <c r="L247" s="271"/>
      <c r="M247" s="272" t="s">
        <v>34</v>
      </c>
      <c r="N247" s="273" t="s">
        <v>51</v>
      </c>
      <c r="O247" s="44"/>
      <c r="P247" s="215">
        <f>O247*H247</f>
        <v>0</v>
      </c>
      <c r="Q247" s="215">
        <v>5.8E-4</v>
      </c>
      <c r="R247" s="215">
        <f>Q247*H247</f>
        <v>1.1773999999999999E-3</v>
      </c>
      <c r="S247" s="215">
        <v>0</v>
      </c>
      <c r="T247" s="216">
        <f>S247*H247</f>
        <v>0</v>
      </c>
      <c r="AR247" s="25" t="s">
        <v>1104</v>
      </c>
      <c r="AT247" s="25" t="s">
        <v>306</v>
      </c>
      <c r="AU247" s="25" t="s">
        <v>87</v>
      </c>
      <c r="AY247" s="25" t="s">
        <v>201</v>
      </c>
      <c r="BE247" s="217">
        <f>IF(N247="základní",J247,0)</f>
        <v>0</v>
      </c>
      <c r="BF247" s="217">
        <f>IF(N247="snížená",J247,0)</f>
        <v>0</v>
      </c>
      <c r="BG247" s="217">
        <f>IF(N247="zákl. přenesená",J247,0)</f>
        <v>0</v>
      </c>
      <c r="BH247" s="217">
        <f>IF(N247="sníž. přenesená",J247,0)</f>
        <v>0</v>
      </c>
      <c r="BI247" s="217">
        <f>IF(N247="nulová",J247,0)</f>
        <v>0</v>
      </c>
      <c r="BJ247" s="25" t="s">
        <v>42</v>
      </c>
      <c r="BK247" s="217">
        <f>ROUND(I247*H247,2)</f>
        <v>0</v>
      </c>
      <c r="BL247" s="25" t="s">
        <v>1104</v>
      </c>
      <c r="BM247" s="25" t="s">
        <v>6074</v>
      </c>
    </row>
    <row r="248" spans="2:65" s="13" customFormat="1">
      <c r="B248" s="231"/>
      <c r="C248" s="232"/>
      <c r="D248" s="218" t="s">
        <v>211</v>
      </c>
      <c r="E248" s="232"/>
      <c r="F248" s="234" t="s">
        <v>6075</v>
      </c>
      <c r="G248" s="232"/>
      <c r="H248" s="235">
        <v>2.0299999999999998</v>
      </c>
      <c r="I248" s="236"/>
      <c r="J248" s="232"/>
      <c r="K248" s="232"/>
      <c r="L248" s="237"/>
      <c r="M248" s="238"/>
      <c r="N248" s="239"/>
      <c r="O248" s="239"/>
      <c r="P248" s="239"/>
      <c r="Q248" s="239"/>
      <c r="R248" s="239"/>
      <c r="S248" s="239"/>
      <c r="T248" s="240"/>
      <c r="AT248" s="241" t="s">
        <v>211</v>
      </c>
      <c r="AU248" s="241" t="s">
        <v>87</v>
      </c>
      <c r="AV248" s="13" t="s">
        <v>87</v>
      </c>
      <c r="AW248" s="13" t="s">
        <v>6</v>
      </c>
      <c r="AX248" s="13" t="s">
        <v>42</v>
      </c>
      <c r="AY248" s="241" t="s">
        <v>201</v>
      </c>
    </row>
    <row r="249" spans="2:65" s="1" customFormat="1" ht="25.5" customHeight="1">
      <c r="B249" s="43"/>
      <c r="C249" s="264" t="s">
        <v>413</v>
      </c>
      <c r="D249" s="264" t="s">
        <v>306</v>
      </c>
      <c r="E249" s="265" t="s">
        <v>6076</v>
      </c>
      <c r="F249" s="266" t="s">
        <v>6077</v>
      </c>
      <c r="G249" s="267" t="s">
        <v>370</v>
      </c>
      <c r="H249" s="268">
        <v>2.0299999999999998</v>
      </c>
      <c r="I249" s="269"/>
      <c r="J249" s="270">
        <f>ROUND(I249*H249,2)</f>
        <v>0</v>
      </c>
      <c r="K249" s="266" t="s">
        <v>207</v>
      </c>
      <c r="L249" s="271"/>
      <c r="M249" s="272" t="s">
        <v>34</v>
      </c>
      <c r="N249" s="273" t="s">
        <v>51</v>
      </c>
      <c r="O249" s="44"/>
      <c r="P249" s="215">
        <f>O249*H249</f>
        <v>0</v>
      </c>
      <c r="Q249" s="215">
        <v>7.1000000000000002E-4</v>
      </c>
      <c r="R249" s="215">
        <f>Q249*H249</f>
        <v>1.4413E-3</v>
      </c>
      <c r="S249" s="215">
        <v>0</v>
      </c>
      <c r="T249" s="216">
        <f>S249*H249</f>
        <v>0</v>
      </c>
      <c r="AR249" s="25" t="s">
        <v>1104</v>
      </c>
      <c r="AT249" s="25" t="s">
        <v>306</v>
      </c>
      <c r="AU249" s="25" t="s">
        <v>87</v>
      </c>
      <c r="AY249" s="25" t="s">
        <v>201</v>
      </c>
      <c r="BE249" s="217">
        <f>IF(N249="základní",J249,0)</f>
        <v>0</v>
      </c>
      <c r="BF249" s="217">
        <f>IF(N249="snížená",J249,0)</f>
        <v>0</v>
      </c>
      <c r="BG249" s="217">
        <f>IF(N249="zákl. přenesená",J249,0)</f>
        <v>0</v>
      </c>
      <c r="BH249" s="217">
        <f>IF(N249="sníž. přenesená",J249,0)</f>
        <v>0</v>
      </c>
      <c r="BI249" s="217">
        <f>IF(N249="nulová",J249,0)</f>
        <v>0</v>
      </c>
      <c r="BJ249" s="25" t="s">
        <v>42</v>
      </c>
      <c r="BK249" s="217">
        <f>ROUND(I249*H249,2)</f>
        <v>0</v>
      </c>
      <c r="BL249" s="25" t="s">
        <v>1104</v>
      </c>
      <c r="BM249" s="25" t="s">
        <v>6078</v>
      </c>
    </row>
    <row r="250" spans="2:65" s="13" customFormat="1">
      <c r="B250" s="231"/>
      <c r="C250" s="232"/>
      <c r="D250" s="218" t="s">
        <v>211</v>
      </c>
      <c r="E250" s="232"/>
      <c r="F250" s="234" t="s">
        <v>6075</v>
      </c>
      <c r="G250" s="232"/>
      <c r="H250" s="235">
        <v>2.0299999999999998</v>
      </c>
      <c r="I250" s="236"/>
      <c r="J250" s="232"/>
      <c r="K250" s="232"/>
      <c r="L250" s="237"/>
      <c r="M250" s="238"/>
      <c r="N250" s="239"/>
      <c r="O250" s="239"/>
      <c r="P250" s="239"/>
      <c r="Q250" s="239"/>
      <c r="R250" s="239"/>
      <c r="S250" s="239"/>
      <c r="T250" s="240"/>
      <c r="AT250" s="241" t="s">
        <v>211</v>
      </c>
      <c r="AU250" s="241" t="s">
        <v>87</v>
      </c>
      <c r="AV250" s="13" t="s">
        <v>87</v>
      </c>
      <c r="AW250" s="13" t="s">
        <v>6</v>
      </c>
      <c r="AX250" s="13" t="s">
        <v>42</v>
      </c>
      <c r="AY250" s="241" t="s">
        <v>201</v>
      </c>
    </row>
    <row r="251" spans="2:65" s="1" customFormat="1" ht="16.5" customHeight="1">
      <c r="B251" s="43"/>
      <c r="C251" s="206" t="s">
        <v>433</v>
      </c>
      <c r="D251" s="206" t="s">
        <v>203</v>
      </c>
      <c r="E251" s="207" t="s">
        <v>6079</v>
      </c>
      <c r="F251" s="208" t="s">
        <v>6080</v>
      </c>
      <c r="G251" s="209" t="s">
        <v>540</v>
      </c>
      <c r="H251" s="210">
        <v>51.430999999999997</v>
      </c>
      <c r="I251" s="211"/>
      <c r="J251" s="212">
        <f>ROUND(I251*H251,2)</f>
        <v>0</v>
      </c>
      <c r="K251" s="208" t="s">
        <v>207</v>
      </c>
      <c r="L251" s="63"/>
      <c r="M251" s="213" t="s">
        <v>34</v>
      </c>
      <c r="N251" s="214" t="s">
        <v>51</v>
      </c>
      <c r="O251" s="44"/>
      <c r="P251" s="215">
        <f>O251*H251</f>
        <v>0</v>
      </c>
      <c r="Q251" s="215">
        <v>0</v>
      </c>
      <c r="R251" s="215">
        <f>Q251*H251</f>
        <v>0</v>
      </c>
      <c r="S251" s="215">
        <v>0</v>
      </c>
      <c r="T251" s="216">
        <f>S251*H251</f>
        <v>0</v>
      </c>
      <c r="AR251" s="25" t="s">
        <v>608</v>
      </c>
      <c r="AT251" s="25" t="s">
        <v>203</v>
      </c>
      <c r="AU251" s="25" t="s">
        <v>87</v>
      </c>
      <c r="AY251" s="25" t="s">
        <v>201</v>
      </c>
      <c r="BE251" s="217">
        <f>IF(N251="základní",J251,0)</f>
        <v>0</v>
      </c>
      <c r="BF251" s="217">
        <f>IF(N251="snížená",J251,0)</f>
        <v>0</v>
      </c>
      <c r="BG251" s="217">
        <f>IF(N251="zákl. přenesená",J251,0)</f>
        <v>0</v>
      </c>
      <c r="BH251" s="217">
        <f>IF(N251="sníž. přenesená",J251,0)</f>
        <v>0</v>
      </c>
      <c r="BI251" s="217">
        <f>IF(N251="nulová",J251,0)</f>
        <v>0</v>
      </c>
      <c r="BJ251" s="25" t="s">
        <v>42</v>
      </c>
      <c r="BK251" s="217">
        <f>ROUND(I251*H251,2)</f>
        <v>0</v>
      </c>
      <c r="BL251" s="25" t="s">
        <v>608</v>
      </c>
      <c r="BM251" s="25" t="s">
        <v>6081</v>
      </c>
    </row>
    <row r="252" spans="2:65" s="1" customFormat="1" ht="54">
      <c r="B252" s="43"/>
      <c r="C252" s="65"/>
      <c r="D252" s="218" t="s">
        <v>209</v>
      </c>
      <c r="E252" s="65"/>
      <c r="F252" s="219" t="s">
        <v>6082</v>
      </c>
      <c r="G252" s="65"/>
      <c r="H252" s="65"/>
      <c r="I252" s="175"/>
      <c r="J252" s="65"/>
      <c r="K252" s="65"/>
      <c r="L252" s="63"/>
      <c r="M252" s="220"/>
      <c r="N252" s="44"/>
      <c r="O252" s="44"/>
      <c r="P252" s="44"/>
      <c r="Q252" s="44"/>
      <c r="R252" s="44"/>
      <c r="S252" s="44"/>
      <c r="T252" s="80"/>
      <c r="AT252" s="25" t="s">
        <v>209</v>
      </c>
      <c r="AU252" s="25" t="s">
        <v>87</v>
      </c>
    </row>
    <row r="253" spans="2:65" s="12" customFormat="1">
      <c r="B253" s="221"/>
      <c r="C253" s="222"/>
      <c r="D253" s="218" t="s">
        <v>211</v>
      </c>
      <c r="E253" s="223" t="s">
        <v>34</v>
      </c>
      <c r="F253" s="224" t="s">
        <v>5967</v>
      </c>
      <c r="G253" s="222"/>
      <c r="H253" s="223" t="s">
        <v>34</v>
      </c>
      <c r="I253" s="225"/>
      <c r="J253" s="222"/>
      <c r="K253" s="222"/>
      <c r="L253" s="226"/>
      <c r="M253" s="227"/>
      <c r="N253" s="228"/>
      <c r="O253" s="228"/>
      <c r="P253" s="228"/>
      <c r="Q253" s="228"/>
      <c r="R253" s="228"/>
      <c r="S253" s="228"/>
      <c r="T253" s="229"/>
      <c r="AT253" s="230" t="s">
        <v>211</v>
      </c>
      <c r="AU253" s="230" t="s">
        <v>87</v>
      </c>
      <c r="AV253" s="12" t="s">
        <v>42</v>
      </c>
      <c r="AW253" s="12" t="s">
        <v>40</v>
      </c>
      <c r="AX253" s="12" t="s">
        <v>80</v>
      </c>
      <c r="AY253" s="230" t="s">
        <v>201</v>
      </c>
    </row>
    <row r="254" spans="2:65" s="13" customFormat="1">
      <c r="B254" s="231"/>
      <c r="C254" s="232"/>
      <c r="D254" s="218" t="s">
        <v>211</v>
      </c>
      <c r="E254" s="233" t="s">
        <v>34</v>
      </c>
      <c r="F254" s="234" t="s">
        <v>6003</v>
      </c>
      <c r="G254" s="232"/>
      <c r="H254" s="235">
        <v>1</v>
      </c>
      <c r="I254" s="236"/>
      <c r="J254" s="232"/>
      <c r="K254" s="232"/>
      <c r="L254" s="237"/>
      <c r="M254" s="238"/>
      <c r="N254" s="239"/>
      <c r="O254" s="239"/>
      <c r="P254" s="239"/>
      <c r="Q254" s="239"/>
      <c r="R254" s="239"/>
      <c r="S254" s="239"/>
      <c r="T254" s="240"/>
      <c r="AT254" s="241" t="s">
        <v>211</v>
      </c>
      <c r="AU254" s="241" t="s">
        <v>87</v>
      </c>
      <c r="AV254" s="13" t="s">
        <v>87</v>
      </c>
      <c r="AW254" s="13" t="s">
        <v>40</v>
      </c>
      <c r="AX254" s="13" t="s">
        <v>80</v>
      </c>
      <c r="AY254" s="241" t="s">
        <v>201</v>
      </c>
    </row>
    <row r="255" spans="2:65" s="13" customFormat="1">
      <c r="B255" s="231"/>
      <c r="C255" s="232"/>
      <c r="D255" s="218" t="s">
        <v>211</v>
      </c>
      <c r="E255" s="233" t="s">
        <v>34</v>
      </c>
      <c r="F255" s="234" t="s">
        <v>6083</v>
      </c>
      <c r="G255" s="232"/>
      <c r="H255" s="235">
        <v>50.430999999999997</v>
      </c>
      <c r="I255" s="236"/>
      <c r="J255" s="232"/>
      <c r="K255" s="232"/>
      <c r="L255" s="237"/>
      <c r="M255" s="238"/>
      <c r="N255" s="239"/>
      <c r="O255" s="239"/>
      <c r="P255" s="239"/>
      <c r="Q255" s="239"/>
      <c r="R255" s="239"/>
      <c r="S255" s="239"/>
      <c r="T255" s="240"/>
      <c r="AT255" s="241" t="s">
        <v>211</v>
      </c>
      <c r="AU255" s="241" t="s">
        <v>87</v>
      </c>
      <c r="AV255" s="13" t="s">
        <v>87</v>
      </c>
      <c r="AW255" s="13" t="s">
        <v>40</v>
      </c>
      <c r="AX255" s="13" t="s">
        <v>80</v>
      </c>
      <c r="AY255" s="241" t="s">
        <v>201</v>
      </c>
    </row>
    <row r="256" spans="2:65" s="14" customFormat="1">
      <c r="B256" s="242"/>
      <c r="C256" s="243"/>
      <c r="D256" s="218" t="s">
        <v>211</v>
      </c>
      <c r="E256" s="244" t="s">
        <v>34</v>
      </c>
      <c r="F256" s="245" t="s">
        <v>215</v>
      </c>
      <c r="G256" s="243"/>
      <c r="H256" s="246">
        <v>51.430999999999997</v>
      </c>
      <c r="I256" s="247"/>
      <c r="J256" s="243"/>
      <c r="K256" s="243"/>
      <c r="L256" s="248"/>
      <c r="M256" s="249"/>
      <c r="N256" s="250"/>
      <c r="O256" s="250"/>
      <c r="P256" s="250"/>
      <c r="Q256" s="250"/>
      <c r="R256" s="250"/>
      <c r="S256" s="250"/>
      <c r="T256" s="251"/>
      <c r="AT256" s="252" t="s">
        <v>211</v>
      </c>
      <c r="AU256" s="252" t="s">
        <v>87</v>
      </c>
      <c r="AV256" s="14" t="s">
        <v>111</v>
      </c>
      <c r="AW256" s="14" t="s">
        <v>40</v>
      </c>
      <c r="AX256" s="14" t="s">
        <v>42</v>
      </c>
      <c r="AY256" s="252" t="s">
        <v>201</v>
      </c>
    </row>
    <row r="257" spans="2:65" s="1" customFormat="1" ht="16.5" customHeight="1">
      <c r="B257" s="43"/>
      <c r="C257" s="206" t="s">
        <v>445</v>
      </c>
      <c r="D257" s="206" t="s">
        <v>203</v>
      </c>
      <c r="E257" s="207" t="s">
        <v>6084</v>
      </c>
      <c r="F257" s="208" t="s">
        <v>6085</v>
      </c>
      <c r="G257" s="209" t="s">
        <v>540</v>
      </c>
      <c r="H257" s="210">
        <v>51.430999999999997</v>
      </c>
      <c r="I257" s="211"/>
      <c r="J257" s="212">
        <f>ROUND(I257*H257,2)</f>
        <v>0</v>
      </c>
      <c r="K257" s="208" t="s">
        <v>207</v>
      </c>
      <c r="L257" s="63"/>
      <c r="M257" s="213" t="s">
        <v>34</v>
      </c>
      <c r="N257" s="214" t="s">
        <v>51</v>
      </c>
      <c r="O257" s="44"/>
      <c r="P257" s="215">
        <f>O257*H257</f>
        <v>0</v>
      </c>
      <c r="Q257" s="215">
        <v>0</v>
      </c>
      <c r="R257" s="215">
        <f>Q257*H257</f>
        <v>0</v>
      </c>
      <c r="S257" s="215">
        <v>0</v>
      </c>
      <c r="T257" s="216">
        <f>S257*H257</f>
        <v>0</v>
      </c>
      <c r="AR257" s="25" t="s">
        <v>608</v>
      </c>
      <c r="AT257" s="25" t="s">
        <v>203</v>
      </c>
      <c r="AU257" s="25" t="s">
        <v>87</v>
      </c>
      <c r="AY257" s="25" t="s">
        <v>201</v>
      </c>
      <c r="BE257" s="217">
        <f>IF(N257="základní",J257,0)</f>
        <v>0</v>
      </c>
      <c r="BF257" s="217">
        <f>IF(N257="snížená",J257,0)</f>
        <v>0</v>
      </c>
      <c r="BG257" s="217">
        <f>IF(N257="zákl. přenesená",J257,0)</f>
        <v>0</v>
      </c>
      <c r="BH257" s="217">
        <f>IF(N257="sníž. přenesená",J257,0)</f>
        <v>0</v>
      </c>
      <c r="BI257" s="217">
        <f>IF(N257="nulová",J257,0)</f>
        <v>0</v>
      </c>
      <c r="BJ257" s="25" t="s">
        <v>42</v>
      </c>
      <c r="BK257" s="217">
        <f>ROUND(I257*H257,2)</f>
        <v>0</v>
      </c>
      <c r="BL257" s="25" t="s">
        <v>608</v>
      </c>
      <c r="BM257" s="25" t="s">
        <v>6086</v>
      </c>
    </row>
    <row r="258" spans="2:65" s="1" customFormat="1" ht="94.5">
      <c r="B258" s="43"/>
      <c r="C258" s="65"/>
      <c r="D258" s="218" t="s">
        <v>209</v>
      </c>
      <c r="E258" s="65"/>
      <c r="F258" s="219" t="s">
        <v>6087</v>
      </c>
      <c r="G258" s="65"/>
      <c r="H258" s="65"/>
      <c r="I258" s="175"/>
      <c r="J258" s="65"/>
      <c r="K258" s="65"/>
      <c r="L258" s="63"/>
      <c r="M258" s="220"/>
      <c r="N258" s="44"/>
      <c r="O258" s="44"/>
      <c r="P258" s="44"/>
      <c r="Q258" s="44"/>
      <c r="R258" s="44"/>
      <c r="S258" s="44"/>
      <c r="T258" s="80"/>
      <c r="AT258" s="25" t="s">
        <v>209</v>
      </c>
      <c r="AU258" s="25" t="s">
        <v>87</v>
      </c>
    </row>
    <row r="259" spans="2:65" s="1" customFormat="1" ht="16.5" customHeight="1">
      <c r="B259" s="43"/>
      <c r="C259" s="206" t="s">
        <v>466</v>
      </c>
      <c r="D259" s="206" t="s">
        <v>203</v>
      </c>
      <c r="E259" s="207" t="s">
        <v>4458</v>
      </c>
      <c r="F259" s="208" t="s">
        <v>4459</v>
      </c>
      <c r="G259" s="209" t="s">
        <v>3476</v>
      </c>
      <c r="H259" s="281"/>
      <c r="I259" s="211"/>
      <c r="J259" s="212">
        <f>ROUND(I259*H259,2)</f>
        <v>0</v>
      </c>
      <c r="K259" s="208" t="s">
        <v>34</v>
      </c>
      <c r="L259" s="63"/>
      <c r="M259" s="213" t="s">
        <v>34</v>
      </c>
      <c r="N259" s="214" t="s">
        <v>51</v>
      </c>
      <c r="O259" s="44"/>
      <c r="P259" s="215">
        <f>O259*H259</f>
        <v>0</v>
      </c>
      <c r="Q259" s="215">
        <v>0</v>
      </c>
      <c r="R259" s="215">
        <f>Q259*H259</f>
        <v>0</v>
      </c>
      <c r="S259" s="215">
        <v>0</v>
      </c>
      <c r="T259" s="216">
        <f>S259*H259</f>
        <v>0</v>
      </c>
      <c r="AR259" s="25" t="s">
        <v>1104</v>
      </c>
      <c r="AT259" s="25" t="s">
        <v>203</v>
      </c>
      <c r="AU259" s="25" t="s">
        <v>87</v>
      </c>
      <c r="AY259" s="25" t="s">
        <v>201</v>
      </c>
      <c r="BE259" s="217">
        <f>IF(N259="základní",J259,0)</f>
        <v>0</v>
      </c>
      <c r="BF259" s="217">
        <f>IF(N259="snížená",J259,0)</f>
        <v>0</v>
      </c>
      <c r="BG259" s="217">
        <f>IF(N259="zákl. přenesená",J259,0)</f>
        <v>0</v>
      </c>
      <c r="BH259" s="217">
        <f>IF(N259="sníž. přenesená",J259,0)</f>
        <v>0</v>
      </c>
      <c r="BI259" s="217">
        <f>IF(N259="nulová",J259,0)</f>
        <v>0</v>
      </c>
      <c r="BJ259" s="25" t="s">
        <v>42</v>
      </c>
      <c r="BK259" s="217">
        <f>ROUND(I259*H259,2)</f>
        <v>0</v>
      </c>
      <c r="BL259" s="25" t="s">
        <v>1104</v>
      </c>
      <c r="BM259" s="25" t="s">
        <v>6088</v>
      </c>
    </row>
    <row r="260" spans="2:65" s="1" customFormat="1" ht="16.5" customHeight="1">
      <c r="B260" s="43"/>
      <c r="C260" s="206" t="s">
        <v>472</v>
      </c>
      <c r="D260" s="206" t="s">
        <v>203</v>
      </c>
      <c r="E260" s="207" t="s">
        <v>3763</v>
      </c>
      <c r="F260" s="208" t="s">
        <v>3764</v>
      </c>
      <c r="G260" s="209" t="s">
        <v>3476</v>
      </c>
      <c r="H260" s="281"/>
      <c r="I260" s="211"/>
      <c r="J260" s="212">
        <f>ROUND(I260*H260,2)</f>
        <v>0</v>
      </c>
      <c r="K260" s="208" t="s">
        <v>34</v>
      </c>
      <c r="L260" s="63"/>
      <c r="M260" s="213" t="s">
        <v>34</v>
      </c>
      <c r="N260" s="214" t="s">
        <v>51</v>
      </c>
      <c r="O260" s="44"/>
      <c r="P260" s="215">
        <f>O260*H260</f>
        <v>0</v>
      </c>
      <c r="Q260" s="215">
        <v>0</v>
      </c>
      <c r="R260" s="215">
        <f>Q260*H260</f>
        <v>0</v>
      </c>
      <c r="S260" s="215">
        <v>0</v>
      </c>
      <c r="T260" s="216">
        <f>S260*H260</f>
        <v>0</v>
      </c>
      <c r="AR260" s="25" t="s">
        <v>608</v>
      </c>
      <c r="AT260" s="25" t="s">
        <v>203</v>
      </c>
      <c r="AU260" s="25" t="s">
        <v>87</v>
      </c>
      <c r="AY260" s="25" t="s">
        <v>201</v>
      </c>
      <c r="BE260" s="217">
        <f>IF(N260="základní",J260,0)</f>
        <v>0</v>
      </c>
      <c r="BF260" s="217">
        <f>IF(N260="snížená",J260,0)</f>
        <v>0</v>
      </c>
      <c r="BG260" s="217">
        <f>IF(N260="zákl. přenesená",J260,0)</f>
        <v>0</v>
      </c>
      <c r="BH260" s="217">
        <f>IF(N260="sníž. přenesená",J260,0)</f>
        <v>0</v>
      </c>
      <c r="BI260" s="217">
        <f>IF(N260="nulová",J260,0)</f>
        <v>0</v>
      </c>
      <c r="BJ260" s="25" t="s">
        <v>42</v>
      </c>
      <c r="BK260" s="217">
        <f>ROUND(I260*H260,2)</f>
        <v>0</v>
      </c>
      <c r="BL260" s="25" t="s">
        <v>608</v>
      </c>
      <c r="BM260" s="25" t="s">
        <v>6089</v>
      </c>
    </row>
    <row r="261" spans="2:65" s="1" customFormat="1" ht="16.5" customHeight="1">
      <c r="B261" s="43"/>
      <c r="C261" s="206" t="s">
        <v>476</v>
      </c>
      <c r="D261" s="206" t="s">
        <v>203</v>
      </c>
      <c r="E261" s="207" t="s">
        <v>3766</v>
      </c>
      <c r="F261" s="208" t="s">
        <v>3767</v>
      </c>
      <c r="G261" s="209" t="s">
        <v>3476</v>
      </c>
      <c r="H261" s="281"/>
      <c r="I261" s="211"/>
      <c r="J261" s="212">
        <f>ROUND(I261*H261,2)</f>
        <v>0</v>
      </c>
      <c r="K261" s="208" t="s">
        <v>34</v>
      </c>
      <c r="L261" s="63"/>
      <c r="M261" s="213" t="s">
        <v>34</v>
      </c>
      <c r="N261" s="214" t="s">
        <v>51</v>
      </c>
      <c r="O261" s="44"/>
      <c r="P261" s="215">
        <f>O261*H261</f>
        <v>0</v>
      </c>
      <c r="Q261" s="215">
        <v>0</v>
      </c>
      <c r="R261" s="215">
        <f>Q261*H261</f>
        <v>0</v>
      </c>
      <c r="S261" s="215">
        <v>0</v>
      </c>
      <c r="T261" s="216">
        <f>S261*H261</f>
        <v>0</v>
      </c>
      <c r="AR261" s="25" t="s">
        <v>608</v>
      </c>
      <c r="AT261" s="25" t="s">
        <v>203</v>
      </c>
      <c r="AU261" s="25" t="s">
        <v>87</v>
      </c>
      <c r="AY261" s="25" t="s">
        <v>201</v>
      </c>
      <c r="BE261" s="217">
        <f>IF(N261="základní",J261,0)</f>
        <v>0</v>
      </c>
      <c r="BF261" s="217">
        <f>IF(N261="snížená",J261,0)</f>
        <v>0</v>
      </c>
      <c r="BG261" s="217">
        <f>IF(N261="zákl. přenesená",J261,0)</f>
        <v>0</v>
      </c>
      <c r="BH261" s="217">
        <f>IF(N261="sníž. přenesená",J261,0)</f>
        <v>0</v>
      </c>
      <c r="BI261" s="217">
        <f>IF(N261="nulová",J261,0)</f>
        <v>0</v>
      </c>
      <c r="BJ261" s="25" t="s">
        <v>42</v>
      </c>
      <c r="BK261" s="217">
        <f>ROUND(I261*H261,2)</f>
        <v>0</v>
      </c>
      <c r="BL261" s="25" t="s">
        <v>608</v>
      </c>
      <c r="BM261" s="25" t="s">
        <v>6090</v>
      </c>
    </row>
    <row r="262" spans="2:65" s="11" customFormat="1" ht="29.85" customHeight="1">
      <c r="B262" s="190"/>
      <c r="C262" s="191"/>
      <c r="D262" s="192" t="s">
        <v>79</v>
      </c>
      <c r="E262" s="204" t="s">
        <v>3675</v>
      </c>
      <c r="F262" s="204" t="s">
        <v>3676</v>
      </c>
      <c r="G262" s="191"/>
      <c r="H262" s="191"/>
      <c r="I262" s="194"/>
      <c r="J262" s="205">
        <f>BK262</f>
        <v>0</v>
      </c>
      <c r="K262" s="191"/>
      <c r="L262" s="196"/>
      <c r="M262" s="197"/>
      <c r="N262" s="198"/>
      <c r="O262" s="198"/>
      <c r="P262" s="199">
        <f>SUM(P263:P283)</f>
        <v>0</v>
      </c>
      <c r="Q262" s="198"/>
      <c r="R262" s="199">
        <f>SUM(R263:R283)</f>
        <v>0</v>
      </c>
      <c r="S262" s="198"/>
      <c r="T262" s="200">
        <f>SUM(T263:T283)</f>
        <v>0</v>
      </c>
      <c r="AR262" s="201" t="s">
        <v>108</v>
      </c>
      <c r="AT262" s="202" t="s">
        <v>79</v>
      </c>
      <c r="AU262" s="202" t="s">
        <v>42</v>
      </c>
      <c r="AY262" s="201" t="s">
        <v>201</v>
      </c>
      <c r="BK262" s="203">
        <f>SUM(BK263:BK283)</f>
        <v>0</v>
      </c>
    </row>
    <row r="263" spans="2:65" s="1" customFormat="1" ht="16.5" customHeight="1">
      <c r="B263" s="43"/>
      <c r="C263" s="206" t="s">
        <v>481</v>
      </c>
      <c r="D263" s="206" t="s">
        <v>203</v>
      </c>
      <c r="E263" s="207" t="s">
        <v>6091</v>
      </c>
      <c r="F263" s="208" t="s">
        <v>6092</v>
      </c>
      <c r="G263" s="209" t="s">
        <v>3679</v>
      </c>
      <c r="H263" s="210">
        <v>1</v>
      </c>
      <c r="I263" s="211"/>
      <c r="J263" s="212">
        <f>ROUND(I263*H263,2)</f>
        <v>0</v>
      </c>
      <c r="K263" s="208" t="s">
        <v>207</v>
      </c>
      <c r="L263" s="63"/>
      <c r="M263" s="213" t="s">
        <v>34</v>
      </c>
      <c r="N263" s="214" t="s">
        <v>51</v>
      </c>
      <c r="O263" s="44"/>
      <c r="P263" s="215">
        <f>O263*H263</f>
        <v>0</v>
      </c>
      <c r="Q263" s="215">
        <v>0</v>
      </c>
      <c r="R263" s="215">
        <f>Q263*H263</f>
        <v>0</v>
      </c>
      <c r="S263" s="215">
        <v>0</v>
      </c>
      <c r="T263" s="216">
        <f>S263*H263</f>
        <v>0</v>
      </c>
      <c r="AR263" s="25" t="s">
        <v>608</v>
      </c>
      <c r="AT263" s="25" t="s">
        <v>203</v>
      </c>
      <c r="AU263" s="25" t="s">
        <v>87</v>
      </c>
      <c r="AY263" s="25" t="s">
        <v>201</v>
      </c>
      <c r="BE263" s="217">
        <f>IF(N263="základní",J263,0)</f>
        <v>0</v>
      </c>
      <c r="BF263" s="217">
        <f>IF(N263="snížená",J263,0)</f>
        <v>0</v>
      </c>
      <c r="BG263" s="217">
        <f>IF(N263="zákl. přenesená",J263,0)</f>
        <v>0</v>
      </c>
      <c r="BH263" s="217">
        <f>IF(N263="sníž. přenesená",J263,0)</f>
        <v>0</v>
      </c>
      <c r="BI263" s="217">
        <f>IF(N263="nulová",J263,0)</f>
        <v>0</v>
      </c>
      <c r="BJ263" s="25" t="s">
        <v>42</v>
      </c>
      <c r="BK263" s="217">
        <f>ROUND(I263*H263,2)</f>
        <v>0</v>
      </c>
      <c r="BL263" s="25" t="s">
        <v>608</v>
      </c>
      <c r="BM263" s="25" t="s">
        <v>6093</v>
      </c>
    </row>
    <row r="264" spans="2:65" s="12" customFormat="1">
      <c r="B264" s="221"/>
      <c r="C264" s="222"/>
      <c r="D264" s="218" t="s">
        <v>211</v>
      </c>
      <c r="E264" s="223" t="s">
        <v>34</v>
      </c>
      <c r="F264" s="224" t="s">
        <v>5967</v>
      </c>
      <c r="G264" s="222"/>
      <c r="H264" s="223" t="s">
        <v>34</v>
      </c>
      <c r="I264" s="225"/>
      <c r="J264" s="222"/>
      <c r="K264" s="222"/>
      <c r="L264" s="226"/>
      <c r="M264" s="227"/>
      <c r="N264" s="228"/>
      <c r="O264" s="228"/>
      <c r="P264" s="228"/>
      <c r="Q264" s="228"/>
      <c r="R264" s="228"/>
      <c r="S264" s="228"/>
      <c r="T264" s="229"/>
      <c r="AT264" s="230" t="s">
        <v>211</v>
      </c>
      <c r="AU264" s="230" t="s">
        <v>87</v>
      </c>
      <c r="AV264" s="12" t="s">
        <v>42</v>
      </c>
      <c r="AW264" s="12" t="s">
        <v>40</v>
      </c>
      <c r="AX264" s="12" t="s">
        <v>80</v>
      </c>
      <c r="AY264" s="230" t="s">
        <v>201</v>
      </c>
    </row>
    <row r="265" spans="2:65" s="13" customFormat="1">
      <c r="B265" s="231"/>
      <c r="C265" s="232"/>
      <c r="D265" s="218" t="s">
        <v>211</v>
      </c>
      <c r="E265" s="233" t="s">
        <v>34</v>
      </c>
      <c r="F265" s="234" t="s">
        <v>480</v>
      </c>
      <c r="G265" s="232"/>
      <c r="H265" s="235">
        <v>1</v>
      </c>
      <c r="I265" s="236"/>
      <c r="J265" s="232"/>
      <c r="K265" s="232"/>
      <c r="L265" s="237"/>
      <c r="M265" s="238"/>
      <c r="N265" s="239"/>
      <c r="O265" s="239"/>
      <c r="P265" s="239"/>
      <c r="Q265" s="239"/>
      <c r="R265" s="239"/>
      <c r="S265" s="239"/>
      <c r="T265" s="240"/>
      <c r="AT265" s="241" t="s">
        <v>211</v>
      </c>
      <c r="AU265" s="241" t="s">
        <v>87</v>
      </c>
      <c r="AV265" s="13" t="s">
        <v>87</v>
      </c>
      <c r="AW265" s="13" t="s">
        <v>40</v>
      </c>
      <c r="AX265" s="13" t="s">
        <v>80</v>
      </c>
      <c r="AY265" s="241" t="s">
        <v>201</v>
      </c>
    </row>
    <row r="266" spans="2:65" s="14" customFormat="1">
      <c r="B266" s="242"/>
      <c r="C266" s="243"/>
      <c r="D266" s="218" t="s">
        <v>211</v>
      </c>
      <c r="E266" s="244" t="s">
        <v>34</v>
      </c>
      <c r="F266" s="245" t="s">
        <v>215</v>
      </c>
      <c r="G266" s="243"/>
      <c r="H266" s="246">
        <v>1</v>
      </c>
      <c r="I266" s="247"/>
      <c r="J266" s="243"/>
      <c r="K266" s="243"/>
      <c r="L266" s="248"/>
      <c r="M266" s="249"/>
      <c r="N266" s="250"/>
      <c r="O266" s="250"/>
      <c r="P266" s="250"/>
      <c r="Q266" s="250"/>
      <c r="R266" s="250"/>
      <c r="S266" s="250"/>
      <c r="T266" s="251"/>
      <c r="AT266" s="252" t="s">
        <v>211</v>
      </c>
      <c r="AU266" s="252" t="s">
        <v>87</v>
      </c>
      <c r="AV266" s="14" t="s">
        <v>111</v>
      </c>
      <c r="AW266" s="14" t="s">
        <v>40</v>
      </c>
      <c r="AX266" s="14" t="s">
        <v>42</v>
      </c>
      <c r="AY266" s="252" t="s">
        <v>201</v>
      </c>
    </row>
    <row r="267" spans="2:65" s="1" customFormat="1" ht="25.5" customHeight="1">
      <c r="B267" s="43"/>
      <c r="C267" s="206" t="s">
        <v>485</v>
      </c>
      <c r="D267" s="206" t="s">
        <v>203</v>
      </c>
      <c r="E267" s="207" t="s">
        <v>6094</v>
      </c>
      <c r="F267" s="208" t="s">
        <v>6095</v>
      </c>
      <c r="G267" s="209" t="s">
        <v>3679</v>
      </c>
      <c r="H267" s="210">
        <v>1</v>
      </c>
      <c r="I267" s="211"/>
      <c r="J267" s="212">
        <f>ROUND(I267*H267,2)</f>
        <v>0</v>
      </c>
      <c r="K267" s="208" t="s">
        <v>207</v>
      </c>
      <c r="L267" s="63"/>
      <c r="M267" s="213" t="s">
        <v>34</v>
      </c>
      <c r="N267" s="214" t="s">
        <v>51</v>
      </c>
      <c r="O267" s="44"/>
      <c r="P267" s="215">
        <f>O267*H267</f>
        <v>0</v>
      </c>
      <c r="Q267" s="215">
        <v>0</v>
      </c>
      <c r="R267" s="215">
        <f>Q267*H267</f>
        <v>0</v>
      </c>
      <c r="S267" s="215">
        <v>0</v>
      </c>
      <c r="T267" s="216">
        <f>S267*H267</f>
        <v>0</v>
      </c>
      <c r="AR267" s="25" t="s">
        <v>608</v>
      </c>
      <c r="AT267" s="25" t="s">
        <v>203</v>
      </c>
      <c r="AU267" s="25" t="s">
        <v>87</v>
      </c>
      <c r="AY267" s="25" t="s">
        <v>201</v>
      </c>
      <c r="BE267" s="217">
        <f>IF(N267="základní",J267,0)</f>
        <v>0</v>
      </c>
      <c r="BF267" s="217">
        <f>IF(N267="snížená",J267,0)</f>
        <v>0</v>
      </c>
      <c r="BG267" s="217">
        <f>IF(N267="zákl. přenesená",J267,0)</f>
        <v>0</v>
      </c>
      <c r="BH267" s="217">
        <f>IF(N267="sníž. přenesená",J267,0)</f>
        <v>0</v>
      </c>
      <c r="BI267" s="217">
        <f>IF(N267="nulová",J267,0)</f>
        <v>0</v>
      </c>
      <c r="BJ267" s="25" t="s">
        <v>42</v>
      </c>
      <c r="BK267" s="217">
        <f>ROUND(I267*H267,2)</f>
        <v>0</v>
      </c>
      <c r="BL267" s="25" t="s">
        <v>608</v>
      </c>
      <c r="BM267" s="25" t="s">
        <v>6096</v>
      </c>
    </row>
    <row r="268" spans="2:65" s="12" customFormat="1">
      <c r="B268" s="221"/>
      <c r="C268" s="222"/>
      <c r="D268" s="218" t="s">
        <v>211</v>
      </c>
      <c r="E268" s="223" t="s">
        <v>34</v>
      </c>
      <c r="F268" s="224" t="s">
        <v>5967</v>
      </c>
      <c r="G268" s="222"/>
      <c r="H268" s="223" t="s">
        <v>34</v>
      </c>
      <c r="I268" s="225"/>
      <c r="J268" s="222"/>
      <c r="K268" s="222"/>
      <c r="L268" s="226"/>
      <c r="M268" s="227"/>
      <c r="N268" s="228"/>
      <c r="O268" s="228"/>
      <c r="P268" s="228"/>
      <c r="Q268" s="228"/>
      <c r="R268" s="228"/>
      <c r="S268" s="228"/>
      <c r="T268" s="229"/>
      <c r="AT268" s="230" t="s">
        <v>211</v>
      </c>
      <c r="AU268" s="230" t="s">
        <v>87</v>
      </c>
      <c r="AV268" s="12" t="s">
        <v>42</v>
      </c>
      <c r="AW268" s="12" t="s">
        <v>40</v>
      </c>
      <c r="AX268" s="12" t="s">
        <v>80</v>
      </c>
      <c r="AY268" s="230" t="s">
        <v>201</v>
      </c>
    </row>
    <row r="269" spans="2:65" s="13" customFormat="1">
      <c r="B269" s="231"/>
      <c r="C269" s="232"/>
      <c r="D269" s="218" t="s">
        <v>211</v>
      </c>
      <c r="E269" s="233" t="s">
        <v>34</v>
      </c>
      <c r="F269" s="234" t="s">
        <v>480</v>
      </c>
      <c r="G269" s="232"/>
      <c r="H269" s="235">
        <v>1</v>
      </c>
      <c r="I269" s="236"/>
      <c r="J269" s="232"/>
      <c r="K269" s="232"/>
      <c r="L269" s="237"/>
      <c r="M269" s="238"/>
      <c r="N269" s="239"/>
      <c r="O269" s="239"/>
      <c r="P269" s="239"/>
      <c r="Q269" s="239"/>
      <c r="R269" s="239"/>
      <c r="S269" s="239"/>
      <c r="T269" s="240"/>
      <c r="AT269" s="241" t="s">
        <v>211</v>
      </c>
      <c r="AU269" s="241" t="s">
        <v>87</v>
      </c>
      <c r="AV269" s="13" t="s">
        <v>87</v>
      </c>
      <c r="AW269" s="13" t="s">
        <v>40</v>
      </c>
      <c r="AX269" s="13" t="s">
        <v>80</v>
      </c>
      <c r="AY269" s="241" t="s">
        <v>201</v>
      </c>
    </row>
    <row r="270" spans="2:65" s="14" customFormat="1">
      <c r="B270" s="242"/>
      <c r="C270" s="243"/>
      <c r="D270" s="218" t="s">
        <v>211</v>
      </c>
      <c r="E270" s="244" t="s">
        <v>34</v>
      </c>
      <c r="F270" s="245" t="s">
        <v>215</v>
      </c>
      <c r="G270" s="243"/>
      <c r="H270" s="246">
        <v>1</v>
      </c>
      <c r="I270" s="247"/>
      <c r="J270" s="243"/>
      <c r="K270" s="243"/>
      <c r="L270" s="248"/>
      <c r="M270" s="249"/>
      <c r="N270" s="250"/>
      <c r="O270" s="250"/>
      <c r="P270" s="250"/>
      <c r="Q270" s="250"/>
      <c r="R270" s="250"/>
      <c r="S270" s="250"/>
      <c r="T270" s="251"/>
      <c r="AT270" s="252" t="s">
        <v>211</v>
      </c>
      <c r="AU270" s="252" t="s">
        <v>87</v>
      </c>
      <c r="AV270" s="14" t="s">
        <v>111</v>
      </c>
      <c r="AW270" s="14" t="s">
        <v>40</v>
      </c>
      <c r="AX270" s="14" t="s">
        <v>42</v>
      </c>
      <c r="AY270" s="252" t="s">
        <v>201</v>
      </c>
    </row>
    <row r="271" spans="2:65" s="1" customFormat="1" ht="16.5" customHeight="1">
      <c r="B271" s="43"/>
      <c r="C271" s="206" t="s">
        <v>490</v>
      </c>
      <c r="D271" s="206" t="s">
        <v>203</v>
      </c>
      <c r="E271" s="207" t="s">
        <v>6097</v>
      </c>
      <c r="F271" s="208" t="s">
        <v>6098</v>
      </c>
      <c r="G271" s="209" t="s">
        <v>370</v>
      </c>
      <c r="H271" s="210">
        <v>3</v>
      </c>
      <c r="I271" s="211"/>
      <c r="J271" s="212">
        <f>ROUND(I271*H271,2)</f>
        <v>0</v>
      </c>
      <c r="K271" s="208" t="s">
        <v>207</v>
      </c>
      <c r="L271" s="63"/>
      <c r="M271" s="213" t="s">
        <v>34</v>
      </c>
      <c r="N271" s="214" t="s">
        <v>51</v>
      </c>
      <c r="O271" s="44"/>
      <c r="P271" s="215">
        <f>O271*H271</f>
        <v>0</v>
      </c>
      <c r="Q271" s="215">
        <v>0</v>
      </c>
      <c r="R271" s="215">
        <f>Q271*H271</f>
        <v>0</v>
      </c>
      <c r="S271" s="215">
        <v>0</v>
      </c>
      <c r="T271" s="216">
        <f>S271*H271</f>
        <v>0</v>
      </c>
      <c r="AR271" s="25" t="s">
        <v>608</v>
      </c>
      <c r="AT271" s="25" t="s">
        <v>203</v>
      </c>
      <c r="AU271" s="25" t="s">
        <v>87</v>
      </c>
      <c r="AY271" s="25" t="s">
        <v>201</v>
      </c>
      <c r="BE271" s="217">
        <f>IF(N271="základní",J271,0)</f>
        <v>0</v>
      </c>
      <c r="BF271" s="217">
        <f>IF(N271="snížená",J271,0)</f>
        <v>0</v>
      </c>
      <c r="BG271" s="217">
        <f>IF(N271="zákl. přenesená",J271,0)</f>
        <v>0</v>
      </c>
      <c r="BH271" s="217">
        <f>IF(N271="sníž. přenesená",J271,0)</f>
        <v>0</v>
      </c>
      <c r="BI271" s="217">
        <f>IF(N271="nulová",J271,0)</f>
        <v>0</v>
      </c>
      <c r="BJ271" s="25" t="s">
        <v>42</v>
      </c>
      <c r="BK271" s="217">
        <f>ROUND(I271*H271,2)</f>
        <v>0</v>
      </c>
      <c r="BL271" s="25" t="s">
        <v>608</v>
      </c>
      <c r="BM271" s="25" t="s">
        <v>6099</v>
      </c>
    </row>
    <row r="272" spans="2:65" s="12" customFormat="1">
      <c r="B272" s="221"/>
      <c r="C272" s="222"/>
      <c r="D272" s="218" t="s">
        <v>211</v>
      </c>
      <c r="E272" s="223" t="s">
        <v>34</v>
      </c>
      <c r="F272" s="224" t="s">
        <v>6007</v>
      </c>
      <c r="G272" s="222"/>
      <c r="H272" s="223" t="s">
        <v>34</v>
      </c>
      <c r="I272" s="225"/>
      <c r="J272" s="222"/>
      <c r="K272" s="222"/>
      <c r="L272" s="226"/>
      <c r="M272" s="227"/>
      <c r="N272" s="228"/>
      <c r="O272" s="228"/>
      <c r="P272" s="228"/>
      <c r="Q272" s="228"/>
      <c r="R272" s="228"/>
      <c r="S272" s="228"/>
      <c r="T272" s="229"/>
      <c r="AT272" s="230" t="s">
        <v>211</v>
      </c>
      <c r="AU272" s="230" t="s">
        <v>87</v>
      </c>
      <c r="AV272" s="12" t="s">
        <v>42</v>
      </c>
      <c r="AW272" s="12" t="s">
        <v>40</v>
      </c>
      <c r="AX272" s="12" t="s">
        <v>80</v>
      </c>
      <c r="AY272" s="230" t="s">
        <v>201</v>
      </c>
    </row>
    <row r="273" spans="2:65" s="13" customFormat="1">
      <c r="B273" s="231"/>
      <c r="C273" s="232"/>
      <c r="D273" s="218" t="s">
        <v>211</v>
      </c>
      <c r="E273" s="233" t="s">
        <v>34</v>
      </c>
      <c r="F273" s="234" t="s">
        <v>6038</v>
      </c>
      <c r="G273" s="232"/>
      <c r="H273" s="235">
        <v>3</v>
      </c>
      <c r="I273" s="236"/>
      <c r="J273" s="232"/>
      <c r="K273" s="232"/>
      <c r="L273" s="237"/>
      <c r="M273" s="238"/>
      <c r="N273" s="239"/>
      <c r="O273" s="239"/>
      <c r="P273" s="239"/>
      <c r="Q273" s="239"/>
      <c r="R273" s="239"/>
      <c r="S273" s="239"/>
      <c r="T273" s="240"/>
      <c r="AT273" s="241" t="s">
        <v>211</v>
      </c>
      <c r="AU273" s="241" t="s">
        <v>87</v>
      </c>
      <c r="AV273" s="13" t="s">
        <v>87</v>
      </c>
      <c r="AW273" s="13" t="s">
        <v>40</v>
      </c>
      <c r="AX273" s="13" t="s">
        <v>80</v>
      </c>
      <c r="AY273" s="241" t="s">
        <v>201</v>
      </c>
    </row>
    <row r="274" spans="2:65" s="14" customFormat="1">
      <c r="B274" s="242"/>
      <c r="C274" s="243"/>
      <c r="D274" s="218" t="s">
        <v>211</v>
      </c>
      <c r="E274" s="244" t="s">
        <v>34</v>
      </c>
      <c r="F274" s="245" t="s">
        <v>215</v>
      </c>
      <c r="G274" s="243"/>
      <c r="H274" s="246">
        <v>3</v>
      </c>
      <c r="I274" s="247"/>
      <c r="J274" s="243"/>
      <c r="K274" s="243"/>
      <c r="L274" s="248"/>
      <c r="M274" s="249"/>
      <c r="N274" s="250"/>
      <c r="O274" s="250"/>
      <c r="P274" s="250"/>
      <c r="Q274" s="250"/>
      <c r="R274" s="250"/>
      <c r="S274" s="250"/>
      <c r="T274" s="251"/>
      <c r="AT274" s="252" t="s">
        <v>211</v>
      </c>
      <c r="AU274" s="252" t="s">
        <v>87</v>
      </c>
      <c r="AV274" s="14" t="s">
        <v>111</v>
      </c>
      <c r="AW274" s="14" t="s">
        <v>40</v>
      </c>
      <c r="AX274" s="14" t="s">
        <v>42</v>
      </c>
      <c r="AY274" s="252" t="s">
        <v>201</v>
      </c>
    </row>
    <row r="275" spans="2:65" s="1" customFormat="1" ht="16.5" customHeight="1">
      <c r="B275" s="43"/>
      <c r="C275" s="206" t="s">
        <v>494</v>
      </c>
      <c r="D275" s="206" t="s">
        <v>203</v>
      </c>
      <c r="E275" s="207" t="s">
        <v>6100</v>
      </c>
      <c r="F275" s="208" t="s">
        <v>6101</v>
      </c>
      <c r="G275" s="209" t="s">
        <v>370</v>
      </c>
      <c r="H275" s="210">
        <v>7</v>
      </c>
      <c r="I275" s="211"/>
      <c r="J275" s="212">
        <f>ROUND(I275*H275,2)</f>
        <v>0</v>
      </c>
      <c r="K275" s="208" t="s">
        <v>207</v>
      </c>
      <c r="L275" s="63"/>
      <c r="M275" s="213" t="s">
        <v>34</v>
      </c>
      <c r="N275" s="214" t="s">
        <v>51</v>
      </c>
      <c r="O275" s="44"/>
      <c r="P275" s="215">
        <f>O275*H275</f>
        <v>0</v>
      </c>
      <c r="Q275" s="215">
        <v>0</v>
      </c>
      <c r="R275" s="215">
        <f>Q275*H275</f>
        <v>0</v>
      </c>
      <c r="S275" s="215">
        <v>0</v>
      </c>
      <c r="T275" s="216">
        <f>S275*H275</f>
        <v>0</v>
      </c>
      <c r="AR275" s="25" t="s">
        <v>608</v>
      </c>
      <c r="AT275" s="25" t="s">
        <v>203</v>
      </c>
      <c r="AU275" s="25" t="s">
        <v>87</v>
      </c>
      <c r="AY275" s="25" t="s">
        <v>201</v>
      </c>
      <c r="BE275" s="217">
        <f>IF(N275="základní",J275,0)</f>
        <v>0</v>
      </c>
      <c r="BF275" s="217">
        <f>IF(N275="snížená",J275,0)</f>
        <v>0</v>
      </c>
      <c r="BG275" s="217">
        <f>IF(N275="zákl. přenesená",J275,0)</f>
        <v>0</v>
      </c>
      <c r="BH275" s="217">
        <f>IF(N275="sníž. přenesená",J275,0)</f>
        <v>0</v>
      </c>
      <c r="BI275" s="217">
        <f>IF(N275="nulová",J275,0)</f>
        <v>0</v>
      </c>
      <c r="BJ275" s="25" t="s">
        <v>42</v>
      </c>
      <c r="BK275" s="217">
        <f>ROUND(I275*H275,2)</f>
        <v>0</v>
      </c>
      <c r="BL275" s="25" t="s">
        <v>608</v>
      </c>
      <c r="BM275" s="25" t="s">
        <v>6102</v>
      </c>
    </row>
    <row r="276" spans="2:65" s="12" customFormat="1">
      <c r="B276" s="221"/>
      <c r="C276" s="222"/>
      <c r="D276" s="218" t="s">
        <v>211</v>
      </c>
      <c r="E276" s="223" t="s">
        <v>34</v>
      </c>
      <c r="F276" s="224" t="s">
        <v>6007</v>
      </c>
      <c r="G276" s="222"/>
      <c r="H276" s="223" t="s">
        <v>34</v>
      </c>
      <c r="I276" s="225"/>
      <c r="J276" s="222"/>
      <c r="K276" s="222"/>
      <c r="L276" s="226"/>
      <c r="M276" s="227"/>
      <c r="N276" s="228"/>
      <c r="O276" s="228"/>
      <c r="P276" s="228"/>
      <c r="Q276" s="228"/>
      <c r="R276" s="228"/>
      <c r="S276" s="228"/>
      <c r="T276" s="229"/>
      <c r="AT276" s="230" t="s">
        <v>211</v>
      </c>
      <c r="AU276" s="230" t="s">
        <v>87</v>
      </c>
      <c r="AV276" s="12" t="s">
        <v>42</v>
      </c>
      <c r="AW276" s="12" t="s">
        <v>40</v>
      </c>
      <c r="AX276" s="12" t="s">
        <v>80</v>
      </c>
      <c r="AY276" s="230" t="s">
        <v>201</v>
      </c>
    </row>
    <row r="277" spans="2:65" s="13" customFormat="1">
      <c r="B277" s="231"/>
      <c r="C277" s="232"/>
      <c r="D277" s="218" t="s">
        <v>211</v>
      </c>
      <c r="E277" s="233" t="s">
        <v>34</v>
      </c>
      <c r="F277" s="234" t="s">
        <v>6018</v>
      </c>
      <c r="G277" s="232"/>
      <c r="H277" s="235">
        <v>1</v>
      </c>
      <c r="I277" s="236"/>
      <c r="J277" s="232"/>
      <c r="K277" s="232"/>
      <c r="L277" s="237"/>
      <c r="M277" s="238"/>
      <c r="N277" s="239"/>
      <c r="O277" s="239"/>
      <c r="P277" s="239"/>
      <c r="Q277" s="239"/>
      <c r="R277" s="239"/>
      <c r="S277" s="239"/>
      <c r="T277" s="240"/>
      <c r="AT277" s="241" t="s">
        <v>211</v>
      </c>
      <c r="AU277" s="241" t="s">
        <v>87</v>
      </c>
      <c r="AV277" s="13" t="s">
        <v>87</v>
      </c>
      <c r="AW277" s="13" t="s">
        <v>40</v>
      </c>
      <c r="AX277" s="13" t="s">
        <v>80</v>
      </c>
      <c r="AY277" s="241" t="s">
        <v>201</v>
      </c>
    </row>
    <row r="278" spans="2:65" s="13" customFormat="1">
      <c r="B278" s="231"/>
      <c r="C278" s="232"/>
      <c r="D278" s="218" t="s">
        <v>211</v>
      </c>
      <c r="E278" s="233" t="s">
        <v>34</v>
      </c>
      <c r="F278" s="234" t="s">
        <v>6103</v>
      </c>
      <c r="G278" s="232"/>
      <c r="H278" s="235">
        <v>6</v>
      </c>
      <c r="I278" s="236"/>
      <c r="J278" s="232"/>
      <c r="K278" s="232"/>
      <c r="L278" s="237"/>
      <c r="M278" s="238"/>
      <c r="N278" s="239"/>
      <c r="O278" s="239"/>
      <c r="P278" s="239"/>
      <c r="Q278" s="239"/>
      <c r="R278" s="239"/>
      <c r="S278" s="239"/>
      <c r="T278" s="240"/>
      <c r="AT278" s="241" t="s">
        <v>211</v>
      </c>
      <c r="AU278" s="241" t="s">
        <v>87</v>
      </c>
      <c r="AV278" s="13" t="s">
        <v>87</v>
      </c>
      <c r="AW278" s="13" t="s">
        <v>40</v>
      </c>
      <c r="AX278" s="13" t="s">
        <v>80</v>
      </c>
      <c r="AY278" s="241" t="s">
        <v>201</v>
      </c>
    </row>
    <row r="279" spans="2:65" s="14" customFormat="1">
      <c r="B279" s="242"/>
      <c r="C279" s="243"/>
      <c r="D279" s="218" t="s">
        <v>211</v>
      </c>
      <c r="E279" s="244" t="s">
        <v>34</v>
      </c>
      <c r="F279" s="245" t="s">
        <v>215</v>
      </c>
      <c r="G279" s="243"/>
      <c r="H279" s="246">
        <v>7</v>
      </c>
      <c r="I279" s="247"/>
      <c r="J279" s="243"/>
      <c r="K279" s="243"/>
      <c r="L279" s="248"/>
      <c r="M279" s="249"/>
      <c r="N279" s="250"/>
      <c r="O279" s="250"/>
      <c r="P279" s="250"/>
      <c r="Q279" s="250"/>
      <c r="R279" s="250"/>
      <c r="S279" s="250"/>
      <c r="T279" s="251"/>
      <c r="AT279" s="252" t="s">
        <v>211</v>
      </c>
      <c r="AU279" s="252" t="s">
        <v>87</v>
      </c>
      <c r="AV279" s="14" t="s">
        <v>111</v>
      </c>
      <c r="AW279" s="14" t="s">
        <v>40</v>
      </c>
      <c r="AX279" s="14" t="s">
        <v>42</v>
      </c>
      <c r="AY279" s="252" t="s">
        <v>201</v>
      </c>
    </row>
    <row r="280" spans="2:65" s="1" customFormat="1" ht="16.5" customHeight="1">
      <c r="B280" s="43"/>
      <c r="C280" s="206" t="s">
        <v>499</v>
      </c>
      <c r="D280" s="206" t="s">
        <v>203</v>
      </c>
      <c r="E280" s="207" t="s">
        <v>6104</v>
      </c>
      <c r="F280" s="208" t="s">
        <v>6105</v>
      </c>
      <c r="G280" s="209" t="s">
        <v>370</v>
      </c>
      <c r="H280" s="210">
        <v>1</v>
      </c>
      <c r="I280" s="211"/>
      <c r="J280" s="212">
        <f>ROUND(I280*H280,2)</f>
        <v>0</v>
      </c>
      <c r="K280" s="208" t="s">
        <v>207</v>
      </c>
      <c r="L280" s="63"/>
      <c r="M280" s="213" t="s">
        <v>34</v>
      </c>
      <c r="N280" s="214" t="s">
        <v>51</v>
      </c>
      <c r="O280" s="44"/>
      <c r="P280" s="215">
        <f>O280*H280</f>
        <v>0</v>
      </c>
      <c r="Q280" s="215">
        <v>0</v>
      </c>
      <c r="R280" s="215">
        <f>Q280*H280</f>
        <v>0</v>
      </c>
      <c r="S280" s="215">
        <v>0</v>
      </c>
      <c r="T280" s="216">
        <f>S280*H280</f>
        <v>0</v>
      </c>
      <c r="AR280" s="25" t="s">
        <v>608</v>
      </c>
      <c r="AT280" s="25" t="s">
        <v>203</v>
      </c>
      <c r="AU280" s="25" t="s">
        <v>87</v>
      </c>
      <c r="AY280" s="25" t="s">
        <v>201</v>
      </c>
      <c r="BE280" s="217">
        <f>IF(N280="základní",J280,0)</f>
        <v>0</v>
      </c>
      <c r="BF280" s="217">
        <f>IF(N280="snížená",J280,0)</f>
        <v>0</v>
      </c>
      <c r="BG280" s="217">
        <f>IF(N280="zákl. přenesená",J280,0)</f>
        <v>0</v>
      </c>
      <c r="BH280" s="217">
        <f>IF(N280="sníž. přenesená",J280,0)</f>
        <v>0</v>
      </c>
      <c r="BI280" s="217">
        <f>IF(N280="nulová",J280,0)</f>
        <v>0</v>
      </c>
      <c r="BJ280" s="25" t="s">
        <v>42</v>
      </c>
      <c r="BK280" s="217">
        <f>ROUND(I280*H280,2)</f>
        <v>0</v>
      </c>
      <c r="BL280" s="25" t="s">
        <v>608</v>
      </c>
      <c r="BM280" s="25" t="s">
        <v>6106</v>
      </c>
    </row>
    <row r="281" spans="2:65" s="12" customFormat="1">
      <c r="B281" s="221"/>
      <c r="C281" s="222"/>
      <c r="D281" s="218" t="s">
        <v>211</v>
      </c>
      <c r="E281" s="223" t="s">
        <v>34</v>
      </c>
      <c r="F281" s="224" t="s">
        <v>6007</v>
      </c>
      <c r="G281" s="222"/>
      <c r="H281" s="223" t="s">
        <v>34</v>
      </c>
      <c r="I281" s="225"/>
      <c r="J281" s="222"/>
      <c r="K281" s="222"/>
      <c r="L281" s="226"/>
      <c r="M281" s="227"/>
      <c r="N281" s="228"/>
      <c r="O281" s="228"/>
      <c r="P281" s="228"/>
      <c r="Q281" s="228"/>
      <c r="R281" s="228"/>
      <c r="S281" s="228"/>
      <c r="T281" s="229"/>
      <c r="AT281" s="230" t="s">
        <v>211</v>
      </c>
      <c r="AU281" s="230" t="s">
        <v>87</v>
      </c>
      <c r="AV281" s="12" t="s">
        <v>42</v>
      </c>
      <c r="AW281" s="12" t="s">
        <v>40</v>
      </c>
      <c r="AX281" s="12" t="s">
        <v>80</v>
      </c>
      <c r="AY281" s="230" t="s">
        <v>201</v>
      </c>
    </row>
    <row r="282" spans="2:65" s="13" customFormat="1">
      <c r="B282" s="231"/>
      <c r="C282" s="232"/>
      <c r="D282" s="218" t="s">
        <v>211</v>
      </c>
      <c r="E282" s="233" t="s">
        <v>34</v>
      </c>
      <c r="F282" s="234" t="s">
        <v>6018</v>
      </c>
      <c r="G282" s="232"/>
      <c r="H282" s="235">
        <v>1</v>
      </c>
      <c r="I282" s="236"/>
      <c r="J282" s="232"/>
      <c r="K282" s="232"/>
      <c r="L282" s="237"/>
      <c r="M282" s="238"/>
      <c r="N282" s="239"/>
      <c r="O282" s="239"/>
      <c r="P282" s="239"/>
      <c r="Q282" s="239"/>
      <c r="R282" s="239"/>
      <c r="S282" s="239"/>
      <c r="T282" s="240"/>
      <c r="AT282" s="241" t="s">
        <v>211</v>
      </c>
      <c r="AU282" s="241" t="s">
        <v>87</v>
      </c>
      <c r="AV282" s="13" t="s">
        <v>87</v>
      </c>
      <c r="AW282" s="13" t="s">
        <v>40</v>
      </c>
      <c r="AX282" s="13" t="s">
        <v>80</v>
      </c>
      <c r="AY282" s="241" t="s">
        <v>201</v>
      </c>
    </row>
    <row r="283" spans="2:65" s="14" customFormat="1">
      <c r="B283" s="242"/>
      <c r="C283" s="243"/>
      <c r="D283" s="218" t="s">
        <v>211</v>
      </c>
      <c r="E283" s="244" t="s">
        <v>34</v>
      </c>
      <c r="F283" s="245" t="s">
        <v>215</v>
      </c>
      <c r="G283" s="243"/>
      <c r="H283" s="246">
        <v>1</v>
      </c>
      <c r="I283" s="247"/>
      <c r="J283" s="243"/>
      <c r="K283" s="243"/>
      <c r="L283" s="248"/>
      <c r="M283" s="249"/>
      <c r="N283" s="250"/>
      <c r="O283" s="250"/>
      <c r="P283" s="250"/>
      <c r="Q283" s="250"/>
      <c r="R283" s="250"/>
      <c r="S283" s="250"/>
      <c r="T283" s="251"/>
      <c r="AT283" s="252" t="s">
        <v>211</v>
      </c>
      <c r="AU283" s="252" t="s">
        <v>87</v>
      </c>
      <c r="AV283" s="14" t="s">
        <v>111</v>
      </c>
      <c r="AW283" s="14" t="s">
        <v>40</v>
      </c>
      <c r="AX283" s="14" t="s">
        <v>42</v>
      </c>
      <c r="AY283" s="252" t="s">
        <v>201</v>
      </c>
    </row>
    <row r="284" spans="2:65" s="11" customFormat="1" ht="37.35" customHeight="1">
      <c r="B284" s="190"/>
      <c r="C284" s="191"/>
      <c r="D284" s="192" t="s">
        <v>79</v>
      </c>
      <c r="E284" s="193" t="s">
        <v>5540</v>
      </c>
      <c r="F284" s="193" t="s">
        <v>5541</v>
      </c>
      <c r="G284" s="191"/>
      <c r="H284" s="191"/>
      <c r="I284" s="194"/>
      <c r="J284" s="195">
        <f>BK284</f>
        <v>0</v>
      </c>
      <c r="K284" s="191"/>
      <c r="L284" s="196"/>
      <c r="M284" s="197"/>
      <c r="N284" s="198"/>
      <c r="O284" s="198"/>
      <c r="P284" s="199">
        <f>SUM(P285:P293)</f>
        <v>0</v>
      </c>
      <c r="Q284" s="198"/>
      <c r="R284" s="199">
        <f>SUM(R285:R293)</f>
        <v>0</v>
      </c>
      <c r="S284" s="198"/>
      <c r="T284" s="200">
        <f>SUM(T285:T293)</f>
        <v>0</v>
      </c>
      <c r="AR284" s="201" t="s">
        <v>111</v>
      </c>
      <c r="AT284" s="202" t="s">
        <v>79</v>
      </c>
      <c r="AU284" s="202" t="s">
        <v>80</v>
      </c>
      <c r="AY284" s="201" t="s">
        <v>201</v>
      </c>
      <c r="BK284" s="203">
        <f>SUM(BK285:BK293)</f>
        <v>0</v>
      </c>
    </row>
    <row r="285" spans="2:65" s="1" customFormat="1" ht="25.5" customHeight="1">
      <c r="B285" s="43"/>
      <c r="C285" s="206" t="s">
        <v>504</v>
      </c>
      <c r="D285" s="206" t="s">
        <v>203</v>
      </c>
      <c r="E285" s="207" t="s">
        <v>6107</v>
      </c>
      <c r="F285" s="208" t="s">
        <v>6108</v>
      </c>
      <c r="G285" s="209" t="s">
        <v>5544</v>
      </c>
      <c r="H285" s="210">
        <v>3</v>
      </c>
      <c r="I285" s="211"/>
      <c r="J285" s="212">
        <f>ROUND(I285*H285,2)</f>
        <v>0</v>
      </c>
      <c r="K285" s="208" t="s">
        <v>207</v>
      </c>
      <c r="L285" s="63"/>
      <c r="M285" s="213" t="s">
        <v>34</v>
      </c>
      <c r="N285" s="214" t="s">
        <v>51</v>
      </c>
      <c r="O285" s="44"/>
      <c r="P285" s="215">
        <f>O285*H285</f>
        <v>0</v>
      </c>
      <c r="Q285" s="215">
        <v>0</v>
      </c>
      <c r="R285" s="215">
        <f>Q285*H285</f>
        <v>0</v>
      </c>
      <c r="S285" s="215">
        <v>0</v>
      </c>
      <c r="T285" s="216">
        <f>S285*H285</f>
        <v>0</v>
      </c>
      <c r="AR285" s="25" t="s">
        <v>5545</v>
      </c>
      <c r="AT285" s="25" t="s">
        <v>203</v>
      </c>
      <c r="AU285" s="25" t="s">
        <v>42</v>
      </c>
      <c r="AY285" s="25" t="s">
        <v>201</v>
      </c>
      <c r="BE285" s="217">
        <f>IF(N285="základní",J285,0)</f>
        <v>0</v>
      </c>
      <c r="BF285" s="217">
        <f>IF(N285="snížená",J285,0)</f>
        <v>0</v>
      </c>
      <c r="BG285" s="217">
        <f>IF(N285="zákl. přenesená",J285,0)</f>
        <v>0</v>
      </c>
      <c r="BH285" s="217">
        <f>IF(N285="sníž. přenesená",J285,0)</f>
        <v>0</v>
      </c>
      <c r="BI285" s="217">
        <f>IF(N285="nulová",J285,0)</f>
        <v>0</v>
      </c>
      <c r="BJ285" s="25" t="s">
        <v>42</v>
      </c>
      <c r="BK285" s="217">
        <f>ROUND(I285*H285,2)</f>
        <v>0</v>
      </c>
      <c r="BL285" s="25" t="s">
        <v>5545</v>
      </c>
      <c r="BM285" s="25" t="s">
        <v>6109</v>
      </c>
    </row>
    <row r="286" spans="2:65" s="12" customFormat="1">
      <c r="B286" s="221"/>
      <c r="C286" s="222"/>
      <c r="D286" s="218" t="s">
        <v>211</v>
      </c>
      <c r="E286" s="223" t="s">
        <v>34</v>
      </c>
      <c r="F286" s="224" t="s">
        <v>6110</v>
      </c>
      <c r="G286" s="222"/>
      <c r="H286" s="223" t="s">
        <v>34</v>
      </c>
      <c r="I286" s="225"/>
      <c r="J286" s="222"/>
      <c r="K286" s="222"/>
      <c r="L286" s="226"/>
      <c r="M286" s="227"/>
      <c r="N286" s="228"/>
      <c r="O286" s="228"/>
      <c r="P286" s="228"/>
      <c r="Q286" s="228"/>
      <c r="R286" s="228"/>
      <c r="S286" s="228"/>
      <c r="T286" s="229"/>
      <c r="AT286" s="230" t="s">
        <v>211</v>
      </c>
      <c r="AU286" s="230" t="s">
        <v>42</v>
      </c>
      <c r="AV286" s="12" t="s">
        <v>42</v>
      </c>
      <c r="AW286" s="12" t="s">
        <v>40</v>
      </c>
      <c r="AX286" s="12" t="s">
        <v>80</v>
      </c>
      <c r="AY286" s="230" t="s">
        <v>201</v>
      </c>
    </row>
    <row r="287" spans="2:65" s="13" customFormat="1">
      <c r="B287" s="231"/>
      <c r="C287" s="232"/>
      <c r="D287" s="218" t="s">
        <v>211</v>
      </c>
      <c r="E287" s="233" t="s">
        <v>34</v>
      </c>
      <c r="F287" s="234" t="s">
        <v>532</v>
      </c>
      <c r="G287" s="232"/>
      <c r="H287" s="235">
        <v>3</v>
      </c>
      <c r="I287" s="236"/>
      <c r="J287" s="232"/>
      <c r="K287" s="232"/>
      <c r="L287" s="237"/>
      <c r="M287" s="238"/>
      <c r="N287" s="239"/>
      <c r="O287" s="239"/>
      <c r="P287" s="239"/>
      <c r="Q287" s="239"/>
      <c r="R287" s="239"/>
      <c r="S287" s="239"/>
      <c r="T287" s="240"/>
      <c r="AT287" s="241" t="s">
        <v>211</v>
      </c>
      <c r="AU287" s="241" t="s">
        <v>42</v>
      </c>
      <c r="AV287" s="13" t="s">
        <v>87</v>
      </c>
      <c r="AW287" s="13" t="s">
        <v>40</v>
      </c>
      <c r="AX287" s="13" t="s">
        <v>80</v>
      </c>
      <c r="AY287" s="241" t="s">
        <v>201</v>
      </c>
    </row>
    <row r="288" spans="2:65" s="14" customFormat="1">
      <c r="B288" s="242"/>
      <c r="C288" s="243"/>
      <c r="D288" s="218" t="s">
        <v>211</v>
      </c>
      <c r="E288" s="244" t="s">
        <v>34</v>
      </c>
      <c r="F288" s="245" t="s">
        <v>215</v>
      </c>
      <c r="G288" s="243"/>
      <c r="H288" s="246">
        <v>3</v>
      </c>
      <c r="I288" s="247"/>
      <c r="J288" s="243"/>
      <c r="K288" s="243"/>
      <c r="L288" s="248"/>
      <c r="M288" s="249"/>
      <c r="N288" s="250"/>
      <c r="O288" s="250"/>
      <c r="P288" s="250"/>
      <c r="Q288" s="250"/>
      <c r="R288" s="250"/>
      <c r="S288" s="250"/>
      <c r="T288" s="251"/>
      <c r="AT288" s="252" t="s">
        <v>211</v>
      </c>
      <c r="AU288" s="252" t="s">
        <v>42</v>
      </c>
      <c r="AV288" s="14" t="s">
        <v>111</v>
      </c>
      <c r="AW288" s="14" t="s">
        <v>40</v>
      </c>
      <c r="AX288" s="14" t="s">
        <v>42</v>
      </c>
      <c r="AY288" s="252" t="s">
        <v>201</v>
      </c>
    </row>
    <row r="289" spans="2:65" s="1" customFormat="1" ht="25.5" customHeight="1">
      <c r="B289" s="43"/>
      <c r="C289" s="206" t="s">
        <v>509</v>
      </c>
      <c r="D289" s="206" t="s">
        <v>203</v>
      </c>
      <c r="E289" s="207" t="s">
        <v>5542</v>
      </c>
      <c r="F289" s="208" t="s">
        <v>5543</v>
      </c>
      <c r="G289" s="209" t="s">
        <v>5544</v>
      </c>
      <c r="H289" s="210">
        <v>10</v>
      </c>
      <c r="I289" s="211"/>
      <c r="J289" s="212">
        <f>ROUND(I289*H289,2)</f>
        <v>0</v>
      </c>
      <c r="K289" s="208" t="s">
        <v>207</v>
      </c>
      <c r="L289" s="63"/>
      <c r="M289" s="213" t="s">
        <v>34</v>
      </c>
      <c r="N289" s="214" t="s">
        <v>51</v>
      </c>
      <c r="O289" s="44"/>
      <c r="P289" s="215">
        <f>O289*H289</f>
        <v>0</v>
      </c>
      <c r="Q289" s="215">
        <v>0</v>
      </c>
      <c r="R289" s="215">
        <f>Q289*H289</f>
        <v>0</v>
      </c>
      <c r="S289" s="215">
        <v>0</v>
      </c>
      <c r="T289" s="216">
        <f>S289*H289</f>
        <v>0</v>
      </c>
      <c r="AR289" s="25" t="s">
        <v>5545</v>
      </c>
      <c r="AT289" s="25" t="s">
        <v>203</v>
      </c>
      <c r="AU289" s="25" t="s">
        <v>42</v>
      </c>
      <c r="AY289" s="25" t="s">
        <v>201</v>
      </c>
      <c r="BE289" s="217">
        <f>IF(N289="základní",J289,0)</f>
        <v>0</v>
      </c>
      <c r="BF289" s="217">
        <f>IF(N289="snížená",J289,0)</f>
        <v>0</v>
      </c>
      <c r="BG289" s="217">
        <f>IF(N289="zákl. přenesená",J289,0)</f>
        <v>0</v>
      </c>
      <c r="BH289" s="217">
        <f>IF(N289="sníž. přenesená",J289,0)</f>
        <v>0</v>
      </c>
      <c r="BI289" s="217">
        <f>IF(N289="nulová",J289,0)</f>
        <v>0</v>
      </c>
      <c r="BJ289" s="25" t="s">
        <v>42</v>
      </c>
      <c r="BK289" s="217">
        <f>ROUND(I289*H289,2)</f>
        <v>0</v>
      </c>
      <c r="BL289" s="25" t="s">
        <v>5545</v>
      </c>
      <c r="BM289" s="25" t="s">
        <v>6111</v>
      </c>
    </row>
    <row r="290" spans="2:65" s="13" customFormat="1">
      <c r="B290" s="231"/>
      <c r="C290" s="232"/>
      <c r="D290" s="218" t="s">
        <v>211</v>
      </c>
      <c r="E290" s="233" t="s">
        <v>34</v>
      </c>
      <c r="F290" s="234" t="s">
        <v>5547</v>
      </c>
      <c r="G290" s="232"/>
      <c r="H290" s="235">
        <v>2</v>
      </c>
      <c r="I290" s="236"/>
      <c r="J290" s="232"/>
      <c r="K290" s="232"/>
      <c r="L290" s="237"/>
      <c r="M290" s="238"/>
      <c r="N290" s="239"/>
      <c r="O290" s="239"/>
      <c r="P290" s="239"/>
      <c r="Q290" s="239"/>
      <c r="R290" s="239"/>
      <c r="S290" s="239"/>
      <c r="T290" s="240"/>
      <c r="AT290" s="241" t="s">
        <v>211</v>
      </c>
      <c r="AU290" s="241" t="s">
        <v>42</v>
      </c>
      <c r="AV290" s="13" t="s">
        <v>87</v>
      </c>
      <c r="AW290" s="13" t="s">
        <v>40</v>
      </c>
      <c r="AX290" s="13" t="s">
        <v>80</v>
      </c>
      <c r="AY290" s="241" t="s">
        <v>201</v>
      </c>
    </row>
    <row r="291" spans="2:65" s="13" customFormat="1">
      <c r="B291" s="231"/>
      <c r="C291" s="232"/>
      <c r="D291" s="218" t="s">
        <v>211</v>
      </c>
      <c r="E291" s="233" t="s">
        <v>34</v>
      </c>
      <c r="F291" s="234" t="s">
        <v>5548</v>
      </c>
      <c r="G291" s="232"/>
      <c r="H291" s="235">
        <v>6</v>
      </c>
      <c r="I291" s="236"/>
      <c r="J291" s="232"/>
      <c r="K291" s="232"/>
      <c r="L291" s="237"/>
      <c r="M291" s="238"/>
      <c r="N291" s="239"/>
      <c r="O291" s="239"/>
      <c r="P291" s="239"/>
      <c r="Q291" s="239"/>
      <c r="R291" s="239"/>
      <c r="S291" s="239"/>
      <c r="T291" s="240"/>
      <c r="AT291" s="241" t="s">
        <v>211</v>
      </c>
      <c r="AU291" s="241" t="s">
        <v>42</v>
      </c>
      <c r="AV291" s="13" t="s">
        <v>87</v>
      </c>
      <c r="AW291" s="13" t="s">
        <v>40</v>
      </c>
      <c r="AX291" s="13" t="s">
        <v>80</v>
      </c>
      <c r="AY291" s="241" t="s">
        <v>201</v>
      </c>
    </row>
    <row r="292" spans="2:65" s="13" customFormat="1">
      <c r="B292" s="231"/>
      <c r="C292" s="232"/>
      <c r="D292" s="218" t="s">
        <v>211</v>
      </c>
      <c r="E292" s="233" t="s">
        <v>34</v>
      </c>
      <c r="F292" s="234" t="s">
        <v>5549</v>
      </c>
      <c r="G292" s="232"/>
      <c r="H292" s="235">
        <v>2</v>
      </c>
      <c r="I292" s="236"/>
      <c r="J292" s="232"/>
      <c r="K292" s="232"/>
      <c r="L292" s="237"/>
      <c r="M292" s="238"/>
      <c r="N292" s="239"/>
      <c r="O292" s="239"/>
      <c r="P292" s="239"/>
      <c r="Q292" s="239"/>
      <c r="R292" s="239"/>
      <c r="S292" s="239"/>
      <c r="T292" s="240"/>
      <c r="AT292" s="241" t="s">
        <v>211</v>
      </c>
      <c r="AU292" s="241" t="s">
        <v>42</v>
      </c>
      <c r="AV292" s="13" t="s">
        <v>87</v>
      </c>
      <c r="AW292" s="13" t="s">
        <v>40</v>
      </c>
      <c r="AX292" s="13" t="s">
        <v>80</v>
      </c>
      <c r="AY292" s="241" t="s">
        <v>201</v>
      </c>
    </row>
    <row r="293" spans="2:65" s="14" customFormat="1">
      <c r="B293" s="242"/>
      <c r="C293" s="243"/>
      <c r="D293" s="218" t="s">
        <v>211</v>
      </c>
      <c r="E293" s="244" t="s">
        <v>34</v>
      </c>
      <c r="F293" s="245" t="s">
        <v>215</v>
      </c>
      <c r="G293" s="243"/>
      <c r="H293" s="246">
        <v>10</v>
      </c>
      <c r="I293" s="247"/>
      <c r="J293" s="243"/>
      <c r="K293" s="243"/>
      <c r="L293" s="248"/>
      <c r="M293" s="274"/>
      <c r="N293" s="275"/>
      <c r="O293" s="275"/>
      <c r="P293" s="275"/>
      <c r="Q293" s="275"/>
      <c r="R293" s="275"/>
      <c r="S293" s="275"/>
      <c r="T293" s="276"/>
      <c r="AT293" s="252" t="s">
        <v>211</v>
      </c>
      <c r="AU293" s="252" t="s">
        <v>42</v>
      </c>
      <c r="AV293" s="14" t="s">
        <v>111</v>
      </c>
      <c r="AW293" s="14" t="s">
        <v>40</v>
      </c>
      <c r="AX293" s="14" t="s">
        <v>42</v>
      </c>
      <c r="AY293" s="252" t="s">
        <v>201</v>
      </c>
    </row>
    <row r="294" spans="2:65" s="1" customFormat="1" ht="6.95" customHeight="1">
      <c r="B294" s="58"/>
      <c r="C294" s="59"/>
      <c r="D294" s="59"/>
      <c r="E294" s="59"/>
      <c r="F294" s="59"/>
      <c r="G294" s="59"/>
      <c r="H294" s="59"/>
      <c r="I294" s="151"/>
      <c r="J294" s="59"/>
      <c r="K294" s="59"/>
      <c r="L294" s="63"/>
    </row>
  </sheetData>
  <sheetProtection password="CC35" sheet="1" objects="1" scenarios="1" formatColumns="0" formatRows="0" autoFilter="0"/>
  <autoFilter ref="C85:K293"/>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130</v>
      </c>
      <c r="G1" s="404" t="s">
        <v>131</v>
      </c>
      <c r="H1" s="404"/>
      <c r="I1" s="126"/>
      <c r="J1" s="125" t="s">
        <v>132</v>
      </c>
      <c r="K1" s="124" t="s">
        <v>133</v>
      </c>
      <c r="L1" s="125" t="s">
        <v>134</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c r="M2" s="363"/>
      <c r="N2" s="363"/>
      <c r="O2" s="363"/>
      <c r="P2" s="363"/>
      <c r="Q2" s="363"/>
      <c r="R2" s="363"/>
      <c r="S2" s="363"/>
      <c r="T2" s="363"/>
      <c r="U2" s="363"/>
      <c r="V2" s="363"/>
      <c r="AT2" s="25" t="s">
        <v>129</v>
      </c>
    </row>
    <row r="3" spans="1:70" ht="6.95" customHeight="1">
      <c r="B3" s="26"/>
      <c r="C3" s="27"/>
      <c r="D3" s="27"/>
      <c r="E3" s="27"/>
      <c r="F3" s="27"/>
      <c r="G3" s="27"/>
      <c r="H3" s="27"/>
      <c r="I3" s="128"/>
      <c r="J3" s="27"/>
      <c r="K3" s="28"/>
      <c r="AT3" s="25" t="s">
        <v>87</v>
      </c>
    </row>
    <row r="4" spans="1:70" ht="36.950000000000003" customHeight="1">
      <c r="B4" s="29"/>
      <c r="C4" s="30"/>
      <c r="D4" s="31" t="s">
        <v>142</v>
      </c>
      <c r="E4" s="30"/>
      <c r="F4" s="30"/>
      <c r="G4" s="30"/>
      <c r="H4" s="30"/>
      <c r="I4" s="129"/>
      <c r="J4" s="30"/>
      <c r="K4" s="32"/>
      <c r="M4" s="33" t="s">
        <v>12</v>
      </c>
      <c r="AT4" s="25" t="s">
        <v>6</v>
      </c>
    </row>
    <row r="5" spans="1:70" ht="6.95" customHeight="1">
      <c r="B5" s="29"/>
      <c r="C5" s="30"/>
      <c r="D5" s="30"/>
      <c r="E5" s="30"/>
      <c r="F5" s="30"/>
      <c r="G5" s="30"/>
      <c r="H5" s="30"/>
      <c r="I5" s="129"/>
      <c r="J5" s="30"/>
      <c r="K5" s="32"/>
    </row>
    <row r="6" spans="1:70" ht="15">
      <c r="B6" s="29"/>
      <c r="C6" s="30"/>
      <c r="D6" s="38" t="s">
        <v>18</v>
      </c>
      <c r="E6" s="30"/>
      <c r="F6" s="30"/>
      <c r="G6" s="30"/>
      <c r="H6" s="30"/>
      <c r="I6" s="129"/>
      <c r="J6" s="30"/>
      <c r="K6" s="32"/>
    </row>
    <row r="7" spans="1:70" ht="16.5" customHeight="1">
      <c r="B7" s="29"/>
      <c r="C7" s="30"/>
      <c r="D7" s="30"/>
      <c r="E7" s="405" t="str">
        <f>'Rekapitulace stavby'!K6</f>
        <v>Školní jídelna a kuchyně, Velké Březno</v>
      </c>
      <c r="F7" s="411"/>
      <c r="G7" s="411"/>
      <c r="H7" s="411"/>
      <c r="I7" s="129"/>
      <c r="J7" s="30"/>
      <c r="K7" s="32"/>
    </row>
    <row r="8" spans="1:70" s="1" customFormat="1" ht="15">
      <c r="B8" s="43"/>
      <c r="C8" s="44"/>
      <c r="D8" s="38" t="s">
        <v>149</v>
      </c>
      <c r="E8" s="44"/>
      <c r="F8" s="44"/>
      <c r="G8" s="44"/>
      <c r="H8" s="44"/>
      <c r="I8" s="130"/>
      <c r="J8" s="44"/>
      <c r="K8" s="47"/>
    </row>
    <row r="9" spans="1:70" s="1" customFormat="1" ht="36.950000000000003" customHeight="1">
      <c r="B9" s="43"/>
      <c r="C9" s="44"/>
      <c r="D9" s="44"/>
      <c r="E9" s="407" t="s">
        <v>6112</v>
      </c>
      <c r="F9" s="406"/>
      <c r="G9" s="406"/>
      <c r="H9" s="406"/>
      <c r="I9" s="130"/>
      <c r="J9" s="44"/>
      <c r="K9" s="47"/>
    </row>
    <row r="10" spans="1:70" s="1" customFormat="1">
      <c r="B10" s="43"/>
      <c r="C10" s="44"/>
      <c r="D10" s="44"/>
      <c r="E10" s="44"/>
      <c r="F10" s="44"/>
      <c r="G10" s="44"/>
      <c r="H10" s="44"/>
      <c r="I10" s="130"/>
      <c r="J10" s="44"/>
      <c r="K10" s="47"/>
    </row>
    <row r="11" spans="1:70" s="1" customFormat="1" ht="14.45" customHeight="1">
      <c r="B11" s="43"/>
      <c r="C11" s="44"/>
      <c r="D11" s="38" t="s">
        <v>20</v>
      </c>
      <c r="E11" s="44"/>
      <c r="F11" s="36" t="s">
        <v>21</v>
      </c>
      <c r="G11" s="44"/>
      <c r="H11" s="44"/>
      <c r="I11" s="131" t="s">
        <v>22</v>
      </c>
      <c r="J11" s="36" t="s">
        <v>34</v>
      </c>
      <c r="K11" s="47"/>
    </row>
    <row r="12" spans="1:70" s="1" customFormat="1" ht="14.45" customHeight="1">
      <c r="B12" s="43"/>
      <c r="C12" s="44"/>
      <c r="D12" s="38" t="s">
        <v>24</v>
      </c>
      <c r="E12" s="44"/>
      <c r="F12" s="36" t="s">
        <v>25</v>
      </c>
      <c r="G12" s="44"/>
      <c r="H12" s="44"/>
      <c r="I12" s="131" t="s">
        <v>26</v>
      </c>
      <c r="J12" s="132" t="str">
        <f>'Rekapitulace stavby'!AN8</f>
        <v>5. 6. 2018</v>
      </c>
      <c r="K12" s="47"/>
    </row>
    <row r="13" spans="1:70" s="1" customFormat="1" ht="10.9" customHeight="1">
      <c r="B13" s="43"/>
      <c r="C13" s="44"/>
      <c r="D13" s="44"/>
      <c r="E13" s="44"/>
      <c r="F13" s="44"/>
      <c r="G13" s="44"/>
      <c r="H13" s="44"/>
      <c r="I13" s="130"/>
      <c r="J13" s="44"/>
      <c r="K13" s="47"/>
    </row>
    <row r="14" spans="1:70" s="1" customFormat="1" ht="14.45" customHeight="1">
      <c r="B14" s="43"/>
      <c r="C14" s="44"/>
      <c r="D14" s="38" t="s">
        <v>32</v>
      </c>
      <c r="E14" s="44"/>
      <c r="F14" s="44"/>
      <c r="G14" s="44"/>
      <c r="H14" s="44"/>
      <c r="I14" s="131" t="s">
        <v>33</v>
      </c>
      <c r="J14" s="36" t="s">
        <v>34</v>
      </c>
      <c r="K14" s="47"/>
    </row>
    <row r="15" spans="1:70" s="1" customFormat="1" ht="18" customHeight="1">
      <c r="B15" s="43"/>
      <c r="C15" s="44"/>
      <c r="D15" s="44"/>
      <c r="E15" s="36" t="s">
        <v>35</v>
      </c>
      <c r="F15" s="44"/>
      <c r="G15" s="44"/>
      <c r="H15" s="44"/>
      <c r="I15" s="131" t="s">
        <v>36</v>
      </c>
      <c r="J15" s="36" t="s">
        <v>34</v>
      </c>
      <c r="K15" s="47"/>
    </row>
    <row r="16" spans="1:70" s="1" customFormat="1" ht="6.95" customHeight="1">
      <c r="B16" s="43"/>
      <c r="C16" s="44"/>
      <c r="D16" s="44"/>
      <c r="E16" s="44"/>
      <c r="F16" s="44"/>
      <c r="G16" s="44"/>
      <c r="H16" s="44"/>
      <c r="I16" s="130"/>
      <c r="J16" s="44"/>
      <c r="K16" s="47"/>
    </row>
    <row r="17" spans="2:11" s="1" customFormat="1" ht="14.45" customHeight="1">
      <c r="B17" s="43"/>
      <c r="C17" s="44"/>
      <c r="D17" s="38" t="s">
        <v>37</v>
      </c>
      <c r="E17" s="44"/>
      <c r="F17" s="44"/>
      <c r="G17" s="44"/>
      <c r="H17" s="44"/>
      <c r="I17" s="131" t="s">
        <v>33</v>
      </c>
      <c r="J17" s="36" t="str">
        <f>IF('Rekapitulace stavby'!AN13="Vyplň údaj","",IF('Rekapitulace stavby'!AN13="","",'Rekapitulace stavby'!AN13))</f>
        <v/>
      </c>
      <c r="K17" s="47"/>
    </row>
    <row r="18" spans="2:11" s="1" customFormat="1" ht="18" customHeight="1">
      <c r="B18" s="43"/>
      <c r="C18" s="44"/>
      <c r="D18" s="44"/>
      <c r="E18" s="36" t="str">
        <f>IF('Rekapitulace stavby'!E14="Vyplň údaj","",IF('Rekapitulace stavby'!E14="","",'Rekapitulace stavby'!E14))</f>
        <v/>
      </c>
      <c r="F18" s="44"/>
      <c r="G18" s="44"/>
      <c r="H18" s="44"/>
      <c r="I18" s="131" t="s">
        <v>36</v>
      </c>
      <c r="J18" s="36" t="str">
        <f>IF('Rekapitulace stavby'!AN14="Vyplň údaj","",IF('Rekapitulace stavby'!AN14="","",'Rekapitulace stavby'!AN14))</f>
        <v/>
      </c>
      <c r="K18" s="47"/>
    </row>
    <row r="19" spans="2:11" s="1" customFormat="1" ht="6.95" customHeight="1">
      <c r="B19" s="43"/>
      <c r="C19" s="44"/>
      <c r="D19" s="44"/>
      <c r="E19" s="44"/>
      <c r="F19" s="44"/>
      <c r="G19" s="44"/>
      <c r="H19" s="44"/>
      <c r="I19" s="130"/>
      <c r="J19" s="44"/>
      <c r="K19" s="47"/>
    </row>
    <row r="20" spans="2:11" s="1" customFormat="1" ht="14.45" customHeight="1">
      <c r="B20" s="43"/>
      <c r="C20" s="44"/>
      <c r="D20" s="38" t="s">
        <v>39</v>
      </c>
      <c r="E20" s="44"/>
      <c r="F20" s="44"/>
      <c r="G20" s="44"/>
      <c r="H20" s="44"/>
      <c r="I20" s="131" t="s">
        <v>33</v>
      </c>
      <c r="J20" s="36" t="s">
        <v>34</v>
      </c>
      <c r="K20" s="47"/>
    </row>
    <row r="21" spans="2:11" s="1" customFormat="1" ht="18" customHeight="1">
      <c r="B21" s="43"/>
      <c r="C21" s="44"/>
      <c r="D21" s="44"/>
      <c r="E21" s="36" t="s">
        <v>41</v>
      </c>
      <c r="F21" s="44"/>
      <c r="G21" s="44"/>
      <c r="H21" s="44"/>
      <c r="I21" s="131" t="s">
        <v>36</v>
      </c>
      <c r="J21" s="36" t="s">
        <v>34</v>
      </c>
      <c r="K21" s="47"/>
    </row>
    <row r="22" spans="2:11" s="1" customFormat="1" ht="6.95" customHeight="1">
      <c r="B22" s="43"/>
      <c r="C22" s="44"/>
      <c r="D22" s="44"/>
      <c r="E22" s="44"/>
      <c r="F22" s="44"/>
      <c r="G22" s="44"/>
      <c r="H22" s="44"/>
      <c r="I22" s="130"/>
      <c r="J22" s="44"/>
      <c r="K22" s="47"/>
    </row>
    <row r="23" spans="2:11" s="1" customFormat="1" ht="14.45" customHeight="1">
      <c r="B23" s="43"/>
      <c r="C23" s="44"/>
      <c r="D23" s="38" t="s">
        <v>43</v>
      </c>
      <c r="E23" s="44"/>
      <c r="F23" s="44"/>
      <c r="G23" s="44"/>
      <c r="H23" s="44"/>
      <c r="I23" s="130"/>
      <c r="J23" s="44"/>
      <c r="K23" s="47"/>
    </row>
    <row r="24" spans="2:11" s="7" customFormat="1" ht="71.25" customHeight="1">
      <c r="B24" s="133"/>
      <c r="C24" s="134"/>
      <c r="D24" s="134"/>
      <c r="E24" s="399" t="s">
        <v>45</v>
      </c>
      <c r="F24" s="399"/>
      <c r="G24" s="399"/>
      <c r="H24" s="399"/>
      <c r="I24" s="135"/>
      <c r="J24" s="134"/>
      <c r="K24" s="136"/>
    </row>
    <row r="25" spans="2:11" s="1" customFormat="1" ht="6.95" customHeight="1">
      <c r="B25" s="43"/>
      <c r="C25" s="44"/>
      <c r="D25" s="44"/>
      <c r="E25" s="44"/>
      <c r="F25" s="44"/>
      <c r="G25" s="44"/>
      <c r="H25" s="44"/>
      <c r="I25" s="130"/>
      <c r="J25" s="44"/>
      <c r="K25" s="47"/>
    </row>
    <row r="26" spans="2:11" s="1" customFormat="1" ht="6.95" customHeight="1">
      <c r="B26" s="43"/>
      <c r="C26" s="44"/>
      <c r="D26" s="87"/>
      <c r="E26" s="87"/>
      <c r="F26" s="87"/>
      <c r="G26" s="87"/>
      <c r="H26" s="87"/>
      <c r="I26" s="137"/>
      <c r="J26" s="87"/>
      <c r="K26" s="138"/>
    </row>
    <row r="27" spans="2:11" s="1" customFormat="1" ht="25.35" customHeight="1">
      <c r="B27" s="43"/>
      <c r="C27" s="44"/>
      <c r="D27" s="139" t="s">
        <v>46</v>
      </c>
      <c r="E27" s="44"/>
      <c r="F27" s="44"/>
      <c r="G27" s="44"/>
      <c r="H27" s="44"/>
      <c r="I27" s="130"/>
      <c r="J27" s="140">
        <f>ROUND(J82,0)</f>
        <v>0</v>
      </c>
      <c r="K27" s="47"/>
    </row>
    <row r="28" spans="2:11" s="1" customFormat="1" ht="6.95" customHeight="1">
      <c r="B28" s="43"/>
      <c r="C28" s="44"/>
      <c r="D28" s="87"/>
      <c r="E28" s="87"/>
      <c r="F28" s="87"/>
      <c r="G28" s="87"/>
      <c r="H28" s="87"/>
      <c r="I28" s="137"/>
      <c r="J28" s="87"/>
      <c r="K28" s="138"/>
    </row>
    <row r="29" spans="2:11" s="1" customFormat="1" ht="14.45" customHeight="1">
      <c r="B29" s="43"/>
      <c r="C29" s="44"/>
      <c r="D29" s="44"/>
      <c r="E29" s="44"/>
      <c r="F29" s="48" t="s">
        <v>48</v>
      </c>
      <c r="G29" s="44"/>
      <c r="H29" s="44"/>
      <c r="I29" s="141" t="s">
        <v>47</v>
      </c>
      <c r="J29" s="48" t="s">
        <v>49</v>
      </c>
      <c r="K29" s="47"/>
    </row>
    <row r="30" spans="2:11" s="1" customFormat="1" ht="14.45" customHeight="1">
      <c r="B30" s="43"/>
      <c r="C30" s="44"/>
      <c r="D30" s="51" t="s">
        <v>50</v>
      </c>
      <c r="E30" s="51" t="s">
        <v>51</v>
      </c>
      <c r="F30" s="142">
        <f>ROUND(SUM(BE82:BE112), 0)</f>
        <v>0</v>
      </c>
      <c r="G30" s="44"/>
      <c r="H30" s="44"/>
      <c r="I30" s="143">
        <v>0.21</v>
      </c>
      <c r="J30" s="142">
        <f>ROUND(ROUND((SUM(BE82:BE112)), 0)*I30, 1)</f>
        <v>0</v>
      </c>
      <c r="K30" s="47"/>
    </row>
    <row r="31" spans="2:11" s="1" customFormat="1" ht="14.45" customHeight="1">
      <c r="B31" s="43"/>
      <c r="C31" s="44"/>
      <c r="D31" s="44"/>
      <c r="E31" s="51" t="s">
        <v>52</v>
      </c>
      <c r="F31" s="142">
        <f>ROUND(SUM(BF82:BF112), 0)</f>
        <v>0</v>
      </c>
      <c r="G31" s="44"/>
      <c r="H31" s="44"/>
      <c r="I31" s="143">
        <v>0.15</v>
      </c>
      <c r="J31" s="142">
        <f>ROUND(ROUND((SUM(BF82:BF112)), 0)*I31, 1)</f>
        <v>0</v>
      </c>
      <c r="K31" s="47"/>
    </row>
    <row r="32" spans="2:11" s="1" customFormat="1" ht="14.45" hidden="1" customHeight="1">
      <c r="B32" s="43"/>
      <c r="C32" s="44"/>
      <c r="D32" s="44"/>
      <c r="E32" s="51" t="s">
        <v>53</v>
      </c>
      <c r="F32" s="142">
        <f>ROUND(SUM(BG82:BG112), 0)</f>
        <v>0</v>
      </c>
      <c r="G32" s="44"/>
      <c r="H32" s="44"/>
      <c r="I32" s="143">
        <v>0.21</v>
      </c>
      <c r="J32" s="142">
        <v>0</v>
      </c>
      <c r="K32" s="47"/>
    </row>
    <row r="33" spans="2:11" s="1" customFormat="1" ht="14.45" hidden="1" customHeight="1">
      <c r="B33" s="43"/>
      <c r="C33" s="44"/>
      <c r="D33" s="44"/>
      <c r="E33" s="51" t="s">
        <v>54</v>
      </c>
      <c r="F33" s="142">
        <f>ROUND(SUM(BH82:BH112), 0)</f>
        <v>0</v>
      </c>
      <c r="G33" s="44"/>
      <c r="H33" s="44"/>
      <c r="I33" s="143">
        <v>0.15</v>
      </c>
      <c r="J33" s="142">
        <v>0</v>
      </c>
      <c r="K33" s="47"/>
    </row>
    <row r="34" spans="2:11" s="1" customFormat="1" ht="14.45" hidden="1" customHeight="1">
      <c r="B34" s="43"/>
      <c r="C34" s="44"/>
      <c r="D34" s="44"/>
      <c r="E34" s="51" t="s">
        <v>55</v>
      </c>
      <c r="F34" s="142">
        <f>ROUND(SUM(BI82:BI112), 0)</f>
        <v>0</v>
      </c>
      <c r="G34" s="44"/>
      <c r="H34" s="44"/>
      <c r="I34" s="143">
        <v>0</v>
      </c>
      <c r="J34" s="142">
        <v>0</v>
      </c>
      <c r="K34" s="47"/>
    </row>
    <row r="35" spans="2:11" s="1" customFormat="1" ht="6.95" customHeight="1">
      <c r="B35" s="43"/>
      <c r="C35" s="44"/>
      <c r="D35" s="44"/>
      <c r="E35" s="44"/>
      <c r="F35" s="44"/>
      <c r="G35" s="44"/>
      <c r="H35" s="44"/>
      <c r="I35" s="130"/>
      <c r="J35" s="44"/>
      <c r="K35" s="47"/>
    </row>
    <row r="36" spans="2:11" s="1" customFormat="1" ht="25.35" customHeight="1">
      <c r="B36" s="43"/>
      <c r="C36" s="144"/>
      <c r="D36" s="145" t="s">
        <v>56</v>
      </c>
      <c r="E36" s="81"/>
      <c r="F36" s="81"/>
      <c r="G36" s="146" t="s">
        <v>57</v>
      </c>
      <c r="H36" s="147" t="s">
        <v>58</v>
      </c>
      <c r="I36" s="148"/>
      <c r="J36" s="149">
        <f>SUM(J27:J34)</f>
        <v>0</v>
      </c>
      <c r="K36" s="150"/>
    </row>
    <row r="37" spans="2:11" s="1" customFormat="1" ht="14.45" customHeight="1">
      <c r="B37" s="58"/>
      <c r="C37" s="59"/>
      <c r="D37" s="59"/>
      <c r="E37" s="59"/>
      <c r="F37" s="59"/>
      <c r="G37" s="59"/>
      <c r="H37" s="59"/>
      <c r="I37" s="151"/>
      <c r="J37" s="59"/>
      <c r="K37" s="60"/>
    </row>
    <row r="41" spans="2:11" s="1" customFormat="1" ht="6.95" customHeight="1">
      <c r="B41" s="152"/>
      <c r="C41" s="153"/>
      <c r="D41" s="153"/>
      <c r="E41" s="153"/>
      <c r="F41" s="153"/>
      <c r="G41" s="153"/>
      <c r="H41" s="153"/>
      <c r="I41" s="154"/>
      <c r="J41" s="153"/>
      <c r="K41" s="155"/>
    </row>
    <row r="42" spans="2:11" s="1" customFormat="1" ht="36.950000000000003" customHeight="1">
      <c r="B42" s="43"/>
      <c r="C42" s="31" t="s">
        <v>153</v>
      </c>
      <c r="D42" s="44"/>
      <c r="E42" s="44"/>
      <c r="F42" s="44"/>
      <c r="G42" s="44"/>
      <c r="H42" s="44"/>
      <c r="I42" s="130"/>
      <c r="J42" s="44"/>
      <c r="K42" s="47"/>
    </row>
    <row r="43" spans="2:11" s="1" customFormat="1" ht="6.95" customHeight="1">
      <c r="B43" s="43"/>
      <c r="C43" s="44"/>
      <c r="D43" s="44"/>
      <c r="E43" s="44"/>
      <c r="F43" s="44"/>
      <c r="G43" s="44"/>
      <c r="H43" s="44"/>
      <c r="I43" s="130"/>
      <c r="J43" s="44"/>
      <c r="K43" s="47"/>
    </row>
    <row r="44" spans="2:11" s="1" customFormat="1" ht="14.45" customHeight="1">
      <c r="B44" s="43"/>
      <c r="C44" s="38" t="s">
        <v>18</v>
      </c>
      <c r="D44" s="44"/>
      <c r="E44" s="44"/>
      <c r="F44" s="44"/>
      <c r="G44" s="44"/>
      <c r="H44" s="44"/>
      <c r="I44" s="130"/>
      <c r="J44" s="44"/>
      <c r="K44" s="47"/>
    </row>
    <row r="45" spans="2:11" s="1" customFormat="1" ht="16.5" customHeight="1">
      <c r="B45" s="43"/>
      <c r="C45" s="44"/>
      <c r="D45" s="44"/>
      <c r="E45" s="405" t="str">
        <f>E7</f>
        <v>Školní jídelna a kuchyně, Velké Březno</v>
      </c>
      <c r="F45" s="411"/>
      <c r="G45" s="411"/>
      <c r="H45" s="411"/>
      <c r="I45" s="130"/>
      <c r="J45" s="44"/>
      <c r="K45" s="47"/>
    </row>
    <row r="46" spans="2:11" s="1" customFormat="1" ht="14.45" customHeight="1">
      <c r="B46" s="43"/>
      <c r="C46" s="38" t="s">
        <v>149</v>
      </c>
      <c r="D46" s="44"/>
      <c r="E46" s="44"/>
      <c r="F46" s="44"/>
      <c r="G46" s="44"/>
      <c r="H46" s="44"/>
      <c r="I46" s="130"/>
      <c r="J46" s="44"/>
      <c r="K46" s="47"/>
    </row>
    <row r="47" spans="2:11" s="1" customFormat="1" ht="17.25" customHeight="1">
      <c r="B47" s="43"/>
      <c r="C47" s="44"/>
      <c r="D47" s="44"/>
      <c r="E47" s="407" t="str">
        <f>E9</f>
        <v>VRN - Vedlejší rozpočtové náklady</v>
      </c>
      <c r="F47" s="406"/>
      <c r="G47" s="406"/>
      <c r="H47" s="406"/>
      <c r="I47" s="130"/>
      <c r="J47" s="44"/>
      <c r="K47" s="47"/>
    </row>
    <row r="48" spans="2:11" s="1" customFormat="1" ht="6.95" customHeight="1">
      <c r="B48" s="43"/>
      <c r="C48" s="44"/>
      <c r="D48" s="44"/>
      <c r="E48" s="44"/>
      <c r="F48" s="44"/>
      <c r="G48" s="44"/>
      <c r="H48" s="44"/>
      <c r="I48" s="130"/>
      <c r="J48" s="44"/>
      <c r="K48" s="47"/>
    </row>
    <row r="49" spans="2:47" s="1" customFormat="1" ht="18" customHeight="1">
      <c r="B49" s="43"/>
      <c r="C49" s="38" t="s">
        <v>24</v>
      </c>
      <c r="D49" s="44"/>
      <c r="E49" s="44"/>
      <c r="F49" s="36" t="str">
        <f>F12</f>
        <v>Velké Březno</v>
      </c>
      <c r="G49" s="44"/>
      <c r="H49" s="44"/>
      <c r="I49" s="131" t="s">
        <v>26</v>
      </c>
      <c r="J49" s="132" t="str">
        <f>IF(J12="","",J12)</f>
        <v>5. 6. 2018</v>
      </c>
      <c r="K49" s="47"/>
    </row>
    <row r="50" spans="2:47" s="1" customFormat="1" ht="6.95" customHeight="1">
      <c r="B50" s="43"/>
      <c r="C50" s="44"/>
      <c r="D50" s="44"/>
      <c r="E50" s="44"/>
      <c r="F50" s="44"/>
      <c r="G50" s="44"/>
      <c r="H50" s="44"/>
      <c r="I50" s="130"/>
      <c r="J50" s="44"/>
      <c r="K50" s="47"/>
    </row>
    <row r="51" spans="2:47" s="1" customFormat="1" ht="15">
      <c r="B51" s="43"/>
      <c r="C51" s="38" t="s">
        <v>32</v>
      </c>
      <c r="D51" s="44"/>
      <c r="E51" s="44"/>
      <c r="F51" s="36" t="str">
        <f>E15</f>
        <v>Obec Velké Březno</v>
      </c>
      <c r="G51" s="44"/>
      <c r="H51" s="44"/>
      <c r="I51" s="131" t="s">
        <v>39</v>
      </c>
      <c r="J51" s="399" t="str">
        <f>E21</f>
        <v>Ateliér AVN s.r.o.</v>
      </c>
      <c r="K51" s="47"/>
    </row>
    <row r="52" spans="2:47" s="1" customFormat="1" ht="14.45" customHeight="1">
      <c r="B52" s="43"/>
      <c r="C52" s="38" t="s">
        <v>37</v>
      </c>
      <c r="D52" s="44"/>
      <c r="E52" s="44"/>
      <c r="F52" s="36" t="str">
        <f>IF(E18="","",E18)</f>
        <v/>
      </c>
      <c r="G52" s="44"/>
      <c r="H52" s="44"/>
      <c r="I52" s="130"/>
      <c r="J52" s="408"/>
      <c r="K52" s="47"/>
    </row>
    <row r="53" spans="2:47" s="1" customFormat="1" ht="10.35" customHeight="1">
      <c r="B53" s="43"/>
      <c r="C53" s="44"/>
      <c r="D53" s="44"/>
      <c r="E53" s="44"/>
      <c r="F53" s="44"/>
      <c r="G53" s="44"/>
      <c r="H53" s="44"/>
      <c r="I53" s="130"/>
      <c r="J53" s="44"/>
      <c r="K53" s="47"/>
    </row>
    <row r="54" spans="2:47" s="1" customFormat="1" ht="29.25" customHeight="1">
      <c r="B54" s="43"/>
      <c r="C54" s="156" t="s">
        <v>154</v>
      </c>
      <c r="D54" s="144"/>
      <c r="E54" s="144"/>
      <c r="F54" s="144"/>
      <c r="G54" s="144"/>
      <c r="H54" s="144"/>
      <c r="I54" s="157"/>
      <c r="J54" s="158" t="s">
        <v>155</v>
      </c>
      <c r="K54" s="159"/>
    </row>
    <row r="55" spans="2:47" s="1" customFormat="1" ht="10.35" customHeight="1">
      <c r="B55" s="43"/>
      <c r="C55" s="44"/>
      <c r="D55" s="44"/>
      <c r="E55" s="44"/>
      <c r="F55" s="44"/>
      <c r="G55" s="44"/>
      <c r="H55" s="44"/>
      <c r="I55" s="130"/>
      <c r="J55" s="44"/>
      <c r="K55" s="47"/>
    </row>
    <row r="56" spans="2:47" s="1" customFormat="1" ht="29.25" customHeight="1">
      <c r="B56" s="43"/>
      <c r="C56" s="160" t="s">
        <v>156</v>
      </c>
      <c r="D56" s="44"/>
      <c r="E56" s="44"/>
      <c r="F56" s="44"/>
      <c r="G56" s="44"/>
      <c r="H56" s="44"/>
      <c r="I56" s="130"/>
      <c r="J56" s="140">
        <f>J82</f>
        <v>0</v>
      </c>
      <c r="K56" s="47"/>
      <c r="AU56" s="25" t="s">
        <v>157</v>
      </c>
    </row>
    <row r="57" spans="2:47" s="8" customFormat="1" ht="24.95" customHeight="1">
      <c r="B57" s="161"/>
      <c r="C57" s="162"/>
      <c r="D57" s="163" t="s">
        <v>6112</v>
      </c>
      <c r="E57" s="164"/>
      <c r="F57" s="164"/>
      <c r="G57" s="164"/>
      <c r="H57" s="164"/>
      <c r="I57" s="165"/>
      <c r="J57" s="166">
        <f>J83</f>
        <v>0</v>
      </c>
      <c r="K57" s="167"/>
    </row>
    <row r="58" spans="2:47" s="9" customFormat="1" ht="19.899999999999999" customHeight="1">
      <c r="B58" s="168"/>
      <c r="C58" s="169"/>
      <c r="D58" s="170" t="s">
        <v>6113</v>
      </c>
      <c r="E58" s="171"/>
      <c r="F58" s="171"/>
      <c r="G58" s="171"/>
      <c r="H58" s="171"/>
      <c r="I58" s="172"/>
      <c r="J58" s="173">
        <f>J84</f>
        <v>0</v>
      </c>
      <c r="K58" s="174"/>
    </row>
    <row r="59" spans="2:47" s="9" customFormat="1" ht="19.899999999999999" customHeight="1">
      <c r="B59" s="168"/>
      <c r="C59" s="169"/>
      <c r="D59" s="170" t="s">
        <v>6114</v>
      </c>
      <c r="E59" s="171"/>
      <c r="F59" s="171"/>
      <c r="G59" s="171"/>
      <c r="H59" s="171"/>
      <c r="I59" s="172"/>
      <c r="J59" s="173">
        <f>J95</f>
        <v>0</v>
      </c>
      <c r="K59" s="174"/>
    </row>
    <row r="60" spans="2:47" s="9" customFormat="1" ht="19.899999999999999" customHeight="1">
      <c r="B60" s="168"/>
      <c r="C60" s="169"/>
      <c r="D60" s="170" t="s">
        <v>6115</v>
      </c>
      <c r="E60" s="171"/>
      <c r="F60" s="171"/>
      <c r="G60" s="171"/>
      <c r="H60" s="171"/>
      <c r="I60" s="172"/>
      <c r="J60" s="173">
        <f>J105</f>
        <v>0</v>
      </c>
      <c r="K60" s="174"/>
    </row>
    <row r="61" spans="2:47" s="9" customFormat="1" ht="19.899999999999999" customHeight="1">
      <c r="B61" s="168"/>
      <c r="C61" s="169"/>
      <c r="D61" s="170" t="s">
        <v>6116</v>
      </c>
      <c r="E61" s="171"/>
      <c r="F61" s="171"/>
      <c r="G61" s="171"/>
      <c r="H61" s="171"/>
      <c r="I61" s="172"/>
      <c r="J61" s="173">
        <f>J108</f>
        <v>0</v>
      </c>
      <c r="K61" s="174"/>
    </row>
    <row r="62" spans="2:47" s="9" customFormat="1" ht="19.899999999999999" customHeight="1">
      <c r="B62" s="168"/>
      <c r="C62" s="169"/>
      <c r="D62" s="170" t="s">
        <v>6117</v>
      </c>
      <c r="E62" s="171"/>
      <c r="F62" s="171"/>
      <c r="G62" s="171"/>
      <c r="H62" s="171"/>
      <c r="I62" s="172"/>
      <c r="J62" s="173">
        <f>J110</f>
        <v>0</v>
      </c>
      <c r="K62" s="174"/>
    </row>
    <row r="63" spans="2:47" s="1" customFormat="1" ht="21.75" customHeight="1">
      <c r="B63" s="43"/>
      <c r="C63" s="44"/>
      <c r="D63" s="44"/>
      <c r="E63" s="44"/>
      <c r="F63" s="44"/>
      <c r="G63" s="44"/>
      <c r="H63" s="44"/>
      <c r="I63" s="130"/>
      <c r="J63" s="44"/>
      <c r="K63" s="47"/>
    </row>
    <row r="64" spans="2:47" s="1" customFormat="1" ht="6.95" customHeight="1">
      <c r="B64" s="58"/>
      <c r="C64" s="59"/>
      <c r="D64" s="59"/>
      <c r="E64" s="59"/>
      <c r="F64" s="59"/>
      <c r="G64" s="59"/>
      <c r="H64" s="59"/>
      <c r="I64" s="151"/>
      <c r="J64" s="59"/>
      <c r="K64" s="60"/>
    </row>
    <row r="68" spans="2:12" s="1" customFormat="1" ht="6.95" customHeight="1">
      <c r="B68" s="61"/>
      <c r="C68" s="62"/>
      <c r="D68" s="62"/>
      <c r="E68" s="62"/>
      <c r="F68" s="62"/>
      <c r="G68" s="62"/>
      <c r="H68" s="62"/>
      <c r="I68" s="154"/>
      <c r="J68" s="62"/>
      <c r="K68" s="62"/>
      <c r="L68" s="63"/>
    </row>
    <row r="69" spans="2:12" s="1" customFormat="1" ht="36.950000000000003" customHeight="1">
      <c r="B69" s="43"/>
      <c r="C69" s="64" t="s">
        <v>185</v>
      </c>
      <c r="D69" s="65"/>
      <c r="E69" s="65"/>
      <c r="F69" s="65"/>
      <c r="G69" s="65"/>
      <c r="H69" s="65"/>
      <c r="I69" s="175"/>
      <c r="J69" s="65"/>
      <c r="K69" s="65"/>
      <c r="L69" s="63"/>
    </row>
    <row r="70" spans="2:12" s="1" customFormat="1" ht="6.95" customHeight="1">
      <c r="B70" s="43"/>
      <c r="C70" s="65"/>
      <c r="D70" s="65"/>
      <c r="E70" s="65"/>
      <c r="F70" s="65"/>
      <c r="G70" s="65"/>
      <c r="H70" s="65"/>
      <c r="I70" s="175"/>
      <c r="J70" s="65"/>
      <c r="K70" s="65"/>
      <c r="L70" s="63"/>
    </row>
    <row r="71" spans="2:12" s="1" customFormat="1" ht="14.45" customHeight="1">
      <c r="B71" s="43"/>
      <c r="C71" s="67" t="s">
        <v>18</v>
      </c>
      <c r="D71" s="65"/>
      <c r="E71" s="65"/>
      <c r="F71" s="65"/>
      <c r="G71" s="65"/>
      <c r="H71" s="65"/>
      <c r="I71" s="175"/>
      <c r="J71" s="65"/>
      <c r="K71" s="65"/>
      <c r="L71" s="63"/>
    </row>
    <row r="72" spans="2:12" s="1" customFormat="1" ht="16.5" customHeight="1">
      <c r="B72" s="43"/>
      <c r="C72" s="65"/>
      <c r="D72" s="65"/>
      <c r="E72" s="409" t="str">
        <f>E7</f>
        <v>Školní jídelna a kuchyně, Velké Březno</v>
      </c>
      <c r="F72" s="410"/>
      <c r="G72" s="410"/>
      <c r="H72" s="410"/>
      <c r="I72" s="175"/>
      <c r="J72" s="65"/>
      <c r="K72" s="65"/>
      <c r="L72" s="63"/>
    </row>
    <row r="73" spans="2:12" s="1" customFormat="1" ht="14.45" customHeight="1">
      <c r="B73" s="43"/>
      <c r="C73" s="67" t="s">
        <v>149</v>
      </c>
      <c r="D73" s="65"/>
      <c r="E73" s="65"/>
      <c r="F73" s="65"/>
      <c r="G73" s="65"/>
      <c r="H73" s="65"/>
      <c r="I73" s="175"/>
      <c r="J73" s="65"/>
      <c r="K73" s="65"/>
      <c r="L73" s="63"/>
    </row>
    <row r="74" spans="2:12" s="1" customFormat="1" ht="17.25" customHeight="1">
      <c r="B74" s="43"/>
      <c r="C74" s="65"/>
      <c r="D74" s="65"/>
      <c r="E74" s="371" t="str">
        <f>E9</f>
        <v>VRN - Vedlejší rozpočtové náklady</v>
      </c>
      <c r="F74" s="403"/>
      <c r="G74" s="403"/>
      <c r="H74" s="403"/>
      <c r="I74" s="175"/>
      <c r="J74" s="65"/>
      <c r="K74" s="65"/>
      <c r="L74" s="63"/>
    </row>
    <row r="75" spans="2:12" s="1" customFormat="1" ht="6.95" customHeight="1">
      <c r="B75" s="43"/>
      <c r="C75" s="65"/>
      <c r="D75" s="65"/>
      <c r="E75" s="65"/>
      <c r="F75" s="65"/>
      <c r="G75" s="65"/>
      <c r="H75" s="65"/>
      <c r="I75" s="175"/>
      <c r="J75" s="65"/>
      <c r="K75" s="65"/>
      <c r="L75" s="63"/>
    </row>
    <row r="76" spans="2:12" s="1" customFormat="1" ht="18" customHeight="1">
      <c r="B76" s="43"/>
      <c r="C76" s="67" t="s">
        <v>24</v>
      </c>
      <c r="D76" s="65"/>
      <c r="E76" s="65"/>
      <c r="F76" s="178" t="str">
        <f>F12</f>
        <v>Velké Březno</v>
      </c>
      <c r="G76" s="65"/>
      <c r="H76" s="65"/>
      <c r="I76" s="179" t="s">
        <v>26</v>
      </c>
      <c r="J76" s="75" t="str">
        <f>IF(J12="","",J12)</f>
        <v>5. 6. 2018</v>
      </c>
      <c r="K76" s="65"/>
      <c r="L76" s="63"/>
    </row>
    <row r="77" spans="2:12" s="1" customFormat="1" ht="6.95" customHeight="1">
      <c r="B77" s="43"/>
      <c r="C77" s="65"/>
      <c r="D77" s="65"/>
      <c r="E77" s="65"/>
      <c r="F77" s="65"/>
      <c r="G77" s="65"/>
      <c r="H77" s="65"/>
      <c r="I77" s="175"/>
      <c r="J77" s="65"/>
      <c r="K77" s="65"/>
      <c r="L77" s="63"/>
    </row>
    <row r="78" spans="2:12" s="1" customFormat="1" ht="15">
      <c r="B78" s="43"/>
      <c r="C78" s="67" t="s">
        <v>32</v>
      </c>
      <c r="D78" s="65"/>
      <c r="E78" s="65"/>
      <c r="F78" s="178" t="str">
        <f>E15</f>
        <v>Obec Velké Březno</v>
      </c>
      <c r="G78" s="65"/>
      <c r="H78" s="65"/>
      <c r="I78" s="179" t="s">
        <v>39</v>
      </c>
      <c r="J78" s="178" t="str">
        <f>E21</f>
        <v>Ateliér AVN s.r.o.</v>
      </c>
      <c r="K78" s="65"/>
      <c r="L78" s="63"/>
    </row>
    <row r="79" spans="2:12" s="1" customFormat="1" ht="14.45" customHeight="1">
      <c r="B79" s="43"/>
      <c r="C79" s="67" t="s">
        <v>37</v>
      </c>
      <c r="D79" s="65"/>
      <c r="E79" s="65"/>
      <c r="F79" s="178" t="str">
        <f>IF(E18="","",E18)</f>
        <v/>
      </c>
      <c r="G79" s="65"/>
      <c r="H79" s="65"/>
      <c r="I79" s="175"/>
      <c r="J79" s="65"/>
      <c r="K79" s="65"/>
      <c r="L79" s="63"/>
    </row>
    <row r="80" spans="2:12" s="1" customFormat="1" ht="10.35" customHeight="1">
      <c r="B80" s="43"/>
      <c r="C80" s="65"/>
      <c r="D80" s="65"/>
      <c r="E80" s="65"/>
      <c r="F80" s="65"/>
      <c r="G80" s="65"/>
      <c r="H80" s="65"/>
      <c r="I80" s="175"/>
      <c r="J80" s="65"/>
      <c r="K80" s="65"/>
      <c r="L80" s="63"/>
    </row>
    <row r="81" spans="2:65" s="10" customFormat="1" ht="29.25" customHeight="1">
      <c r="B81" s="180"/>
      <c r="C81" s="181" t="s">
        <v>186</v>
      </c>
      <c r="D81" s="182" t="s">
        <v>65</v>
      </c>
      <c r="E81" s="182" t="s">
        <v>61</v>
      </c>
      <c r="F81" s="182" t="s">
        <v>187</v>
      </c>
      <c r="G81" s="182" t="s">
        <v>188</v>
      </c>
      <c r="H81" s="182" t="s">
        <v>189</v>
      </c>
      <c r="I81" s="183" t="s">
        <v>190</v>
      </c>
      <c r="J81" s="182" t="s">
        <v>155</v>
      </c>
      <c r="K81" s="184" t="s">
        <v>191</v>
      </c>
      <c r="L81" s="185"/>
      <c r="M81" s="83" t="s">
        <v>192</v>
      </c>
      <c r="N81" s="84" t="s">
        <v>50</v>
      </c>
      <c r="O81" s="84" t="s">
        <v>193</v>
      </c>
      <c r="P81" s="84" t="s">
        <v>194</v>
      </c>
      <c r="Q81" s="84" t="s">
        <v>195</v>
      </c>
      <c r="R81" s="84" t="s">
        <v>196</v>
      </c>
      <c r="S81" s="84" t="s">
        <v>197</v>
      </c>
      <c r="T81" s="85" t="s">
        <v>198</v>
      </c>
    </row>
    <row r="82" spans="2:65" s="1" customFormat="1" ht="29.25" customHeight="1">
      <c r="B82" s="43"/>
      <c r="C82" s="89" t="s">
        <v>156</v>
      </c>
      <c r="D82" s="65"/>
      <c r="E82" s="65"/>
      <c r="F82" s="65"/>
      <c r="G82" s="65"/>
      <c r="H82" s="65"/>
      <c r="I82" s="175"/>
      <c r="J82" s="186">
        <f>BK82</f>
        <v>0</v>
      </c>
      <c r="K82" s="65"/>
      <c r="L82" s="63"/>
      <c r="M82" s="86"/>
      <c r="N82" s="87"/>
      <c r="O82" s="87"/>
      <c r="P82" s="187">
        <f>P83</f>
        <v>0</v>
      </c>
      <c r="Q82" s="87"/>
      <c r="R82" s="187">
        <f>R83</f>
        <v>0</v>
      </c>
      <c r="S82" s="87"/>
      <c r="T82" s="188">
        <f>T83</f>
        <v>0</v>
      </c>
      <c r="AT82" s="25" t="s">
        <v>79</v>
      </c>
      <c r="AU82" s="25" t="s">
        <v>157</v>
      </c>
      <c r="BK82" s="189">
        <f>BK83</f>
        <v>0</v>
      </c>
    </row>
    <row r="83" spans="2:65" s="11" customFormat="1" ht="37.35" customHeight="1">
      <c r="B83" s="190"/>
      <c r="C83" s="191"/>
      <c r="D83" s="192" t="s">
        <v>79</v>
      </c>
      <c r="E83" s="193" t="s">
        <v>126</v>
      </c>
      <c r="F83" s="193" t="s">
        <v>127</v>
      </c>
      <c r="G83" s="191"/>
      <c r="H83" s="191"/>
      <c r="I83" s="194"/>
      <c r="J83" s="195">
        <f>BK83</f>
        <v>0</v>
      </c>
      <c r="K83" s="191"/>
      <c r="L83" s="196"/>
      <c r="M83" s="197"/>
      <c r="N83" s="198"/>
      <c r="O83" s="198"/>
      <c r="P83" s="199">
        <f>P84+P95+P105+P108+P110</f>
        <v>0</v>
      </c>
      <c r="Q83" s="198"/>
      <c r="R83" s="199">
        <f>R84+R95+R105+R108+R110</f>
        <v>0</v>
      </c>
      <c r="S83" s="198"/>
      <c r="T83" s="200">
        <f>T84+T95+T105+T108+T110</f>
        <v>0</v>
      </c>
      <c r="AR83" s="201" t="s">
        <v>123</v>
      </c>
      <c r="AT83" s="202" t="s">
        <v>79</v>
      </c>
      <c r="AU83" s="202" t="s">
        <v>80</v>
      </c>
      <c r="AY83" s="201" t="s">
        <v>201</v>
      </c>
      <c r="BK83" s="203">
        <f>BK84+BK95+BK105+BK108+BK110</f>
        <v>0</v>
      </c>
    </row>
    <row r="84" spans="2:65" s="11" customFormat="1" ht="19.899999999999999" customHeight="1">
      <c r="B84" s="190"/>
      <c r="C84" s="191"/>
      <c r="D84" s="192" t="s">
        <v>79</v>
      </c>
      <c r="E84" s="204" t="s">
        <v>6118</v>
      </c>
      <c r="F84" s="204" t="s">
        <v>6119</v>
      </c>
      <c r="G84" s="191"/>
      <c r="H84" s="191"/>
      <c r="I84" s="194"/>
      <c r="J84" s="205">
        <f>BK84</f>
        <v>0</v>
      </c>
      <c r="K84" s="191"/>
      <c r="L84" s="196"/>
      <c r="M84" s="197"/>
      <c r="N84" s="198"/>
      <c r="O84" s="198"/>
      <c r="P84" s="199">
        <f>SUM(P85:P94)</f>
        <v>0</v>
      </c>
      <c r="Q84" s="198"/>
      <c r="R84" s="199">
        <f>SUM(R85:R94)</f>
        <v>0</v>
      </c>
      <c r="S84" s="198"/>
      <c r="T84" s="200">
        <f>SUM(T85:T94)</f>
        <v>0</v>
      </c>
      <c r="AR84" s="201" t="s">
        <v>123</v>
      </c>
      <c r="AT84" s="202" t="s">
        <v>79</v>
      </c>
      <c r="AU84" s="202" t="s">
        <v>42</v>
      </c>
      <c r="AY84" s="201" t="s">
        <v>201</v>
      </c>
      <c r="BK84" s="203">
        <f>SUM(BK85:BK94)</f>
        <v>0</v>
      </c>
    </row>
    <row r="85" spans="2:65" s="1" customFormat="1" ht="16.5" customHeight="1">
      <c r="B85" s="43"/>
      <c r="C85" s="206" t="s">
        <v>42</v>
      </c>
      <c r="D85" s="206" t="s">
        <v>203</v>
      </c>
      <c r="E85" s="207" t="s">
        <v>6120</v>
      </c>
      <c r="F85" s="208" t="s">
        <v>6121</v>
      </c>
      <c r="G85" s="209" t="s">
        <v>6122</v>
      </c>
      <c r="H85" s="210">
        <v>1</v>
      </c>
      <c r="I85" s="211"/>
      <c r="J85" s="212">
        <f>ROUND(I85*H85,2)</f>
        <v>0</v>
      </c>
      <c r="K85" s="208" t="s">
        <v>207</v>
      </c>
      <c r="L85" s="63"/>
      <c r="M85" s="213" t="s">
        <v>34</v>
      </c>
      <c r="N85" s="214" t="s">
        <v>51</v>
      </c>
      <c r="O85" s="44"/>
      <c r="P85" s="215">
        <f>O85*H85</f>
        <v>0</v>
      </c>
      <c r="Q85" s="215">
        <v>0</v>
      </c>
      <c r="R85" s="215">
        <f>Q85*H85</f>
        <v>0</v>
      </c>
      <c r="S85" s="215">
        <v>0</v>
      </c>
      <c r="T85" s="216">
        <f>S85*H85</f>
        <v>0</v>
      </c>
      <c r="AR85" s="25" t="s">
        <v>6123</v>
      </c>
      <c r="AT85" s="25" t="s">
        <v>203</v>
      </c>
      <c r="AU85" s="25" t="s">
        <v>87</v>
      </c>
      <c r="AY85" s="25" t="s">
        <v>201</v>
      </c>
      <c r="BE85" s="217">
        <f>IF(N85="základní",J85,0)</f>
        <v>0</v>
      </c>
      <c r="BF85" s="217">
        <f>IF(N85="snížená",J85,0)</f>
        <v>0</v>
      </c>
      <c r="BG85" s="217">
        <f>IF(N85="zákl. přenesená",J85,0)</f>
        <v>0</v>
      </c>
      <c r="BH85" s="217">
        <f>IF(N85="sníž. přenesená",J85,0)</f>
        <v>0</v>
      </c>
      <c r="BI85" s="217">
        <f>IF(N85="nulová",J85,0)</f>
        <v>0</v>
      </c>
      <c r="BJ85" s="25" t="s">
        <v>42</v>
      </c>
      <c r="BK85" s="217">
        <f>ROUND(I85*H85,2)</f>
        <v>0</v>
      </c>
      <c r="BL85" s="25" t="s">
        <v>6123</v>
      </c>
      <c r="BM85" s="25" t="s">
        <v>6124</v>
      </c>
    </row>
    <row r="86" spans="2:65" s="1" customFormat="1" ht="16.5" customHeight="1">
      <c r="B86" s="43"/>
      <c r="C86" s="206" t="s">
        <v>87</v>
      </c>
      <c r="D86" s="206" t="s">
        <v>203</v>
      </c>
      <c r="E86" s="207" t="s">
        <v>6125</v>
      </c>
      <c r="F86" s="208" t="s">
        <v>6126</v>
      </c>
      <c r="G86" s="209" t="s">
        <v>6127</v>
      </c>
      <c r="H86" s="210">
        <v>23</v>
      </c>
      <c r="I86" s="211"/>
      <c r="J86" s="212">
        <f>ROUND(I86*H86,2)</f>
        <v>0</v>
      </c>
      <c r="K86" s="208" t="s">
        <v>207</v>
      </c>
      <c r="L86" s="63"/>
      <c r="M86" s="213" t="s">
        <v>34</v>
      </c>
      <c r="N86" s="214" t="s">
        <v>51</v>
      </c>
      <c r="O86" s="44"/>
      <c r="P86" s="215">
        <f>O86*H86</f>
        <v>0</v>
      </c>
      <c r="Q86" s="215">
        <v>0</v>
      </c>
      <c r="R86" s="215">
        <f>Q86*H86</f>
        <v>0</v>
      </c>
      <c r="S86" s="215">
        <v>0</v>
      </c>
      <c r="T86" s="216">
        <f>S86*H86</f>
        <v>0</v>
      </c>
      <c r="AR86" s="25" t="s">
        <v>6123</v>
      </c>
      <c r="AT86" s="25" t="s">
        <v>203</v>
      </c>
      <c r="AU86" s="25" t="s">
        <v>87</v>
      </c>
      <c r="AY86" s="25" t="s">
        <v>201</v>
      </c>
      <c r="BE86" s="217">
        <f>IF(N86="základní",J86,0)</f>
        <v>0</v>
      </c>
      <c r="BF86" s="217">
        <f>IF(N86="snížená",J86,0)</f>
        <v>0</v>
      </c>
      <c r="BG86" s="217">
        <f>IF(N86="zákl. přenesená",J86,0)</f>
        <v>0</v>
      </c>
      <c r="BH86" s="217">
        <f>IF(N86="sníž. přenesená",J86,0)</f>
        <v>0</v>
      </c>
      <c r="BI86" s="217">
        <f>IF(N86="nulová",J86,0)</f>
        <v>0</v>
      </c>
      <c r="BJ86" s="25" t="s">
        <v>42</v>
      </c>
      <c r="BK86" s="217">
        <f>ROUND(I86*H86,2)</f>
        <v>0</v>
      </c>
      <c r="BL86" s="25" t="s">
        <v>6123</v>
      </c>
      <c r="BM86" s="25" t="s">
        <v>6128</v>
      </c>
    </row>
    <row r="87" spans="2:65" s="12" customFormat="1">
      <c r="B87" s="221"/>
      <c r="C87" s="222"/>
      <c r="D87" s="218" t="s">
        <v>211</v>
      </c>
      <c r="E87" s="223" t="s">
        <v>34</v>
      </c>
      <c r="F87" s="224" t="s">
        <v>6129</v>
      </c>
      <c r="G87" s="222"/>
      <c r="H87" s="223" t="s">
        <v>34</v>
      </c>
      <c r="I87" s="225"/>
      <c r="J87" s="222"/>
      <c r="K87" s="222"/>
      <c r="L87" s="226"/>
      <c r="M87" s="227"/>
      <c r="N87" s="228"/>
      <c r="O87" s="228"/>
      <c r="P87" s="228"/>
      <c r="Q87" s="228"/>
      <c r="R87" s="228"/>
      <c r="S87" s="228"/>
      <c r="T87" s="229"/>
      <c r="AT87" s="230" t="s">
        <v>211</v>
      </c>
      <c r="AU87" s="230" t="s">
        <v>87</v>
      </c>
      <c r="AV87" s="12" t="s">
        <v>42</v>
      </c>
      <c r="AW87" s="12" t="s">
        <v>40</v>
      </c>
      <c r="AX87" s="12" t="s">
        <v>80</v>
      </c>
      <c r="AY87" s="230" t="s">
        <v>201</v>
      </c>
    </row>
    <row r="88" spans="2:65" s="13" customFormat="1">
      <c r="B88" s="231"/>
      <c r="C88" s="232"/>
      <c r="D88" s="218" t="s">
        <v>211</v>
      </c>
      <c r="E88" s="233" t="s">
        <v>34</v>
      </c>
      <c r="F88" s="234" t="s">
        <v>6130</v>
      </c>
      <c r="G88" s="232"/>
      <c r="H88" s="235">
        <v>8</v>
      </c>
      <c r="I88" s="236"/>
      <c r="J88" s="232"/>
      <c r="K88" s="232"/>
      <c r="L88" s="237"/>
      <c r="M88" s="238"/>
      <c r="N88" s="239"/>
      <c r="O88" s="239"/>
      <c r="P88" s="239"/>
      <c r="Q88" s="239"/>
      <c r="R88" s="239"/>
      <c r="S88" s="239"/>
      <c r="T88" s="240"/>
      <c r="AT88" s="241" t="s">
        <v>211</v>
      </c>
      <c r="AU88" s="241" t="s">
        <v>87</v>
      </c>
      <c r="AV88" s="13" t="s">
        <v>87</v>
      </c>
      <c r="AW88" s="13" t="s">
        <v>40</v>
      </c>
      <c r="AX88" s="13" t="s">
        <v>80</v>
      </c>
      <c r="AY88" s="241" t="s">
        <v>201</v>
      </c>
    </row>
    <row r="89" spans="2:65" s="13" customFormat="1">
      <c r="B89" s="231"/>
      <c r="C89" s="232"/>
      <c r="D89" s="218" t="s">
        <v>211</v>
      </c>
      <c r="E89" s="233" t="s">
        <v>34</v>
      </c>
      <c r="F89" s="234" t="s">
        <v>6131</v>
      </c>
      <c r="G89" s="232"/>
      <c r="H89" s="235">
        <v>15</v>
      </c>
      <c r="I89" s="236"/>
      <c r="J89" s="232"/>
      <c r="K89" s="232"/>
      <c r="L89" s="237"/>
      <c r="M89" s="238"/>
      <c r="N89" s="239"/>
      <c r="O89" s="239"/>
      <c r="P89" s="239"/>
      <c r="Q89" s="239"/>
      <c r="R89" s="239"/>
      <c r="S89" s="239"/>
      <c r="T89" s="240"/>
      <c r="AT89" s="241" t="s">
        <v>211</v>
      </c>
      <c r="AU89" s="241" t="s">
        <v>87</v>
      </c>
      <c r="AV89" s="13" t="s">
        <v>87</v>
      </c>
      <c r="AW89" s="13" t="s">
        <v>40</v>
      </c>
      <c r="AX89" s="13" t="s">
        <v>80</v>
      </c>
      <c r="AY89" s="241" t="s">
        <v>201</v>
      </c>
    </row>
    <row r="90" spans="2:65" s="14" customFormat="1">
      <c r="B90" s="242"/>
      <c r="C90" s="243"/>
      <c r="D90" s="218" t="s">
        <v>211</v>
      </c>
      <c r="E90" s="244" t="s">
        <v>34</v>
      </c>
      <c r="F90" s="245" t="s">
        <v>215</v>
      </c>
      <c r="G90" s="243"/>
      <c r="H90" s="246">
        <v>23</v>
      </c>
      <c r="I90" s="247"/>
      <c r="J90" s="243"/>
      <c r="K90" s="243"/>
      <c r="L90" s="248"/>
      <c r="M90" s="249"/>
      <c r="N90" s="250"/>
      <c r="O90" s="250"/>
      <c r="P90" s="250"/>
      <c r="Q90" s="250"/>
      <c r="R90" s="250"/>
      <c r="S90" s="250"/>
      <c r="T90" s="251"/>
      <c r="AT90" s="252" t="s">
        <v>211</v>
      </c>
      <c r="AU90" s="252" t="s">
        <v>87</v>
      </c>
      <c r="AV90" s="14" t="s">
        <v>111</v>
      </c>
      <c r="AW90" s="14" t="s">
        <v>40</v>
      </c>
      <c r="AX90" s="14" t="s">
        <v>42</v>
      </c>
      <c r="AY90" s="252" t="s">
        <v>201</v>
      </c>
    </row>
    <row r="91" spans="2:65" s="1" customFormat="1" ht="25.5" customHeight="1">
      <c r="B91" s="43"/>
      <c r="C91" s="206" t="s">
        <v>108</v>
      </c>
      <c r="D91" s="206" t="s">
        <v>203</v>
      </c>
      <c r="E91" s="207" t="s">
        <v>6132</v>
      </c>
      <c r="F91" s="208" t="s">
        <v>6133</v>
      </c>
      <c r="G91" s="209" t="s">
        <v>6122</v>
      </c>
      <c r="H91" s="210">
        <v>1</v>
      </c>
      <c r="I91" s="211"/>
      <c r="J91" s="212">
        <f>ROUND(I91*H91,2)</f>
        <v>0</v>
      </c>
      <c r="K91" s="208" t="s">
        <v>207</v>
      </c>
      <c r="L91" s="63"/>
      <c r="M91" s="213" t="s">
        <v>34</v>
      </c>
      <c r="N91" s="214" t="s">
        <v>51</v>
      </c>
      <c r="O91" s="44"/>
      <c r="P91" s="215">
        <f>O91*H91</f>
        <v>0</v>
      </c>
      <c r="Q91" s="215">
        <v>0</v>
      </c>
      <c r="R91" s="215">
        <f>Q91*H91</f>
        <v>0</v>
      </c>
      <c r="S91" s="215">
        <v>0</v>
      </c>
      <c r="T91" s="216">
        <f>S91*H91</f>
        <v>0</v>
      </c>
      <c r="AR91" s="25" t="s">
        <v>6123</v>
      </c>
      <c r="AT91" s="25" t="s">
        <v>203</v>
      </c>
      <c r="AU91" s="25" t="s">
        <v>87</v>
      </c>
      <c r="AY91" s="25" t="s">
        <v>201</v>
      </c>
      <c r="BE91" s="217">
        <f>IF(N91="základní",J91,0)</f>
        <v>0</v>
      </c>
      <c r="BF91" s="217">
        <f>IF(N91="snížená",J91,0)</f>
        <v>0</v>
      </c>
      <c r="BG91" s="217">
        <f>IF(N91="zákl. přenesená",J91,0)</f>
        <v>0</v>
      </c>
      <c r="BH91" s="217">
        <f>IF(N91="sníž. přenesená",J91,0)</f>
        <v>0</v>
      </c>
      <c r="BI91" s="217">
        <f>IF(N91="nulová",J91,0)</f>
        <v>0</v>
      </c>
      <c r="BJ91" s="25" t="s">
        <v>42</v>
      </c>
      <c r="BK91" s="217">
        <f>ROUND(I91*H91,2)</f>
        <v>0</v>
      </c>
      <c r="BL91" s="25" t="s">
        <v>6123</v>
      </c>
      <c r="BM91" s="25" t="s">
        <v>6134</v>
      </c>
    </row>
    <row r="92" spans="2:65" s="1" customFormat="1" ht="38.25" customHeight="1">
      <c r="B92" s="43"/>
      <c r="C92" s="206" t="s">
        <v>111</v>
      </c>
      <c r="D92" s="206" t="s">
        <v>203</v>
      </c>
      <c r="E92" s="207" t="s">
        <v>6135</v>
      </c>
      <c r="F92" s="208" t="s">
        <v>6136</v>
      </c>
      <c r="G92" s="209" t="s">
        <v>6122</v>
      </c>
      <c r="H92" s="210">
        <v>1</v>
      </c>
      <c r="I92" s="211"/>
      <c r="J92" s="212">
        <f>ROUND(I92*H92,2)</f>
        <v>0</v>
      </c>
      <c r="K92" s="208" t="s">
        <v>207</v>
      </c>
      <c r="L92" s="63"/>
      <c r="M92" s="213" t="s">
        <v>34</v>
      </c>
      <c r="N92" s="214" t="s">
        <v>51</v>
      </c>
      <c r="O92" s="44"/>
      <c r="P92" s="215">
        <f>O92*H92</f>
        <v>0</v>
      </c>
      <c r="Q92" s="215">
        <v>0</v>
      </c>
      <c r="R92" s="215">
        <f>Q92*H92</f>
        <v>0</v>
      </c>
      <c r="S92" s="215">
        <v>0</v>
      </c>
      <c r="T92" s="216">
        <f>S92*H92</f>
        <v>0</v>
      </c>
      <c r="AR92" s="25" t="s">
        <v>6123</v>
      </c>
      <c r="AT92" s="25" t="s">
        <v>203</v>
      </c>
      <c r="AU92" s="25" t="s">
        <v>87</v>
      </c>
      <c r="AY92" s="25" t="s">
        <v>201</v>
      </c>
      <c r="BE92" s="217">
        <f>IF(N92="základní",J92,0)</f>
        <v>0</v>
      </c>
      <c r="BF92" s="217">
        <f>IF(N92="snížená",J92,0)</f>
        <v>0</v>
      </c>
      <c r="BG92" s="217">
        <f>IF(N92="zákl. přenesená",J92,0)</f>
        <v>0</v>
      </c>
      <c r="BH92" s="217">
        <f>IF(N92="sníž. přenesená",J92,0)</f>
        <v>0</v>
      </c>
      <c r="BI92" s="217">
        <f>IF(N92="nulová",J92,0)</f>
        <v>0</v>
      </c>
      <c r="BJ92" s="25" t="s">
        <v>42</v>
      </c>
      <c r="BK92" s="217">
        <f>ROUND(I92*H92,2)</f>
        <v>0</v>
      </c>
      <c r="BL92" s="25" t="s">
        <v>6123</v>
      </c>
      <c r="BM92" s="25" t="s">
        <v>6137</v>
      </c>
    </row>
    <row r="93" spans="2:65" s="1" customFormat="1" ht="25.5" customHeight="1">
      <c r="B93" s="43"/>
      <c r="C93" s="206" t="s">
        <v>123</v>
      </c>
      <c r="D93" s="206" t="s">
        <v>203</v>
      </c>
      <c r="E93" s="207" t="s">
        <v>6138</v>
      </c>
      <c r="F93" s="208" t="s">
        <v>6139</v>
      </c>
      <c r="G93" s="209" t="s">
        <v>6122</v>
      </c>
      <c r="H93" s="210">
        <v>1</v>
      </c>
      <c r="I93" s="211"/>
      <c r="J93" s="212">
        <f>ROUND(I93*H93,2)</f>
        <v>0</v>
      </c>
      <c r="K93" s="208" t="s">
        <v>207</v>
      </c>
      <c r="L93" s="63"/>
      <c r="M93" s="213" t="s">
        <v>34</v>
      </c>
      <c r="N93" s="214" t="s">
        <v>51</v>
      </c>
      <c r="O93" s="44"/>
      <c r="P93" s="215">
        <f>O93*H93</f>
        <v>0</v>
      </c>
      <c r="Q93" s="215">
        <v>0</v>
      </c>
      <c r="R93" s="215">
        <f>Q93*H93</f>
        <v>0</v>
      </c>
      <c r="S93" s="215">
        <v>0</v>
      </c>
      <c r="T93" s="216">
        <f>S93*H93</f>
        <v>0</v>
      </c>
      <c r="AR93" s="25" t="s">
        <v>6123</v>
      </c>
      <c r="AT93" s="25" t="s">
        <v>203</v>
      </c>
      <c r="AU93" s="25" t="s">
        <v>87</v>
      </c>
      <c r="AY93" s="25" t="s">
        <v>201</v>
      </c>
      <c r="BE93" s="217">
        <f>IF(N93="základní",J93,0)</f>
        <v>0</v>
      </c>
      <c r="BF93" s="217">
        <f>IF(N93="snížená",J93,0)</f>
        <v>0</v>
      </c>
      <c r="BG93" s="217">
        <f>IF(N93="zákl. přenesená",J93,0)</f>
        <v>0</v>
      </c>
      <c r="BH93" s="217">
        <f>IF(N93="sníž. přenesená",J93,0)</f>
        <v>0</v>
      </c>
      <c r="BI93" s="217">
        <f>IF(N93="nulová",J93,0)</f>
        <v>0</v>
      </c>
      <c r="BJ93" s="25" t="s">
        <v>42</v>
      </c>
      <c r="BK93" s="217">
        <f>ROUND(I93*H93,2)</f>
        <v>0</v>
      </c>
      <c r="BL93" s="25" t="s">
        <v>6123</v>
      </c>
      <c r="BM93" s="25" t="s">
        <v>6140</v>
      </c>
    </row>
    <row r="94" spans="2:65" s="1" customFormat="1" ht="38.25" customHeight="1">
      <c r="B94" s="43"/>
      <c r="C94" s="206" t="s">
        <v>233</v>
      </c>
      <c r="D94" s="206" t="s">
        <v>203</v>
      </c>
      <c r="E94" s="207" t="s">
        <v>6141</v>
      </c>
      <c r="F94" s="208" t="s">
        <v>6142</v>
      </c>
      <c r="G94" s="209" t="s">
        <v>6122</v>
      </c>
      <c r="H94" s="210">
        <v>1</v>
      </c>
      <c r="I94" s="211"/>
      <c r="J94" s="212">
        <f>ROUND(I94*H94,2)</f>
        <v>0</v>
      </c>
      <c r="K94" s="208" t="s">
        <v>207</v>
      </c>
      <c r="L94" s="63"/>
      <c r="M94" s="213" t="s">
        <v>34</v>
      </c>
      <c r="N94" s="214" t="s">
        <v>51</v>
      </c>
      <c r="O94" s="44"/>
      <c r="P94" s="215">
        <f>O94*H94</f>
        <v>0</v>
      </c>
      <c r="Q94" s="215">
        <v>0</v>
      </c>
      <c r="R94" s="215">
        <f>Q94*H94</f>
        <v>0</v>
      </c>
      <c r="S94" s="215">
        <v>0</v>
      </c>
      <c r="T94" s="216">
        <f>S94*H94</f>
        <v>0</v>
      </c>
      <c r="AR94" s="25" t="s">
        <v>6123</v>
      </c>
      <c r="AT94" s="25" t="s">
        <v>203</v>
      </c>
      <c r="AU94" s="25" t="s">
        <v>87</v>
      </c>
      <c r="AY94" s="25" t="s">
        <v>201</v>
      </c>
      <c r="BE94" s="217">
        <f>IF(N94="základní",J94,0)</f>
        <v>0</v>
      </c>
      <c r="BF94" s="217">
        <f>IF(N94="snížená",J94,0)</f>
        <v>0</v>
      </c>
      <c r="BG94" s="217">
        <f>IF(N94="zákl. přenesená",J94,0)</f>
        <v>0</v>
      </c>
      <c r="BH94" s="217">
        <f>IF(N94="sníž. přenesená",J94,0)</f>
        <v>0</v>
      </c>
      <c r="BI94" s="217">
        <f>IF(N94="nulová",J94,0)</f>
        <v>0</v>
      </c>
      <c r="BJ94" s="25" t="s">
        <v>42</v>
      </c>
      <c r="BK94" s="217">
        <f>ROUND(I94*H94,2)</f>
        <v>0</v>
      </c>
      <c r="BL94" s="25" t="s">
        <v>6123</v>
      </c>
      <c r="BM94" s="25" t="s">
        <v>6143</v>
      </c>
    </row>
    <row r="95" spans="2:65" s="11" customFormat="1" ht="29.85" customHeight="1">
      <c r="B95" s="190"/>
      <c r="C95" s="191"/>
      <c r="D95" s="192" t="s">
        <v>79</v>
      </c>
      <c r="E95" s="204" t="s">
        <v>6144</v>
      </c>
      <c r="F95" s="204" t="s">
        <v>6145</v>
      </c>
      <c r="G95" s="191"/>
      <c r="H95" s="191"/>
      <c r="I95" s="194"/>
      <c r="J95" s="205">
        <f>BK95</f>
        <v>0</v>
      </c>
      <c r="K95" s="191"/>
      <c r="L95" s="196"/>
      <c r="M95" s="197"/>
      <c r="N95" s="198"/>
      <c r="O95" s="198"/>
      <c r="P95" s="199">
        <f>SUM(P96:P104)</f>
        <v>0</v>
      </c>
      <c r="Q95" s="198"/>
      <c r="R95" s="199">
        <f>SUM(R96:R104)</f>
        <v>0</v>
      </c>
      <c r="S95" s="198"/>
      <c r="T95" s="200">
        <f>SUM(T96:T104)</f>
        <v>0</v>
      </c>
      <c r="AR95" s="201" t="s">
        <v>123</v>
      </c>
      <c r="AT95" s="202" t="s">
        <v>79</v>
      </c>
      <c r="AU95" s="202" t="s">
        <v>42</v>
      </c>
      <c r="AY95" s="201" t="s">
        <v>201</v>
      </c>
      <c r="BK95" s="203">
        <f>SUM(BK96:BK104)</f>
        <v>0</v>
      </c>
    </row>
    <row r="96" spans="2:65" s="1" customFormat="1" ht="25.5" customHeight="1">
      <c r="B96" s="43"/>
      <c r="C96" s="206" t="s">
        <v>238</v>
      </c>
      <c r="D96" s="206" t="s">
        <v>203</v>
      </c>
      <c r="E96" s="207" t="s">
        <v>6146</v>
      </c>
      <c r="F96" s="208" t="s">
        <v>6147</v>
      </c>
      <c r="G96" s="209" t="s">
        <v>6148</v>
      </c>
      <c r="H96" s="210">
        <v>9</v>
      </c>
      <c r="I96" s="211"/>
      <c r="J96" s="212">
        <f t="shared" ref="J96:J102" si="0">ROUND(I96*H96,2)</f>
        <v>0</v>
      </c>
      <c r="K96" s="208" t="s">
        <v>207</v>
      </c>
      <c r="L96" s="63"/>
      <c r="M96" s="213" t="s">
        <v>34</v>
      </c>
      <c r="N96" s="214" t="s">
        <v>51</v>
      </c>
      <c r="O96" s="44"/>
      <c r="P96" s="215">
        <f t="shared" ref="P96:P102" si="1">O96*H96</f>
        <v>0</v>
      </c>
      <c r="Q96" s="215">
        <v>0</v>
      </c>
      <c r="R96" s="215">
        <f t="shared" ref="R96:R102" si="2">Q96*H96</f>
        <v>0</v>
      </c>
      <c r="S96" s="215">
        <v>0</v>
      </c>
      <c r="T96" s="216">
        <f t="shared" ref="T96:T102" si="3">S96*H96</f>
        <v>0</v>
      </c>
      <c r="AR96" s="25" t="s">
        <v>6123</v>
      </c>
      <c r="AT96" s="25" t="s">
        <v>203</v>
      </c>
      <c r="AU96" s="25" t="s">
        <v>87</v>
      </c>
      <c r="AY96" s="25" t="s">
        <v>201</v>
      </c>
      <c r="BE96" s="217">
        <f t="shared" ref="BE96:BE102" si="4">IF(N96="základní",J96,0)</f>
        <v>0</v>
      </c>
      <c r="BF96" s="217">
        <f t="shared" ref="BF96:BF102" si="5">IF(N96="snížená",J96,0)</f>
        <v>0</v>
      </c>
      <c r="BG96" s="217">
        <f t="shared" ref="BG96:BG102" si="6">IF(N96="zákl. přenesená",J96,0)</f>
        <v>0</v>
      </c>
      <c r="BH96" s="217">
        <f t="shared" ref="BH96:BH102" si="7">IF(N96="sníž. přenesená",J96,0)</f>
        <v>0</v>
      </c>
      <c r="BI96" s="217">
        <f t="shared" ref="BI96:BI102" si="8">IF(N96="nulová",J96,0)</f>
        <v>0</v>
      </c>
      <c r="BJ96" s="25" t="s">
        <v>42</v>
      </c>
      <c r="BK96" s="217">
        <f t="shared" ref="BK96:BK102" si="9">ROUND(I96*H96,2)</f>
        <v>0</v>
      </c>
      <c r="BL96" s="25" t="s">
        <v>6123</v>
      </c>
      <c r="BM96" s="25" t="s">
        <v>6149</v>
      </c>
    </row>
    <row r="97" spans="2:65" s="1" customFormat="1" ht="16.5" customHeight="1">
      <c r="B97" s="43"/>
      <c r="C97" s="206" t="s">
        <v>244</v>
      </c>
      <c r="D97" s="206" t="s">
        <v>203</v>
      </c>
      <c r="E97" s="207" t="s">
        <v>6150</v>
      </c>
      <c r="F97" s="208" t="s">
        <v>6151</v>
      </c>
      <c r="G97" s="209" t="s">
        <v>6148</v>
      </c>
      <c r="H97" s="210">
        <v>9</v>
      </c>
      <c r="I97" s="211"/>
      <c r="J97" s="212">
        <f t="shared" si="0"/>
        <v>0</v>
      </c>
      <c r="K97" s="208" t="s">
        <v>207</v>
      </c>
      <c r="L97" s="63"/>
      <c r="M97" s="213" t="s">
        <v>34</v>
      </c>
      <c r="N97" s="214" t="s">
        <v>51</v>
      </c>
      <c r="O97" s="44"/>
      <c r="P97" s="215">
        <f t="shared" si="1"/>
        <v>0</v>
      </c>
      <c r="Q97" s="215">
        <v>0</v>
      </c>
      <c r="R97" s="215">
        <f t="shared" si="2"/>
        <v>0</v>
      </c>
      <c r="S97" s="215">
        <v>0</v>
      </c>
      <c r="T97" s="216">
        <f t="shared" si="3"/>
        <v>0</v>
      </c>
      <c r="AR97" s="25" t="s">
        <v>6123</v>
      </c>
      <c r="AT97" s="25" t="s">
        <v>203</v>
      </c>
      <c r="AU97" s="25" t="s">
        <v>87</v>
      </c>
      <c r="AY97" s="25" t="s">
        <v>201</v>
      </c>
      <c r="BE97" s="217">
        <f t="shared" si="4"/>
        <v>0</v>
      </c>
      <c r="BF97" s="217">
        <f t="shared" si="5"/>
        <v>0</v>
      </c>
      <c r="BG97" s="217">
        <f t="shared" si="6"/>
        <v>0</v>
      </c>
      <c r="BH97" s="217">
        <f t="shared" si="7"/>
        <v>0</v>
      </c>
      <c r="BI97" s="217">
        <f t="shared" si="8"/>
        <v>0</v>
      </c>
      <c r="BJ97" s="25" t="s">
        <v>42</v>
      </c>
      <c r="BK97" s="217">
        <f t="shared" si="9"/>
        <v>0</v>
      </c>
      <c r="BL97" s="25" t="s">
        <v>6123</v>
      </c>
      <c r="BM97" s="25" t="s">
        <v>6152</v>
      </c>
    </row>
    <row r="98" spans="2:65" s="1" customFormat="1" ht="16.5" customHeight="1">
      <c r="B98" s="43"/>
      <c r="C98" s="206" t="s">
        <v>249</v>
      </c>
      <c r="D98" s="206" t="s">
        <v>203</v>
      </c>
      <c r="E98" s="207" t="s">
        <v>6153</v>
      </c>
      <c r="F98" s="208" t="s">
        <v>6154</v>
      </c>
      <c r="G98" s="209" t="s">
        <v>6148</v>
      </c>
      <c r="H98" s="210">
        <v>9</v>
      </c>
      <c r="I98" s="211"/>
      <c r="J98" s="212">
        <f t="shared" si="0"/>
        <v>0</v>
      </c>
      <c r="K98" s="208" t="s">
        <v>207</v>
      </c>
      <c r="L98" s="63"/>
      <c r="M98" s="213" t="s">
        <v>34</v>
      </c>
      <c r="N98" s="214" t="s">
        <v>51</v>
      </c>
      <c r="O98" s="44"/>
      <c r="P98" s="215">
        <f t="shared" si="1"/>
        <v>0</v>
      </c>
      <c r="Q98" s="215">
        <v>0</v>
      </c>
      <c r="R98" s="215">
        <f t="shared" si="2"/>
        <v>0</v>
      </c>
      <c r="S98" s="215">
        <v>0</v>
      </c>
      <c r="T98" s="216">
        <f t="shared" si="3"/>
        <v>0</v>
      </c>
      <c r="AR98" s="25" t="s">
        <v>6123</v>
      </c>
      <c r="AT98" s="25" t="s">
        <v>203</v>
      </c>
      <c r="AU98" s="25" t="s">
        <v>87</v>
      </c>
      <c r="AY98" s="25" t="s">
        <v>201</v>
      </c>
      <c r="BE98" s="217">
        <f t="shared" si="4"/>
        <v>0</v>
      </c>
      <c r="BF98" s="217">
        <f t="shared" si="5"/>
        <v>0</v>
      </c>
      <c r="BG98" s="217">
        <f t="shared" si="6"/>
        <v>0</v>
      </c>
      <c r="BH98" s="217">
        <f t="shared" si="7"/>
        <v>0</v>
      </c>
      <c r="BI98" s="217">
        <f t="shared" si="8"/>
        <v>0</v>
      </c>
      <c r="BJ98" s="25" t="s">
        <v>42</v>
      </c>
      <c r="BK98" s="217">
        <f t="shared" si="9"/>
        <v>0</v>
      </c>
      <c r="BL98" s="25" t="s">
        <v>6123</v>
      </c>
      <c r="BM98" s="25" t="s">
        <v>6155</v>
      </c>
    </row>
    <row r="99" spans="2:65" s="1" customFormat="1" ht="16.5" customHeight="1">
      <c r="B99" s="43"/>
      <c r="C99" s="206" t="s">
        <v>253</v>
      </c>
      <c r="D99" s="206" t="s">
        <v>203</v>
      </c>
      <c r="E99" s="207" t="s">
        <v>6156</v>
      </c>
      <c r="F99" s="208" t="s">
        <v>6157</v>
      </c>
      <c r="G99" s="209" t="s">
        <v>6148</v>
      </c>
      <c r="H99" s="210">
        <v>9</v>
      </c>
      <c r="I99" s="211"/>
      <c r="J99" s="212">
        <f t="shared" si="0"/>
        <v>0</v>
      </c>
      <c r="K99" s="208" t="s">
        <v>207</v>
      </c>
      <c r="L99" s="63"/>
      <c r="M99" s="213" t="s">
        <v>34</v>
      </c>
      <c r="N99" s="214" t="s">
        <v>51</v>
      </c>
      <c r="O99" s="44"/>
      <c r="P99" s="215">
        <f t="shared" si="1"/>
        <v>0</v>
      </c>
      <c r="Q99" s="215">
        <v>0</v>
      </c>
      <c r="R99" s="215">
        <f t="shared" si="2"/>
        <v>0</v>
      </c>
      <c r="S99" s="215">
        <v>0</v>
      </c>
      <c r="T99" s="216">
        <f t="shared" si="3"/>
        <v>0</v>
      </c>
      <c r="AR99" s="25" t="s">
        <v>6123</v>
      </c>
      <c r="AT99" s="25" t="s">
        <v>203</v>
      </c>
      <c r="AU99" s="25" t="s">
        <v>87</v>
      </c>
      <c r="AY99" s="25" t="s">
        <v>201</v>
      </c>
      <c r="BE99" s="217">
        <f t="shared" si="4"/>
        <v>0</v>
      </c>
      <c r="BF99" s="217">
        <f t="shared" si="5"/>
        <v>0</v>
      </c>
      <c r="BG99" s="217">
        <f t="shared" si="6"/>
        <v>0</v>
      </c>
      <c r="BH99" s="217">
        <f t="shared" si="7"/>
        <v>0</v>
      </c>
      <c r="BI99" s="217">
        <f t="shared" si="8"/>
        <v>0</v>
      </c>
      <c r="BJ99" s="25" t="s">
        <v>42</v>
      </c>
      <c r="BK99" s="217">
        <f t="shared" si="9"/>
        <v>0</v>
      </c>
      <c r="BL99" s="25" t="s">
        <v>6123</v>
      </c>
      <c r="BM99" s="25" t="s">
        <v>6158</v>
      </c>
    </row>
    <row r="100" spans="2:65" s="1" customFormat="1" ht="25.5" customHeight="1">
      <c r="B100" s="43"/>
      <c r="C100" s="206" t="s">
        <v>257</v>
      </c>
      <c r="D100" s="206" t="s">
        <v>203</v>
      </c>
      <c r="E100" s="207" t="s">
        <v>6159</v>
      </c>
      <c r="F100" s="208" t="s">
        <v>6160</v>
      </c>
      <c r="G100" s="209" t="s">
        <v>6122</v>
      </c>
      <c r="H100" s="210">
        <v>1</v>
      </c>
      <c r="I100" s="211"/>
      <c r="J100" s="212">
        <f t="shared" si="0"/>
        <v>0</v>
      </c>
      <c r="K100" s="208" t="s">
        <v>207</v>
      </c>
      <c r="L100" s="63"/>
      <c r="M100" s="213" t="s">
        <v>34</v>
      </c>
      <c r="N100" s="214" t="s">
        <v>51</v>
      </c>
      <c r="O100" s="44"/>
      <c r="P100" s="215">
        <f t="shared" si="1"/>
        <v>0</v>
      </c>
      <c r="Q100" s="215">
        <v>0</v>
      </c>
      <c r="R100" s="215">
        <f t="shared" si="2"/>
        <v>0</v>
      </c>
      <c r="S100" s="215">
        <v>0</v>
      </c>
      <c r="T100" s="216">
        <f t="shared" si="3"/>
        <v>0</v>
      </c>
      <c r="AR100" s="25" t="s">
        <v>6123</v>
      </c>
      <c r="AT100" s="25" t="s">
        <v>203</v>
      </c>
      <c r="AU100" s="25" t="s">
        <v>87</v>
      </c>
      <c r="AY100" s="25" t="s">
        <v>201</v>
      </c>
      <c r="BE100" s="217">
        <f t="shared" si="4"/>
        <v>0</v>
      </c>
      <c r="BF100" s="217">
        <f t="shared" si="5"/>
        <v>0</v>
      </c>
      <c r="BG100" s="217">
        <f t="shared" si="6"/>
        <v>0</v>
      </c>
      <c r="BH100" s="217">
        <f t="shared" si="7"/>
        <v>0</v>
      </c>
      <c r="BI100" s="217">
        <f t="shared" si="8"/>
        <v>0</v>
      </c>
      <c r="BJ100" s="25" t="s">
        <v>42</v>
      </c>
      <c r="BK100" s="217">
        <f t="shared" si="9"/>
        <v>0</v>
      </c>
      <c r="BL100" s="25" t="s">
        <v>6123</v>
      </c>
      <c r="BM100" s="25" t="s">
        <v>6161</v>
      </c>
    </row>
    <row r="101" spans="2:65" s="1" customFormat="1" ht="16.5" customHeight="1">
      <c r="B101" s="43"/>
      <c r="C101" s="206" t="s">
        <v>261</v>
      </c>
      <c r="D101" s="206" t="s">
        <v>203</v>
      </c>
      <c r="E101" s="207" t="s">
        <v>6162</v>
      </c>
      <c r="F101" s="208" t="s">
        <v>6163</v>
      </c>
      <c r="G101" s="209" t="s">
        <v>6148</v>
      </c>
      <c r="H101" s="210">
        <v>9</v>
      </c>
      <c r="I101" s="211"/>
      <c r="J101" s="212">
        <f t="shared" si="0"/>
        <v>0</v>
      </c>
      <c r="K101" s="208" t="s">
        <v>207</v>
      </c>
      <c r="L101" s="63"/>
      <c r="M101" s="213" t="s">
        <v>34</v>
      </c>
      <c r="N101" s="214" t="s">
        <v>51</v>
      </c>
      <c r="O101" s="44"/>
      <c r="P101" s="215">
        <f t="shared" si="1"/>
        <v>0</v>
      </c>
      <c r="Q101" s="215">
        <v>0</v>
      </c>
      <c r="R101" s="215">
        <f t="shared" si="2"/>
        <v>0</v>
      </c>
      <c r="S101" s="215">
        <v>0</v>
      </c>
      <c r="T101" s="216">
        <f t="shared" si="3"/>
        <v>0</v>
      </c>
      <c r="AR101" s="25" t="s">
        <v>6123</v>
      </c>
      <c r="AT101" s="25" t="s">
        <v>203</v>
      </c>
      <c r="AU101" s="25" t="s">
        <v>87</v>
      </c>
      <c r="AY101" s="25" t="s">
        <v>201</v>
      </c>
      <c r="BE101" s="217">
        <f t="shared" si="4"/>
        <v>0</v>
      </c>
      <c r="BF101" s="217">
        <f t="shared" si="5"/>
        <v>0</v>
      </c>
      <c r="BG101" s="217">
        <f t="shared" si="6"/>
        <v>0</v>
      </c>
      <c r="BH101" s="217">
        <f t="shared" si="7"/>
        <v>0</v>
      </c>
      <c r="BI101" s="217">
        <f t="shared" si="8"/>
        <v>0</v>
      </c>
      <c r="BJ101" s="25" t="s">
        <v>42</v>
      </c>
      <c r="BK101" s="217">
        <f t="shared" si="9"/>
        <v>0</v>
      </c>
      <c r="BL101" s="25" t="s">
        <v>6123</v>
      </c>
      <c r="BM101" s="25" t="s">
        <v>6164</v>
      </c>
    </row>
    <row r="102" spans="2:65" s="1" customFormat="1" ht="16.5" customHeight="1">
      <c r="B102" s="43"/>
      <c r="C102" s="206" t="s">
        <v>265</v>
      </c>
      <c r="D102" s="206" t="s">
        <v>203</v>
      </c>
      <c r="E102" s="207" t="s">
        <v>6165</v>
      </c>
      <c r="F102" s="208" t="s">
        <v>6166</v>
      </c>
      <c r="G102" s="209" t="s">
        <v>6122</v>
      </c>
      <c r="H102" s="210">
        <v>1</v>
      </c>
      <c r="I102" s="211"/>
      <c r="J102" s="212">
        <f t="shared" si="0"/>
        <v>0</v>
      </c>
      <c r="K102" s="208" t="s">
        <v>207</v>
      </c>
      <c r="L102" s="63"/>
      <c r="M102" s="213" t="s">
        <v>34</v>
      </c>
      <c r="N102" s="214" t="s">
        <v>51</v>
      </c>
      <c r="O102" s="44"/>
      <c r="P102" s="215">
        <f t="shared" si="1"/>
        <v>0</v>
      </c>
      <c r="Q102" s="215">
        <v>0</v>
      </c>
      <c r="R102" s="215">
        <f t="shared" si="2"/>
        <v>0</v>
      </c>
      <c r="S102" s="215">
        <v>0</v>
      </c>
      <c r="T102" s="216">
        <f t="shared" si="3"/>
        <v>0</v>
      </c>
      <c r="AR102" s="25" t="s">
        <v>6123</v>
      </c>
      <c r="AT102" s="25" t="s">
        <v>203</v>
      </c>
      <c r="AU102" s="25" t="s">
        <v>87</v>
      </c>
      <c r="AY102" s="25" t="s">
        <v>201</v>
      </c>
      <c r="BE102" s="217">
        <f t="shared" si="4"/>
        <v>0</v>
      </c>
      <c r="BF102" s="217">
        <f t="shared" si="5"/>
        <v>0</v>
      </c>
      <c r="BG102" s="217">
        <f t="shared" si="6"/>
        <v>0</v>
      </c>
      <c r="BH102" s="217">
        <f t="shared" si="7"/>
        <v>0</v>
      </c>
      <c r="BI102" s="217">
        <f t="shared" si="8"/>
        <v>0</v>
      </c>
      <c r="BJ102" s="25" t="s">
        <v>42</v>
      </c>
      <c r="BK102" s="217">
        <f t="shared" si="9"/>
        <v>0</v>
      </c>
      <c r="BL102" s="25" t="s">
        <v>6123</v>
      </c>
      <c r="BM102" s="25" t="s">
        <v>6167</v>
      </c>
    </row>
    <row r="103" spans="2:65" s="1" customFormat="1" ht="94.5">
      <c r="B103" s="43"/>
      <c r="C103" s="65"/>
      <c r="D103" s="218" t="s">
        <v>710</v>
      </c>
      <c r="E103" s="65"/>
      <c r="F103" s="219" t="s">
        <v>6168</v>
      </c>
      <c r="G103" s="65"/>
      <c r="H103" s="65"/>
      <c r="I103" s="175"/>
      <c r="J103" s="65"/>
      <c r="K103" s="65"/>
      <c r="L103" s="63"/>
      <c r="M103" s="220"/>
      <c r="N103" s="44"/>
      <c r="O103" s="44"/>
      <c r="P103" s="44"/>
      <c r="Q103" s="44"/>
      <c r="R103" s="44"/>
      <c r="S103" s="44"/>
      <c r="T103" s="80"/>
      <c r="AT103" s="25" t="s">
        <v>710</v>
      </c>
      <c r="AU103" s="25" t="s">
        <v>87</v>
      </c>
    </row>
    <row r="104" spans="2:65" s="1" customFormat="1" ht="25.5" customHeight="1">
      <c r="B104" s="43"/>
      <c r="C104" s="206" t="s">
        <v>272</v>
      </c>
      <c r="D104" s="206" t="s">
        <v>203</v>
      </c>
      <c r="E104" s="207" t="s">
        <v>6169</v>
      </c>
      <c r="F104" s="208" t="s">
        <v>6170</v>
      </c>
      <c r="G104" s="209" t="s">
        <v>6122</v>
      </c>
      <c r="H104" s="210">
        <v>1</v>
      </c>
      <c r="I104" s="211"/>
      <c r="J104" s="212">
        <f>ROUND(I104*H104,2)</f>
        <v>0</v>
      </c>
      <c r="K104" s="208" t="s">
        <v>207</v>
      </c>
      <c r="L104" s="63"/>
      <c r="M104" s="213" t="s">
        <v>34</v>
      </c>
      <c r="N104" s="214" t="s">
        <v>51</v>
      </c>
      <c r="O104" s="44"/>
      <c r="P104" s="215">
        <f>O104*H104</f>
        <v>0</v>
      </c>
      <c r="Q104" s="215">
        <v>0</v>
      </c>
      <c r="R104" s="215">
        <f>Q104*H104</f>
        <v>0</v>
      </c>
      <c r="S104" s="215">
        <v>0</v>
      </c>
      <c r="T104" s="216">
        <f>S104*H104</f>
        <v>0</v>
      </c>
      <c r="AR104" s="25" t="s">
        <v>6123</v>
      </c>
      <c r="AT104" s="25" t="s">
        <v>203</v>
      </c>
      <c r="AU104" s="25" t="s">
        <v>87</v>
      </c>
      <c r="AY104" s="25" t="s">
        <v>201</v>
      </c>
      <c r="BE104" s="217">
        <f>IF(N104="základní",J104,0)</f>
        <v>0</v>
      </c>
      <c r="BF104" s="217">
        <f>IF(N104="snížená",J104,0)</f>
        <v>0</v>
      </c>
      <c r="BG104" s="217">
        <f>IF(N104="zákl. přenesená",J104,0)</f>
        <v>0</v>
      </c>
      <c r="BH104" s="217">
        <f>IF(N104="sníž. přenesená",J104,0)</f>
        <v>0</v>
      </c>
      <c r="BI104" s="217">
        <f>IF(N104="nulová",J104,0)</f>
        <v>0</v>
      </c>
      <c r="BJ104" s="25" t="s">
        <v>42</v>
      </c>
      <c r="BK104" s="217">
        <f>ROUND(I104*H104,2)</f>
        <v>0</v>
      </c>
      <c r="BL104" s="25" t="s">
        <v>6123</v>
      </c>
      <c r="BM104" s="25" t="s">
        <v>6171</v>
      </c>
    </row>
    <row r="105" spans="2:65" s="11" customFormat="1" ht="29.85" customHeight="1">
      <c r="B105" s="190"/>
      <c r="C105" s="191"/>
      <c r="D105" s="192" t="s">
        <v>79</v>
      </c>
      <c r="E105" s="204" t="s">
        <v>6172</v>
      </c>
      <c r="F105" s="204" t="s">
        <v>6173</v>
      </c>
      <c r="G105" s="191"/>
      <c r="H105" s="191"/>
      <c r="I105" s="194"/>
      <c r="J105" s="205">
        <f>BK105</f>
        <v>0</v>
      </c>
      <c r="K105" s="191"/>
      <c r="L105" s="196"/>
      <c r="M105" s="197"/>
      <c r="N105" s="198"/>
      <c r="O105" s="198"/>
      <c r="P105" s="199">
        <f>SUM(P106:P107)</f>
        <v>0</v>
      </c>
      <c r="Q105" s="198"/>
      <c r="R105" s="199">
        <f>SUM(R106:R107)</f>
        <v>0</v>
      </c>
      <c r="S105" s="198"/>
      <c r="T105" s="200">
        <f>SUM(T106:T107)</f>
        <v>0</v>
      </c>
      <c r="AR105" s="201" t="s">
        <v>123</v>
      </c>
      <c r="AT105" s="202" t="s">
        <v>79</v>
      </c>
      <c r="AU105" s="202" t="s">
        <v>42</v>
      </c>
      <c r="AY105" s="201" t="s">
        <v>201</v>
      </c>
      <c r="BK105" s="203">
        <f>SUM(BK106:BK107)</f>
        <v>0</v>
      </c>
    </row>
    <row r="106" spans="2:65" s="1" customFormat="1" ht="25.5" customHeight="1">
      <c r="B106" s="43"/>
      <c r="C106" s="206" t="s">
        <v>10</v>
      </c>
      <c r="D106" s="206" t="s">
        <v>203</v>
      </c>
      <c r="E106" s="207" t="s">
        <v>6174</v>
      </c>
      <c r="F106" s="208" t="s">
        <v>6175</v>
      </c>
      <c r="G106" s="209" t="s">
        <v>6122</v>
      </c>
      <c r="H106" s="210">
        <v>1</v>
      </c>
      <c r="I106" s="211"/>
      <c r="J106" s="212">
        <f>ROUND(I106*H106,2)</f>
        <v>0</v>
      </c>
      <c r="K106" s="208" t="s">
        <v>207</v>
      </c>
      <c r="L106" s="63"/>
      <c r="M106" s="213" t="s">
        <v>34</v>
      </c>
      <c r="N106" s="214" t="s">
        <v>51</v>
      </c>
      <c r="O106" s="44"/>
      <c r="P106" s="215">
        <f>O106*H106</f>
        <v>0</v>
      </c>
      <c r="Q106" s="215">
        <v>0</v>
      </c>
      <c r="R106" s="215">
        <f>Q106*H106</f>
        <v>0</v>
      </c>
      <c r="S106" s="215">
        <v>0</v>
      </c>
      <c r="T106" s="216">
        <f>S106*H106</f>
        <v>0</v>
      </c>
      <c r="AR106" s="25" t="s">
        <v>6123</v>
      </c>
      <c r="AT106" s="25" t="s">
        <v>203</v>
      </c>
      <c r="AU106" s="25" t="s">
        <v>87</v>
      </c>
      <c r="AY106" s="25" t="s">
        <v>201</v>
      </c>
      <c r="BE106" s="217">
        <f>IF(N106="základní",J106,0)</f>
        <v>0</v>
      </c>
      <c r="BF106" s="217">
        <f>IF(N106="snížená",J106,0)</f>
        <v>0</v>
      </c>
      <c r="BG106" s="217">
        <f>IF(N106="zákl. přenesená",J106,0)</f>
        <v>0</v>
      </c>
      <c r="BH106" s="217">
        <f>IF(N106="sníž. přenesená",J106,0)</f>
        <v>0</v>
      </c>
      <c r="BI106" s="217">
        <f>IF(N106="nulová",J106,0)</f>
        <v>0</v>
      </c>
      <c r="BJ106" s="25" t="s">
        <v>42</v>
      </c>
      <c r="BK106" s="217">
        <f>ROUND(I106*H106,2)</f>
        <v>0</v>
      </c>
      <c r="BL106" s="25" t="s">
        <v>6123</v>
      </c>
      <c r="BM106" s="25" t="s">
        <v>6176</v>
      </c>
    </row>
    <row r="107" spans="2:65" s="1" customFormat="1" ht="25.5" customHeight="1">
      <c r="B107" s="43"/>
      <c r="C107" s="206" t="s">
        <v>286</v>
      </c>
      <c r="D107" s="206" t="s">
        <v>203</v>
      </c>
      <c r="E107" s="207" t="s">
        <v>6177</v>
      </c>
      <c r="F107" s="208" t="s">
        <v>6178</v>
      </c>
      <c r="G107" s="209" t="s">
        <v>6122</v>
      </c>
      <c r="H107" s="210">
        <v>1</v>
      </c>
      <c r="I107" s="211"/>
      <c r="J107" s="212">
        <f>ROUND(I107*H107,2)</f>
        <v>0</v>
      </c>
      <c r="K107" s="208" t="s">
        <v>207</v>
      </c>
      <c r="L107" s="63"/>
      <c r="M107" s="213" t="s">
        <v>34</v>
      </c>
      <c r="N107" s="214" t="s">
        <v>51</v>
      </c>
      <c r="O107" s="44"/>
      <c r="P107" s="215">
        <f>O107*H107</f>
        <v>0</v>
      </c>
      <c r="Q107" s="215">
        <v>0</v>
      </c>
      <c r="R107" s="215">
        <f>Q107*H107</f>
        <v>0</v>
      </c>
      <c r="S107" s="215">
        <v>0</v>
      </c>
      <c r="T107" s="216">
        <f>S107*H107</f>
        <v>0</v>
      </c>
      <c r="AR107" s="25" t="s">
        <v>6123</v>
      </c>
      <c r="AT107" s="25" t="s">
        <v>203</v>
      </c>
      <c r="AU107" s="25" t="s">
        <v>87</v>
      </c>
      <c r="AY107" s="25" t="s">
        <v>201</v>
      </c>
      <c r="BE107" s="217">
        <f>IF(N107="základní",J107,0)</f>
        <v>0</v>
      </c>
      <c r="BF107" s="217">
        <f>IF(N107="snížená",J107,0)</f>
        <v>0</v>
      </c>
      <c r="BG107" s="217">
        <f>IF(N107="zákl. přenesená",J107,0)</f>
        <v>0</v>
      </c>
      <c r="BH107" s="217">
        <f>IF(N107="sníž. přenesená",J107,0)</f>
        <v>0</v>
      </c>
      <c r="BI107" s="217">
        <f>IF(N107="nulová",J107,0)</f>
        <v>0</v>
      </c>
      <c r="BJ107" s="25" t="s">
        <v>42</v>
      </c>
      <c r="BK107" s="217">
        <f>ROUND(I107*H107,2)</f>
        <v>0</v>
      </c>
      <c r="BL107" s="25" t="s">
        <v>6123</v>
      </c>
      <c r="BM107" s="25" t="s">
        <v>6179</v>
      </c>
    </row>
    <row r="108" spans="2:65" s="11" customFormat="1" ht="29.85" customHeight="1">
      <c r="B108" s="190"/>
      <c r="C108" s="191"/>
      <c r="D108" s="192" t="s">
        <v>79</v>
      </c>
      <c r="E108" s="204" t="s">
        <v>6180</v>
      </c>
      <c r="F108" s="204" t="s">
        <v>6181</v>
      </c>
      <c r="G108" s="191"/>
      <c r="H108" s="191"/>
      <c r="I108" s="194"/>
      <c r="J108" s="205">
        <f>BK108</f>
        <v>0</v>
      </c>
      <c r="K108" s="191"/>
      <c r="L108" s="196"/>
      <c r="M108" s="197"/>
      <c r="N108" s="198"/>
      <c r="O108" s="198"/>
      <c r="P108" s="199">
        <f>P109</f>
        <v>0</v>
      </c>
      <c r="Q108" s="198"/>
      <c r="R108" s="199">
        <f>R109</f>
        <v>0</v>
      </c>
      <c r="S108" s="198"/>
      <c r="T108" s="200">
        <f>T109</f>
        <v>0</v>
      </c>
      <c r="AR108" s="201" t="s">
        <v>123</v>
      </c>
      <c r="AT108" s="202" t="s">
        <v>79</v>
      </c>
      <c r="AU108" s="202" t="s">
        <v>42</v>
      </c>
      <c r="AY108" s="201" t="s">
        <v>201</v>
      </c>
      <c r="BK108" s="203">
        <f>BK109</f>
        <v>0</v>
      </c>
    </row>
    <row r="109" spans="2:65" s="1" customFormat="1" ht="16.5" customHeight="1">
      <c r="B109" s="43"/>
      <c r="C109" s="206" t="s">
        <v>305</v>
      </c>
      <c r="D109" s="206" t="s">
        <v>203</v>
      </c>
      <c r="E109" s="207" t="s">
        <v>6182</v>
      </c>
      <c r="F109" s="208" t="s">
        <v>6183</v>
      </c>
      <c r="G109" s="209" t="s">
        <v>6122</v>
      </c>
      <c r="H109" s="210">
        <v>1</v>
      </c>
      <c r="I109" s="211"/>
      <c r="J109" s="212">
        <f>ROUND(I109*H109,2)</f>
        <v>0</v>
      </c>
      <c r="K109" s="208" t="s">
        <v>207</v>
      </c>
      <c r="L109" s="63"/>
      <c r="M109" s="213" t="s">
        <v>34</v>
      </c>
      <c r="N109" s="214" t="s">
        <v>51</v>
      </c>
      <c r="O109" s="44"/>
      <c r="P109" s="215">
        <f>O109*H109</f>
        <v>0</v>
      </c>
      <c r="Q109" s="215">
        <v>0</v>
      </c>
      <c r="R109" s="215">
        <f>Q109*H109</f>
        <v>0</v>
      </c>
      <c r="S109" s="215">
        <v>0</v>
      </c>
      <c r="T109" s="216">
        <f>S109*H109</f>
        <v>0</v>
      </c>
      <c r="AR109" s="25" t="s">
        <v>6123</v>
      </c>
      <c r="AT109" s="25" t="s">
        <v>203</v>
      </c>
      <c r="AU109" s="25" t="s">
        <v>87</v>
      </c>
      <c r="AY109" s="25" t="s">
        <v>201</v>
      </c>
      <c r="BE109" s="217">
        <f>IF(N109="základní",J109,0)</f>
        <v>0</v>
      </c>
      <c r="BF109" s="217">
        <f>IF(N109="snížená",J109,0)</f>
        <v>0</v>
      </c>
      <c r="BG109" s="217">
        <f>IF(N109="zákl. přenesená",J109,0)</f>
        <v>0</v>
      </c>
      <c r="BH109" s="217">
        <f>IF(N109="sníž. přenesená",J109,0)</f>
        <v>0</v>
      </c>
      <c r="BI109" s="217">
        <f>IF(N109="nulová",J109,0)</f>
        <v>0</v>
      </c>
      <c r="BJ109" s="25" t="s">
        <v>42</v>
      </c>
      <c r="BK109" s="217">
        <f>ROUND(I109*H109,2)</f>
        <v>0</v>
      </c>
      <c r="BL109" s="25" t="s">
        <v>6123</v>
      </c>
      <c r="BM109" s="25" t="s">
        <v>6184</v>
      </c>
    </row>
    <row r="110" spans="2:65" s="11" customFormat="1" ht="29.85" customHeight="1">
      <c r="B110" s="190"/>
      <c r="C110" s="191"/>
      <c r="D110" s="192" t="s">
        <v>79</v>
      </c>
      <c r="E110" s="204" t="s">
        <v>6185</v>
      </c>
      <c r="F110" s="204" t="s">
        <v>6186</v>
      </c>
      <c r="G110" s="191"/>
      <c r="H110" s="191"/>
      <c r="I110" s="194"/>
      <c r="J110" s="205">
        <f>BK110</f>
        <v>0</v>
      </c>
      <c r="K110" s="191"/>
      <c r="L110" s="196"/>
      <c r="M110" s="197"/>
      <c r="N110" s="198"/>
      <c r="O110" s="198"/>
      <c r="P110" s="199">
        <f>SUM(P111:P112)</f>
        <v>0</v>
      </c>
      <c r="Q110" s="198"/>
      <c r="R110" s="199">
        <f>SUM(R111:R112)</f>
        <v>0</v>
      </c>
      <c r="S110" s="198"/>
      <c r="T110" s="200">
        <f>SUM(T111:T112)</f>
        <v>0</v>
      </c>
      <c r="AR110" s="201" t="s">
        <v>123</v>
      </c>
      <c r="AT110" s="202" t="s">
        <v>79</v>
      </c>
      <c r="AU110" s="202" t="s">
        <v>42</v>
      </c>
      <c r="AY110" s="201" t="s">
        <v>201</v>
      </c>
      <c r="BK110" s="203">
        <f>SUM(BK111:BK112)</f>
        <v>0</v>
      </c>
    </row>
    <row r="111" spans="2:65" s="1" customFormat="1" ht="16.5" customHeight="1">
      <c r="B111" s="43"/>
      <c r="C111" s="206" t="s">
        <v>311</v>
      </c>
      <c r="D111" s="206" t="s">
        <v>203</v>
      </c>
      <c r="E111" s="207" t="s">
        <v>6187</v>
      </c>
      <c r="F111" s="208" t="s">
        <v>6188</v>
      </c>
      <c r="G111" s="209" t="s">
        <v>6122</v>
      </c>
      <c r="H111" s="210">
        <v>1</v>
      </c>
      <c r="I111" s="211"/>
      <c r="J111" s="212">
        <f>ROUND(I111*H111,2)</f>
        <v>0</v>
      </c>
      <c r="K111" s="208" t="s">
        <v>207</v>
      </c>
      <c r="L111" s="63"/>
      <c r="M111" s="213" t="s">
        <v>34</v>
      </c>
      <c r="N111" s="214" t="s">
        <v>51</v>
      </c>
      <c r="O111" s="44"/>
      <c r="P111" s="215">
        <f>O111*H111</f>
        <v>0</v>
      </c>
      <c r="Q111" s="215">
        <v>0</v>
      </c>
      <c r="R111" s="215">
        <f>Q111*H111</f>
        <v>0</v>
      </c>
      <c r="S111" s="215">
        <v>0</v>
      </c>
      <c r="T111" s="216">
        <f>S111*H111</f>
        <v>0</v>
      </c>
      <c r="AR111" s="25" t="s">
        <v>6123</v>
      </c>
      <c r="AT111" s="25" t="s">
        <v>203</v>
      </c>
      <c r="AU111" s="25" t="s">
        <v>87</v>
      </c>
      <c r="AY111" s="25" t="s">
        <v>201</v>
      </c>
      <c r="BE111" s="217">
        <f>IF(N111="základní",J111,0)</f>
        <v>0</v>
      </c>
      <c r="BF111" s="217">
        <f>IF(N111="snížená",J111,0)</f>
        <v>0</v>
      </c>
      <c r="BG111" s="217">
        <f>IF(N111="zákl. přenesená",J111,0)</f>
        <v>0</v>
      </c>
      <c r="BH111" s="217">
        <f>IF(N111="sníž. přenesená",J111,0)</f>
        <v>0</v>
      </c>
      <c r="BI111" s="217">
        <f>IF(N111="nulová",J111,0)</f>
        <v>0</v>
      </c>
      <c r="BJ111" s="25" t="s">
        <v>42</v>
      </c>
      <c r="BK111" s="217">
        <f>ROUND(I111*H111,2)</f>
        <v>0</v>
      </c>
      <c r="BL111" s="25" t="s">
        <v>6123</v>
      </c>
      <c r="BM111" s="25" t="s">
        <v>6189</v>
      </c>
    </row>
    <row r="112" spans="2:65" s="1" customFormat="1" ht="16.5" customHeight="1">
      <c r="B112" s="43"/>
      <c r="C112" s="206" t="s">
        <v>9</v>
      </c>
      <c r="D112" s="206" t="s">
        <v>203</v>
      </c>
      <c r="E112" s="207" t="s">
        <v>6190</v>
      </c>
      <c r="F112" s="208" t="s">
        <v>6191</v>
      </c>
      <c r="G112" s="209" t="s">
        <v>6122</v>
      </c>
      <c r="H112" s="210">
        <v>1</v>
      </c>
      <c r="I112" s="211"/>
      <c r="J112" s="212">
        <f>ROUND(I112*H112,2)</f>
        <v>0</v>
      </c>
      <c r="K112" s="208" t="s">
        <v>207</v>
      </c>
      <c r="L112" s="63"/>
      <c r="M112" s="213" t="s">
        <v>34</v>
      </c>
      <c r="N112" s="277" t="s">
        <v>51</v>
      </c>
      <c r="O112" s="278"/>
      <c r="P112" s="279">
        <f>O112*H112</f>
        <v>0</v>
      </c>
      <c r="Q112" s="279">
        <v>0</v>
      </c>
      <c r="R112" s="279">
        <f>Q112*H112</f>
        <v>0</v>
      </c>
      <c r="S112" s="279">
        <v>0</v>
      </c>
      <c r="T112" s="280">
        <f>S112*H112</f>
        <v>0</v>
      </c>
      <c r="AR112" s="25" t="s">
        <v>6123</v>
      </c>
      <c r="AT112" s="25" t="s">
        <v>203</v>
      </c>
      <c r="AU112" s="25" t="s">
        <v>87</v>
      </c>
      <c r="AY112" s="25" t="s">
        <v>201</v>
      </c>
      <c r="BE112" s="217">
        <f>IF(N112="základní",J112,0)</f>
        <v>0</v>
      </c>
      <c r="BF112" s="217">
        <f>IF(N112="snížená",J112,0)</f>
        <v>0</v>
      </c>
      <c r="BG112" s="217">
        <f>IF(N112="zákl. přenesená",J112,0)</f>
        <v>0</v>
      </c>
      <c r="BH112" s="217">
        <f>IF(N112="sníž. přenesená",J112,0)</f>
        <v>0</v>
      </c>
      <c r="BI112" s="217">
        <f>IF(N112="nulová",J112,0)</f>
        <v>0</v>
      </c>
      <c r="BJ112" s="25" t="s">
        <v>42</v>
      </c>
      <c r="BK112" s="217">
        <f>ROUND(I112*H112,2)</f>
        <v>0</v>
      </c>
      <c r="BL112" s="25" t="s">
        <v>6123</v>
      </c>
      <c r="BM112" s="25" t="s">
        <v>6192</v>
      </c>
    </row>
    <row r="113" spans="2:12" s="1" customFormat="1" ht="6.95" customHeight="1">
      <c r="B113" s="58"/>
      <c r="C113" s="59"/>
      <c r="D113" s="59"/>
      <c r="E113" s="59"/>
      <c r="F113" s="59"/>
      <c r="G113" s="59"/>
      <c r="H113" s="59"/>
      <c r="I113" s="151"/>
      <c r="J113" s="59"/>
      <c r="K113" s="59"/>
      <c r="L113" s="63"/>
    </row>
  </sheetData>
  <sheetProtection password="CC35" sheet="1" objects="1" scenarios="1" formatColumns="0" formatRows="0" autoFilter="0"/>
  <autoFilter ref="C81:K112"/>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workbookViewId="0"/>
  </sheetViews>
  <sheetFormatPr defaultRowHeight="13.5"/>
  <cols>
    <col min="1" max="1" width="8.33203125" style="283" customWidth="1"/>
    <col min="2" max="2" width="1.6640625" style="283" customWidth="1"/>
    <col min="3" max="4" width="5" style="283" customWidth="1"/>
    <col min="5" max="5" width="11.6640625" style="283" customWidth="1"/>
    <col min="6" max="6" width="9.1640625" style="283" customWidth="1"/>
    <col min="7" max="7" width="5" style="283" customWidth="1"/>
    <col min="8" max="8" width="77.83203125" style="283" customWidth="1"/>
    <col min="9" max="10" width="20" style="283" customWidth="1"/>
    <col min="11" max="11" width="1.6640625" style="283" customWidth="1"/>
  </cols>
  <sheetData>
    <row r="1" spans="2:11" ht="37.5" customHeight="1"/>
    <row r="2" spans="2:11" ht="7.5" customHeight="1">
      <c r="B2" s="284"/>
      <c r="C2" s="285"/>
      <c r="D2" s="285"/>
      <c r="E2" s="285"/>
      <c r="F2" s="285"/>
      <c r="G2" s="285"/>
      <c r="H2" s="285"/>
      <c r="I2" s="285"/>
      <c r="J2" s="285"/>
      <c r="K2" s="286"/>
    </row>
    <row r="3" spans="2:11" s="16" customFormat="1" ht="45" customHeight="1">
      <c r="B3" s="287"/>
      <c r="C3" s="413" t="s">
        <v>6193</v>
      </c>
      <c r="D3" s="413"/>
      <c r="E3" s="413"/>
      <c r="F3" s="413"/>
      <c r="G3" s="413"/>
      <c r="H3" s="413"/>
      <c r="I3" s="413"/>
      <c r="J3" s="413"/>
      <c r="K3" s="288"/>
    </row>
    <row r="4" spans="2:11" ht="25.5" customHeight="1">
      <c r="B4" s="289"/>
      <c r="C4" s="414" t="s">
        <v>6194</v>
      </c>
      <c r="D4" s="414"/>
      <c r="E4" s="414"/>
      <c r="F4" s="414"/>
      <c r="G4" s="414"/>
      <c r="H4" s="414"/>
      <c r="I4" s="414"/>
      <c r="J4" s="414"/>
      <c r="K4" s="290"/>
    </row>
    <row r="5" spans="2:11" ht="5.25" customHeight="1">
      <c r="B5" s="289"/>
      <c r="C5" s="291"/>
      <c r="D5" s="291"/>
      <c r="E5" s="291"/>
      <c r="F5" s="291"/>
      <c r="G5" s="291"/>
      <c r="H5" s="291"/>
      <c r="I5" s="291"/>
      <c r="J5" s="291"/>
      <c r="K5" s="290"/>
    </row>
    <row r="6" spans="2:11" ht="15" customHeight="1">
      <c r="B6" s="289"/>
      <c r="C6" s="412" t="s">
        <v>6195</v>
      </c>
      <c r="D6" s="412"/>
      <c r="E6" s="412"/>
      <c r="F6" s="412"/>
      <c r="G6" s="412"/>
      <c r="H6" s="412"/>
      <c r="I6" s="412"/>
      <c r="J6" s="412"/>
      <c r="K6" s="290"/>
    </row>
    <row r="7" spans="2:11" ht="15" customHeight="1">
      <c r="B7" s="293"/>
      <c r="C7" s="412" t="s">
        <v>6196</v>
      </c>
      <c r="D7" s="412"/>
      <c r="E7" s="412"/>
      <c r="F7" s="412"/>
      <c r="G7" s="412"/>
      <c r="H7" s="412"/>
      <c r="I7" s="412"/>
      <c r="J7" s="412"/>
      <c r="K7" s="290"/>
    </row>
    <row r="8" spans="2:11" ht="12.75" customHeight="1">
      <c r="B8" s="293"/>
      <c r="C8" s="292"/>
      <c r="D8" s="292"/>
      <c r="E8" s="292"/>
      <c r="F8" s="292"/>
      <c r="G8" s="292"/>
      <c r="H8" s="292"/>
      <c r="I8" s="292"/>
      <c r="J8" s="292"/>
      <c r="K8" s="290"/>
    </row>
    <row r="9" spans="2:11" ht="15" customHeight="1">
      <c r="B9" s="293"/>
      <c r="C9" s="412" t="s">
        <v>6197</v>
      </c>
      <c r="D9" s="412"/>
      <c r="E9" s="412"/>
      <c r="F9" s="412"/>
      <c r="G9" s="412"/>
      <c r="H9" s="412"/>
      <c r="I9" s="412"/>
      <c r="J9" s="412"/>
      <c r="K9" s="290"/>
    </row>
    <row r="10" spans="2:11" ht="15" customHeight="1">
      <c r="B10" s="293"/>
      <c r="C10" s="292"/>
      <c r="D10" s="412" t="s">
        <v>6198</v>
      </c>
      <c r="E10" s="412"/>
      <c r="F10" s="412"/>
      <c r="G10" s="412"/>
      <c r="H10" s="412"/>
      <c r="I10" s="412"/>
      <c r="J10" s="412"/>
      <c r="K10" s="290"/>
    </row>
    <row r="11" spans="2:11" ht="15" customHeight="1">
      <c r="B11" s="293"/>
      <c r="C11" s="294"/>
      <c r="D11" s="412" t="s">
        <v>6199</v>
      </c>
      <c r="E11" s="412"/>
      <c r="F11" s="412"/>
      <c r="G11" s="412"/>
      <c r="H11" s="412"/>
      <c r="I11" s="412"/>
      <c r="J11" s="412"/>
      <c r="K11" s="290"/>
    </row>
    <row r="12" spans="2:11" ht="12.75" customHeight="1">
      <c r="B12" s="293"/>
      <c r="C12" s="294"/>
      <c r="D12" s="294"/>
      <c r="E12" s="294"/>
      <c r="F12" s="294"/>
      <c r="G12" s="294"/>
      <c r="H12" s="294"/>
      <c r="I12" s="294"/>
      <c r="J12" s="294"/>
      <c r="K12" s="290"/>
    </row>
    <row r="13" spans="2:11" ht="15" customHeight="1">
      <c r="B13" s="293"/>
      <c r="C13" s="294"/>
      <c r="D13" s="412" t="s">
        <v>6200</v>
      </c>
      <c r="E13" s="412"/>
      <c r="F13" s="412"/>
      <c r="G13" s="412"/>
      <c r="H13" s="412"/>
      <c r="I13" s="412"/>
      <c r="J13" s="412"/>
      <c r="K13" s="290"/>
    </row>
    <row r="14" spans="2:11" ht="15" customHeight="1">
      <c r="B14" s="293"/>
      <c r="C14" s="294"/>
      <c r="D14" s="412" t="s">
        <v>6201</v>
      </c>
      <c r="E14" s="412"/>
      <c r="F14" s="412"/>
      <c r="G14" s="412"/>
      <c r="H14" s="412"/>
      <c r="I14" s="412"/>
      <c r="J14" s="412"/>
      <c r="K14" s="290"/>
    </row>
    <row r="15" spans="2:11" ht="15" customHeight="1">
      <c r="B15" s="293"/>
      <c r="C15" s="294"/>
      <c r="D15" s="412" t="s">
        <v>6202</v>
      </c>
      <c r="E15" s="412"/>
      <c r="F15" s="412"/>
      <c r="G15" s="412"/>
      <c r="H15" s="412"/>
      <c r="I15" s="412"/>
      <c r="J15" s="412"/>
      <c r="K15" s="290"/>
    </row>
    <row r="16" spans="2:11" ht="15" customHeight="1">
      <c r="B16" s="293"/>
      <c r="C16" s="294"/>
      <c r="D16" s="294"/>
      <c r="E16" s="295" t="s">
        <v>85</v>
      </c>
      <c r="F16" s="412" t="s">
        <v>6203</v>
      </c>
      <c r="G16" s="412"/>
      <c r="H16" s="412"/>
      <c r="I16" s="412"/>
      <c r="J16" s="412"/>
      <c r="K16" s="290"/>
    </row>
    <row r="17" spans="2:11" ht="15" customHeight="1">
      <c r="B17" s="293"/>
      <c r="C17" s="294"/>
      <c r="D17" s="294"/>
      <c r="E17" s="295" t="s">
        <v>106</v>
      </c>
      <c r="F17" s="412" t="s">
        <v>6204</v>
      </c>
      <c r="G17" s="412"/>
      <c r="H17" s="412"/>
      <c r="I17" s="412"/>
      <c r="J17" s="412"/>
      <c r="K17" s="290"/>
    </row>
    <row r="18" spans="2:11" ht="15" customHeight="1">
      <c r="B18" s="293"/>
      <c r="C18" s="294"/>
      <c r="D18" s="294"/>
      <c r="E18" s="295" t="s">
        <v>6205</v>
      </c>
      <c r="F18" s="412" t="s">
        <v>6206</v>
      </c>
      <c r="G18" s="412"/>
      <c r="H18" s="412"/>
      <c r="I18" s="412"/>
      <c r="J18" s="412"/>
      <c r="K18" s="290"/>
    </row>
    <row r="19" spans="2:11" ht="15" customHeight="1">
      <c r="B19" s="293"/>
      <c r="C19" s="294"/>
      <c r="D19" s="294"/>
      <c r="E19" s="295" t="s">
        <v>128</v>
      </c>
      <c r="F19" s="412" t="s">
        <v>6207</v>
      </c>
      <c r="G19" s="412"/>
      <c r="H19" s="412"/>
      <c r="I19" s="412"/>
      <c r="J19" s="412"/>
      <c r="K19" s="290"/>
    </row>
    <row r="20" spans="2:11" ht="15" customHeight="1">
      <c r="B20" s="293"/>
      <c r="C20" s="294"/>
      <c r="D20" s="294"/>
      <c r="E20" s="295" t="s">
        <v>6208</v>
      </c>
      <c r="F20" s="412" t="s">
        <v>6209</v>
      </c>
      <c r="G20" s="412"/>
      <c r="H20" s="412"/>
      <c r="I20" s="412"/>
      <c r="J20" s="412"/>
      <c r="K20" s="290"/>
    </row>
    <row r="21" spans="2:11" ht="15" customHeight="1">
      <c r="B21" s="293"/>
      <c r="C21" s="294"/>
      <c r="D21" s="294"/>
      <c r="E21" s="295" t="s">
        <v>91</v>
      </c>
      <c r="F21" s="412" t="s">
        <v>6210</v>
      </c>
      <c r="G21" s="412"/>
      <c r="H21" s="412"/>
      <c r="I21" s="412"/>
      <c r="J21" s="412"/>
      <c r="K21" s="290"/>
    </row>
    <row r="22" spans="2:11" ht="12.75" customHeight="1">
      <c r="B22" s="293"/>
      <c r="C22" s="294"/>
      <c r="D22" s="294"/>
      <c r="E22" s="294"/>
      <c r="F22" s="294"/>
      <c r="G22" s="294"/>
      <c r="H22" s="294"/>
      <c r="I22" s="294"/>
      <c r="J22" s="294"/>
      <c r="K22" s="290"/>
    </row>
    <row r="23" spans="2:11" ht="15" customHeight="1">
      <c r="B23" s="293"/>
      <c r="C23" s="412" t="s">
        <v>6211</v>
      </c>
      <c r="D23" s="412"/>
      <c r="E23" s="412"/>
      <c r="F23" s="412"/>
      <c r="G23" s="412"/>
      <c r="H23" s="412"/>
      <c r="I23" s="412"/>
      <c r="J23" s="412"/>
      <c r="K23" s="290"/>
    </row>
    <row r="24" spans="2:11" ht="15" customHeight="1">
      <c r="B24" s="293"/>
      <c r="C24" s="412" t="s">
        <v>6212</v>
      </c>
      <c r="D24" s="412"/>
      <c r="E24" s="412"/>
      <c r="F24" s="412"/>
      <c r="G24" s="412"/>
      <c r="H24" s="412"/>
      <c r="I24" s="412"/>
      <c r="J24" s="412"/>
      <c r="K24" s="290"/>
    </row>
    <row r="25" spans="2:11" ht="15" customHeight="1">
      <c r="B25" s="293"/>
      <c r="C25" s="292"/>
      <c r="D25" s="412" t="s">
        <v>6213</v>
      </c>
      <c r="E25" s="412"/>
      <c r="F25" s="412"/>
      <c r="G25" s="412"/>
      <c r="H25" s="412"/>
      <c r="I25" s="412"/>
      <c r="J25" s="412"/>
      <c r="K25" s="290"/>
    </row>
    <row r="26" spans="2:11" ht="15" customHeight="1">
      <c r="B26" s="293"/>
      <c r="C26" s="294"/>
      <c r="D26" s="412" t="s">
        <v>6214</v>
      </c>
      <c r="E26" s="412"/>
      <c r="F26" s="412"/>
      <c r="G26" s="412"/>
      <c r="H26" s="412"/>
      <c r="I26" s="412"/>
      <c r="J26" s="412"/>
      <c r="K26" s="290"/>
    </row>
    <row r="27" spans="2:11" ht="12.75" customHeight="1">
      <c r="B27" s="293"/>
      <c r="C27" s="294"/>
      <c r="D27" s="294"/>
      <c r="E27" s="294"/>
      <c r="F27" s="294"/>
      <c r="G27" s="294"/>
      <c r="H27" s="294"/>
      <c r="I27" s="294"/>
      <c r="J27" s="294"/>
      <c r="K27" s="290"/>
    </row>
    <row r="28" spans="2:11" ht="15" customHeight="1">
      <c r="B28" s="293"/>
      <c r="C28" s="294"/>
      <c r="D28" s="412" t="s">
        <v>6215</v>
      </c>
      <c r="E28" s="412"/>
      <c r="F28" s="412"/>
      <c r="G28" s="412"/>
      <c r="H28" s="412"/>
      <c r="I28" s="412"/>
      <c r="J28" s="412"/>
      <c r="K28" s="290"/>
    </row>
    <row r="29" spans="2:11" ht="15" customHeight="1">
      <c r="B29" s="293"/>
      <c r="C29" s="294"/>
      <c r="D29" s="412" t="s">
        <v>6216</v>
      </c>
      <c r="E29" s="412"/>
      <c r="F29" s="412"/>
      <c r="G29" s="412"/>
      <c r="H29" s="412"/>
      <c r="I29" s="412"/>
      <c r="J29" s="412"/>
      <c r="K29" s="290"/>
    </row>
    <row r="30" spans="2:11" ht="12.75" customHeight="1">
      <c r="B30" s="293"/>
      <c r="C30" s="294"/>
      <c r="D30" s="294"/>
      <c r="E30" s="294"/>
      <c r="F30" s="294"/>
      <c r="G30" s="294"/>
      <c r="H30" s="294"/>
      <c r="I30" s="294"/>
      <c r="J30" s="294"/>
      <c r="K30" s="290"/>
    </row>
    <row r="31" spans="2:11" ht="15" customHeight="1">
      <c r="B31" s="293"/>
      <c r="C31" s="294"/>
      <c r="D31" s="412" t="s">
        <v>6217</v>
      </c>
      <c r="E31" s="412"/>
      <c r="F31" s="412"/>
      <c r="G31" s="412"/>
      <c r="H31" s="412"/>
      <c r="I31" s="412"/>
      <c r="J31" s="412"/>
      <c r="K31" s="290"/>
    </row>
    <row r="32" spans="2:11" ht="15" customHeight="1">
      <c r="B32" s="293"/>
      <c r="C32" s="294"/>
      <c r="D32" s="412" t="s">
        <v>6218</v>
      </c>
      <c r="E32" s="412"/>
      <c r="F32" s="412"/>
      <c r="G32" s="412"/>
      <c r="H32" s="412"/>
      <c r="I32" s="412"/>
      <c r="J32" s="412"/>
      <c r="K32" s="290"/>
    </row>
    <row r="33" spans="2:11" ht="15" customHeight="1">
      <c r="B33" s="293"/>
      <c r="C33" s="294"/>
      <c r="D33" s="412" t="s">
        <v>6219</v>
      </c>
      <c r="E33" s="412"/>
      <c r="F33" s="412"/>
      <c r="G33" s="412"/>
      <c r="H33" s="412"/>
      <c r="I33" s="412"/>
      <c r="J33" s="412"/>
      <c r="K33" s="290"/>
    </row>
    <row r="34" spans="2:11" ht="15" customHeight="1">
      <c r="B34" s="293"/>
      <c r="C34" s="294"/>
      <c r="D34" s="292"/>
      <c r="E34" s="296" t="s">
        <v>186</v>
      </c>
      <c r="F34" s="292"/>
      <c r="G34" s="412" t="s">
        <v>6220</v>
      </c>
      <c r="H34" s="412"/>
      <c r="I34" s="412"/>
      <c r="J34" s="412"/>
      <c r="K34" s="290"/>
    </row>
    <row r="35" spans="2:11" ht="30.75" customHeight="1">
      <c r="B35" s="293"/>
      <c r="C35" s="294"/>
      <c r="D35" s="292"/>
      <c r="E35" s="296" t="s">
        <v>6221</v>
      </c>
      <c r="F35" s="292"/>
      <c r="G35" s="412" t="s">
        <v>6222</v>
      </c>
      <c r="H35" s="412"/>
      <c r="I35" s="412"/>
      <c r="J35" s="412"/>
      <c r="K35" s="290"/>
    </row>
    <row r="36" spans="2:11" ht="15" customHeight="1">
      <c r="B36" s="293"/>
      <c r="C36" s="294"/>
      <c r="D36" s="292"/>
      <c r="E36" s="296" t="s">
        <v>61</v>
      </c>
      <c r="F36" s="292"/>
      <c r="G36" s="412" t="s">
        <v>6223</v>
      </c>
      <c r="H36" s="412"/>
      <c r="I36" s="412"/>
      <c r="J36" s="412"/>
      <c r="K36" s="290"/>
    </row>
    <row r="37" spans="2:11" ht="15" customHeight="1">
      <c r="B37" s="293"/>
      <c r="C37" s="294"/>
      <c r="D37" s="292"/>
      <c r="E37" s="296" t="s">
        <v>187</v>
      </c>
      <c r="F37" s="292"/>
      <c r="G37" s="412" t="s">
        <v>6224</v>
      </c>
      <c r="H37" s="412"/>
      <c r="I37" s="412"/>
      <c r="J37" s="412"/>
      <c r="K37" s="290"/>
    </row>
    <row r="38" spans="2:11" ht="15" customHeight="1">
      <c r="B38" s="293"/>
      <c r="C38" s="294"/>
      <c r="D38" s="292"/>
      <c r="E38" s="296" t="s">
        <v>188</v>
      </c>
      <c r="F38" s="292"/>
      <c r="G38" s="412" t="s">
        <v>6225</v>
      </c>
      <c r="H38" s="412"/>
      <c r="I38" s="412"/>
      <c r="J38" s="412"/>
      <c r="K38" s="290"/>
    </row>
    <row r="39" spans="2:11" ht="15" customHeight="1">
      <c r="B39" s="293"/>
      <c r="C39" s="294"/>
      <c r="D39" s="292"/>
      <c r="E39" s="296" t="s">
        <v>189</v>
      </c>
      <c r="F39" s="292"/>
      <c r="G39" s="412" t="s">
        <v>6226</v>
      </c>
      <c r="H39" s="412"/>
      <c r="I39" s="412"/>
      <c r="J39" s="412"/>
      <c r="K39" s="290"/>
    </row>
    <row r="40" spans="2:11" ht="15" customHeight="1">
      <c r="B40" s="293"/>
      <c r="C40" s="294"/>
      <c r="D40" s="292"/>
      <c r="E40" s="296" t="s">
        <v>6227</v>
      </c>
      <c r="F40" s="292"/>
      <c r="G40" s="412" t="s">
        <v>6228</v>
      </c>
      <c r="H40" s="412"/>
      <c r="I40" s="412"/>
      <c r="J40" s="412"/>
      <c r="K40" s="290"/>
    </row>
    <row r="41" spans="2:11" ht="15" customHeight="1">
      <c r="B41" s="293"/>
      <c r="C41" s="294"/>
      <c r="D41" s="292"/>
      <c r="E41" s="296"/>
      <c r="F41" s="292"/>
      <c r="G41" s="412" t="s">
        <v>6229</v>
      </c>
      <c r="H41" s="412"/>
      <c r="I41" s="412"/>
      <c r="J41" s="412"/>
      <c r="K41" s="290"/>
    </row>
    <row r="42" spans="2:11" ht="15" customHeight="1">
      <c r="B42" s="293"/>
      <c r="C42" s="294"/>
      <c r="D42" s="292"/>
      <c r="E42" s="296" t="s">
        <v>6230</v>
      </c>
      <c r="F42" s="292"/>
      <c r="G42" s="412" t="s">
        <v>6231</v>
      </c>
      <c r="H42" s="412"/>
      <c r="I42" s="412"/>
      <c r="J42" s="412"/>
      <c r="K42" s="290"/>
    </row>
    <row r="43" spans="2:11" ht="15" customHeight="1">
      <c r="B43" s="293"/>
      <c r="C43" s="294"/>
      <c r="D43" s="292"/>
      <c r="E43" s="296" t="s">
        <v>191</v>
      </c>
      <c r="F43" s="292"/>
      <c r="G43" s="412" t="s">
        <v>6232</v>
      </c>
      <c r="H43" s="412"/>
      <c r="I43" s="412"/>
      <c r="J43" s="412"/>
      <c r="K43" s="290"/>
    </row>
    <row r="44" spans="2:11" ht="12.75" customHeight="1">
      <c r="B44" s="293"/>
      <c r="C44" s="294"/>
      <c r="D44" s="292"/>
      <c r="E44" s="292"/>
      <c r="F44" s="292"/>
      <c r="G44" s="292"/>
      <c r="H44" s="292"/>
      <c r="I44" s="292"/>
      <c r="J44" s="292"/>
      <c r="K44" s="290"/>
    </row>
    <row r="45" spans="2:11" ht="15" customHeight="1">
      <c r="B45" s="293"/>
      <c r="C45" s="294"/>
      <c r="D45" s="412" t="s">
        <v>6233</v>
      </c>
      <c r="E45" s="412"/>
      <c r="F45" s="412"/>
      <c r="G45" s="412"/>
      <c r="H45" s="412"/>
      <c r="I45" s="412"/>
      <c r="J45" s="412"/>
      <c r="K45" s="290"/>
    </row>
    <row r="46" spans="2:11" ht="15" customHeight="1">
      <c r="B46" s="293"/>
      <c r="C46" s="294"/>
      <c r="D46" s="294"/>
      <c r="E46" s="412" t="s">
        <v>6234</v>
      </c>
      <c r="F46" s="412"/>
      <c r="G46" s="412"/>
      <c r="H46" s="412"/>
      <c r="I46" s="412"/>
      <c r="J46" s="412"/>
      <c r="K46" s="290"/>
    </row>
    <row r="47" spans="2:11" ht="15" customHeight="1">
      <c r="B47" s="293"/>
      <c r="C47" s="294"/>
      <c r="D47" s="294"/>
      <c r="E47" s="412" t="s">
        <v>6235</v>
      </c>
      <c r="F47" s="412"/>
      <c r="G47" s="412"/>
      <c r="H47" s="412"/>
      <c r="I47" s="412"/>
      <c r="J47" s="412"/>
      <c r="K47" s="290"/>
    </row>
    <row r="48" spans="2:11" ht="15" customHeight="1">
      <c r="B48" s="293"/>
      <c r="C48" s="294"/>
      <c r="D48" s="294"/>
      <c r="E48" s="412" t="s">
        <v>6236</v>
      </c>
      <c r="F48" s="412"/>
      <c r="G48" s="412"/>
      <c r="H48" s="412"/>
      <c r="I48" s="412"/>
      <c r="J48" s="412"/>
      <c r="K48" s="290"/>
    </row>
    <row r="49" spans="2:11" ht="15" customHeight="1">
      <c r="B49" s="293"/>
      <c r="C49" s="294"/>
      <c r="D49" s="412" t="s">
        <v>6237</v>
      </c>
      <c r="E49" s="412"/>
      <c r="F49" s="412"/>
      <c r="G49" s="412"/>
      <c r="H49" s="412"/>
      <c r="I49" s="412"/>
      <c r="J49" s="412"/>
      <c r="K49" s="290"/>
    </row>
    <row r="50" spans="2:11" ht="25.5" customHeight="1">
      <c r="B50" s="289"/>
      <c r="C50" s="414" t="s">
        <v>6238</v>
      </c>
      <c r="D50" s="414"/>
      <c r="E50" s="414"/>
      <c r="F50" s="414"/>
      <c r="G50" s="414"/>
      <c r="H50" s="414"/>
      <c r="I50" s="414"/>
      <c r="J50" s="414"/>
      <c r="K50" s="290"/>
    </row>
    <row r="51" spans="2:11" ht="5.25" customHeight="1">
      <c r="B51" s="289"/>
      <c r="C51" s="291"/>
      <c r="D51" s="291"/>
      <c r="E51" s="291"/>
      <c r="F51" s="291"/>
      <c r="G51" s="291"/>
      <c r="H51" s="291"/>
      <c r="I51" s="291"/>
      <c r="J51" s="291"/>
      <c r="K51" s="290"/>
    </row>
    <row r="52" spans="2:11" ht="15" customHeight="1">
      <c r="B52" s="289"/>
      <c r="C52" s="412" t="s">
        <v>6239</v>
      </c>
      <c r="D52" s="412"/>
      <c r="E52" s="412"/>
      <c r="F52" s="412"/>
      <c r="G52" s="412"/>
      <c r="H52" s="412"/>
      <c r="I52" s="412"/>
      <c r="J52" s="412"/>
      <c r="K52" s="290"/>
    </row>
    <row r="53" spans="2:11" ht="15" customHeight="1">
      <c r="B53" s="289"/>
      <c r="C53" s="412" t="s">
        <v>6240</v>
      </c>
      <c r="D53" s="412"/>
      <c r="E53" s="412"/>
      <c r="F53" s="412"/>
      <c r="G53" s="412"/>
      <c r="H53" s="412"/>
      <c r="I53" s="412"/>
      <c r="J53" s="412"/>
      <c r="K53" s="290"/>
    </row>
    <row r="54" spans="2:11" ht="12.75" customHeight="1">
      <c r="B54" s="289"/>
      <c r="C54" s="292"/>
      <c r="D54" s="292"/>
      <c r="E54" s="292"/>
      <c r="F54" s="292"/>
      <c r="G54" s="292"/>
      <c r="H54" s="292"/>
      <c r="I54" s="292"/>
      <c r="J54" s="292"/>
      <c r="K54" s="290"/>
    </row>
    <row r="55" spans="2:11" ht="15" customHeight="1">
      <c r="B55" s="289"/>
      <c r="C55" s="412" t="s">
        <v>6241</v>
      </c>
      <c r="D55" s="412"/>
      <c r="E55" s="412"/>
      <c r="F55" s="412"/>
      <c r="G55" s="412"/>
      <c r="H55" s="412"/>
      <c r="I55" s="412"/>
      <c r="J55" s="412"/>
      <c r="K55" s="290"/>
    </row>
    <row r="56" spans="2:11" ht="15" customHeight="1">
      <c r="B56" s="289"/>
      <c r="C56" s="294"/>
      <c r="D56" s="412" t="s">
        <v>6242</v>
      </c>
      <c r="E56" s="412"/>
      <c r="F56" s="412"/>
      <c r="G56" s="412"/>
      <c r="H56" s="412"/>
      <c r="I56" s="412"/>
      <c r="J56" s="412"/>
      <c r="K56" s="290"/>
    </row>
    <row r="57" spans="2:11" ht="15" customHeight="1">
      <c r="B57" s="289"/>
      <c r="C57" s="294"/>
      <c r="D57" s="412" t="s">
        <v>6243</v>
      </c>
      <c r="E57" s="412"/>
      <c r="F57" s="412"/>
      <c r="G57" s="412"/>
      <c r="H57" s="412"/>
      <c r="I57" s="412"/>
      <c r="J57" s="412"/>
      <c r="K57" s="290"/>
    </row>
    <row r="58" spans="2:11" ht="15" customHeight="1">
      <c r="B58" s="289"/>
      <c r="C58" s="294"/>
      <c r="D58" s="412" t="s">
        <v>6244</v>
      </c>
      <c r="E58" s="412"/>
      <c r="F58" s="412"/>
      <c r="G58" s="412"/>
      <c r="H58" s="412"/>
      <c r="I58" s="412"/>
      <c r="J58" s="412"/>
      <c r="K58" s="290"/>
    </row>
    <row r="59" spans="2:11" ht="15" customHeight="1">
      <c r="B59" s="289"/>
      <c r="C59" s="294"/>
      <c r="D59" s="412" t="s">
        <v>6245</v>
      </c>
      <c r="E59" s="412"/>
      <c r="F59" s="412"/>
      <c r="G59" s="412"/>
      <c r="H59" s="412"/>
      <c r="I59" s="412"/>
      <c r="J59" s="412"/>
      <c r="K59" s="290"/>
    </row>
    <row r="60" spans="2:11" ht="15" customHeight="1">
      <c r="B60" s="289"/>
      <c r="C60" s="294"/>
      <c r="D60" s="416" t="s">
        <v>6246</v>
      </c>
      <c r="E60" s="416"/>
      <c r="F60" s="416"/>
      <c r="G60" s="416"/>
      <c r="H60" s="416"/>
      <c r="I60" s="416"/>
      <c r="J60" s="416"/>
      <c r="K60" s="290"/>
    </row>
    <row r="61" spans="2:11" ht="15" customHeight="1">
      <c r="B61" s="289"/>
      <c r="C61" s="294"/>
      <c r="D61" s="412" t="s">
        <v>6247</v>
      </c>
      <c r="E61" s="412"/>
      <c r="F61" s="412"/>
      <c r="G61" s="412"/>
      <c r="H61" s="412"/>
      <c r="I61" s="412"/>
      <c r="J61" s="412"/>
      <c r="K61" s="290"/>
    </row>
    <row r="62" spans="2:11" ht="12.75" customHeight="1">
      <c r="B62" s="289"/>
      <c r="C62" s="294"/>
      <c r="D62" s="294"/>
      <c r="E62" s="297"/>
      <c r="F62" s="294"/>
      <c r="G62" s="294"/>
      <c r="H62" s="294"/>
      <c r="I62" s="294"/>
      <c r="J62" s="294"/>
      <c r="K62" s="290"/>
    </row>
    <row r="63" spans="2:11" ht="15" customHeight="1">
      <c r="B63" s="289"/>
      <c r="C63" s="294"/>
      <c r="D63" s="412" t="s">
        <v>6248</v>
      </c>
      <c r="E63" s="412"/>
      <c r="F63" s="412"/>
      <c r="G63" s="412"/>
      <c r="H63" s="412"/>
      <c r="I63" s="412"/>
      <c r="J63" s="412"/>
      <c r="K63" s="290"/>
    </row>
    <row r="64" spans="2:11" ht="15" customHeight="1">
      <c r="B64" s="289"/>
      <c r="C64" s="294"/>
      <c r="D64" s="416" t="s">
        <v>6249</v>
      </c>
      <c r="E64" s="416"/>
      <c r="F64" s="416"/>
      <c r="G64" s="416"/>
      <c r="H64" s="416"/>
      <c r="I64" s="416"/>
      <c r="J64" s="416"/>
      <c r="K64" s="290"/>
    </row>
    <row r="65" spans="2:11" ht="15" customHeight="1">
      <c r="B65" s="289"/>
      <c r="C65" s="294"/>
      <c r="D65" s="412" t="s">
        <v>6250</v>
      </c>
      <c r="E65" s="412"/>
      <c r="F65" s="412"/>
      <c r="G65" s="412"/>
      <c r="H65" s="412"/>
      <c r="I65" s="412"/>
      <c r="J65" s="412"/>
      <c r="K65" s="290"/>
    </row>
    <row r="66" spans="2:11" ht="15" customHeight="1">
      <c r="B66" s="289"/>
      <c r="C66" s="294"/>
      <c r="D66" s="412" t="s">
        <v>6251</v>
      </c>
      <c r="E66" s="412"/>
      <c r="F66" s="412"/>
      <c r="G66" s="412"/>
      <c r="H66" s="412"/>
      <c r="I66" s="412"/>
      <c r="J66" s="412"/>
      <c r="K66" s="290"/>
    </row>
    <row r="67" spans="2:11" ht="15" customHeight="1">
      <c r="B67" s="289"/>
      <c r="C67" s="294"/>
      <c r="D67" s="412" t="s">
        <v>6252</v>
      </c>
      <c r="E67" s="412"/>
      <c r="F67" s="412"/>
      <c r="G67" s="412"/>
      <c r="H67" s="412"/>
      <c r="I67" s="412"/>
      <c r="J67" s="412"/>
      <c r="K67" s="290"/>
    </row>
    <row r="68" spans="2:11" ht="15" customHeight="1">
      <c r="B68" s="289"/>
      <c r="C68" s="294"/>
      <c r="D68" s="412" t="s">
        <v>6253</v>
      </c>
      <c r="E68" s="412"/>
      <c r="F68" s="412"/>
      <c r="G68" s="412"/>
      <c r="H68" s="412"/>
      <c r="I68" s="412"/>
      <c r="J68" s="412"/>
      <c r="K68" s="290"/>
    </row>
    <row r="69" spans="2:11" ht="12.75" customHeight="1">
      <c r="B69" s="298"/>
      <c r="C69" s="299"/>
      <c r="D69" s="299"/>
      <c r="E69" s="299"/>
      <c r="F69" s="299"/>
      <c r="G69" s="299"/>
      <c r="H69" s="299"/>
      <c r="I69" s="299"/>
      <c r="J69" s="299"/>
      <c r="K69" s="300"/>
    </row>
    <row r="70" spans="2:11" ht="18.75" customHeight="1">
      <c r="B70" s="301"/>
      <c r="C70" s="301"/>
      <c r="D70" s="301"/>
      <c r="E70" s="301"/>
      <c r="F70" s="301"/>
      <c r="G70" s="301"/>
      <c r="H70" s="301"/>
      <c r="I70" s="301"/>
      <c r="J70" s="301"/>
      <c r="K70" s="302"/>
    </row>
    <row r="71" spans="2:11" ht="18.75" customHeight="1">
      <c r="B71" s="302"/>
      <c r="C71" s="302"/>
      <c r="D71" s="302"/>
      <c r="E71" s="302"/>
      <c r="F71" s="302"/>
      <c r="G71" s="302"/>
      <c r="H71" s="302"/>
      <c r="I71" s="302"/>
      <c r="J71" s="302"/>
      <c r="K71" s="302"/>
    </row>
    <row r="72" spans="2:11" ht="7.5" customHeight="1">
      <c r="B72" s="303"/>
      <c r="C72" s="304"/>
      <c r="D72" s="304"/>
      <c r="E72" s="304"/>
      <c r="F72" s="304"/>
      <c r="G72" s="304"/>
      <c r="H72" s="304"/>
      <c r="I72" s="304"/>
      <c r="J72" s="304"/>
      <c r="K72" s="305"/>
    </row>
    <row r="73" spans="2:11" ht="45" customHeight="1">
      <c r="B73" s="306"/>
      <c r="C73" s="417" t="s">
        <v>134</v>
      </c>
      <c r="D73" s="417"/>
      <c r="E73" s="417"/>
      <c r="F73" s="417"/>
      <c r="G73" s="417"/>
      <c r="H73" s="417"/>
      <c r="I73" s="417"/>
      <c r="J73" s="417"/>
      <c r="K73" s="307"/>
    </row>
    <row r="74" spans="2:11" ht="17.25" customHeight="1">
      <c r="B74" s="306"/>
      <c r="C74" s="308" t="s">
        <v>6254</v>
      </c>
      <c r="D74" s="308"/>
      <c r="E74" s="308"/>
      <c r="F74" s="308" t="s">
        <v>6255</v>
      </c>
      <c r="G74" s="309"/>
      <c r="H74" s="308" t="s">
        <v>187</v>
      </c>
      <c r="I74" s="308" t="s">
        <v>65</v>
      </c>
      <c r="J74" s="308" t="s">
        <v>6256</v>
      </c>
      <c r="K74" s="307"/>
    </row>
    <row r="75" spans="2:11" ht="17.25" customHeight="1">
      <c r="B75" s="306"/>
      <c r="C75" s="310" t="s">
        <v>6257</v>
      </c>
      <c r="D75" s="310"/>
      <c r="E75" s="310"/>
      <c r="F75" s="311" t="s">
        <v>6258</v>
      </c>
      <c r="G75" s="312"/>
      <c r="H75" s="310"/>
      <c r="I75" s="310"/>
      <c r="J75" s="310" t="s">
        <v>6259</v>
      </c>
      <c r="K75" s="307"/>
    </row>
    <row r="76" spans="2:11" ht="5.25" customHeight="1">
      <c r="B76" s="306"/>
      <c r="C76" s="313"/>
      <c r="D76" s="313"/>
      <c r="E76" s="313"/>
      <c r="F76" s="313"/>
      <c r="G76" s="314"/>
      <c r="H76" s="313"/>
      <c r="I76" s="313"/>
      <c r="J76" s="313"/>
      <c r="K76" s="307"/>
    </row>
    <row r="77" spans="2:11" ht="15" customHeight="1">
      <c r="B77" s="306"/>
      <c r="C77" s="296" t="s">
        <v>61</v>
      </c>
      <c r="D77" s="313"/>
      <c r="E77" s="313"/>
      <c r="F77" s="315" t="s">
        <v>6260</v>
      </c>
      <c r="G77" s="314"/>
      <c r="H77" s="296" t="s">
        <v>6261</v>
      </c>
      <c r="I77" s="296" t="s">
        <v>6262</v>
      </c>
      <c r="J77" s="296">
        <v>20</v>
      </c>
      <c r="K77" s="307"/>
    </row>
    <row r="78" spans="2:11" ht="15" customHeight="1">
      <c r="B78" s="306"/>
      <c r="C78" s="296" t="s">
        <v>6263</v>
      </c>
      <c r="D78" s="296"/>
      <c r="E78" s="296"/>
      <c r="F78" s="315" t="s">
        <v>6260</v>
      </c>
      <c r="G78" s="314"/>
      <c r="H78" s="296" t="s">
        <v>6264</v>
      </c>
      <c r="I78" s="296" t="s">
        <v>6262</v>
      </c>
      <c r="J78" s="296">
        <v>120</v>
      </c>
      <c r="K78" s="307"/>
    </row>
    <row r="79" spans="2:11" ht="15" customHeight="1">
      <c r="B79" s="316"/>
      <c r="C79" s="296" t="s">
        <v>6265</v>
      </c>
      <c r="D79" s="296"/>
      <c r="E79" s="296"/>
      <c r="F79" s="315" t="s">
        <v>6266</v>
      </c>
      <c r="G79" s="314"/>
      <c r="H79" s="296" t="s">
        <v>6267</v>
      </c>
      <c r="I79" s="296" t="s">
        <v>6262</v>
      </c>
      <c r="J79" s="296">
        <v>50</v>
      </c>
      <c r="K79" s="307"/>
    </row>
    <row r="80" spans="2:11" ht="15" customHeight="1">
      <c r="B80" s="316"/>
      <c r="C80" s="296" t="s">
        <v>6268</v>
      </c>
      <c r="D80" s="296"/>
      <c r="E80" s="296"/>
      <c r="F80" s="315" t="s">
        <v>6260</v>
      </c>
      <c r="G80" s="314"/>
      <c r="H80" s="296" t="s">
        <v>6269</v>
      </c>
      <c r="I80" s="296" t="s">
        <v>6270</v>
      </c>
      <c r="J80" s="296"/>
      <c r="K80" s="307"/>
    </row>
    <row r="81" spans="2:11" ht="15" customHeight="1">
      <c r="B81" s="316"/>
      <c r="C81" s="317" t="s">
        <v>6271</v>
      </c>
      <c r="D81" s="317"/>
      <c r="E81" s="317"/>
      <c r="F81" s="318" t="s">
        <v>6266</v>
      </c>
      <c r="G81" s="317"/>
      <c r="H81" s="317" t="s">
        <v>6272</v>
      </c>
      <c r="I81" s="317" t="s">
        <v>6262</v>
      </c>
      <c r="J81" s="317">
        <v>15</v>
      </c>
      <c r="K81" s="307"/>
    </row>
    <row r="82" spans="2:11" ht="15" customHeight="1">
      <c r="B82" s="316"/>
      <c r="C82" s="317" t="s">
        <v>6273</v>
      </c>
      <c r="D82" s="317"/>
      <c r="E82" s="317"/>
      <c r="F82" s="318" t="s">
        <v>6266</v>
      </c>
      <c r="G82" s="317"/>
      <c r="H82" s="317" t="s">
        <v>6274</v>
      </c>
      <c r="I82" s="317" t="s">
        <v>6262</v>
      </c>
      <c r="J82" s="317">
        <v>15</v>
      </c>
      <c r="K82" s="307"/>
    </row>
    <row r="83" spans="2:11" ht="15" customHeight="1">
      <c r="B83" s="316"/>
      <c r="C83" s="317" t="s">
        <v>6275</v>
      </c>
      <c r="D83" s="317"/>
      <c r="E83" s="317"/>
      <c r="F83" s="318" t="s">
        <v>6266</v>
      </c>
      <c r="G83" s="317"/>
      <c r="H83" s="317" t="s">
        <v>6276</v>
      </c>
      <c r="I83" s="317" t="s">
        <v>6262</v>
      </c>
      <c r="J83" s="317">
        <v>20</v>
      </c>
      <c r="K83" s="307"/>
    </row>
    <row r="84" spans="2:11" ht="15" customHeight="1">
      <c r="B84" s="316"/>
      <c r="C84" s="317" t="s">
        <v>6277</v>
      </c>
      <c r="D84" s="317"/>
      <c r="E84" s="317"/>
      <c r="F84" s="318" t="s">
        <v>6266</v>
      </c>
      <c r="G84" s="317"/>
      <c r="H84" s="317" t="s">
        <v>6278</v>
      </c>
      <c r="I84" s="317" t="s">
        <v>6262</v>
      </c>
      <c r="J84" s="317">
        <v>20</v>
      </c>
      <c r="K84" s="307"/>
    </row>
    <row r="85" spans="2:11" ht="15" customHeight="1">
      <c r="B85" s="316"/>
      <c r="C85" s="296" t="s">
        <v>6279</v>
      </c>
      <c r="D85" s="296"/>
      <c r="E85" s="296"/>
      <c r="F85" s="315" t="s">
        <v>6266</v>
      </c>
      <c r="G85" s="314"/>
      <c r="H85" s="296" t="s">
        <v>6280</v>
      </c>
      <c r="I85" s="296" t="s">
        <v>6262</v>
      </c>
      <c r="J85" s="296">
        <v>50</v>
      </c>
      <c r="K85" s="307"/>
    </row>
    <row r="86" spans="2:11" ht="15" customHeight="1">
      <c r="B86" s="316"/>
      <c r="C86" s="296" t="s">
        <v>6281</v>
      </c>
      <c r="D86" s="296"/>
      <c r="E86" s="296"/>
      <c r="F86" s="315" t="s">
        <v>6266</v>
      </c>
      <c r="G86" s="314"/>
      <c r="H86" s="296" t="s">
        <v>6282</v>
      </c>
      <c r="I86" s="296" t="s">
        <v>6262</v>
      </c>
      <c r="J86" s="296">
        <v>20</v>
      </c>
      <c r="K86" s="307"/>
    </row>
    <row r="87" spans="2:11" ht="15" customHeight="1">
      <c r="B87" s="316"/>
      <c r="C87" s="296" t="s">
        <v>6283</v>
      </c>
      <c r="D87" s="296"/>
      <c r="E87" s="296"/>
      <c r="F87" s="315" t="s">
        <v>6266</v>
      </c>
      <c r="G87" s="314"/>
      <c r="H87" s="296" t="s">
        <v>6284</v>
      </c>
      <c r="I87" s="296" t="s">
        <v>6262</v>
      </c>
      <c r="J87" s="296">
        <v>20</v>
      </c>
      <c r="K87" s="307"/>
    </row>
    <row r="88" spans="2:11" ht="15" customHeight="1">
      <c r="B88" s="316"/>
      <c r="C88" s="296" t="s">
        <v>6285</v>
      </c>
      <c r="D88" s="296"/>
      <c r="E88" s="296"/>
      <c r="F88" s="315" t="s">
        <v>6266</v>
      </c>
      <c r="G88" s="314"/>
      <c r="H88" s="296" t="s">
        <v>6286</v>
      </c>
      <c r="I88" s="296" t="s">
        <v>6262</v>
      </c>
      <c r="J88" s="296">
        <v>50</v>
      </c>
      <c r="K88" s="307"/>
    </row>
    <row r="89" spans="2:11" ht="15" customHeight="1">
      <c r="B89" s="316"/>
      <c r="C89" s="296" t="s">
        <v>6287</v>
      </c>
      <c r="D89" s="296"/>
      <c r="E89" s="296"/>
      <c r="F89" s="315" t="s">
        <v>6266</v>
      </c>
      <c r="G89" s="314"/>
      <c r="H89" s="296" t="s">
        <v>6287</v>
      </c>
      <c r="I89" s="296" t="s">
        <v>6262</v>
      </c>
      <c r="J89" s="296">
        <v>50</v>
      </c>
      <c r="K89" s="307"/>
    </row>
    <row r="90" spans="2:11" ht="15" customHeight="1">
      <c r="B90" s="316"/>
      <c r="C90" s="296" t="s">
        <v>192</v>
      </c>
      <c r="D90" s="296"/>
      <c r="E90" s="296"/>
      <c r="F90" s="315" t="s">
        <v>6266</v>
      </c>
      <c r="G90" s="314"/>
      <c r="H90" s="296" t="s">
        <v>6288</v>
      </c>
      <c r="I90" s="296" t="s">
        <v>6262</v>
      </c>
      <c r="J90" s="296">
        <v>255</v>
      </c>
      <c r="K90" s="307"/>
    </row>
    <row r="91" spans="2:11" ht="15" customHeight="1">
      <c r="B91" s="316"/>
      <c r="C91" s="296" t="s">
        <v>6289</v>
      </c>
      <c r="D91" s="296"/>
      <c r="E91" s="296"/>
      <c r="F91" s="315" t="s">
        <v>6260</v>
      </c>
      <c r="G91" s="314"/>
      <c r="H91" s="296" t="s">
        <v>6290</v>
      </c>
      <c r="I91" s="296" t="s">
        <v>6291</v>
      </c>
      <c r="J91" s="296"/>
      <c r="K91" s="307"/>
    </row>
    <row r="92" spans="2:11" ht="15" customHeight="1">
      <c r="B92" s="316"/>
      <c r="C92" s="296" t="s">
        <v>6292</v>
      </c>
      <c r="D92" s="296"/>
      <c r="E92" s="296"/>
      <c r="F92" s="315" t="s">
        <v>6260</v>
      </c>
      <c r="G92" s="314"/>
      <c r="H92" s="296" t="s">
        <v>6293</v>
      </c>
      <c r="I92" s="296" t="s">
        <v>6294</v>
      </c>
      <c r="J92" s="296"/>
      <c r="K92" s="307"/>
    </row>
    <row r="93" spans="2:11" ht="15" customHeight="1">
      <c r="B93" s="316"/>
      <c r="C93" s="296" t="s">
        <v>6295</v>
      </c>
      <c r="D93" s="296"/>
      <c r="E93" s="296"/>
      <c r="F93" s="315" t="s">
        <v>6260</v>
      </c>
      <c r="G93" s="314"/>
      <c r="H93" s="296" t="s">
        <v>6295</v>
      </c>
      <c r="I93" s="296" t="s">
        <v>6294</v>
      </c>
      <c r="J93" s="296"/>
      <c r="K93" s="307"/>
    </row>
    <row r="94" spans="2:11" ht="15" customHeight="1">
      <c r="B94" s="316"/>
      <c r="C94" s="296" t="s">
        <v>46</v>
      </c>
      <c r="D94" s="296"/>
      <c r="E94" s="296"/>
      <c r="F94" s="315" t="s">
        <v>6260</v>
      </c>
      <c r="G94" s="314"/>
      <c r="H94" s="296" t="s">
        <v>6296</v>
      </c>
      <c r="I94" s="296" t="s">
        <v>6294</v>
      </c>
      <c r="J94" s="296"/>
      <c r="K94" s="307"/>
    </row>
    <row r="95" spans="2:11" ht="15" customHeight="1">
      <c r="B95" s="316"/>
      <c r="C95" s="296" t="s">
        <v>56</v>
      </c>
      <c r="D95" s="296"/>
      <c r="E95" s="296"/>
      <c r="F95" s="315" t="s">
        <v>6260</v>
      </c>
      <c r="G95" s="314"/>
      <c r="H95" s="296" t="s">
        <v>6297</v>
      </c>
      <c r="I95" s="296" t="s">
        <v>6294</v>
      </c>
      <c r="J95" s="296"/>
      <c r="K95" s="307"/>
    </row>
    <row r="96" spans="2:11" ht="15" customHeight="1">
      <c r="B96" s="319"/>
      <c r="C96" s="320"/>
      <c r="D96" s="320"/>
      <c r="E96" s="320"/>
      <c r="F96" s="320"/>
      <c r="G96" s="320"/>
      <c r="H96" s="320"/>
      <c r="I96" s="320"/>
      <c r="J96" s="320"/>
      <c r="K96" s="321"/>
    </row>
    <row r="97" spans="2:11" ht="18.75" customHeight="1">
      <c r="B97" s="322"/>
      <c r="C97" s="323"/>
      <c r="D97" s="323"/>
      <c r="E97" s="323"/>
      <c r="F97" s="323"/>
      <c r="G97" s="323"/>
      <c r="H97" s="323"/>
      <c r="I97" s="323"/>
      <c r="J97" s="323"/>
      <c r="K97" s="322"/>
    </row>
    <row r="98" spans="2:11" ht="18.75" customHeight="1">
      <c r="B98" s="302"/>
      <c r="C98" s="302"/>
      <c r="D98" s="302"/>
      <c r="E98" s="302"/>
      <c r="F98" s="302"/>
      <c r="G98" s="302"/>
      <c r="H98" s="302"/>
      <c r="I98" s="302"/>
      <c r="J98" s="302"/>
      <c r="K98" s="302"/>
    </row>
    <row r="99" spans="2:11" ht="7.5" customHeight="1">
      <c r="B99" s="303"/>
      <c r="C99" s="304"/>
      <c r="D99" s="304"/>
      <c r="E99" s="304"/>
      <c r="F99" s="304"/>
      <c r="G99" s="304"/>
      <c r="H99" s="304"/>
      <c r="I99" s="304"/>
      <c r="J99" s="304"/>
      <c r="K99" s="305"/>
    </row>
    <row r="100" spans="2:11" ht="45" customHeight="1">
      <c r="B100" s="306"/>
      <c r="C100" s="417" t="s">
        <v>6298</v>
      </c>
      <c r="D100" s="417"/>
      <c r="E100" s="417"/>
      <c r="F100" s="417"/>
      <c r="G100" s="417"/>
      <c r="H100" s="417"/>
      <c r="I100" s="417"/>
      <c r="J100" s="417"/>
      <c r="K100" s="307"/>
    </row>
    <row r="101" spans="2:11" ht="17.25" customHeight="1">
      <c r="B101" s="306"/>
      <c r="C101" s="308" t="s">
        <v>6254</v>
      </c>
      <c r="D101" s="308"/>
      <c r="E101" s="308"/>
      <c r="F101" s="308" t="s">
        <v>6255</v>
      </c>
      <c r="G101" s="309"/>
      <c r="H101" s="308" t="s">
        <v>187</v>
      </c>
      <c r="I101" s="308" t="s">
        <v>65</v>
      </c>
      <c r="J101" s="308" t="s">
        <v>6256</v>
      </c>
      <c r="K101" s="307"/>
    </row>
    <row r="102" spans="2:11" ht="17.25" customHeight="1">
      <c r="B102" s="306"/>
      <c r="C102" s="310" t="s">
        <v>6257</v>
      </c>
      <c r="D102" s="310"/>
      <c r="E102" s="310"/>
      <c r="F102" s="311" t="s">
        <v>6258</v>
      </c>
      <c r="G102" s="312"/>
      <c r="H102" s="310"/>
      <c r="I102" s="310"/>
      <c r="J102" s="310" t="s">
        <v>6259</v>
      </c>
      <c r="K102" s="307"/>
    </row>
    <row r="103" spans="2:11" ht="5.25" customHeight="1">
      <c r="B103" s="306"/>
      <c r="C103" s="308"/>
      <c r="D103" s="308"/>
      <c r="E103" s="308"/>
      <c r="F103" s="308"/>
      <c r="G103" s="324"/>
      <c r="H103" s="308"/>
      <c r="I103" s="308"/>
      <c r="J103" s="308"/>
      <c r="K103" s="307"/>
    </row>
    <row r="104" spans="2:11" ht="15" customHeight="1">
      <c r="B104" s="306"/>
      <c r="C104" s="296" t="s">
        <v>61</v>
      </c>
      <c r="D104" s="313"/>
      <c r="E104" s="313"/>
      <c r="F104" s="315" t="s">
        <v>6260</v>
      </c>
      <c r="G104" s="324"/>
      <c r="H104" s="296" t="s">
        <v>6299</v>
      </c>
      <c r="I104" s="296" t="s">
        <v>6262</v>
      </c>
      <c r="J104" s="296">
        <v>20</v>
      </c>
      <c r="K104" s="307"/>
    </row>
    <row r="105" spans="2:11" ht="15" customHeight="1">
      <c r="B105" s="306"/>
      <c r="C105" s="296" t="s">
        <v>6263</v>
      </c>
      <c r="D105" s="296"/>
      <c r="E105" s="296"/>
      <c r="F105" s="315" t="s">
        <v>6260</v>
      </c>
      <c r="G105" s="296"/>
      <c r="H105" s="296" t="s">
        <v>6299</v>
      </c>
      <c r="I105" s="296" t="s">
        <v>6262</v>
      </c>
      <c r="J105" s="296">
        <v>120</v>
      </c>
      <c r="K105" s="307"/>
    </row>
    <row r="106" spans="2:11" ht="15" customHeight="1">
      <c r="B106" s="316"/>
      <c r="C106" s="296" t="s">
        <v>6265</v>
      </c>
      <c r="D106" s="296"/>
      <c r="E106" s="296"/>
      <c r="F106" s="315" t="s">
        <v>6266</v>
      </c>
      <c r="G106" s="296"/>
      <c r="H106" s="296" t="s">
        <v>6299</v>
      </c>
      <c r="I106" s="296" t="s">
        <v>6262</v>
      </c>
      <c r="J106" s="296">
        <v>50</v>
      </c>
      <c r="K106" s="307"/>
    </row>
    <row r="107" spans="2:11" ht="15" customHeight="1">
      <c r="B107" s="316"/>
      <c r="C107" s="296" t="s">
        <v>6268</v>
      </c>
      <c r="D107" s="296"/>
      <c r="E107" s="296"/>
      <c r="F107" s="315" t="s">
        <v>6260</v>
      </c>
      <c r="G107" s="296"/>
      <c r="H107" s="296" t="s">
        <v>6299</v>
      </c>
      <c r="I107" s="296" t="s">
        <v>6270</v>
      </c>
      <c r="J107" s="296"/>
      <c r="K107" s="307"/>
    </row>
    <row r="108" spans="2:11" ht="15" customHeight="1">
      <c r="B108" s="316"/>
      <c r="C108" s="296" t="s">
        <v>6279</v>
      </c>
      <c r="D108" s="296"/>
      <c r="E108" s="296"/>
      <c r="F108" s="315" t="s">
        <v>6266</v>
      </c>
      <c r="G108" s="296"/>
      <c r="H108" s="296" t="s">
        <v>6299</v>
      </c>
      <c r="I108" s="296" t="s">
        <v>6262</v>
      </c>
      <c r="J108" s="296">
        <v>50</v>
      </c>
      <c r="K108" s="307"/>
    </row>
    <row r="109" spans="2:11" ht="15" customHeight="1">
      <c r="B109" s="316"/>
      <c r="C109" s="296" t="s">
        <v>6287</v>
      </c>
      <c r="D109" s="296"/>
      <c r="E109" s="296"/>
      <c r="F109" s="315" t="s">
        <v>6266</v>
      </c>
      <c r="G109" s="296"/>
      <c r="H109" s="296" t="s">
        <v>6299</v>
      </c>
      <c r="I109" s="296" t="s">
        <v>6262</v>
      </c>
      <c r="J109" s="296">
        <v>50</v>
      </c>
      <c r="K109" s="307"/>
    </row>
    <row r="110" spans="2:11" ht="15" customHeight="1">
      <c r="B110" s="316"/>
      <c r="C110" s="296" t="s">
        <v>6285</v>
      </c>
      <c r="D110" s="296"/>
      <c r="E110" s="296"/>
      <c r="F110" s="315" t="s">
        <v>6266</v>
      </c>
      <c r="G110" s="296"/>
      <c r="H110" s="296" t="s">
        <v>6299</v>
      </c>
      <c r="I110" s="296" t="s">
        <v>6262</v>
      </c>
      <c r="J110" s="296">
        <v>50</v>
      </c>
      <c r="K110" s="307"/>
    </row>
    <row r="111" spans="2:11" ht="15" customHeight="1">
      <c r="B111" s="316"/>
      <c r="C111" s="296" t="s">
        <v>61</v>
      </c>
      <c r="D111" s="296"/>
      <c r="E111" s="296"/>
      <c r="F111" s="315" t="s">
        <v>6260</v>
      </c>
      <c r="G111" s="296"/>
      <c r="H111" s="296" t="s">
        <v>6300</v>
      </c>
      <c r="I111" s="296" t="s">
        <v>6262</v>
      </c>
      <c r="J111" s="296">
        <v>20</v>
      </c>
      <c r="K111" s="307"/>
    </row>
    <row r="112" spans="2:11" ht="15" customHeight="1">
      <c r="B112" s="316"/>
      <c r="C112" s="296" t="s">
        <v>6301</v>
      </c>
      <c r="D112" s="296"/>
      <c r="E112" s="296"/>
      <c r="F112" s="315" t="s">
        <v>6260</v>
      </c>
      <c r="G112" s="296"/>
      <c r="H112" s="296" t="s">
        <v>6302</v>
      </c>
      <c r="I112" s="296" t="s">
        <v>6262</v>
      </c>
      <c r="J112" s="296">
        <v>120</v>
      </c>
      <c r="K112" s="307"/>
    </row>
    <row r="113" spans="2:11" ht="15" customHeight="1">
      <c r="B113" s="316"/>
      <c r="C113" s="296" t="s">
        <v>46</v>
      </c>
      <c r="D113" s="296"/>
      <c r="E113" s="296"/>
      <c r="F113" s="315" t="s">
        <v>6260</v>
      </c>
      <c r="G113" s="296"/>
      <c r="H113" s="296" t="s">
        <v>6303</v>
      </c>
      <c r="I113" s="296" t="s">
        <v>6294</v>
      </c>
      <c r="J113" s="296"/>
      <c r="K113" s="307"/>
    </row>
    <row r="114" spans="2:11" ht="15" customHeight="1">
      <c r="B114" s="316"/>
      <c r="C114" s="296" t="s">
        <v>56</v>
      </c>
      <c r="D114" s="296"/>
      <c r="E114" s="296"/>
      <c r="F114" s="315" t="s">
        <v>6260</v>
      </c>
      <c r="G114" s="296"/>
      <c r="H114" s="296" t="s">
        <v>6304</v>
      </c>
      <c r="I114" s="296" t="s">
        <v>6294</v>
      </c>
      <c r="J114" s="296"/>
      <c r="K114" s="307"/>
    </row>
    <row r="115" spans="2:11" ht="15" customHeight="1">
      <c r="B115" s="316"/>
      <c r="C115" s="296" t="s">
        <v>65</v>
      </c>
      <c r="D115" s="296"/>
      <c r="E115" s="296"/>
      <c r="F115" s="315" t="s">
        <v>6260</v>
      </c>
      <c r="G115" s="296"/>
      <c r="H115" s="296" t="s">
        <v>6305</v>
      </c>
      <c r="I115" s="296" t="s">
        <v>6306</v>
      </c>
      <c r="J115" s="296"/>
      <c r="K115" s="307"/>
    </row>
    <row r="116" spans="2:11" ht="15" customHeight="1">
      <c r="B116" s="319"/>
      <c r="C116" s="325"/>
      <c r="D116" s="325"/>
      <c r="E116" s="325"/>
      <c r="F116" s="325"/>
      <c r="G116" s="325"/>
      <c r="H116" s="325"/>
      <c r="I116" s="325"/>
      <c r="J116" s="325"/>
      <c r="K116" s="321"/>
    </row>
    <row r="117" spans="2:11" ht="18.75" customHeight="1">
      <c r="B117" s="326"/>
      <c r="C117" s="292"/>
      <c r="D117" s="292"/>
      <c r="E117" s="292"/>
      <c r="F117" s="327"/>
      <c r="G117" s="292"/>
      <c r="H117" s="292"/>
      <c r="I117" s="292"/>
      <c r="J117" s="292"/>
      <c r="K117" s="326"/>
    </row>
    <row r="118" spans="2:11" ht="18.75" customHeight="1">
      <c r="B118" s="302"/>
      <c r="C118" s="302"/>
      <c r="D118" s="302"/>
      <c r="E118" s="302"/>
      <c r="F118" s="302"/>
      <c r="G118" s="302"/>
      <c r="H118" s="302"/>
      <c r="I118" s="302"/>
      <c r="J118" s="302"/>
      <c r="K118" s="302"/>
    </row>
    <row r="119" spans="2:11" ht="7.5" customHeight="1">
      <c r="B119" s="328"/>
      <c r="C119" s="329"/>
      <c r="D119" s="329"/>
      <c r="E119" s="329"/>
      <c r="F119" s="329"/>
      <c r="G119" s="329"/>
      <c r="H119" s="329"/>
      <c r="I119" s="329"/>
      <c r="J119" s="329"/>
      <c r="K119" s="330"/>
    </row>
    <row r="120" spans="2:11" ht="45" customHeight="1">
      <c r="B120" s="331"/>
      <c r="C120" s="413" t="s">
        <v>6307</v>
      </c>
      <c r="D120" s="413"/>
      <c r="E120" s="413"/>
      <c r="F120" s="413"/>
      <c r="G120" s="413"/>
      <c r="H120" s="413"/>
      <c r="I120" s="413"/>
      <c r="J120" s="413"/>
      <c r="K120" s="332"/>
    </row>
    <row r="121" spans="2:11" ht="17.25" customHeight="1">
      <c r="B121" s="333"/>
      <c r="C121" s="308" t="s">
        <v>6254</v>
      </c>
      <c r="D121" s="308"/>
      <c r="E121" s="308"/>
      <c r="F121" s="308" t="s">
        <v>6255</v>
      </c>
      <c r="G121" s="309"/>
      <c r="H121" s="308" t="s">
        <v>187</v>
      </c>
      <c r="I121" s="308" t="s">
        <v>65</v>
      </c>
      <c r="J121" s="308" t="s">
        <v>6256</v>
      </c>
      <c r="K121" s="334"/>
    </row>
    <row r="122" spans="2:11" ht="17.25" customHeight="1">
      <c r="B122" s="333"/>
      <c r="C122" s="310" t="s">
        <v>6257</v>
      </c>
      <c r="D122" s="310"/>
      <c r="E122" s="310"/>
      <c r="F122" s="311" t="s">
        <v>6258</v>
      </c>
      <c r="G122" s="312"/>
      <c r="H122" s="310"/>
      <c r="I122" s="310"/>
      <c r="J122" s="310" t="s">
        <v>6259</v>
      </c>
      <c r="K122" s="334"/>
    </row>
    <row r="123" spans="2:11" ht="5.25" customHeight="1">
      <c r="B123" s="335"/>
      <c r="C123" s="313"/>
      <c r="D123" s="313"/>
      <c r="E123" s="313"/>
      <c r="F123" s="313"/>
      <c r="G123" s="296"/>
      <c r="H123" s="313"/>
      <c r="I123" s="313"/>
      <c r="J123" s="313"/>
      <c r="K123" s="336"/>
    </row>
    <row r="124" spans="2:11" ht="15" customHeight="1">
      <c r="B124" s="335"/>
      <c r="C124" s="296" t="s">
        <v>6263</v>
      </c>
      <c r="D124" s="313"/>
      <c r="E124" s="313"/>
      <c r="F124" s="315" t="s">
        <v>6260</v>
      </c>
      <c r="G124" s="296"/>
      <c r="H124" s="296" t="s">
        <v>6299</v>
      </c>
      <c r="I124" s="296" t="s">
        <v>6262</v>
      </c>
      <c r="J124" s="296">
        <v>120</v>
      </c>
      <c r="K124" s="337"/>
    </row>
    <row r="125" spans="2:11" ht="15" customHeight="1">
      <c r="B125" s="335"/>
      <c r="C125" s="296" t="s">
        <v>6308</v>
      </c>
      <c r="D125" s="296"/>
      <c r="E125" s="296"/>
      <c r="F125" s="315" t="s">
        <v>6260</v>
      </c>
      <c r="G125" s="296"/>
      <c r="H125" s="296" t="s">
        <v>6309</v>
      </c>
      <c r="I125" s="296" t="s">
        <v>6262</v>
      </c>
      <c r="J125" s="296" t="s">
        <v>6310</v>
      </c>
      <c r="K125" s="337"/>
    </row>
    <row r="126" spans="2:11" ht="15" customHeight="1">
      <c r="B126" s="335"/>
      <c r="C126" s="296" t="s">
        <v>91</v>
      </c>
      <c r="D126" s="296"/>
      <c r="E126" s="296"/>
      <c r="F126" s="315" t="s">
        <v>6260</v>
      </c>
      <c r="G126" s="296"/>
      <c r="H126" s="296" t="s">
        <v>6311</v>
      </c>
      <c r="I126" s="296" t="s">
        <v>6262</v>
      </c>
      <c r="J126" s="296" t="s">
        <v>6310</v>
      </c>
      <c r="K126" s="337"/>
    </row>
    <row r="127" spans="2:11" ht="15" customHeight="1">
      <c r="B127" s="335"/>
      <c r="C127" s="296" t="s">
        <v>6271</v>
      </c>
      <c r="D127" s="296"/>
      <c r="E127" s="296"/>
      <c r="F127" s="315" t="s">
        <v>6266</v>
      </c>
      <c r="G127" s="296"/>
      <c r="H127" s="296" t="s">
        <v>6272</v>
      </c>
      <c r="I127" s="296" t="s">
        <v>6262</v>
      </c>
      <c r="J127" s="296">
        <v>15</v>
      </c>
      <c r="K127" s="337"/>
    </row>
    <row r="128" spans="2:11" ht="15" customHeight="1">
      <c r="B128" s="335"/>
      <c r="C128" s="317" t="s">
        <v>6273</v>
      </c>
      <c r="D128" s="317"/>
      <c r="E128" s="317"/>
      <c r="F128" s="318" t="s">
        <v>6266</v>
      </c>
      <c r="G128" s="317"/>
      <c r="H128" s="317" t="s">
        <v>6274</v>
      </c>
      <c r="I128" s="317" t="s">
        <v>6262</v>
      </c>
      <c r="J128" s="317">
        <v>15</v>
      </c>
      <c r="K128" s="337"/>
    </row>
    <row r="129" spans="2:11" ht="15" customHeight="1">
      <c r="B129" s="335"/>
      <c r="C129" s="317" t="s">
        <v>6275</v>
      </c>
      <c r="D129" s="317"/>
      <c r="E129" s="317"/>
      <c r="F129" s="318" t="s">
        <v>6266</v>
      </c>
      <c r="G129" s="317"/>
      <c r="H129" s="317" t="s">
        <v>6276</v>
      </c>
      <c r="I129" s="317" t="s">
        <v>6262</v>
      </c>
      <c r="J129" s="317">
        <v>20</v>
      </c>
      <c r="K129" s="337"/>
    </row>
    <row r="130" spans="2:11" ht="15" customHeight="1">
      <c r="B130" s="335"/>
      <c r="C130" s="317" t="s">
        <v>6277</v>
      </c>
      <c r="D130" s="317"/>
      <c r="E130" s="317"/>
      <c r="F130" s="318" t="s">
        <v>6266</v>
      </c>
      <c r="G130" s="317"/>
      <c r="H130" s="317" t="s">
        <v>6278</v>
      </c>
      <c r="I130" s="317" t="s">
        <v>6262</v>
      </c>
      <c r="J130" s="317">
        <v>20</v>
      </c>
      <c r="K130" s="337"/>
    </row>
    <row r="131" spans="2:11" ht="15" customHeight="1">
      <c r="B131" s="335"/>
      <c r="C131" s="296" t="s">
        <v>6265</v>
      </c>
      <c r="D131" s="296"/>
      <c r="E131" s="296"/>
      <c r="F131" s="315" t="s">
        <v>6266</v>
      </c>
      <c r="G131" s="296"/>
      <c r="H131" s="296" t="s">
        <v>6299</v>
      </c>
      <c r="I131" s="296" t="s">
        <v>6262</v>
      </c>
      <c r="J131" s="296">
        <v>50</v>
      </c>
      <c r="K131" s="337"/>
    </row>
    <row r="132" spans="2:11" ht="15" customHeight="1">
      <c r="B132" s="335"/>
      <c r="C132" s="296" t="s">
        <v>6279</v>
      </c>
      <c r="D132" s="296"/>
      <c r="E132" s="296"/>
      <c r="F132" s="315" t="s">
        <v>6266</v>
      </c>
      <c r="G132" s="296"/>
      <c r="H132" s="296" t="s">
        <v>6299</v>
      </c>
      <c r="I132" s="296" t="s">
        <v>6262</v>
      </c>
      <c r="J132" s="296">
        <v>50</v>
      </c>
      <c r="K132" s="337"/>
    </row>
    <row r="133" spans="2:11" ht="15" customHeight="1">
      <c r="B133" s="335"/>
      <c r="C133" s="296" t="s">
        <v>6285</v>
      </c>
      <c r="D133" s="296"/>
      <c r="E133" s="296"/>
      <c r="F133" s="315" t="s">
        <v>6266</v>
      </c>
      <c r="G133" s="296"/>
      <c r="H133" s="296" t="s">
        <v>6299</v>
      </c>
      <c r="I133" s="296" t="s">
        <v>6262</v>
      </c>
      <c r="J133" s="296">
        <v>50</v>
      </c>
      <c r="K133" s="337"/>
    </row>
    <row r="134" spans="2:11" ht="15" customHeight="1">
      <c r="B134" s="335"/>
      <c r="C134" s="296" t="s">
        <v>6287</v>
      </c>
      <c r="D134" s="296"/>
      <c r="E134" s="296"/>
      <c r="F134" s="315" t="s">
        <v>6266</v>
      </c>
      <c r="G134" s="296"/>
      <c r="H134" s="296" t="s">
        <v>6299</v>
      </c>
      <c r="I134" s="296" t="s">
        <v>6262</v>
      </c>
      <c r="J134" s="296">
        <v>50</v>
      </c>
      <c r="K134" s="337"/>
    </row>
    <row r="135" spans="2:11" ht="15" customHeight="1">
      <c r="B135" s="335"/>
      <c r="C135" s="296" t="s">
        <v>192</v>
      </c>
      <c r="D135" s="296"/>
      <c r="E135" s="296"/>
      <c r="F135" s="315" t="s">
        <v>6266</v>
      </c>
      <c r="G135" s="296"/>
      <c r="H135" s="296" t="s">
        <v>6312</v>
      </c>
      <c r="I135" s="296" t="s">
        <v>6262</v>
      </c>
      <c r="J135" s="296">
        <v>255</v>
      </c>
      <c r="K135" s="337"/>
    </row>
    <row r="136" spans="2:11" ht="15" customHeight="1">
      <c r="B136" s="335"/>
      <c r="C136" s="296" t="s">
        <v>6289</v>
      </c>
      <c r="D136" s="296"/>
      <c r="E136" s="296"/>
      <c r="F136" s="315" t="s">
        <v>6260</v>
      </c>
      <c r="G136" s="296"/>
      <c r="H136" s="296" t="s">
        <v>6313</v>
      </c>
      <c r="I136" s="296" t="s">
        <v>6291</v>
      </c>
      <c r="J136" s="296"/>
      <c r="K136" s="337"/>
    </row>
    <row r="137" spans="2:11" ht="15" customHeight="1">
      <c r="B137" s="335"/>
      <c r="C137" s="296" t="s">
        <v>6292</v>
      </c>
      <c r="D137" s="296"/>
      <c r="E137" s="296"/>
      <c r="F137" s="315" t="s">
        <v>6260</v>
      </c>
      <c r="G137" s="296"/>
      <c r="H137" s="296" t="s">
        <v>6314</v>
      </c>
      <c r="I137" s="296" t="s">
        <v>6294</v>
      </c>
      <c r="J137" s="296"/>
      <c r="K137" s="337"/>
    </row>
    <row r="138" spans="2:11" ht="15" customHeight="1">
      <c r="B138" s="335"/>
      <c r="C138" s="296" t="s">
        <v>6295</v>
      </c>
      <c r="D138" s="296"/>
      <c r="E138" s="296"/>
      <c r="F138" s="315" t="s">
        <v>6260</v>
      </c>
      <c r="G138" s="296"/>
      <c r="H138" s="296" t="s">
        <v>6295</v>
      </c>
      <c r="I138" s="296" t="s">
        <v>6294</v>
      </c>
      <c r="J138" s="296"/>
      <c r="K138" s="337"/>
    </row>
    <row r="139" spans="2:11" ht="15" customHeight="1">
      <c r="B139" s="335"/>
      <c r="C139" s="296" t="s">
        <v>46</v>
      </c>
      <c r="D139" s="296"/>
      <c r="E139" s="296"/>
      <c r="F139" s="315" t="s">
        <v>6260</v>
      </c>
      <c r="G139" s="296"/>
      <c r="H139" s="296" t="s">
        <v>6315</v>
      </c>
      <c r="I139" s="296" t="s">
        <v>6294</v>
      </c>
      <c r="J139" s="296"/>
      <c r="K139" s="337"/>
    </row>
    <row r="140" spans="2:11" ht="15" customHeight="1">
      <c r="B140" s="335"/>
      <c r="C140" s="296" t="s">
        <v>6316</v>
      </c>
      <c r="D140" s="296"/>
      <c r="E140" s="296"/>
      <c r="F140" s="315" t="s">
        <v>6260</v>
      </c>
      <c r="G140" s="296"/>
      <c r="H140" s="296" t="s">
        <v>6317</v>
      </c>
      <c r="I140" s="296" t="s">
        <v>6294</v>
      </c>
      <c r="J140" s="296"/>
      <c r="K140" s="337"/>
    </row>
    <row r="141" spans="2:11" ht="15" customHeight="1">
      <c r="B141" s="338"/>
      <c r="C141" s="339"/>
      <c r="D141" s="339"/>
      <c r="E141" s="339"/>
      <c r="F141" s="339"/>
      <c r="G141" s="339"/>
      <c r="H141" s="339"/>
      <c r="I141" s="339"/>
      <c r="J141" s="339"/>
      <c r="K141" s="340"/>
    </row>
    <row r="142" spans="2:11" ht="18.75" customHeight="1">
      <c r="B142" s="292"/>
      <c r="C142" s="292"/>
      <c r="D142" s="292"/>
      <c r="E142" s="292"/>
      <c r="F142" s="327"/>
      <c r="G142" s="292"/>
      <c r="H142" s="292"/>
      <c r="I142" s="292"/>
      <c r="J142" s="292"/>
      <c r="K142" s="292"/>
    </row>
    <row r="143" spans="2:11" ht="18.75" customHeight="1">
      <c r="B143" s="302"/>
      <c r="C143" s="302"/>
      <c r="D143" s="302"/>
      <c r="E143" s="302"/>
      <c r="F143" s="302"/>
      <c r="G143" s="302"/>
      <c r="H143" s="302"/>
      <c r="I143" s="302"/>
      <c r="J143" s="302"/>
      <c r="K143" s="302"/>
    </row>
    <row r="144" spans="2:11" ht="7.5" customHeight="1">
      <c r="B144" s="303"/>
      <c r="C144" s="304"/>
      <c r="D144" s="304"/>
      <c r="E144" s="304"/>
      <c r="F144" s="304"/>
      <c r="G144" s="304"/>
      <c r="H144" s="304"/>
      <c r="I144" s="304"/>
      <c r="J144" s="304"/>
      <c r="K144" s="305"/>
    </row>
    <row r="145" spans="2:11" ht="45" customHeight="1">
      <c r="B145" s="306"/>
      <c r="C145" s="417" t="s">
        <v>6318</v>
      </c>
      <c r="D145" s="417"/>
      <c r="E145" s="417"/>
      <c r="F145" s="417"/>
      <c r="G145" s="417"/>
      <c r="H145" s="417"/>
      <c r="I145" s="417"/>
      <c r="J145" s="417"/>
      <c r="K145" s="307"/>
    </row>
    <row r="146" spans="2:11" ht="17.25" customHeight="1">
      <c r="B146" s="306"/>
      <c r="C146" s="308" t="s">
        <v>6254</v>
      </c>
      <c r="D146" s="308"/>
      <c r="E146" s="308"/>
      <c r="F146" s="308" t="s">
        <v>6255</v>
      </c>
      <c r="G146" s="309"/>
      <c r="H146" s="308" t="s">
        <v>187</v>
      </c>
      <c r="I146" s="308" t="s">
        <v>65</v>
      </c>
      <c r="J146" s="308" t="s">
        <v>6256</v>
      </c>
      <c r="K146" s="307"/>
    </row>
    <row r="147" spans="2:11" ht="17.25" customHeight="1">
      <c r="B147" s="306"/>
      <c r="C147" s="310" t="s">
        <v>6257</v>
      </c>
      <c r="D147" s="310"/>
      <c r="E147" s="310"/>
      <c r="F147" s="311" t="s">
        <v>6258</v>
      </c>
      <c r="G147" s="312"/>
      <c r="H147" s="310"/>
      <c r="I147" s="310"/>
      <c r="J147" s="310" t="s">
        <v>6259</v>
      </c>
      <c r="K147" s="307"/>
    </row>
    <row r="148" spans="2:11" ht="5.25" customHeight="1">
      <c r="B148" s="316"/>
      <c r="C148" s="313"/>
      <c r="D148" s="313"/>
      <c r="E148" s="313"/>
      <c r="F148" s="313"/>
      <c r="G148" s="314"/>
      <c r="H148" s="313"/>
      <c r="I148" s="313"/>
      <c r="J148" s="313"/>
      <c r="K148" s="337"/>
    </row>
    <row r="149" spans="2:11" ht="15" customHeight="1">
      <c r="B149" s="316"/>
      <c r="C149" s="341" t="s">
        <v>6263</v>
      </c>
      <c r="D149" s="296"/>
      <c r="E149" s="296"/>
      <c r="F149" s="342" t="s">
        <v>6260</v>
      </c>
      <c r="G149" s="296"/>
      <c r="H149" s="341" t="s">
        <v>6299</v>
      </c>
      <c r="I149" s="341" t="s">
        <v>6262</v>
      </c>
      <c r="J149" s="341">
        <v>120</v>
      </c>
      <c r="K149" s="337"/>
    </row>
    <row r="150" spans="2:11" ht="15" customHeight="1">
      <c r="B150" s="316"/>
      <c r="C150" s="341" t="s">
        <v>6308</v>
      </c>
      <c r="D150" s="296"/>
      <c r="E150" s="296"/>
      <c r="F150" s="342" t="s">
        <v>6260</v>
      </c>
      <c r="G150" s="296"/>
      <c r="H150" s="341" t="s">
        <v>6319</v>
      </c>
      <c r="I150" s="341" t="s">
        <v>6262</v>
      </c>
      <c r="J150" s="341" t="s">
        <v>6310</v>
      </c>
      <c r="K150" s="337"/>
    </row>
    <row r="151" spans="2:11" ht="15" customHeight="1">
      <c r="B151" s="316"/>
      <c r="C151" s="341" t="s">
        <v>91</v>
      </c>
      <c r="D151" s="296"/>
      <c r="E151" s="296"/>
      <c r="F151" s="342" t="s">
        <v>6260</v>
      </c>
      <c r="G151" s="296"/>
      <c r="H151" s="341" t="s">
        <v>6320</v>
      </c>
      <c r="I151" s="341" t="s">
        <v>6262</v>
      </c>
      <c r="J151" s="341" t="s">
        <v>6310</v>
      </c>
      <c r="K151" s="337"/>
    </row>
    <row r="152" spans="2:11" ht="15" customHeight="1">
      <c r="B152" s="316"/>
      <c r="C152" s="341" t="s">
        <v>6265</v>
      </c>
      <c r="D152" s="296"/>
      <c r="E152" s="296"/>
      <c r="F152" s="342" t="s">
        <v>6266</v>
      </c>
      <c r="G152" s="296"/>
      <c r="H152" s="341" t="s">
        <v>6299</v>
      </c>
      <c r="I152" s="341" t="s">
        <v>6262</v>
      </c>
      <c r="J152" s="341">
        <v>50</v>
      </c>
      <c r="K152" s="337"/>
    </row>
    <row r="153" spans="2:11" ht="15" customHeight="1">
      <c r="B153" s="316"/>
      <c r="C153" s="341" t="s">
        <v>6268</v>
      </c>
      <c r="D153" s="296"/>
      <c r="E153" s="296"/>
      <c r="F153" s="342" t="s">
        <v>6260</v>
      </c>
      <c r="G153" s="296"/>
      <c r="H153" s="341" t="s">
        <v>6299</v>
      </c>
      <c r="I153" s="341" t="s">
        <v>6270</v>
      </c>
      <c r="J153" s="341"/>
      <c r="K153" s="337"/>
    </row>
    <row r="154" spans="2:11" ht="15" customHeight="1">
      <c r="B154" s="316"/>
      <c r="C154" s="341" t="s">
        <v>6279</v>
      </c>
      <c r="D154" s="296"/>
      <c r="E154" s="296"/>
      <c r="F154" s="342" t="s">
        <v>6266</v>
      </c>
      <c r="G154" s="296"/>
      <c r="H154" s="341" t="s">
        <v>6299</v>
      </c>
      <c r="I154" s="341" t="s">
        <v>6262</v>
      </c>
      <c r="J154" s="341">
        <v>50</v>
      </c>
      <c r="K154" s="337"/>
    </row>
    <row r="155" spans="2:11" ht="15" customHeight="1">
      <c r="B155" s="316"/>
      <c r="C155" s="341" t="s">
        <v>6287</v>
      </c>
      <c r="D155" s="296"/>
      <c r="E155" s="296"/>
      <c r="F155" s="342" t="s">
        <v>6266</v>
      </c>
      <c r="G155" s="296"/>
      <c r="H155" s="341" t="s">
        <v>6299</v>
      </c>
      <c r="I155" s="341" t="s">
        <v>6262</v>
      </c>
      <c r="J155" s="341">
        <v>50</v>
      </c>
      <c r="K155" s="337"/>
    </row>
    <row r="156" spans="2:11" ht="15" customHeight="1">
      <c r="B156" s="316"/>
      <c r="C156" s="341" t="s">
        <v>6285</v>
      </c>
      <c r="D156" s="296"/>
      <c r="E156" s="296"/>
      <c r="F156" s="342" t="s">
        <v>6266</v>
      </c>
      <c r="G156" s="296"/>
      <c r="H156" s="341" t="s">
        <v>6299</v>
      </c>
      <c r="I156" s="341" t="s">
        <v>6262</v>
      </c>
      <c r="J156" s="341">
        <v>50</v>
      </c>
      <c r="K156" s="337"/>
    </row>
    <row r="157" spans="2:11" ht="15" customHeight="1">
      <c r="B157" s="316"/>
      <c r="C157" s="341" t="s">
        <v>154</v>
      </c>
      <c r="D157" s="296"/>
      <c r="E157" s="296"/>
      <c r="F157" s="342" t="s">
        <v>6260</v>
      </c>
      <c r="G157" s="296"/>
      <c r="H157" s="341" t="s">
        <v>6321</v>
      </c>
      <c r="I157" s="341" t="s">
        <v>6262</v>
      </c>
      <c r="J157" s="341" t="s">
        <v>6322</v>
      </c>
      <c r="K157" s="337"/>
    </row>
    <row r="158" spans="2:11" ht="15" customHeight="1">
      <c r="B158" s="316"/>
      <c r="C158" s="341" t="s">
        <v>6323</v>
      </c>
      <c r="D158" s="296"/>
      <c r="E158" s="296"/>
      <c r="F158" s="342" t="s">
        <v>6260</v>
      </c>
      <c r="G158" s="296"/>
      <c r="H158" s="341" t="s">
        <v>6324</v>
      </c>
      <c r="I158" s="341" t="s">
        <v>6294</v>
      </c>
      <c r="J158" s="341"/>
      <c r="K158" s="337"/>
    </row>
    <row r="159" spans="2:11" ht="15" customHeight="1">
      <c r="B159" s="343"/>
      <c r="C159" s="325"/>
      <c r="D159" s="325"/>
      <c r="E159" s="325"/>
      <c r="F159" s="325"/>
      <c r="G159" s="325"/>
      <c r="H159" s="325"/>
      <c r="I159" s="325"/>
      <c r="J159" s="325"/>
      <c r="K159" s="344"/>
    </row>
    <row r="160" spans="2:11" ht="18.75" customHeight="1">
      <c r="B160" s="292"/>
      <c r="C160" s="296"/>
      <c r="D160" s="296"/>
      <c r="E160" s="296"/>
      <c r="F160" s="315"/>
      <c r="G160" s="296"/>
      <c r="H160" s="296"/>
      <c r="I160" s="296"/>
      <c r="J160" s="296"/>
      <c r="K160" s="292"/>
    </row>
    <row r="161" spans="2:11" ht="18.75" customHeight="1">
      <c r="B161" s="302"/>
      <c r="C161" s="302"/>
      <c r="D161" s="302"/>
      <c r="E161" s="302"/>
      <c r="F161" s="302"/>
      <c r="G161" s="302"/>
      <c r="H161" s="302"/>
      <c r="I161" s="302"/>
      <c r="J161" s="302"/>
      <c r="K161" s="302"/>
    </row>
    <row r="162" spans="2:11" ht="7.5" customHeight="1">
      <c r="B162" s="284"/>
      <c r="C162" s="285"/>
      <c r="D162" s="285"/>
      <c r="E162" s="285"/>
      <c r="F162" s="285"/>
      <c r="G162" s="285"/>
      <c r="H162" s="285"/>
      <c r="I162" s="285"/>
      <c r="J162" s="285"/>
      <c r="K162" s="286"/>
    </row>
    <row r="163" spans="2:11" ht="45" customHeight="1">
      <c r="B163" s="287"/>
      <c r="C163" s="413" t="s">
        <v>6325</v>
      </c>
      <c r="D163" s="413"/>
      <c r="E163" s="413"/>
      <c r="F163" s="413"/>
      <c r="G163" s="413"/>
      <c r="H163" s="413"/>
      <c r="I163" s="413"/>
      <c r="J163" s="413"/>
      <c r="K163" s="288"/>
    </row>
    <row r="164" spans="2:11" ht="17.25" customHeight="1">
      <c r="B164" s="287"/>
      <c r="C164" s="308" t="s">
        <v>6254</v>
      </c>
      <c r="D164" s="308"/>
      <c r="E164" s="308"/>
      <c r="F164" s="308" t="s">
        <v>6255</v>
      </c>
      <c r="G164" s="345"/>
      <c r="H164" s="346" t="s">
        <v>187</v>
      </c>
      <c r="I164" s="346" t="s">
        <v>65</v>
      </c>
      <c r="J164" s="308" t="s">
        <v>6256</v>
      </c>
      <c r="K164" s="288"/>
    </row>
    <row r="165" spans="2:11" ht="17.25" customHeight="1">
      <c r="B165" s="289"/>
      <c r="C165" s="310" t="s">
        <v>6257</v>
      </c>
      <c r="D165" s="310"/>
      <c r="E165" s="310"/>
      <c r="F165" s="311" t="s">
        <v>6258</v>
      </c>
      <c r="G165" s="347"/>
      <c r="H165" s="348"/>
      <c r="I165" s="348"/>
      <c r="J165" s="310" t="s">
        <v>6259</v>
      </c>
      <c r="K165" s="290"/>
    </row>
    <row r="166" spans="2:11" ht="5.25" customHeight="1">
      <c r="B166" s="316"/>
      <c r="C166" s="313"/>
      <c r="D166" s="313"/>
      <c r="E166" s="313"/>
      <c r="F166" s="313"/>
      <c r="G166" s="314"/>
      <c r="H166" s="313"/>
      <c r="I166" s="313"/>
      <c r="J166" s="313"/>
      <c r="K166" s="337"/>
    </row>
    <row r="167" spans="2:11" ht="15" customHeight="1">
      <c r="B167" s="316"/>
      <c r="C167" s="296" t="s">
        <v>6263</v>
      </c>
      <c r="D167" s="296"/>
      <c r="E167" s="296"/>
      <c r="F167" s="315" t="s">
        <v>6260</v>
      </c>
      <c r="G167" s="296"/>
      <c r="H167" s="296" t="s">
        <v>6299</v>
      </c>
      <c r="I167" s="296" t="s">
        <v>6262</v>
      </c>
      <c r="J167" s="296">
        <v>120</v>
      </c>
      <c r="K167" s="337"/>
    </row>
    <row r="168" spans="2:11" ht="15" customHeight="1">
      <c r="B168" s="316"/>
      <c r="C168" s="296" t="s">
        <v>6308</v>
      </c>
      <c r="D168" s="296"/>
      <c r="E168" s="296"/>
      <c r="F168" s="315" t="s">
        <v>6260</v>
      </c>
      <c r="G168" s="296"/>
      <c r="H168" s="296" t="s">
        <v>6309</v>
      </c>
      <c r="I168" s="296" t="s">
        <v>6262</v>
      </c>
      <c r="J168" s="296" t="s">
        <v>6310</v>
      </c>
      <c r="K168" s="337"/>
    </row>
    <row r="169" spans="2:11" ht="15" customHeight="1">
      <c r="B169" s="316"/>
      <c r="C169" s="296" t="s">
        <v>91</v>
      </c>
      <c r="D169" s="296"/>
      <c r="E169" s="296"/>
      <c r="F169" s="315" t="s">
        <v>6260</v>
      </c>
      <c r="G169" s="296"/>
      <c r="H169" s="296" t="s">
        <v>6326</v>
      </c>
      <c r="I169" s="296" t="s">
        <v>6262</v>
      </c>
      <c r="J169" s="296" t="s">
        <v>6310</v>
      </c>
      <c r="K169" s="337"/>
    </row>
    <row r="170" spans="2:11" ht="15" customHeight="1">
      <c r="B170" s="316"/>
      <c r="C170" s="296" t="s">
        <v>6265</v>
      </c>
      <c r="D170" s="296"/>
      <c r="E170" s="296"/>
      <c r="F170" s="315" t="s">
        <v>6266</v>
      </c>
      <c r="G170" s="296"/>
      <c r="H170" s="296" t="s">
        <v>6326</v>
      </c>
      <c r="I170" s="296" t="s">
        <v>6262</v>
      </c>
      <c r="J170" s="296">
        <v>50</v>
      </c>
      <c r="K170" s="337"/>
    </row>
    <row r="171" spans="2:11" ht="15" customHeight="1">
      <c r="B171" s="316"/>
      <c r="C171" s="296" t="s">
        <v>6268</v>
      </c>
      <c r="D171" s="296"/>
      <c r="E171" s="296"/>
      <c r="F171" s="315" t="s">
        <v>6260</v>
      </c>
      <c r="G171" s="296"/>
      <c r="H171" s="296" t="s">
        <v>6326</v>
      </c>
      <c r="I171" s="296" t="s">
        <v>6270</v>
      </c>
      <c r="J171" s="296"/>
      <c r="K171" s="337"/>
    </row>
    <row r="172" spans="2:11" ht="15" customHeight="1">
      <c r="B172" s="316"/>
      <c r="C172" s="296" t="s">
        <v>6279</v>
      </c>
      <c r="D172" s="296"/>
      <c r="E172" s="296"/>
      <c r="F172" s="315" t="s">
        <v>6266</v>
      </c>
      <c r="G172" s="296"/>
      <c r="H172" s="296" t="s">
        <v>6326</v>
      </c>
      <c r="I172" s="296" t="s">
        <v>6262</v>
      </c>
      <c r="J172" s="296">
        <v>50</v>
      </c>
      <c r="K172" s="337"/>
    </row>
    <row r="173" spans="2:11" ht="15" customHeight="1">
      <c r="B173" s="316"/>
      <c r="C173" s="296" t="s">
        <v>6287</v>
      </c>
      <c r="D173" s="296"/>
      <c r="E173" s="296"/>
      <c r="F173" s="315" t="s">
        <v>6266</v>
      </c>
      <c r="G173" s="296"/>
      <c r="H173" s="296" t="s">
        <v>6326</v>
      </c>
      <c r="I173" s="296" t="s">
        <v>6262</v>
      </c>
      <c r="J173" s="296">
        <v>50</v>
      </c>
      <c r="K173" s="337"/>
    </row>
    <row r="174" spans="2:11" ht="15" customHeight="1">
      <c r="B174" s="316"/>
      <c r="C174" s="296" t="s">
        <v>6285</v>
      </c>
      <c r="D174" s="296"/>
      <c r="E174" s="296"/>
      <c r="F174" s="315" t="s">
        <v>6266</v>
      </c>
      <c r="G174" s="296"/>
      <c r="H174" s="296" t="s">
        <v>6326</v>
      </c>
      <c r="I174" s="296" t="s">
        <v>6262</v>
      </c>
      <c r="J174" s="296">
        <v>50</v>
      </c>
      <c r="K174" s="337"/>
    </row>
    <row r="175" spans="2:11" ht="15" customHeight="1">
      <c r="B175" s="316"/>
      <c r="C175" s="296" t="s">
        <v>186</v>
      </c>
      <c r="D175" s="296"/>
      <c r="E175" s="296"/>
      <c r="F175" s="315" t="s">
        <v>6260</v>
      </c>
      <c r="G175" s="296"/>
      <c r="H175" s="296" t="s">
        <v>6327</v>
      </c>
      <c r="I175" s="296" t="s">
        <v>6328</v>
      </c>
      <c r="J175" s="296"/>
      <c r="K175" s="337"/>
    </row>
    <row r="176" spans="2:11" ht="15" customHeight="1">
      <c r="B176" s="316"/>
      <c r="C176" s="296" t="s">
        <v>65</v>
      </c>
      <c r="D176" s="296"/>
      <c r="E176" s="296"/>
      <c r="F176" s="315" t="s">
        <v>6260</v>
      </c>
      <c r="G176" s="296"/>
      <c r="H176" s="296" t="s">
        <v>6329</v>
      </c>
      <c r="I176" s="296" t="s">
        <v>6330</v>
      </c>
      <c r="J176" s="296">
        <v>1</v>
      </c>
      <c r="K176" s="337"/>
    </row>
    <row r="177" spans="2:11" ht="15" customHeight="1">
      <c r="B177" s="316"/>
      <c r="C177" s="296" t="s">
        <v>61</v>
      </c>
      <c r="D177" s="296"/>
      <c r="E177" s="296"/>
      <c r="F177" s="315" t="s">
        <v>6260</v>
      </c>
      <c r="G177" s="296"/>
      <c r="H177" s="296" t="s">
        <v>6331</v>
      </c>
      <c r="I177" s="296" t="s">
        <v>6262</v>
      </c>
      <c r="J177" s="296">
        <v>20</v>
      </c>
      <c r="K177" s="337"/>
    </row>
    <row r="178" spans="2:11" ht="15" customHeight="1">
      <c r="B178" s="316"/>
      <c r="C178" s="296" t="s">
        <v>187</v>
      </c>
      <c r="D178" s="296"/>
      <c r="E178" s="296"/>
      <c r="F178" s="315" t="s">
        <v>6260</v>
      </c>
      <c r="G178" s="296"/>
      <c r="H178" s="296" t="s">
        <v>6332</v>
      </c>
      <c r="I178" s="296" t="s">
        <v>6262</v>
      </c>
      <c r="J178" s="296">
        <v>255</v>
      </c>
      <c r="K178" s="337"/>
    </row>
    <row r="179" spans="2:11" ht="15" customHeight="1">
      <c r="B179" s="316"/>
      <c r="C179" s="296" t="s">
        <v>188</v>
      </c>
      <c r="D179" s="296"/>
      <c r="E179" s="296"/>
      <c r="F179" s="315" t="s">
        <v>6260</v>
      </c>
      <c r="G179" s="296"/>
      <c r="H179" s="296" t="s">
        <v>6225</v>
      </c>
      <c r="I179" s="296" t="s">
        <v>6262</v>
      </c>
      <c r="J179" s="296">
        <v>10</v>
      </c>
      <c r="K179" s="337"/>
    </row>
    <row r="180" spans="2:11" ht="15" customHeight="1">
      <c r="B180" s="316"/>
      <c r="C180" s="296" t="s">
        <v>189</v>
      </c>
      <c r="D180" s="296"/>
      <c r="E180" s="296"/>
      <c r="F180" s="315" t="s">
        <v>6260</v>
      </c>
      <c r="G180" s="296"/>
      <c r="H180" s="296" t="s">
        <v>6333</v>
      </c>
      <c r="I180" s="296" t="s">
        <v>6294</v>
      </c>
      <c r="J180" s="296"/>
      <c r="K180" s="337"/>
    </row>
    <row r="181" spans="2:11" ht="15" customHeight="1">
      <c r="B181" s="316"/>
      <c r="C181" s="296" t="s">
        <v>6334</v>
      </c>
      <c r="D181" s="296"/>
      <c r="E181" s="296"/>
      <c r="F181" s="315" t="s">
        <v>6260</v>
      </c>
      <c r="G181" s="296"/>
      <c r="H181" s="296" t="s">
        <v>6335</v>
      </c>
      <c r="I181" s="296" t="s">
        <v>6294</v>
      </c>
      <c r="J181" s="296"/>
      <c r="K181" s="337"/>
    </row>
    <row r="182" spans="2:11" ht="15" customHeight="1">
      <c r="B182" s="316"/>
      <c r="C182" s="296" t="s">
        <v>6323</v>
      </c>
      <c r="D182" s="296"/>
      <c r="E182" s="296"/>
      <c r="F182" s="315" t="s">
        <v>6260</v>
      </c>
      <c r="G182" s="296"/>
      <c r="H182" s="296" t="s">
        <v>6336</v>
      </c>
      <c r="I182" s="296" t="s">
        <v>6294</v>
      </c>
      <c r="J182" s="296"/>
      <c r="K182" s="337"/>
    </row>
    <row r="183" spans="2:11" ht="15" customHeight="1">
      <c r="B183" s="316"/>
      <c r="C183" s="296" t="s">
        <v>191</v>
      </c>
      <c r="D183" s="296"/>
      <c r="E183" s="296"/>
      <c r="F183" s="315" t="s">
        <v>6266</v>
      </c>
      <c r="G183" s="296"/>
      <c r="H183" s="296" t="s">
        <v>6337</v>
      </c>
      <c r="I183" s="296" t="s">
        <v>6262</v>
      </c>
      <c r="J183" s="296">
        <v>50</v>
      </c>
      <c r="K183" s="337"/>
    </row>
    <row r="184" spans="2:11" ht="15" customHeight="1">
      <c r="B184" s="316"/>
      <c r="C184" s="296" t="s">
        <v>6338</v>
      </c>
      <c r="D184" s="296"/>
      <c r="E184" s="296"/>
      <c r="F184" s="315" t="s">
        <v>6266</v>
      </c>
      <c r="G184" s="296"/>
      <c r="H184" s="296" t="s">
        <v>6339</v>
      </c>
      <c r="I184" s="296" t="s">
        <v>6340</v>
      </c>
      <c r="J184" s="296"/>
      <c r="K184" s="337"/>
    </row>
    <row r="185" spans="2:11" ht="15" customHeight="1">
      <c r="B185" s="316"/>
      <c r="C185" s="296" t="s">
        <v>6341</v>
      </c>
      <c r="D185" s="296"/>
      <c r="E185" s="296"/>
      <c r="F185" s="315" t="s">
        <v>6266</v>
      </c>
      <c r="G185" s="296"/>
      <c r="H185" s="296" t="s">
        <v>6342</v>
      </c>
      <c r="I185" s="296" t="s">
        <v>6340</v>
      </c>
      <c r="J185" s="296"/>
      <c r="K185" s="337"/>
    </row>
    <row r="186" spans="2:11" ht="15" customHeight="1">
      <c r="B186" s="316"/>
      <c r="C186" s="296" t="s">
        <v>6343</v>
      </c>
      <c r="D186" s="296"/>
      <c r="E186" s="296"/>
      <c r="F186" s="315" t="s">
        <v>6266</v>
      </c>
      <c r="G186" s="296"/>
      <c r="H186" s="296" t="s">
        <v>6344</v>
      </c>
      <c r="I186" s="296" t="s">
        <v>6340</v>
      </c>
      <c r="J186" s="296"/>
      <c r="K186" s="337"/>
    </row>
    <row r="187" spans="2:11" ht="15" customHeight="1">
      <c r="B187" s="316"/>
      <c r="C187" s="349" t="s">
        <v>6345</v>
      </c>
      <c r="D187" s="296"/>
      <c r="E187" s="296"/>
      <c r="F187" s="315" t="s">
        <v>6266</v>
      </c>
      <c r="G187" s="296"/>
      <c r="H187" s="296" t="s">
        <v>6346</v>
      </c>
      <c r="I187" s="296" t="s">
        <v>6347</v>
      </c>
      <c r="J187" s="350" t="s">
        <v>6348</v>
      </c>
      <c r="K187" s="337"/>
    </row>
    <row r="188" spans="2:11" ht="15" customHeight="1">
      <c r="B188" s="316"/>
      <c r="C188" s="301" t="s">
        <v>50</v>
      </c>
      <c r="D188" s="296"/>
      <c r="E188" s="296"/>
      <c r="F188" s="315" t="s">
        <v>6260</v>
      </c>
      <c r="G188" s="296"/>
      <c r="H188" s="292" t="s">
        <v>6349</v>
      </c>
      <c r="I188" s="296" t="s">
        <v>6350</v>
      </c>
      <c r="J188" s="296"/>
      <c r="K188" s="337"/>
    </row>
    <row r="189" spans="2:11" ht="15" customHeight="1">
      <c r="B189" s="316"/>
      <c r="C189" s="301" t="s">
        <v>6351</v>
      </c>
      <c r="D189" s="296"/>
      <c r="E189" s="296"/>
      <c r="F189" s="315" t="s">
        <v>6260</v>
      </c>
      <c r="G189" s="296"/>
      <c r="H189" s="296" t="s">
        <v>6352</v>
      </c>
      <c r="I189" s="296" t="s">
        <v>6294</v>
      </c>
      <c r="J189" s="296"/>
      <c r="K189" s="337"/>
    </row>
    <row r="190" spans="2:11" ht="15" customHeight="1">
      <c r="B190" s="316"/>
      <c r="C190" s="301" t="s">
        <v>6353</v>
      </c>
      <c r="D190" s="296"/>
      <c r="E190" s="296"/>
      <c r="F190" s="315" t="s">
        <v>6260</v>
      </c>
      <c r="G190" s="296"/>
      <c r="H190" s="296" t="s">
        <v>6354</v>
      </c>
      <c r="I190" s="296" t="s">
        <v>6294</v>
      </c>
      <c r="J190" s="296"/>
      <c r="K190" s="337"/>
    </row>
    <row r="191" spans="2:11" ht="15" customHeight="1">
      <c r="B191" s="316"/>
      <c r="C191" s="301" t="s">
        <v>6355</v>
      </c>
      <c r="D191" s="296"/>
      <c r="E191" s="296"/>
      <c r="F191" s="315" t="s">
        <v>6266</v>
      </c>
      <c r="G191" s="296"/>
      <c r="H191" s="296" t="s">
        <v>6356</v>
      </c>
      <c r="I191" s="296" t="s">
        <v>6294</v>
      </c>
      <c r="J191" s="296"/>
      <c r="K191" s="337"/>
    </row>
    <row r="192" spans="2:11" ht="15" customHeight="1">
      <c r="B192" s="343"/>
      <c r="C192" s="351"/>
      <c r="D192" s="325"/>
      <c r="E192" s="325"/>
      <c r="F192" s="325"/>
      <c r="G192" s="325"/>
      <c r="H192" s="325"/>
      <c r="I192" s="325"/>
      <c r="J192" s="325"/>
      <c r="K192" s="344"/>
    </row>
    <row r="193" spans="2:11" ht="18.75" customHeight="1">
      <c r="B193" s="292"/>
      <c r="C193" s="296"/>
      <c r="D193" s="296"/>
      <c r="E193" s="296"/>
      <c r="F193" s="315"/>
      <c r="G193" s="296"/>
      <c r="H193" s="296"/>
      <c r="I193" s="296"/>
      <c r="J193" s="296"/>
      <c r="K193" s="292"/>
    </row>
    <row r="194" spans="2:11" ht="18.75" customHeight="1">
      <c r="B194" s="292"/>
      <c r="C194" s="296"/>
      <c r="D194" s="296"/>
      <c r="E194" s="296"/>
      <c r="F194" s="315"/>
      <c r="G194" s="296"/>
      <c r="H194" s="296"/>
      <c r="I194" s="296"/>
      <c r="J194" s="296"/>
      <c r="K194" s="292"/>
    </row>
    <row r="195" spans="2:11" ht="18.75" customHeight="1">
      <c r="B195" s="302"/>
      <c r="C195" s="302"/>
      <c r="D195" s="302"/>
      <c r="E195" s="302"/>
      <c r="F195" s="302"/>
      <c r="G195" s="302"/>
      <c r="H195" s="302"/>
      <c r="I195" s="302"/>
      <c r="J195" s="302"/>
      <c r="K195" s="302"/>
    </row>
    <row r="196" spans="2:11">
      <c r="B196" s="284"/>
      <c r="C196" s="285"/>
      <c r="D196" s="285"/>
      <c r="E196" s="285"/>
      <c r="F196" s="285"/>
      <c r="G196" s="285"/>
      <c r="H196" s="285"/>
      <c r="I196" s="285"/>
      <c r="J196" s="285"/>
      <c r="K196" s="286"/>
    </row>
    <row r="197" spans="2:11" ht="21">
      <c r="B197" s="287"/>
      <c r="C197" s="413" t="s">
        <v>6357</v>
      </c>
      <c r="D197" s="413"/>
      <c r="E197" s="413"/>
      <c r="F197" s="413"/>
      <c r="G197" s="413"/>
      <c r="H197" s="413"/>
      <c r="I197" s="413"/>
      <c r="J197" s="413"/>
      <c r="K197" s="288"/>
    </row>
    <row r="198" spans="2:11" ht="25.5" customHeight="1">
      <c r="B198" s="287"/>
      <c r="C198" s="352" t="s">
        <v>6358</v>
      </c>
      <c r="D198" s="352"/>
      <c r="E198" s="352"/>
      <c r="F198" s="352" t="s">
        <v>6359</v>
      </c>
      <c r="G198" s="353"/>
      <c r="H198" s="418" t="s">
        <v>6360</v>
      </c>
      <c r="I198" s="418"/>
      <c r="J198" s="418"/>
      <c r="K198" s="288"/>
    </row>
    <row r="199" spans="2:11" ht="5.25" customHeight="1">
      <c r="B199" s="316"/>
      <c r="C199" s="313"/>
      <c r="D199" s="313"/>
      <c r="E199" s="313"/>
      <c r="F199" s="313"/>
      <c r="G199" s="296"/>
      <c r="H199" s="313"/>
      <c r="I199" s="313"/>
      <c r="J199" s="313"/>
      <c r="K199" s="337"/>
    </row>
    <row r="200" spans="2:11" ht="15" customHeight="1">
      <c r="B200" s="316"/>
      <c r="C200" s="296" t="s">
        <v>6350</v>
      </c>
      <c r="D200" s="296"/>
      <c r="E200" s="296"/>
      <c r="F200" s="315" t="s">
        <v>51</v>
      </c>
      <c r="G200" s="296"/>
      <c r="H200" s="415" t="s">
        <v>6361</v>
      </c>
      <c r="I200" s="415"/>
      <c r="J200" s="415"/>
      <c r="K200" s="337"/>
    </row>
    <row r="201" spans="2:11" ht="15" customHeight="1">
      <c r="B201" s="316"/>
      <c r="C201" s="322"/>
      <c r="D201" s="296"/>
      <c r="E201" s="296"/>
      <c r="F201" s="315" t="s">
        <v>52</v>
      </c>
      <c r="G201" s="296"/>
      <c r="H201" s="415" t="s">
        <v>6362</v>
      </c>
      <c r="I201" s="415"/>
      <c r="J201" s="415"/>
      <c r="K201" s="337"/>
    </row>
    <row r="202" spans="2:11" ht="15" customHeight="1">
      <c r="B202" s="316"/>
      <c r="C202" s="322"/>
      <c r="D202" s="296"/>
      <c r="E202" s="296"/>
      <c r="F202" s="315" t="s">
        <v>55</v>
      </c>
      <c r="G202" s="296"/>
      <c r="H202" s="415" t="s">
        <v>6363</v>
      </c>
      <c r="I202" s="415"/>
      <c r="J202" s="415"/>
      <c r="K202" s="337"/>
    </row>
    <row r="203" spans="2:11" ht="15" customHeight="1">
      <c r="B203" s="316"/>
      <c r="C203" s="296"/>
      <c r="D203" s="296"/>
      <c r="E203" s="296"/>
      <c r="F203" s="315" t="s">
        <v>53</v>
      </c>
      <c r="G203" s="296"/>
      <c r="H203" s="415" t="s">
        <v>6364</v>
      </c>
      <c r="I203" s="415"/>
      <c r="J203" s="415"/>
      <c r="K203" s="337"/>
    </row>
    <row r="204" spans="2:11" ht="15" customHeight="1">
      <c r="B204" s="316"/>
      <c r="C204" s="296"/>
      <c r="D204" s="296"/>
      <c r="E204" s="296"/>
      <c r="F204" s="315" t="s">
        <v>54</v>
      </c>
      <c r="G204" s="296"/>
      <c r="H204" s="415" t="s">
        <v>6365</v>
      </c>
      <c r="I204" s="415"/>
      <c r="J204" s="415"/>
      <c r="K204" s="337"/>
    </row>
    <row r="205" spans="2:11" ht="15" customHeight="1">
      <c r="B205" s="316"/>
      <c r="C205" s="296"/>
      <c r="D205" s="296"/>
      <c r="E205" s="296"/>
      <c r="F205" s="315"/>
      <c r="G205" s="296"/>
      <c r="H205" s="296"/>
      <c r="I205" s="296"/>
      <c r="J205" s="296"/>
      <c r="K205" s="337"/>
    </row>
    <row r="206" spans="2:11" ht="15" customHeight="1">
      <c r="B206" s="316"/>
      <c r="C206" s="296" t="s">
        <v>6306</v>
      </c>
      <c r="D206" s="296"/>
      <c r="E206" s="296"/>
      <c r="F206" s="315" t="s">
        <v>85</v>
      </c>
      <c r="G206" s="296"/>
      <c r="H206" s="415" t="s">
        <v>6366</v>
      </c>
      <c r="I206" s="415"/>
      <c r="J206" s="415"/>
      <c r="K206" s="337"/>
    </row>
    <row r="207" spans="2:11" ht="15" customHeight="1">
      <c r="B207" s="316"/>
      <c r="C207" s="322"/>
      <c r="D207" s="296"/>
      <c r="E207" s="296"/>
      <c r="F207" s="315" t="s">
        <v>6205</v>
      </c>
      <c r="G207" s="296"/>
      <c r="H207" s="415" t="s">
        <v>6206</v>
      </c>
      <c r="I207" s="415"/>
      <c r="J207" s="415"/>
      <c r="K207" s="337"/>
    </row>
    <row r="208" spans="2:11" ht="15" customHeight="1">
      <c r="B208" s="316"/>
      <c r="C208" s="296"/>
      <c r="D208" s="296"/>
      <c r="E208" s="296"/>
      <c r="F208" s="315" t="s">
        <v>106</v>
      </c>
      <c r="G208" s="296"/>
      <c r="H208" s="415" t="s">
        <v>6367</v>
      </c>
      <c r="I208" s="415"/>
      <c r="J208" s="415"/>
      <c r="K208" s="337"/>
    </row>
    <row r="209" spans="2:11" ht="15" customHeight="1">
      <c r="B209" s="354"/>
      <c r="C209" s="322"/>
      <c r="D209" s="322"/>
      <c r="E209" s="322"/>
      <c r="F209" s="315" t="s">
        <v>128</v>
      </c>
      <c r="G209" s="301"/>
      <c r="H209" s="419" t="s">
        <v>6207</v>
      </c>
      <c r="I209" s="419"/>
      <c r="J209" s="419"/>
      <c r="K209" s="355"/>
    </row>
    <row r="210" spans="2:11" ht="15" customHeight="1">
      <c r="B210" s="354"/>
      <c r="C210" s="322"/>
      <c r="D210" s="322"/>
      <c r="E210" s="322"/>
      <c r="F210" s="315" t="s">
        <v>6208</v>
      </c>
      <c r="G210" s="301"/>
      <c r="H210" s="419" t="s">
        <v>6186</v>
      </c>
      <c r="I210" s="419"/>
      <c r="J210" s="419"/>
      <c r="K210" s="355"/>
    </row>
    <row r="211" spans="2:11" ht="15" customHeight="1">
      <c r="B211" s="354"/>
      <c r="C211" s="322"/>
      <c r="D211" s="322"/>
      <c r="E211" s="322"/>
      <c r="F211" s="356"/>
      <c r="G211" s="301"/>
      <c r="H211" s="357"/>
      <c r="I211" s="357"/>
      <c r="J211" s="357"/>
      <c r="K211" s="355"/>
    </row>
    <row r="212" spans="2:11" ht="15" customHeight="1">
      <c r="B212" s="354"/>
      <c r="C212" s="296" t="s">
        <v>6330</v>
      </c>
      <c r="D212" s="322"/>
      <c r="E212" s="322"/>
      <c r="F212" s="315">
        <v>1</v>
      </c>
      <c r="G212" s="301"/>
      <c r="H212" s="419" t="s">
        <v>6368</v>
      </c>
      <c r="I212" s="419"/>
      <c r="J212" s="419"/>
      <c r="K212" s="355"/>
    </row>
    <row r="213" spans="2:11" ht="15" customHeight="1">
      <c r="B213" s="354"/>
      <c r="C213" s="322"/>
      <c r="D213" s="322"/>
      <c r="E213" s="322"/>
      <c r="F213" s="315">
        <v>2</v>
      </c>
      <c r="G213" s="301"/>
      <c r="H213" s="419" t="s">
        <v>6369</v>
      </c>
      <c r="I213" s="419"/>
      <c r="J213" s="419"/>
      <c r="K213" s="355"/>
    </row>
    <row r="214" spans="2:11" ht="15" customHeight="1">
      <c r="B214" s="354"/>
      <c r="C214" s="322"/>
      <c r="D214" s="322"/>
      <c r="E214" s="322"/>
      <c r="F214" s="315">
        <v>3</v>
      </c>
      <c r="G214" s="301"/>
      <c r="H214" s="419" t="s">
        <v>6370</v>
      </c>
      <c r="I214" s="419"/>
      <c r="J214" s="419"/>
      <c r="K214" s="355"/>
    </row>
    <row r="215" spans="2:11" ht="15" customHeight="1">
      <c r="B215" s="354"/>
      <c r="C215" s="322"/>
      <c r="D215" s="322"/>
      <c r="E215" s="322"/>
      <c r="F215" s="315">
        <v>4</v>
      </c>
      <c r="G215" s="301"/>
      <c r="H215" s="419" t="s">
        <v>6371</v>
      </c>
      <c r="I215" s="419"/>
      <c r="J215" s="419"/>
      <c r="K215" s="355"/>
    </row>
    <row r="216" spans="2:11" ht="12.75" customHeight="1">
      <c r="B216" s="358"/>
      <c r="C216" s="359"/>
      <c r="D216" s="359"/>
      <c r="E216" s="359"/>
      <c r="F216" s="359"/>
      <c r="G216" s="359"/>
      <c r="H216" s="359"/>
      <c r="I216" s="359"/>
      <c r="J216" s="359"/>
      <c r="K216" s="360"/>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01 - SO 01.1 - Stavebně-a...</vt:lpstr>
      <vt:lpstr>02 - SO 01.2 - ÚT + VZT</vt:lpstr>
      <vt:lpstr>03 - SO 01.3 - ZTI</vt:lpstr>
      <vt:lpstr>04 - SO 01.4 - Gastro zař...</vt:lpstr>
      <vt:lpstr>05 - SO 01.5 - EL</vt:lpstr>
      <vt:lpstr>2 - IO 01 - Venkovní úpra...</vt:lpstr>
      <vt:lpstr>3 - IO 02 - Oplocení</vt:lpstr>
      <vt:lpstr>4.1 - IO 03.1 - Splašková...</vt:lpstr>
      <vt:lpstr>4.2 - IO 03.2 - Dešťová k...</vt:lpstr>
      <vt:lpstr>4.3 - IO 03.3 - Vodovod</vt:lpstr>
      <vt:lpstr>5 - IO 04 - NTL plynovod</vt:lpstr>
      <vt:lpstr>VRN - Vedlejší rozpočtové...</vt:lpstr>
      <vt:lpstr>Pokyny pro vyplnění</vt:lpstr>
      <vt:lpstr>'01 - SO 01.1 - Stavebně-a...'!Názvy_tisku</vt:lpstr>
      <vt:lpstr>'02 - SO 01.2 - ÚT + VZT'!Názvy_tisku</vt:lpstr>
      <vt:lpstr>'03 - SO 01.3 - ZTI'!Názvy_tisku</vt:lpstr>
      <vt:lpstr>'04 - SO 01.4 - Gastro zař...'!Názvy_tisku</vt:lpstr>
      <vt:lpstr>'05 - SO 01.5 - EL'!Názvy_tisku</vt:lpstr>
      <vt:lpstr>'2 - IO 01 - Venkovní úpra...'!Názvy_tisku</vt:lpstr>
      <vt:lpstr>'3 - IO 02 - Oplocení'!Názvy_tisku</vt:lpstr>
      <vt:lpstr>'4.1 - IO 03.1 - Splašková...'!Názvy_tisku</vt:lpstr>
      <vt:lpstr>'4.2 - IO 03.2 - Dešťová k...'!Názvy_tisku</vt:lpstr>
      <vt:lpstr>'4.3 - IO 03.3 - Vodovod'!Názvy_tisku</vt:lpstr>
      <vt:lpstr>'5 - IO 04 - NTL plynovod'!Názvy_tisku</vt:lpstr>
      <vt:lpstr>'Rekapitulace stavby'!Názvy_tisku</vt:lpstr>
      <vt:lpstr>'VRN - Vedlejší rozpočtové...'!Názvy_tisku</vt:lpstr>
      <vt:lpstr>'01 - SO 01.1 - Stavebně-a...'!Oblast_tisku</vt:lpstr>
      <vt:lpstr>'02 - SO 01.2 - ÚT + VZT'!Oblast_tisku</vt:lpstr>
      <vt:lpstr>'03 - SO 01.3 - ZTI'!Oblast_tisku</vt:lpstr>
      <vt:lpstr>'04 - SO 01.4 - Gastro zař...'!Oblast_tisku</vt:lpstr>
      <vt:lpstr>'05 - SO 01.5 - EL'!Oblast_tisku</vt:lpstr>
      <vt:lpstr>'2 - IO 01 - Venkovní úpra...'!Oblast_tisku</vt:lpstr>
      <vt:lpstr>'3 - IO 02 - Oplocení'!Oblast_tisku</vt:lpstr>
      <vt:lpstr>'4.1 - IO 03.1 - Splašková...'!Oblast_tisku</vt:lpstr>
      <vt:lpstr>'4.2 - IO 03.2 - Dešťová k...'!Oblast_tisku</vt:lpstr>
      <vt:lpstr>'4.3 - IO 03.3 - Vodovod'!Oblast_tisku</vt:lpstr>
      <vt:lpstr>'5 - IO 04 - NTL plynovod'!Oblast_tisku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DESKTOP-SHIO4LJ\Luděk Štuller</dc:creator>
  <cp:lastModifiedBy>sadilkova</cp:lastModifiedBy>
  <cp:lastPrinted>2018-06-05T17:10:26Z</cp:lastPrinted>
  <dcterms:created xsi:type="dcterms:W3CDTF">2018-06-05T17:07:01Z</dcterms:created>
  <dcterms:modified xsi:type="dcterms:W3CDTF">2018-06-15T10:44:51Z</dcterms:modified>
</cp:coreProperties>
</file>