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40" yWindow="630" windowWidth="13755" windowHeight="81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'Rekapitulace'!$G$27</definedName>
    <definedName name="Dodavka0">'Položky'!#REF!</definedName>
    <definedName name="HSV">'Rekapitulace'!$E$27</definedName>
    <definedName name="HSV0">'Položky'!#REF!</definedName>
    <definedName name="HZS">'Rekapitulace'!$I$27</definedName>
    <definedName name="HZS0">'Položky'!#REF!</definedName>
    <definedName name="JKSO">'Krycí list'!$F$4</definedName>
    <definedName name="MJ">'Krycí list'!$G$4</definedName>
    <definedName name="Mont">'Rekapitulace'!$H$27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list'!$A$1:$G$41</definedName>
    <definedName name="_xlnm.Print_Area" localSheetId="2">'Položky'!$A$1:$K$221</definedName>
    <definedName name="_xlnm.Print_Area" localSheetId="1">'Rekapitulace'!$A$1:$I$37</definedName>
    <definedName name="PocetMJ">'Krycí list'!$G$7</definedName>
    <definedName name="Poznamka">'Krycí list'!$B$33</definedName>
    <definedName name="Projektant">'Krycí list'!$C$7</definedName>
    <definedName name="PSV">'Rekapitulace'!$F$27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list'!$F$28</definedName>
    <definedName name="Zaklad5">#REF!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<sst xmlns="http://schemas.openxmlformats.org/spreadsheetml/2006/main" count="646" uniqueCount="427">
  <si>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</si>
  <si>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</si>
  <si>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</si>
  <si>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</si>
  <si>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</si>
  <si>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</si>
  <si>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</si>
  <si>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</si>
  <si>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</si>
  <si>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</si>
  <si>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</si>
  <si>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</si>
  <si>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</si>
  <si>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</si>
  <si>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</si>
  <si>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</si>
  <si>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</si>
  <si>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</si>
  <si>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</si>
  <si>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</si>
  <si>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</si>
  <si>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</si>
  <si>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</si>
  <si>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</si>
  <si>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</si>
  <si>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</si>
  <si>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</si>
  <si>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</si>
  <si>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</si>
  <si>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</si>
  <si>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</si>
  <si>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</si>
  <si>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</si>
  <si>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</si>
  <si>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</si>
  <si>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</si>
  <si>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</si>
  <si>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</si>
  <si>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</si>
  <si>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</si>
  <si>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</si>
  <si>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</si>
  <si>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</si>
  <si>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</si>
  <si>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</si>
  <si>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</si>
  <si>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</si>
  <si>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</si>
  <si>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</si>
  <si>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</si>
  <si>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</si>
  <si>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</si>
  <si>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</si>
  <si>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</si>
  <si>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</si>
  <si>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</si>
  <si>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</si>
  <si>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</si>
  <si>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</si>
  <si>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</si>
  <si>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</si>
  <si>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</si>
  <si>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</si>
  <si>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</si>
  <si>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</si>
  <si>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</si>
  <si>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</si>
  <si>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</si>
  <si>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</si>
  <si>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</si>
  <si>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</si>
  <si>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</si>
  <si>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Modernizace přednáškového sálu</t>
  </si>
  <si>
    <t>Na Třebešíně 2299 Praha 10</t>
  </si>
  <si>
    <t>4</t>
  </si>
  <si>
    <t>Vodorovné konstrukce</t>
  </si>
  <si>
    <t>416 02-2121.R00</t>
  </si>
  <si>
    <t>Podhledy SDK,ocel.dvouúrov.křížový rošt,1x RB 12,5</t>
  </si>
  <si>
    <t>m2</t>
  </si>
  <si>
    <t>714 18-30</t>
  </si>
  <si>
    <t>Dodávka a montáž podhledu - pnutá fólie</t>
  </si>
  <si>
    <t>416 02-1126.R00</t>
  </si>
  <si>
    <t>Kaslík SDK, kovová.kce CD. 1x deska RF 15 mm pro uložení promítacího plátna</t>
  </si>
  <si>
    <t>63</t>
  </si>
  <si>
    <t>Podlahy a podlahové konstrukce</t>
  </si>
  <si>
    <t>Fc</t>
  </si>
  <si>
    <t>Podlaha sádrovláknité desky 12,5 +12,5 mm</t>
  </si>
  <si>
    <t>Násyp pod podlahy z perlitu</t>
  </si>
  <si>
    <t>m3</t>
  </si>
  <si>
    <t>26*0,5</t>
  </si>
  <si>
    <t>713 12-0010.RAE</t>
  </si>
  <si>
    <t>Izolace podlah kročejová minerální  tl. 30 mm</t>
  </si>
  <si>
    <t>762 51-0030.RAI</t>
  </si>
  <si>
    <t>Podlaha z desek dřevotřískových na beton pouze montáž, desky ve specifikaci</t>
  </si>
  <si>
    <t>26*2</t>
  </si>
  <si>
    <t>607-25032</t>
  </si>
  <si>
    <t>Deska dřevoštěpková OSB ECO 3 N tl. 12 mm</t>
  </si>
  <si>
    <t>26*2*1,15</t>
  </si>
  <si>
    <t>94</t>
  </si>
  <si>
    <t>Lešení a stavební výtahy</t>
  </si>
  <si>
    <t>941 95-5004.R00</t>
  </si>
  <si>
    <t>Lešení lehké pomocné, výška podlahy do 3,5 m</t>
  </si>
  <si>
    <t>95</t>
  </si>
  <si>
    <t>Dokončovací kce na pozem.stav.</t>
  </si>
  <si>
    <t>952 90-1111.R00</t>
  </si>
  <si>
    <t>Vyčištění budov o výšce podlaží do 4 m</t>
  </si>
  <si>
    <t>96</t>
  </si>
  <si>
    <t>Bourání konstrukcí</t>
  </si>
  <si>
    <t>BK 01</t>
  </si>
  <si>
    <t>Demontáž litinového potrubí</t>
  </si>
  <si>
    <t>soubor</t>
  </si>
  <si>
    <t>BK 02</t>
  </si>
  <si>
    <t>Demontáž radiátorů</t>
  </si>
  <si>
    <t>kus</t>
  </si>
  <si>
    <t>733 11-0808.R00</t>
  </si>
  <si>
    <t>Demontáž potrubí ocelového závitového do DN 32-50</t>
  </si>
  <si>
    <t>m</t>
  </si>
  <si>
    <t>734 20-0814.R00</t>
  </si>
  <si>
    <t>Demontáž armatur s 1závitem do G 2</t>
  </si>
  <si>
    <t>735 15-1832.R00</t>
  </si>
  <si>
    <t>Demontáž otopných těles</t>
  </si>
  <si>
    <t>735 21-1824.R00</t>
  </si>
  <si>
    <t>Demontáž regist.žebr.</t>
  </si>
  <si>
    <t>BK 03</t>
  </si>
  <si>
    <t>Demontáž rozvodů a zařízení VZT</t>
  </si>
  <si>
    <t>714 11-0801.R00</t>
  </si>
  <si>
    <t>Demontáž akust. obkladů - sololit</t>
  </si>
  <si>
    <t>S 01:(0,765+1,225+0,835+2,35+2,335+0,795+1,215+0,75)*3,75</t>
  </si>
  <si>
    <t>S 02:(2,84+2,82)*3,75</t>
  </si>
  <si>
    <t>S 03:(9,405+9,385)*3,75</t>
  </si>
  <si>
    <t>714 11-0802.R00</t>
  </si>
  <si>
    <t>Demontáž akust. obkladů, podkladových roštů</t>
  </si>
  <si>
    <t>776 51-1810.RT1</t>
  </si>
  <si>
    <t>Odstranění PVC a koberců lepených bez podložky z ploch nad 20 m2</t>
  </si>
  <si>
    <t>SO 1-3: 130,2</t>
  </si>
  <si>
    <t>SO 4:(2,05+5,73+2,39+1,485+1,155+2,845)*3,75</t>
  </si>
  <si>
    <t>713 10-0832.R00</t>
  </si>
  <si>
    <t>Odstr. tepelné izolace z min. desek tl. do 200 mm</t>
  </si>
  <si>
    <t>S1-3:130,2</t>
  </si>
  <si>
    <t>961 05-5111.R00</t>
  </si>
  <si>
    <t>Bourání základů železobetonových</t>
  </si>
  <si>
    <t>deska promítací místnosti: 7,45*0,1</t>
  </si>
  <si>
    <t>962 03-2432.R00</t>
  </si>
  <si>
    <t>Bourání zdiva z dutých cihel nebo tvárnic na MVC</t>
  </si>
  <si>
    <t>S 04:((2,05*02)+(5,73*0,175)+(2,39*0,25)+(5,485*0,195))*3,75</t>
  </si>
  <si>
    <t>968 07-2455.R00</t>
  </si>
  <si>
    <t>Vybourání kovových dveřních zárubní pl. do 2 m2</t>
  </si>
  <si>
    <t>D 02:0,8*1,97</t>
  </si>
  <si>
    <t>968 07-2456.R00</t>
  </si>
  <si>
    <t>Vybourání kovových dveřních zárubní pl. nad 2 m2</t>
  </si>
  <si>
    <t>D 1:1,585*1,975</t>
  </si>
  <si>
    <t>968 06-1125.R00</t>
  </si>
  <si>
    <t>Vyvěšení dřevěných dveřních křídel pl. do 2 m2</t>
  </si>
  <si>
    <t>968 07-1113.R00</t>
  </si>
  <si>
    <t>Vyvěšení,zavěšení  kovových křídel oken nad 1,5 m2</t>
  </si>
  <si>
    <t>981 01-1316.R00</t>
  </si>
  <si>
    <t>Demolice pódia podíl konstr. do 35 %,</t>
  </si>
  <si>
    <t>6*0,42</t>
  </si>
  <si>
    <t>776 51-0010.RA0</t>
  </si>
  <si>
    <t>Demontáž povlakových podlah z nášlapné plochy</t>
  </si>
  <si>
    <t>K 02,01:11,79</t>
  </si>
  <si>
    <t>K 02,02:114,62</t>
  </si>
  <si>
    <t>K 02,03:7,45</t>
  </si>
  <si>
    <t>767 90-0090.RAA</t>
  </si>
  <si>
    <t>Demontáž 6 ks mříží</t>
  </si>
  <si>
    <t>kg</t>
  </si>
  <si>
    <t>762 71-1810.R00</t>
  </si>
  <si>
    <t>Demontáž schodišťového madla</t>
  </si>
  <si>
    <t>962 05-2211.R00</t>
  </si>
  <si>
    <t>Bourání zdiva železobetonového nadzákladového pro zapuštění madla</t>
  </si>
  <si>
    <t>0,05*0,45*7,5</t>
  </si>
  <si>
    <t>762 84-1821.R00</t>
  </si>
  <si>
    <t>Demontáž kaslíků VZT - dřevotříska</t>
  </si>
  <si>
    <t>979 99-0102.R00</t>
  </si>
  <si>
    <t>Poplatek za skládku suti - směs</t>
  </si>
  <si>
    <t>t</t>
  </si>
  <si>
    <t>979 08-1111.R00</t>
  </si>
  <si>
    <t>Odvoz suti a vybour. hmot na skládku do 1 km</t>
  </si>
  <si>
    <t>979 08-1121.R00</t>
  </si>
  <si>
    <t>Příplatek k odvozu za každý další 1 km</t>
  </si>
  <si>
    <t>979 08-2111.R00</t>
  </si>
  <si>
    <t>Vnitrostaveništní doprava suti do 10 m</t>
  </si>
  <si>
    <t>979 08-2121.R00</t>
  </si>
  <si>
    <t>Příplatek k vnitrost. dopravě suti za dalších 5 m</t>
  </si>
  <si>
    <t>979 08-7213.R00</t>
  </si>
  <si>
    <t>Nakládání vybouraných hmot na dopravní prostředky</t>
  </si>
  <si>
    <t>97</t>
  </si>
  <si>
    <t>Prorážení otvorů</t>
  </si>
  <si>
    <t>970 25-1100.R00</t>
  </si>
  <si>
    <t>Řezání železobetonu hl. řezu 100 mm pro zapuštění  easyglass</t>
  </si>
  <si>
    <t>99</t>
  </si>
  <si>
    <t>Staveništní přesun hmot</t>
  </si>
  <si>
    <t>999 28-1105.R00</t>
  </si>
  <si>
    <t>Přesun hmot pro opravy a údržbu do výšky 6 m</t>
  </si>
  <si>
    <t>714</t>
  </si>
  <si>
    <t>Izol akustické a protiotřesové</t>
  </si>
  <si>
    <t>Sa</t>
  </si>
  <si>
    <t>Akustické obklady plné překližka bříza, beze spár, vč. doplňku (krycí dvířka ..) polyuret.lak</t>
  </si>
  <si>
    <t>Sb</t>
  </si>
  <si>
    <t>Akustické obklady perforované s povrch. úpravou  bez spár,  MDF, tkanina akustická</t>
  </si>
  <si>
    <t>Sb:127</t>
  </si>
  <si>
    <t>713 13-1130.R00</t>
  </si>
  <si>
    <t>Izolace minerální stěn vložením do konstrukce stěny Sa</t>
  </si>
  <si>
    <t>631-50894</t>
  </si>
  <si>
    <t>Plsť příčková  100 mm</t>
  </si>
  <si>
    <t>AKU 01</t>
  </si>
  <si>
    <t>Přednáškový pultík</t>
  </si>
  <si>
    <t>721</t>
  </si>
  <si>
    <t>Vnitřní kanalizace</t>
  </si>
  <si>
    <t>721 17-7235.R00</t>
  </si>
  <si>
    <t>Potrubí odhlučněné  ležaté zavěšené D 110 x 4,8 mm</t>
  </si>
  <si>
    <t>722 18-2008.R00</t>
  </si>
  <si>
    <t>Montáž izolačních skruží na potrubí přímé DN 110</t>
  </si>
  <si>
    <t>283-77128.3</t>
  </si>
  <si>
    <t>Izolační skruž 110x13 mm</t>
  </si>
  <si>
    <t>721 17-7125.R00</t>
  </si>
  <si>
    <t>Čisticí kus  potrubí odhlučněné D 110</t>
  </si>
  <si>
    <t>286-55714</t>
  </si>
  <si>
    <t>Koleno  potrubí odhlučněné 110 mm  45°</t>
  </si>
  <si>
    <t>721 14-0935.R00</t>
  </si>
  <si>
    <t>Oprava - přechod z plastových trub na litinu DN110</t>
  </si>
  <si>
    <t>VK 03</t>
  </si>
  <si>
    <t>Drobný a jinde nespecifikovaný materiál</t>
  </si>
  <si>
    <t>VK 04</t>
  </si>
  <si>
    <t>Tlaková zkouška těsnosti, revizní zpráva kolaudační podklady</t>
  </si>
  <si>
    <t>730</t>
  </si>
  <si>
    <t>Ústřední vytápění</t>
  </si>
  <si>
    <t>UT 02</t>
  </si>
  <si>
    <t>Tlakové zkoušky těsnosti</t>
  </si>
  <si>
    <t>733</t>
  </si>
  <si>
    <t>Rozvod potrubí</t>
  </si>
  <si>
    <t>733 16-1104.R00</t>
  </si>
  <si>
    <t>Potrubí měděné Supersan D 15 x 1 mm, polotvrdé</t>
  </si>
  <si>
    <t>733 16-1106.R00</t>
  </si>
  <si>
    <t>Potrubí měděné Supersan D 18 x 1 mm, polotvrdé</t>
  </si>
  <si>
    <t>733 16-1107.R00</t>
  </si>
  <si>
    <t>Potrubí měděné Supersan D 22 x 1 mm, polotvrdé</t>
  </si>
  <si>
    <t>722 18-1233.RT6</t>
  </si>
  <si>
    <t>Izolace návleková tl. stěny 13 mm vnitřní průměr 18 mm</t>
  </si>
  <si>
    <t>722 18-1233.RT7</t>
  </si>
  <si>
    <t>Izolace návleková  tl. stěny 13 mm vnitřní průměr 22 mm</t>
  </si>
  <si>
    <t>722 18-1233.RT8</t>
  </si>
  <si>
    <t>Izolace návleková  tl. stěny 13 mm vnitřní průměr 25 mm</t>
  </si>
  <si>
    <t>734</t>
  </si>
  <si>
    <t>Armatury dle specifikace</t>
  </si>
  <si>
    <t>Ar 08</t>
  </si>
  <si>
    <t>Armatury nerozepsané, přechody, fitinky montážní materiál</t>
  </si>
  <si>
    <t>735</t>
  </si>
  <si>
    <t>Otopná tělesa dle specifikace</t>
  </si>
  <si>
    <t>OT 01</t>
  </si>
  <si>
    <t>Konvektor podlahový s ventilátory- typový rozměr nerez vany 18x250  hl. 9 cm</t>
  </si>
  <si>
    <t>OT 02</t>
  </si>
  <si>
    <t>Konvektor podlahový s ventilátory- atyp.prvedení rozměr nerez vany 18x250</t>
  </si>
  <si>
    <t>OT 03</t>
  </si>
  <si>
    <t>Mřížka pro konvektor délky 2500mm dle určení  architekta</t>
  </si>
  <si>
    <t>OT 04</t>
  </si>
  <si>
    <t>Mřížka pro konvektor délky 2500mm  atyp dle určení architekta</t>
  </si>
  <si>
    <t>OT 05</t>
  </si>
  <si>
    <t>OT 06</t>
  </si>
  <si>
    <t>Termostatický ventil přímý DN 15 na přívodu UT</t>
  </si>
  <si>
    <t>OT 07</t>
  </si>
  <si>
    <t>Regulační a uzavírací šroubení přímé DN 15 na zpátečce</t>
  </si>
  <si>
    <t>762</t>
  </si>
  <si>
    <t>Konstrukce tesařské</t>
  </si>
  <si>
    <t>Konstrukce zvýšené podlahy z řeziva plochy 224 cm2 hranoly 14 x 14 cm</t>
  </si>
  <si>
    <t>762 79-5000.R00</t>
  </si>
  <si>
    <t>Spojovací prostředky pro vázané konstrukce</t>
  </si>
  <si>
    <t>762 91-1121.R00</t>
  </si>
  <si>
    <t>Impregnace řeziva tlakovakuová Bochemit QB</t>
  </si>
  <si>
    <t>766</t>
  </si>
  <si>
    <t>Konstrukce truhlářské</t>
  </si>
  <si>
    <t>767 20-0001.RA0</t>
  </si>
  <si>
    <t>Zábradlí schodištové - madlo, nátěry, poutce</t>
  </si>
  <si>
    <t>Kt K 01</t>
  </si>
  <si>
    <t>Zábradlí schodišťové dřevěné</t>
  </si>
  <si>
    <t>776</t>
  </si>
  <si>
    <t>Podlahy povlakové</t>
  </si>
  <si>
    <t>632 47-3106.R00</t>
  </si>
  <si>
    <t>Vyrovnání podkladu nivelační stěrka ručně  tl. do 6 mm</t>
  </si>
  <si>
    <t>119+11,8+10</t>
  </si>
  <si>
    <t>776 22-0010.RAI</t>
  </si>
  <si>
    <t>Povlaková podlaha schodišť z kaučuku krytiny pouze lepení, povlak ve specifikaci</t>
  </si>
  <si>
    <t>776 52-0030.RAI</t>
  </si>
  <si>
    <t>Podlaha povlaková  soklík pouze položení, podlahovina ve specifikaci</t>
  </si>
  <si>
    <t>podlaha:119</t>
  </si>
  <si>
    <t>stěna na schodišti:10</t>
  </si>
  <si>
    <t>Po kr 01</t>
  </si>
  <si>
    <t>Podlahovina - přírodní kaučuk ARTIGO  dle specifikace</t>
  </si>
  <si>
    <t>(119+10+11,8)*1,15</t>
  </si>
  <si>
    <t>429-73061</t>
  </si>
  <si>
    <t>Mřížka větrací do schodišť. stupňů 150x150</t>
  </si>
  <si>
    <t>Po kr 02</t>
  </si>
  <si>
    <t>Lišta podlahová  Al na schodech a hranách</t>
  </si>
  <si>
    <t>787</t>
  </si>
  <si>
    <t>Zasklívání</t>
  </si>
  <si>
    <t>Za 01</t>
  </si>
  <si>
    <t>Schodišťové zábradlí bezrámové</t>
  </si>
  <si>
    <t>DB a</t>
  </si>
  <si>
    <t>Dveře skleněné bezrámové dvoukřídlé 1585/1970, kování, samozavírač</t>
  </si>
  <si>
    <t>DB b</t>
  </si>
  <si>
    <t>Dveře skleněné 750/2250 k RACKU</t>
  </si>
  <si>
    <t>790</t>
  </si>
  <si>
    <t>Vnitřní vybavení</t>
  </si>
  <si>
    <t>VV 01</t>
  </si>
  <si>
    <t>Hasící přístroj práškový 21A</t>
  </si>
  <si>
    <t>M 01</t>
  </si>
  <si>
    <t>Křeslo Komenius bez stolku</t>
  </si>
  <si>
    <t>M 01 bez stolku: 34</t>
  </si>
  <si>
    <t>M 02</t>
  </si>
  <si>
    <t>Křeslo Komenius s výklopným stolkem</t>
  </si>
  <si>
    <t>M 02 se sklopným stolkem:91</t>
  </si>
  <si>
    <t>M 03</t>
  </si>
  <si>
    <t>Odkládací pultík</t>
  </si>
  <si>
    <t>M 01 :1</t>
  </si>
  <si>
    <t>VV 02</t>
  </si>
  <si>
    <t>Žaluzie zatemňovací</t>
  </si>
  <si>
    <t>4*0,54*2,55</t>
  </si>
  <si>
    <t>VV 03</t>
  </si>
  <si>
    <t>Dálkové ovládání žaluzií vč. montáže</t>
  </si>
  <si>
    <t>M21</t>
  </si>
  <si>
    <t>Elektromontáže</t>
  </si>
  <si>
    <t>M21 R1</t>
  </si>
  <si>
    <t>Rozvaděč dle specifikace</t>
  </si>
  <si>
    <t>M21 OS 01</t>
  </si>
  <si>
    <t>Reflektorové svítidlo s Dali předřadníkem 44W/LED vč. příslušenství - bílá RAL 9003</t>
  </si>
  <si>
    <t>M21 OS 03</t>
  </si>
  <si>
    <t>LED pásek 13W/m teplá bílá</t>
  </si>
  <si>
    <t>M21 OS 04</t>
  </si>
  <si>
    <t>Schodišťový profil 48W</t>
  </si>
  <si>
    <t>M 21 OS 05</t>
  </si>
  <si>
    <t>Recyklační poplatek</t>
  </si>
  <si>
    <t>341-11000</t>
  </si>
  <si>
    <t>Kabel silový s Cu jádrem 750 V CYKY 2 x 1,5 mm2</t>
  </si>
  <si>
    <t>341-11090</t>
  </si>
  <si>
    <t>Kabel silový s Cu jádrem 750 V CYKY 5 x 1,5 mm2</t>
  </si>
  <si>
    <t>341-11036</t>
  </si>
  <si>
    <t>Kabel silový s Cu jádrem 750 V CYKY 3 x 2,5 mm2</t>
  </si>
  <si>
    <t>341-11030</t>
  </si>
  <si>
    <t>Kabel silový s Cu jádrem 750 V CYKY 3 x 1,5 mm2</t>
  </si>
  <si>
    <t>341-11110</t>
  </si>
  <si>
    <t>Kabel silový s Cu jádrem 750 V CYKY 7 x 1,5 mm2</t>
  </si>
  <si>
    <t>341-21554</t>
  </si>
  <si>
    <t>Kabel sdělovací s Cu jádrem JYTY 4 x 1 mm</t>
  </si>
  <si>
    <t>341-40925</t>
  </si>
  <si>
    <t>Vodič silový CY zelenožlutý 4,00 mm2 - drát</t>
  </si>
  <si>
    <t>210 81-0012.R00</t>
  </si>
  <si>
    <t>Kabel do 24 mm2 volně uložený</t>
  </si>
  <si>
    <t>210 81-0011.R00</t>
  </si>
  <si>
    <t>Kabel do 16 mm2 volně uložený</t>
  </si>
  <si>
    <t>210 80-0504.R00</t>
  </si>
  <si>
    <t>Vodič nn a vn CY 1,5 mm2 uložený v trubkách</t>
  </si>
  <si>
    <t>210 01-0033.R00</t>
  </si>
  <si>
    <t>Trubka ohebná volně do  23 mm</t>
  </si>
  <si>
    <t>345-71159.61</t>
  </si>
  <si>
    <t>Trubka elektroinst. ohebná Super Monoflex 1220</t>
  </si>
  <si>
    <t>210 01-0036.R00</t>
  </si>
  <si>
    <t>Trubka ohebná  volně do  48 mm</t>
  </si>
  <si>
    <t>345-71159.64</t>
  </si>
  <si>
    <t>Trubka elektroinst. ohebná Super Monoflex 1240</t>
  </si>
  <si>
    <t>M21 - K 01</t>
  </si>
  <si>
    <t>Kabel HDMI včetně uložení</t>
  </si>
  <si>
    <t>M21 - K 02</t>
  </si>
  <si>
    <t>Kabel VGA včetně uložení</t>
  </si>
  <si>
    <t>M21 - K 03</t>
  </si>
  <si>
    <t>Kabel audio 2x4 včetně uložení</t>
  </si>
  <si>
    <t>M21 - K 04</t>
  </si>
  <si>
    <t>Kabel audio 2x1 včetně uložení</t>
  </si>
  <si>
    <t>M21 - K 05</t>
  </si>
  <si>
    <t>Kabel audio/video včetně uložení</t>
  </si>
  <si>
    <t>M21 - K 06</t>
  </si>
  <si>
    <t>Kabel UTP 4x2x0,5 cat 5e vč. uložení</t>
  </si>
  <si>
    <t>M21 - IM 01</t>
  </si>
  <si>
    <t>Tlačítkový ovladač, přístrojová krabice pod omítku</t>
  </si>
  <si>
    <t>kpl</t>
  </si>
  <si>
    <t>M21 - IM 02</t>
  </si>
  <si>
    <t>Zásuvková sestava: 1x zásuvka 230V,1x datová zás.  přepěťová ochrana T3,dvojnás.přístr.krabice pod om</t>
  </si>
  <si>
    <t>M21 - IM 03</t>
  </si>
  <si>
    <t>Zásuvková sestava:1x zásuvka 230V,1x datová zás.  dvojnás. přístr.krabice pod om</t>
  </si>
  <si>
    <t>M21 - IM 04</t>
  </si>
  <si>
    <t>Zásuvková sestava:3 x zásuvka 230V,přepěťová ochr. T3 trojnás. přístr.krabice pod om</t>
  </si>
  <si>
    <t>M21 - IM 05</t>
  </si>
  <si>
    <t>Zásuvková sestava:2 x zásuvka 230V,přepěťová ochr. T3 dvojnás. přístr.krabice pod om</t>
  </si>
  <si>
    <t>M21 - IM 06</t>
  </si>
  <si>
    <t>Zásuvková sestava:2 x zásuvka HDMI, 1x datová  zásuvka, trojnás. přístr.krabice pod om</t>
  </si>
  <si>
    <t>M21 - IM 07</t>
  </si>
  <si>
    <t>Zásuvková sestava:4 x zásuvka HDMI čtyřnás. přístr.krabice pod om</t>
  </si>
  <si>
    <t>M21 - IM 08</t>
  </si>
  <si>
    <t>Zásuvková sestava:2 x datová zásuvka,1xzás.VGA 1x zás.Jack3,5,1x audio/video,pětinás.krabice pod</t>
  </si>
  <si>
    <t>M21 - IM 09</t>
  </si>
  <si>
    <t>Zásuvková sestava:3 x zásuvka HDMI trojnás. přístrojová krabice pod o</t>
  </si>
  <si>
    <t>M21 - IM 10</t>
  </si>
  <si>
    <t>Zásuvková sestava:2x datová zásuvka,1x zás VGA 1x zás.Jack3,5, čtyřnás.přístr.krabice pod o</t>
  </si>
  <si>
    <t>M21 - IM 11</t>
  </si>
  <si>
    <t>Podlahová krabice :4x zás.230V,3xzás.HDMI,1xVGA 1x z.audio/video,1x z Jack3,5,2xdatová z,</t>
  </si>
  <si>
    <t>M21 - IM 12</t>
  </si>
  <si>
    <t>Rozvodná krabice</t>
  </si>
  <si>
    <t>M21 - IM 13</t>
  </si>
  <si>
    <t>Záložní zdroj 500W/1hod</t>
  </si>
  <si>
    <t>M 21- OS 01</t>
  </si>
  <si>
    <t>Drobný a spojovací materiál</t>
  </si>
  <si>
    <t>M 21- OS 02</t>
  </si>
  <si>
    <t>Projekt skutečného provedení</t>
  </si>
  <si>
    <t>M24</t>
  </si>
  <si>
    <t>Montáže vzduchotechnických zař</t>
  </si>
  <si>
    <t>M 24- F1</t>
  </si>
  <si>
    <t>Štěrbinová vyúsť VSD50-TROX, bez komory,montáž na krčky  VSD 50-2-AA-M-L/1500/0 RAL 9013/HL</t>
  </si>
  <si>
    <t>M 24- F2</t>
  </si>
  <si>
    <t>Štěrbinová vyúsť VSD50-TROX, bez komory,montáž na krčky  VSD 50-1-AA-M-L/1500/0 RAL 9013/HL</t>
  </si>
  <si>
    <t>M 24- K1</t>
  </si>
  <si>
    <t>Regulační klapka ruční 630x250</t>
  </si>
  <si>
    <t>M 24- K2</t>
  </si>
  <si>
    <t>Regulační klapka ruční 850x250</t>
  </si>
  <si>
    <t>M 24-Os 01</t>
  </si>
  <si>
    <t>Potrubí čtyřhranné Pz vč. tvarovek 45 %</t>
  </si>
  <si>
    <t>M 24-Os 02</t>
  </si>
  <si>
    <t>Tepelná izolace Orsil 40mm</t>
  </si>
  <si>
    <t>M 24-Os 03</t>
  </si>
  <si>
    <t>Pomocné konstrukce ocelové, žárově zinkováno</t>
  </si>
  <si>
    <t>M 24-Os 04</t>
  </si>
  <si>
    <t>M 24-Os 05</t>
  </si>
  <si>
    <t>Uvedení do provozu, zaškolení obsluhy</t>
  </si>
  <si>
    <t>M 24-Os 06</t>
  </si>
  <si>
    <t>Kompletační činnost zhotovitele</t>
  </si>
  <si>
    <t>Vzorkování, dílenská dokumentace</t>
  </si>
  <si>
    <t>Zařízení staveniště</t>
  </si>
  <si>
    <t>Území se ztíženými výrobními podmínkami</t>
  </si>
  <si>
    <t>Náplň VRN vzorkování a dílenská dokumentace: Vzorkování před zahájením realizace především kompletního mobiliáře, akustických a obkladových materiálů - barevnost, struktura, úprava detailů styku podlahových krytin, detailů lištování, osvětlovacích těles vč. LED systému, ovládacích prvků elektro, skleněného a dřevěného zábradlí, madel, obkladu revizních otvoů, kování  skleněných dveří dílenská dokumentace akustických panelů, pnutého podhledu, sedacího mobiliáře, ukotvení svítidel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</si>
</sst>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#,##0.00\ &quot;Kč&quot;"/>
    <numFmt numFmtId="166" formatCode="0.0"/>
    <numFmt numFmtId="167" formatCode="#,##0.00000"/>
  </numFmts>
  <fonts count="18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2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6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0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7" xfId="0" applyFont="1" applyFill="1" applyBorder="1"/>
    <xf numFmtId="0" fontId="7" fillId="0" borderId="38" xfId="0" applyFont="1" applyFill="1" applyBorder="1"/>
    <xf numFmtId="0" fontId="7" fillId="0" borderId="40" xfId="0" applyFont="1" applyFill="1" applyBorder="1"/>
    <xf numFmtId="165" fontId="7" fillId="0" borderId="38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 shrinkToFit="1"/>
      <protection/>
    </xf>
    <xf numFmtId="0" fontId="0" fillId="0" borderId="49" xfId="20" applyFont="1" applyBorder="1" applyAlignment="1">
      <alignment horizontal="left" shrinkToFit="1"/>
      <protection/>
    </xf>
    <xf numFmtId="49" fontId="2" fillId="0" borderId="0" xfId="0" applyNumberFormat="1" applyFont="1" applyAlignment="1">
      <alignment horizontal="centerContinuous"/>
    </xf>
    <xf numFmtId="49" fontId="6" fillId="0" borderId="26" xfId="0" applyNumberFormat="1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6" xfId="0" applyFont="1" applyFill="1" applyBorder="1"/>
    <xf numFmtId="3" fontId="6" fillId="0" borderId="28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1" xfId="0" applyFont="1" applyFill="1" applyBorder="1"/>
    <xf numFmtId="0" fontId="6" fillId="0" borderId="32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5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3" fontId="0" fillId="0" borderId="34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6" fillId="0" borderId="38" xfId="0" applyFont="1" applyFill="1" applyBorder="1"/>
    <xf numFmtId="0" fontId="0" fillId="0" borderId="38" xfId="0" applyFill="1" applyBorder="1"/>
    <xf numFmtId="4" fontId="0" fillId="0" borderId="57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6" fillId="0" borderId="38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4" xfId="20" applyFont="1" applyBorder="1" applyAlignment="1">
      <alignment horizontal="center"/>
      <protection/>
    </xf>
    <xf numFmtId="0" fontId="0" fillId="0" borderId="44" xfId="20" applyBorder="1" applyAlignment="1">
      <alignment horizontal="left"/>
      <protection/>
    </xf>
    <xf numFmtId="0" fontId="0" fillId="0" borderId="45" xfId="20" applyBorder="1">
      <alignment/>
      <protection/>
    </xf>
    <xf numFmtId="49" fontId="0" fillId="0" borderId="46" xfId="20" applyNumberFormat="1" applyFont="1" applyBorder="1" applyAlignment="1">
      <alignment horizontal="center"/>
      <protection/>
    </xf>
    <xf numFmtId="0" fontId="0" fillId="0" borderId="48" xfId="20" applyBorder="1" applyAlignment="1">
      <alignment horizontal="left" shrinkToFit="1"/>
      <protection/>
    </xf>
    <xf numFmtId="0" fontId="0" fillId="0" borderId="49" xfId="20" applyBorder="1" applyAlignment="1">
      <alignment horizontal="left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6" xfId="20" applyFont="1" applyFill="1" applyBorder="1" applyAlignment="1">
      <alignment horizontal="center"/>
      <protection/>
    </xf>
    <xf numFmtId="0" fontId="5" fillId="0" borderId="16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13" fillId="0" borderId="55" xfId="20" applyFont="1" applyFill="1" applyBorder="1">
      <alignment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8" fillId="0" borderId="59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left"/>
      <protection/>
    </xf>
    <xf numFmtId="0" fontId="0" fillId="0" borderId="58" xfId="20" applyFont="1" applyFill="1" applyBorder="1" applyAlignment="1">
      <alignment wrapText="1"/>
      <protection/>
    </xf>
    <xf numFmtId="49" fontId="0" fillId="0" borderId="58" xfId="20" applyNumberFormat="1" applyFont="1" applyFill="1" applyBorder="1" applyAlignment="1">
      <alignment horizontal="center" shrinkToFit="1"/>
      <protection/>
    </xf>
    <xf numFmtId="4" fontId="0" fillId="0" borderId="58" xfId="20" applyNumberFormat="1" applyFont="1" applyFill="1" applyBorder="1" applyAlignment="1">
      <alignment horizontal="right"/>
      <protection/>
    </xf>
    <xf numFmtId="4" fontId="0" fillId="0" borderId="58" xfId="20" applyNumberFormat="1" applyFont="1" applyFill="1" applyBorder="1">
      <alignment/>
      <protection/>
    </xf>
    <xf numFmtId="167" fontId="0" fillId="0" borderId="58" xfId="20" applyNumberFormat="1" applyFont="1" applyFill="1" applyBorder="1">
      <alignment/>
      <protection/>
    </xf>
    <xf numFmtId="0" fontId="9" fillId="0" borderId="58" xfId="20" applyFont="1" applyFill="1" applyBorder="1" applyAlignment="1">
      <alignment horizontal="center"/>
      <protection/>
    </xf>
    <xf numFmtId="49" fontId="9" fillId="0" borderId="58" xfId="20" applyNumberFormat="1" applyFont="1" applyFill="1" applyBorder="1" applyAlignment="1">
      <alignment horizontal="left"/>
      <protection/>
    </xf>
    <xf numFmtId="0" fontId="15" fillId="0" borderId="8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15" fillId="0" borderId="58" xfId="20" applyNumberFormat="1" applyFont="1" applyFill="1" applyBorder="1" applyAlignment="1">
      <alignment horizontal="right" wrapText="1"/>
      <protection/>
    </xf>
    <xf numFmtId="0" fontId="15" fillId="0" borderId="58" xfId="20" applyFont="1" applyFill="1" applyBorder="1" applyAlignment="1">
      <alignment horizontal="left" wrapText="1"/>
      <protection/>
    </xf>
    <xf numFmtId="0" fontId="15" fillId="0" borderId="58" xfId="0" applyFont="1" applyFill="1" applyBorder="1" applyAlignment="1">
      <alignment horizontal="right"/>
    </xf>
    <xf numFmtId="0" fontId="0" fillId="0" borderId="58" xfId="20" applyFill="1" applyBorder="1">
      <alignment/>
      <protection/>
    </xf>
    <xf numFmtId="0" fontId="14" fillId="0" borderId="0" xfId="20" applyFont="1">
      <alignment/>
      <protection/>
    </xf>
    <xf numFmtId="0" fontId="0" fillId="0" borderId="60" xfId="20" applyFill="1" applyBorder="1" applyAlignment="1">
      <alignment horizontal="center"/>
      <protection/>
    </xf>
    <xf numFmtId="49" fontId="4" fillId="0" borderId="60" xfId="20" applyNumberFormat="1" applyFont="1" applyFill="1" applyBorder="1" applyAlignment="1">
      <alignment horizontal="left"/>
      <protection/>
    </xf>
    <xf numFmtId="0" fontId="4" fillId="0" borderId="60" xfId="20" applyFont="1" applyFill="1" applyBorder="1">
      <alignment/>
      <protection/>
    </xf>
    <xf numFmtId="4" fontId="0" fillId="0" borderId="60" xfId="20" applyNumberFormat="1" applyFill="1" applyBorder="1" applyAlignment="1">
      <alignment horizontal="right"/>
      <protection/>
    </xf>
    <xf numFmtId="4" fontId="6" fillId="0" borderId="60" xfId="20" applyNumberFormat="1" applyFont="1" applyFill="1" applyBorder="1">
      <alignment/>
      <protection/>
    </xf>
    <xf numFmtId="0" fontId="6" fillId="0" borderId="60" xfId="20" applyFont="1" applyFill="1" applyBorder="1">
      <alignment/>
      <protection/>
    </xf>
    <xf numFmtId="167" fontId="6" fillId="0" borderId="6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7" fillId="0" borderId="0" xfId="20" applyFont="1" applyBorder="1">
      <alignment/>
      <protection/>
    </xf>
    <xf numFmtId="3" fontId="17" fillId="0" borderId="0" xfId="20" applyNumberFormat="1" applyFont="1" applyBorder="1" applyAlignment="1">
      <alignment horizontal="right"/>
      <protection/>
    </xf>
    <xf numFmtId="4" fontId="17" fillId="0" borderId="0" xfId="20" applyNumberFormat="1" applyFont="1" applyBorder="1">
      <alignment/>
      <protection/>
    </xf>
    <xf numFmtId="0" fontId="16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8" xfId="0" applyNumberFormat="1" applyFont="1" applyFill="1" applyBorder="1"/>
    <xf numFmtId="3" fontId="0" fillId="0" borderId="6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tabSelected="1" workbookViewId="0" topLeftCell="A19">
      <selection activeCell="I38" sqref="I3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5" customHeight="1">
      <c r="A4" s="8"/>
      <c r="B4" s="9"/>
      <c r="C4" s="10" t="s">
        <v>73</v>
      </c>
      <c r="D4" s="11"/>
      <c r="E4" s="11"/>
      <c r="F4" s="12"/>
      <c r="G4" s="13"/>
    </row>
    <row r="5" spans="1: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5" customHeight="1">
      <c r="A6" s="8"/>
      <c r="B6" s="9"/>
      <c r="C6" s="10" t="s">
        <v>72</v>
      </c>
      <c r="D6" s="11"/>
      <c r="E6" s="11"/>
      <c r="F6" s="19"/>
      <c r="G6" s="13"/>
    </row>
    <row r="7" spans="1:9" ht="12.75">
      <c r="A7" s="14" t="s">
        <v>8</v>
      </c>
      <c r="B7" s="16"/>
      <c r="C7" s="20"/>
      <c r="D7" s="21"/>
      <c r="E7" s="22" t="s">
        <v>9</v>
      </c>
      <c r="F7" s="23"/>
      <c r="G7" s="24">
        <v>0</v>
      </c>
      <c r="H7" s="25"/>
      <c r="I7" s="25"/>
    </row>
    <row r="8" spans="1:7" ht="12.75">
      <c r="A8" s="14" t="s">
        <v>10</v>
      </c>
      <c r="B8" s="16"/>
      <c r="C8" s="20"/>
      <c r="D8" s="21"/>
      <c r="E8" s="17" t="s">
        <v>11</v>
      </c>
      <c r="F8" s="16"/>
      <c r="G8" s="26">
        <f>IF(PocetMJ=0,,ROUND((#REF!+F28)/PocetMJ,1))</f>
        <v>0</v>
      </c>
    </row>
    <row r="9" spans="1:7" ht="12.75">
      <c r="A9" s="27" t="s">
        <v>12</v>
      </c>
      <c r="B9" s="28"/>
      <c r="C9" s="28"/>
      <c r="D9" s="28"/>
      <c r="E9" s="29" t="s">
        <v>13</v>
      </c>
      <c r="F9" s="28"/>
      <c r="G9" s="30"/>
    </row>
    <row r="10" spans="1:57" ht="12.75">
      <c r="A10" s="31" t="s">
        <v>14</v>
      </c>
      <c r="B10" s="32"/>
      <c r="C10" s="32"/>
      <c r="D10" s="32"/>
      <c r="E10" s="12" t="s">
        <v>15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16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17</v>
      </c>
      <c r="B13" s="42"/>
      <c r="C13" s="43"/>
      <c r="D13" s="44" t="s">
        <v>18</v>
      </c>
      <c r="E13" s="45"/>
      <c r="F13" s="45"/>
      <c r="G13" s="43"/>
    </row>
    <row r="14" spans="1:7" ht="15.95" customHeight="1">
      <c r="A14" s="46"/>
      <c r="B14" s="47" t="s">
        <v>19</v>
      </c>
      <c r="C14" s="48">
        <f>Dodavka</f>
        <v>0</v>
      </c>
      <c r="D14" s="49" t="str">
        <f>Rekapitulace!A32</f>
        <v>Kompletační činnost zhotovitele</v>
      </c>
      <c r="E14" s="50"/>
      <c r="F14" s="51"/>
      <c r="G14" s="48">
        <f>Rekapitulace!I32</f>
        <v>0</v>
      </c>
    </row>
    <row r="15" spans="1:7" ht="15.95" customHeight="1">
      <c r="A15" s="46" t="s">
        <v>20</v>
      </c>
      <c r="B15" s="47" t="s">
        <v>21</v>
      </c>
      <c r="C15" s="48">
        <f>Mont</f>
        <v>0</v>
      </c>
      <c r="D15" s="27" t="str">
        <f>Rekapitulace!A33</f>
        <v>Vzorkování, dílenská dokumentace</v>
      </c>
      <c r="E15" s="52"/>
      <c r="F15" s="53"/>
      <c r="G15" s="48">
        <f>Rekapitulace!I33</f>
        <v>0</v>
      </c>
    </row>
    <row r="16" spans="1:7" ht="15.95" customHeight="1">
      <c r="A16" s="46" t="s">
        <v>22</v>
      </c>
      <c r="B16" s="47" t="s">
        <v>23</v>
      </c>
      <c r="C16" s="48">
        <f>HSV</f>
        <v>0</v>
      </c>
      <c r="D16" s="27" t="str">
        <f>Rekapitulace!A34</f>
        <v>Zařízení staveniště</v>
      </c>
      <c r="E16" s="52"/>
      <c r="F16" s="53"/>
      <c r="G16" s="48">
        <f>Rekapitulace!I34</f>
        <v>0</v>
      </c>
    </row>
    <row r="17" spans="1:7" ht="15.95" customHeight="1">
      <c r="A17" s="54" t="s">
        <v>24</v>
      </c>
      <c r="B17" s="47" t="s">
        <v>25</v>
      </c>
      <c r="C17" s="48">
        <f>PSV</f>
        <v>0</v>
      </c>
      <c r="D17" s="27" t="str">
        <f>Rekapitulace!A35</f>
        <v>Území se ztíženými výrobními podmínkami</v>
      </c>
      <c r="E17" s="52"/>
      <c r="F17" s="53"/>
      <c r="G17" s="48">
        <f>Rekapitulace!I35</f>
        <v>0</v>
      </c>
    </row>
    <row r="18" spans="1:7" ht="15.95" customHeight="1">
      <c r="A18" s="55" t="s">
        <v>26</v>
      </c>
      <c r="B18" s="47"/>
      <c r="C18" s="48">
        <f>SUM(C14:C17)</f>
        <v>0</v>
      </c>
      <c r="D18" s="56"/>
      <c r="E18" s="52"/>
      <c r="F18" s="53"/>
      <c r="G18" s="48"/>
    </row>
    <row r="19" spans="1:7" ht="15.95" customHeight="1">
      <c r="A19" s="55"/>
      <c r="B19" s="47"/>
      <c r="C19" s="48"/>
      <c r="D19" s="27"/>
      <c r="E19" s="52"/>
      <c r="F19" s="53"/>
      <c r="G19" s="48"/>
    </row>
    <row r="20" spans="1:7" ht="15.95" customHeight="1">
      <c r="A20" s="55" t="s">
        <v>27</v>
      </c>
      <c r="B20" s="47"/>
      <c r="C20" s="48">
        <f>HZS</f>
        <v>0</v>
      </c>
      <c r="D20" s="27"/>
      <c r="E20" s="52"/>
      <c r="F20" s="53"/>
      <c r="G20" s="48"/>
    </row>
    <row r="21" spans="1:7" ht="15.95" customHeight="1">
      <c r="A21" s="31" t="s">
        <v>28</v>
      </c>
      <c r="B21" s="32"/>
      <c r="C21" s="48">
        <f>C18+C20</f>
        <v>0</v>
      </c>
      <c r="D21" s="27" t="s">
        <v>29</v>
      </c>
      <c r="E21" s="52"/>
      <c r="F21" s="53"/>
      <c r="G21" s="48">
        <f>G22-SUM(G14:G20)</f>
        <v>0</v>
      </c>
    </row>
    <row r="22" spans="1:7" ht="15.95" customHeight="1" thickBot="1">
      <c r="A22" s="27" t="s">
        <v>30</v>
      </c>
      <c r="B22" s="28"/>
      <c r="C22" s="57">
        <f>C21+G22</f>
        <v>0</v>
      </c>
      <c r="D22" s="58" t="s">
        <v>31</v>
      </c>
      <c r="E22" s="59"/>
      <c r="F22" s="60"/>
      <c r="G22" s="48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31" t="s">
        <v>36</v>
      </c>
      <c r="B25" s="61"/>
      <c r="C25" s="12" t="s">
        <v>36</v>
      </c>
      <c r="D25" s="32"/>
      <c r="E25" s="12" t="s">
        <v>36</v>
      </c>
      <c r="F25" s="32"/>
      <c r="G25" s="13"/>
    </row>
    <row r="26" spans="1:7" ht="12.75">
      <c r="A26" s="31"/>
      <c r="B26" s="62"/>
      <c r="C26" s="12" t="s">
        <v>37</v>
      </c>
      <c r="D26" s="32"/>
      <c r="E26" s="12" t="s">
        <v>38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12.75">
      <c r="A28" s="14" t="s">
        <v>39</v>
      </c>
      <c r="B28" s="16"/>
      <c r="C28" s="63">
        <v>21</v>
      </c>
      <c r="D28" s="16" t="s">
        <v>40</v>
      </c>
      <c r="E28" s="17"/>
      <c r="F28" s="64">
        <v>0</v>
      </c>
      <c r="G28" s="18"/>
    </row>
    <row r="29" spans="1:7" ht="12.75">
      <c r="A29" s="14" t="s">
        <v>41</v>
      </c>
      <c r="B29" s="16"/>
      <c r="C29" s="63">
        <v>21</v>
      </c>
      <c r="D29" s="16" t="s">
        <v>40</v>
      </c>
      <c r="E29" s="17"/>
      <c r="F29" s="65">
        <f>ROUND(PRODUCT(F28,C29/100),0)</f>
        <v>0</v>
      </c>
      <c r="G29" s="30"/>
    </row>
    <row r="30" spans="1:7" s="71" customFormat="1" ht="19.5" customHeight="1" thickBot="1">
      <c r="A30" s="66" t="s">
        <v>42</v>
      </c>
      <c r="B30" s="67"/>
      <c r="C30" s="67"/>
      <c r="D30" s="67"/>
      <c r="E30" s="68"/>
      <c r="F30" s="69">
        <f>ROUND(SUM(F28:F29),0)</f>
        <v>0</v>
      </c>
      <c r="G30" s="70"/>
    </row>
    <row r="32" spans="1:8" ht="12.75">
      <c r="A32" s="72" t="s">
        <v>43</v>
      </c>
      <c r="B32" s="72"/>
      <c r="C32" s="72"/>
      <c r="D32" s="72"/>
      <c r="E32" s="72"/>
      <c r="F32" s="72"/>
      <c r="G32" s="72"/>
      <c r="H32" t="s">
        <v>4</v>
      </c>
    </row>
    <row r="33" spans="1:8" ht="14.25" customHeight="1">
      <c r="A33" s="72"/>
      <c r="B33" s="73" t="s">
        <v>426</v>
      </c>
      <c r="C33" s="73"/>
      <c r="D33" s="73"/>
      <c r="E33" s="73"/>
      <c r="F33" s="73"/>
      <c r="G33" s="73"/>
      <c r="H33" t="s">
        <v>4</v>
      </c>
    </row>
    <row r="34" spans="1:8" ht="12.75" customHeight="1">
      <c r="A34" s="74"/>
      <c r="B34" s="73"/>
      <c r="C34" s="73"/>
      <c r="D34" s="73"/>
      <c r="E34" s="73"/>
      <c r="F34" s="73"/>
      <c r="G34" s="73"/>
      <c r="H34" t="s">
        <v>4</v>
      </c>
    </row>
    <row r="35" spans="1:8" ht="12.75">
      <c r="A35" s="74"/>
      <c r="B35" s="73"/>
      <c r="C35" s="73"/>
      <c r="D35" s="73"/>
      <c r="E35" s="73"/>
      <c r="F35" s="73"/>
      <c r="G35" s="73"/>
      <c r="H35" t="s">
        <v>4</v>
      </c>
    </row>
    <row r="36" spans="1:8" ht="12.75">
      <c r="A36" s="74"/>
      <c r="B36" s="73"/>
      <c r="C36" s="73"/>
      <c r="D36" s="73"/>
      <c r="E36" s="73"/>
      <c r="F36" s="73"/>
      <c r="G36" s="73"/>
      <c r="H36" t="s">
        <v>4</v>
      </c>
    </row>
    <row r="37" spans="1:8" ht="12.75">
      <c r="A37" s="74"/>
      <c r="B37" s="73"/>
      <c r="C37" s="73"/>
      <c r="D37" s="73"/>
      <c r="E37" s="73"/>
      <c r="F37" s="73"/>
      <c r="G37" s="73"/>
      <c r="H37" t="s">
        <v>4</v>
      </c>
    </row>
    <row r="38" spans="1:8" ht="12.75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2:7" ht="12.75">
      <c r="B42" s="75"/>
      <c r="C42" s="75"/>
      <c r="D42" s="75"/>
      <c r="E42" s="75"/>
      <c r="F42" s="75"/>
      <c r="G42" s="75"/>
    </row>
    <row r="43" spans="2:7" ht="12.75">
      <c r="B43" s="75"/>
      <c r="C43" s="75"/>
      <c r="D43" s="75"/>
      <c r="E43" s="75"/>
      <c r="F43" s="75"/>
      <c r="G43" s="75"/>
    </row>
    <row r="44" spans="2:7" ht="12.75">
      <c r="B44" s="75"/>
      <c r="C44" s="75"/>
      <c r="D44" s="75"/>
      <c r="E44" s="75"/>
      <c r="F44" s="75"/>
      <c r="G44" s="75"/>
    </row>
    <row r="45" spans="2:7" ht="12.75">
      <c r="B45" s="75"/>
      <c r="C45" s="75"/>
      <c r="D45" s="75"/>
      <c r="E45" s="75"/>
      <c r="F45" s="75"/>
      <c r="G45" s="75"/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</sheetData>
  <mergeCells count="14">
    <mergeCell ref="B50:G50"/>
    <mergeCell ref="B51:G51"/>
    <mergeCell ref="B44:G44"/>
    <mergeCell ref="B45:G45"/>
    <mergeCell ref="B46:G46"/>
    <mergeCell ref="B47:G47"/>
    <mergeCell ref="B48:G48"/>
    <mergeCell ref="B49:G49"/>
    <mergeCell ref="C7:D7"/>
    <mergeCell ref="C8:D8"/>
    <mergeCell ref="E11:G11"/>
    <mergeCell ref="B33:G41"/>
    <mergeCell ref="B42:G42"/>
    <mergeCell ref="B43:G4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workbookViewId="0" topLeftCell="A21">
      <selection activeCell="H36" sqref="H36:I3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 xml:space="preserve"> Modernizace přednáškového sálu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 xml:space="preserve"> Na Třebešíně 2299 Praha 10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45</v>
      </c>
      <c r="C6" s="93"/>
      <c r="D6" s="94"/>
      <c r="E6" s="95" t="s">
        <v>46</v>
      </c>
      <c r="F6" s="96" t="s">
        <v>47</v>
      </c>
      <c r="G6" s="96" t="s">
        <v>48</v>
      </c>
      <c r="H6" s="96" t="s">
        <v>49</v>
      </c>
      <c r="I6" s="97" t="s">
        <v>27</v>
      </c>
    </row>
    <row r="7" spans="1:9" s="32" customFormat="1" ht="12.75">
      <c r="A7" s="198" t="str">
        <f>Položky!B7</f>
        <v>4</v>
      </c>
      <c r="B7" s="98" t="str">
        <f>Položky!C7</f>
        <v>Vodorovné konstrukce</v>
      </c>
      <c r="C7" s="99"/>
      <c r="D7" s="100"/>
      <c r="E7" s="199">
        <f>Položky!BC11</f>
        <v>0</v>
      </c>
      <c r="F7" s="200">
        <f>Položky!BD11</f>
        <v>0</v>
      </c>
      <c r="G7" s="200">
        <f>Položky!BE11</f>
        <v>0</v>
      </c>
      <c r="H7" s="200">
        <f>Položky!BF11</f>
        <v>0</v>
      </c>
      <c r="I7" s="201">
        <f>Položky!BG11</f>
        <v>0</v>
      </c>
    </row>
    <row r="8" spans="1:9" s="32" customFormat="1" ht="12.75">
      <c r="A8" s="198" t="str">
        <f>Položky!B12</f>
        <v>63</v>
      </c>
      <c r="B8" s="98" t="str">
        <f>Položky!C12</f>
        <v>Podlahy a podlahové konstrukce</v>
      </c>
      <c r="C8" s="99"/>
      <c r="D8" s="100"/>
      <c r="E8" s="199">
        <f>Položky!BC21</f>
        <v>0</v>
      </c>
      <c r="F8" s="200">
        <f>Položky!BD21</f>
        <v>0</v>
      </c>
      <c r="G8" s="200">
        <f>Položky!BE21</f>
        <v>0</v>
      </c>
      <c r="H8" s="200">
        <f>Položky!BF21</f>
        <v>0</v>
      </c>
      <c r="I8" s="201">
        <f>Položky!BG21</f>
        <v>0</v>
      </c>
    </row>
    <row r="9" spans="1:9" s="32" customFormat="1" ht="12.75">
      <c r="A9" s="198" t="str">
        <f>Položky!B22</f>
        <v>94</v>
      </c>
      <c r="B9" s="98" t="str">
        <f>Položky!C22</f>
        <v>Lešení a stavební výtahy</v>
      </c>
      <c r="C9" s="99"/>
      <c r="D9" s="100"/>
      <c r="E9" s="199">
        <f>Položky!BC24</f>
        <v>0</v>
      </c>
      <c r="F9" s="200">
        <f>Položky!BD24</f>
        <v>0</v>
      </c>
      <c r="G9" s="200">
        <f>Položky!BE24</f>
        <v>0</v>
      </c>
      <c r="H9" s="200">
        <f>Položky!BF24</f>
        <v>0</v>
      </c>
      <c r="I9" s="201">
        <f>Položky!BG24</f>
        <v>0</v>
      </c>
    </row>
    <row r="10" spans="1:9" s="32" customFormat="1" ht="12.75">
      <c r="A10" s="198" t="str">
        <f>Položky!B25</f>
        <v>95</v>
      </c>
      <c r="B10" s="98" t="str">
        <f>Položky!C25</f>
        <v>Dokončovací kce na pozem.stav.</v>
      </c>
      <c r="C10" s="99"/>
      <c r="D10" s="100"/>
      <c r="E10" s="199">
        <f>Položky!BC27</f>
        <v>0</v>
      </c>
      <c r="F10" s="200">
        <f>Položky!BD27</f>
        <v>0</v>
      </c>
      <c r="G10" s="200">
        <f>Položky!BE27</f>
        <v>0</v>
      </c>
      <c r="H10" s="200">
        <f>Položky!BF27</f>
        <v>0</v>
      </c>
      <c r="I10" s="201">
        <f>Položky!BG27</f>
        <v>0</v>
      </c>
    </row>
    <row r="11" spans="1:9" s="32" customFormat="1" ht="12.75">
      <c r="A11" s="198" t="str">
        <f>Položky!B28</f>
        <v>96</v>
      </c>
      <c r="B11" s="98" t="str">
        <f>Položky!C28</f>
        <v>Bourání konstrukcí</v>
      </c>
      <c r="C11" s="99"/>
      <c r="D11" s="100"/>
      <c r="E11" s="199">
        <f>Položky!BC74</f>
        <v>0</v>
      </c>
      <c r="F11" s="200">
        <f>Položky!BD74</f>
        <v>0</v>
      </c>
      <c r="G11" s="200">
        <f>Položky!BE74</f>
        <v>0</v>
      </c>
      <c r="H11" s="200">
        <f>Položky!BF74</f>
        <v>0</v>
      </c>
      <c r="I11" s="201">
        <f>Položky!BG74</f>
        <v>0</v>
      </c>
    </row>
    <row r="12" spans="1:9" s="32" customFormat="1" ht="12.75">
      <c r="A12" s="198" t="str">
        <f>Položky!B75</f>
        <v>97</v>
      </c>
      <c r="B12" s="98" t="str">
        <f>Položky!C75</f>
        <v>Prorážení otvorů</v>
      </c>
      <c r="C12" s="99"/>
      <c r="D12" s="100"/>
      <c r="E12" s="199">
        <f>Položky!BC77</f>
        <v>0</v>
      </c>
      <c r="F12" s="200">
        <f>Položky!BD77</f>
        <v>0</v>
      </c>
      <c r="G12" s="200">
        <f>Položky!BE77</f>
        <v>0</v>
      </c>
      <c r="H12" s="200">
        <f>Položky!BF77</f>
        <v>0</v>
      </c>
      <c r="I12" s="201">
        <f>Položky!BG77</f>
        <v>0</v>
      </c>
    </row>
    <row r="13" spans="1:9" s="32" customFormat="1" ht="12.75">
      <c r="A13" s="198" t="str">
        <f>Položky!B78</f>
        <v>99</v>
      </c>
      <c r="B13" s="98" t="str">
        <f>Položky!C78</f>
        <v>Staveništní přesun hmot</v>
      </c>
      <c r="C13" s="99"/>
      <c r="D13" s="100"/>
      <c r="E13" s="199">
        <f>Položky!BC80</f>
        <v>0</v>
      </c>
      <c r="F13" s="200">
        <f>Položky!BD80</f>
        <v>0</v>
      </c>
      <c r="G13" s="200">
        <f>Položky!BE80</f>
        <v>0</v>
      </c>
      <c r="H13" s="200">
        <f>Položky!BF80</f>
        <v>0</v>
      </c>
      <c r="I13" s="201">
        <f>Položky!BG80</f>
        <v>0</v>
      </c>
    </row>
    <row r="14" spans="1:9" s="32" customFormat="1" ht="12.75">
      <c r="A14" s="198" t="str">
        <f>Položky!B81</f>
        <v>714</v>
      </c>
      <c r="B14" s="98" t="str">
        <f>Položky!C81</f>
        <v>Izol akustické a protiotřesové</v>
      </c>
      <c r="C14" s="99"/>
      <c r="D14" s="100"/>
      <c r="E14" s="199">
        <f>Položky!BC89</f>
        <v>0</v>
      </c>
      <c r="F14" s="200">
        <f>Položky!BD89</f>
        <v>0</v>
      </c>
      <c r="G14" s="200">
        <f>Položky!BE89</f>
        <v>0</v>
      </c>
      <c r="H14" s="200">
        <f>Položky!BF89</f>
        <v>0</v>
      </c>
      <c r="I14" s="201">
        <f>Položky!BG89</f>
        <v>0</v>
      </c>
    </row>
    <row r="15" spans="1:9" s="32" customFormat="1" ht="12.75">
      <c r="A15" s="198" t="str">
        <f>Položky!B90</f>
        <v>721</v>
      </c>
      <c r="B15" s="98" t="str">
        <f>Položky!C90</f>
        <v>Vnitřní kanalizace</v>
      </c>
      <c r="C15" s="99"/>
      <c r="D15" s="100"/>
      <c r="E15" s="199">
        <f>Položky!BC99</f>
        <v>0</v>
      </c>
      <c r="F15" s="200">
        <f>Položky!BD99</f>
        <v>0</v>
      </c>
      <c r="G15" s="200">
        <f>Položky!BE99</f>
        <v>0</v>
      </c>
      <c r="H15" s="200">
        <f>Položky!BF99</f>
        <v>0</v>
      </c>
      <c r="I15" s="201">
        <f>Položky!BG99</f>
        <v>0</v>
      </c>
    </row>
    <row r="16" spans="1:9" s="32" customFormat="1" ht="12.75">
      <c r="A16" s="198" t="str">
        <f>Položky!B100</f>
        <v>730</v>
      </c>
      <c r="B16" s="98" t="str">
        <f>Položky!C100</f>
        <v>Ústřední vytápění</v>
      </c>
      <c r="C16" s="99"/>
      <c r="D16" s="100"/>
      <c r="E16" s="199">
        <f>Položky!BC102</f>
        <v>0</v>
      </c>
      <c r="F16" s="200">
        <f>Položky!BD102</f>
        <v>0</v>
      </c>
      <c r="G16" s="200">
        <f>Položky!BE102</f>
        <v>0</v>
      </c>
      <c r="H16" s="200">
        <f>Položky!BF102</f>
        <v>0</v>
      </c>
      <c r="I16" s="201">
        <f>Položky!BG102</f>
        <v>0</v>
      </c>
    </row>
    <row r="17" spans="1:9" s="32" customFormat="1" ht="12.75">
      <c r="A17" s="198" t="str">
        <f>Položky!B103</f>
        <v>733</v>
      </c>
      <c r="B17" s="98" t="str">
        <f>Položky!C103</f>
        <v>Rozvod potrubí</v>
      </c>
      <c r="C17" s="99"/>
      <c r="D17" s="100"/>
      <c r="E17" s="199">
        <f>Položky!BC110</f>
        <v>0</v>
      </c>
      <c r="F17" s="200">
        <f>Položky!BD110</f>
        <v>0</v>
      </c>
      <c r="G17" s="200">
        <f>Položky!BE110</f>
        <v>0</v>
      </c>
      <c r="H17" s="200">
        <f>Položky!BF110</f>
        <v>0</v>
      </c>
      <c r="I17" s="201">
        <f>Položky!BG110</f>
        <v>0</v>
      </c>
    </row>
    <row r="18" spans="1:9" s="32" customFormat="1" ht="12.75">
      <c r="A18" s="198" t="str">
        <f>Položky!B111</f>
        <v>734</v>
      </c>
      <c r="B18" s="98" t="str">
        <f>Položky!C111</f>
        <v>Armatury dle specifikace</v>
      </c>
      <c r="C18" s="99"/>
      <c r="D18" s="100"/>
      <c r="E18" s="199">
        <f>Položky!BC113</f>
        <v>0</v>
      </c>
      <c r="F18" s="200">
        <f>Položky!BD113</f>
        <v>0</v>
      </c>
      <c r="G18" s="200">
        <f>Položky!BE113</f>
        <v>0</v>
      </c>
      <c r="H18" s="200">
        <f>Položky!BF113</f>
        <v>0</v>
      </c>
      <c r="I18" s="201">
        <f>Položky!BG113</f>
        <v>0</v>
      </c>
    </row>
    <row r="19" spans="1:9" s="32" customFormat="1" ht="12.75">
      <c r="A19" s="198" t="str">
        <f>Položky!B114</f>
        <v>735</v>
      </c>
      <c r="B19" s="98" t="str">
        <f>Položky!C114</f>
        <v>Otopná tělesa dle specifikace</v>
      </c>
      <c r="C19" s="99"/>
      <c r="D19" s="100"/>
      <c r="E19" s="199">
        <f>Položky!BC122</f>
        <v>0</v>
      </c>
      <c r="F19" s="200">
        <f>Položky!BD122</f>
        <v>0</v>
      </c>
      <c r="G19" s="200">
        <f>Položky!BE122</f>
        <v>0</v>
      </c>
      <c r="H19" s="200">
        <f>Položky!BF122</f>
        <v>0</v>
      </c>
      <c r="I19" s="201">
        <f>Položky!BG122</f>
        <v>0</v>
      </c>
    </row>
    <row r="20" spans="1:9" s="32" customFormat="1" ht="12.75">
      <c r="A20" s="198" t="str">
        <f>Položky!B123</f>
        <v>762</v>
      </c>
      <c r="B20" s="98" t="str">
        <f>Položky!C123</f>
        <v>Konstrukce tesařské</v>
      </c>
      <c r="C20" s="99"/>
      <c r="D20" s="100"/>
      <c r="E20" s="199">
        <f>Položky!BC127</f>
        <v>0</v>
      </c>
      <c r="F20" s="200">
        <f>Položky!BD127</f>
        <v>0</v>
      </c>
      <c r="G20" s="200">
        <f>Položky!BE127</f>
        <v>0</v>
      </c>
      <c r="H20" s="200">
        <f>Položky!BF127</f>
        <v>0</v>
      </c>
      <c r="I20" s="201">
        <f>Položky!BG127</f>
        <v>0</v>
      </c>
    </row>
    <row r="21" spans="1:9" s="32" customFormat="1" ht="12.75">
      <c r="A21" s="198" t="str">
        <f>Položky!B128</f>
        <v>766</v>
      </c>
      <c r="B21" s="98" t="str">
        <f>Položky!C128</f>
        <v>Konstrukce truhlářské</v>
      </c>
      <c r="C21" s="99"/>
      <c r="D21" s="100"/>
      <c r="E21" s="199">
        <f>Položky!BC131</f>
        <v>0</v>
      </c>
      <c r="F21" s="200">
        <f>Položky!BD131</f>
        <v>0</v>
      </c>
      <c r="G21" s="200">
        <f>Položky!BE131</f>
        <v>0</v>
      </c>
      <c r="H21" s="200">
        <f>Položky!BF131</f>
        <v>0</v>
      </c>
      <c r="I21" s="201">
        <f>Položky!BG131</f>
        <v>0</v>
      </c>
    </row>
    <row r="22" spans="1:9" s="32" customFormat="1" ht="12.75">
      <c r="A22" s="198" t="str">
        <f>Položky!B132</f>
        <v>776</v>
      </c>
      <c r="B22" s="98" t="str">
        <f>Položky!C132</f>
        <v>Podlahy povlakové</v>
      </c>
      <c r="C22" s="99"/>
      <c r="D22" s="100"/>
      <c r="E22" s="199">
        <f>Položky!BC143</f>
        <v>0</v>
      </c>
      <c r="F22" s="200">
        <f>Položky!BD143</f>
        <v>0</v>
      </c>
      <c r="G22" s="200">
        <f>Položky!BE143</f>
        <v>0</v>
      </c>
      <c r="H22" s="200">
        <f>Položky!BF143</f>
        <v>0</v>
      </c>
      <c r="I22" s="201">
        <f>Položky!BG143</f>
        <v>0</v>
      </c>
    </row>
    <row r="23" spans="1:9" s="32" customFormat="1" ht="12.75">
      <c r="A23" s="198" t="str">
        <f>Položky!B144</f>
        <v>787</v>
      </c>
      <c r="B23" s="98" t="str">
        <f>Položky!C144</f>
        <v>Zasklívání</v>
      </c>
      <c r="C23" s="99"/>
      <c r="D23" s="100"/>
      <c r="E23" s="199">
        <f>Položky!BC148</f>
        <v>0</v>
      </c>
      <c r="F23" s="200">
        <f>Položky!BD148</f>
        <v>0</v>
      </c>
      <c r="G23" s="200">
        <f>Položky!BE148</f>
        <v>0</v>
      </c>
      <c r="H23" s="200">
        <f>Položky!BF148</f>
        <v>0</v>
      </c>
      <c r="I23" s="201">
        <f>Položky!BG148</f>
        <v>0</v>
      </c>
    </row>
    <row r="24" spans="1:9" s="32" customFormat="1" ht="12.75">
      <c r="A24" s="198" t="str">
        <f>Položky!B149</f>
        <v>790</v>
      </c>
      <c r="B24" s="98" t="str">
        <f>Položky!C149</f>
        <v>Vnitřní vybavení</v>
      </c>
      <c r="C24" s="99"/>
      <c r="D24" s="100"/>
      <c r="E24" s="199">
        <f>Položky!BC167</f>
        <v>0</v>
      </c>
      <c r="F24" s="200">
        <f>Položky!BD167</f>
        <v>0</v>
      </c>
      <c r="G24" s="200">
        <f>Položky!BE167</f>
        <v>0</v>
      </c>
      <c r="H24" s="200">
        <f>Položky!BF167</f>
        <v>0</v>
      </c>
      <c r="I24" s="201">
        <f>Položky!BG167</f>
        <v>0</v>
      </c>
    </row>
    <row r="25" spans="1:9" s="32" customFormat="1" ht="12.75">
      <c r="A25" s="198" t="str">
        <f>Položky!B168</f>
        <v>M21</v>
      </c>
      <c r="B25" s="98" t="str">
        <f>Položky!C168</f>
        <v>Elektromontáže</v>
      </c>
      <c r="C25" s="99"/>
      <c r="D25" s="100"/>
      <c r="E25" s="199">
        <f>Položky!BC209</f>
        <v>0</v>
      </c>
      <c r="F25" s="200">
        <f>Položky!BD209</f>
        <v>0</v>
      </c>
      <c r="G25" s="200">
        <f>Položky!BE209</f>
        <v>0</v>
      </c>
      <c r="H25" s="200">
        <f>Položky!BF209</f>
        <v>0</v>
      </c>
      <c r="I25" s="201">
        <f>Položky!BG209</f>
        <v>0</v>
      </c>
    </row>
    <row r="26" spans="1:9" s="32" customFormat="1" ht="13.5" thickBot="1">
      <c r="A26" s="198" t="str">
        <f>Položky!B210</f>
        <v>M24</v>
      </c>
      <c r="B26" s="98" t="str">
        <f>Položky!C210</f>
        <v>Montáže vzduchotechnických zař</v>
      </c>
      <c r="C26" s="99"/>
      <c r="D26" s="100"/>
      <c r="E26" s="199">
        <f>Položky!BC221</f>
        <v>0</v>
      </c>
      <c r="F26" s="200">
        <f>Položky!BD221</f>
        <v>0</v>
      </c>
      <c r="G26" s="200">
        <f>Položky!BE221</f>
        <v>0</v>
      </c>
      <c r="H26" s="200">
        <f>Položky!BF221</f>
        <v>0</v>
      </c>
      <c r="I26" s="201">
        <f>Položky!BG221</f>
        <v>0</v>
      </c>
    </row>
    <row r="27" spans="1:9" s="106" customFormat="1" ht="13.5" thickBot="1">
      <c r="A27" s="101"/>
      <c r="B27" s="93" t="s">
        <v>50</v>
      </c>
      <c r="C27" s="93"/>
      <c r="D27" s="102"/>
      <c r="E27" s="103">
        <f>SUM(E7:E26)</f>
        <v>0</v>
      </c>
      <c r="F27" s="104">
        <f>SUM(F7:F26)</f>
        <v>0</v>
      </c>
      <c r="G27" s="104">
        <f>SUM(G7:G26)</f>
        <v>0</v>
      </c>
      <c r="H27" s="104">
        <f>SUM(H7:H26)</f>
        <v>0</v>
      </c>
      <c r="I27" s="105">
        <f>SUM(I7:I26)</f>
        <v>0</v>
      </c>
    </row>
    <row r="28" spans="1:9" ht="12.75">
      <c r="A28" s="99"/>
      <c r="B28" s="99"/>
      <c r="C28" s="99"/>
      <c r="D28" s="99"/>
      <c r="E28" s="99"/>
      <c r="F28" s="99"/>
      <c r="G28" s="99"/>
      <c r="H28" s="99"/>
      <c r="I28" s="99"/>
    </row>
    <row r="29" spans="1:57" ht="19.5" customHeight="1">
      <c r="A29" s="107" t="s">
        <v>51</v>
      </c>
      <c r="B29" s="107"/>
      <c r="C29" s="107"/>
      <c r="D29" s="107"/>
      <c r="E29" s="107"/>
      <c r="F29" s="107"/>
      <c r="G29" s="108"/>
      <c r="H29" s="107"/>
      <c r="I29" s="107"/>
      <c r="BA29" s="33"/>
      <c r="BB29" s="33"/>
      <c r="BC29" s="33"/>
      <c r="BD29" s="33"/>
      <c r="BE29" s="33"/>
    </row>
    <row r="30" spans="1:9" ht="13.5" thickBot="1">
      <c r="A30" s="109"/>
      <c r="B30" s="109"/>
      <c r="C30" s="109"/>
      <c r="D30" s="109"/>
      <c r="E30" s="109"/>
      <c r="F30" s="109"/>
      <c r="G30" s="109"/>
      <c r="H30" s="109"/>
      <c r="I30" s="109"/>
    </row>
    <row r="31" spans="1:9" ht="12.75">
      <c r="A31" s="110" t="s">
        <v>52</v>
      </c>
      <c r="B31" s="111"/>
      <c r="C31" s="111"/>
      <c r="D31" s="112"/>
      <c r="E31" s="113" t="s">
        <v>53</v>
      </c>
      <c r="F31" s="114" t="s">
        <v>54</v>
      </c>
      <c r="G31" s="115" t="s">
        <v>55</v>
      </c>
      <c r="H31" s="116"/>
      <c r="I31" s="117" t="s">
        <v>53</v>
      </c>
    </row>
    <row r="32" spans="1:53" ht="12.75">
      <c r="A32" s="118" t="s">
        <v>422</v>
      </c>
      <c r="B32" s="119"/>
      <c r="C32" s="119"/>
      <c r="D32" s="120"/>
      <c r="E32" s="121"/>
      <c r="F32" s="122">
        <v>0</v>
      </c>
      <c r="G32" s="123">
        <f>CHOOSE(BA32+1,HSV+PSV,HSV+PSV+Mont,HSV+PSV+Dodavka+Mont,HSV,PSV,Mont,Dodavka,Mont+Dodavka,0)</f>
        <v>0</v>
      </c>
      <c r="H32" s="124"/>
      <c r="I32" s="125">
        <f>E32+F32*G32/100</f>
        <v>0</v>
      </c>
      <c r="BA32">
        <v>0</v>
      </c>
    </row>
    <row r="33" spans="1:53" ht="12.75">
      <c r="A33" s="118" t="s">
        <v>423</v>
      </c>
      <c r="B33" s="119"/>
      <c r="C33" s="119"/>
      <c r="D33" s="120"/>
      <c r="E33" s="121"/>
      <c r="F33" s="122">
        <v>0</v>
      </c>
      <c r="G33" s="123">
        <f>CHOOSE(BA33+1,HSV+PSV,HSV+PSV+Mont,HSV+PSV+Dodavka+Mont,HSV,PSV,Mont,Dodavka,Mont+Dodavka,0)</f>
        <v>0</v>
      </c>
      <c r="H33" s="124"/>
      <c r="I33" s="125">
        <f>E33+F33*G33/100</f>
        <v>0</v>
      </c>
      <c r="BA33">
        <v>0</v>
      </c>
    </row>
    <row r="34" spans="1:53" ht="12.75">
      <c r="A34" s="118" t="s">
        <v>424</v>
      </c>
      <c r="B34" s="119"/>
      <c r="C34" s="119"/>
      <c r="D34" s="120"/>
      <c r="E34" s="121"/>
      <c r="F34" s="122">
        <v>0</v>
      </c>
      <c r="G34" s="123">
        <f>CHOOSE(BA34+1,HSV+PSV,HSV+PSV+Mont,HSV+PSV+Dodavka+Mont,HSV,PSV,Mont,Dodavka,Mont+Dodavka,0)</f>
        <v>0</v>
      </c>
      <c r="H34" s="124"/>
      <c r="I34" s="125">
        <f>E34+F34*G34/100</f>
        <v>0</v>
      </c>
      <c r="BA34">
        <v>0</v>
      </c>
    </row>
    <row r="35" spans="1:53" ht="12.75">
      <c r="A35" s="118" t="s">
        <v>425</v>
      </c>
      <c r="B35" s="119"/>
      <c r="C35" s="119"/>
      <c r="D35" s="120"/>
      <c r="E35" s="121"/>
      <c r="F35" s="122">
        <v>0</v>
      </c>
      <c r="G35" s="123">
        <f>CHOOSE(BA35+1,HSV+PSV,HSV+PSV+Mont,HSV+PSV+Dodavka+Mont,HSV,PSV,Mont,Dodavka,Mont+Dodavka,0)</f>
        <v>0</v>
      </c>
      <c r="H35" s="124"/>
      <c r="I35" s="125">
        <f>E35+F35*G35/100</f>
        <v>0</v>
      </c>
      <c r="BA35">
        <v>0</v>
      </c>
    </row>
    <row r="36" spans="1:9" ht="13.5" thickBot="1">
      <c r="A36" s="126"/>
      <c r="B36" s="127" t="s">
        <v>56</v>
      </c>
      <c r="C36" s="128"/>
      <c r="D36" s="129"/>
      <c r="E36" s="130"/>
      <c r="F36" s="131"/>
      <c r="G36" s="131"/>
      <c r="H36" s="132">
        <f>SUM(I32:I35)</f>
        <v>0</v>
      </c>
      <c r="I36" s="133"/>
    </row>
    <row r="38" spans="2:9" ht="12.75">
      <c r="B38" s="106"/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  <row r="74" spans="6:9" ht="12.75">
      <c r="F74" s="134"/>
      <c r="G74" s="135"/>
      <c r="H74" s="135"/>
      <c r="I74" s="136"/>
    </row>
    <row r="75" spans="6:9" ht="12.75">
      <c r="F75" s="134"/>
      <c r="G75" s="135"/>
      <c r="H75" s="135"/>
      <c r="I75" s="136"/>
    </row>
    <row r="76" spans="6:9" ht="12.75">
      <c r="F76" s="134"/>
      <c r="G76" s="135"/>
      <c r="H76" s="135"/>
      <c r="I76" s="136"/>
    </row>
    <row r="77" spans="6:9" ht="12.75">
      <c r="F77" s="134"/>
      <c r="G77" s="135"/>
      <c r="H77" s="135"/>
      <c r="I77" s="136"/>
    </row>
    <row r="78" spans="6:9" ht="12.75">
      <c r="F78" s="134"/>
      <c r="G78" s="135"/>
      <c r="H78" s="135"/>
      <c r="I78" s="136"/>
    </row>
    <row r="79" spans="6:9" ht="12.75">
      <c r="F79" s="134"/>
      <c r="G79" s="135"/>
      <c r="H79" s="135"/>
      <c r="I79" s="136"/>
    </row>
    <row r="80" spans="6:9" ht="12.75">
      <c r="F80" s="134"/>
      <c r="G80" s="135"/>
      <c r="H80" s="135"/>
      <c r="I80" s="136"/>
    </row>
    <row r="81" spans="6:9" ht="12.75">
      <c r="F81" s="134"/>
      <c r="G81" s="135"/>
      <c r="H81" s="135"/>
      <c r="I81" s="136"/>
    </row>
    <row r="82" spans="6:9" ht="12.75">
      <c r="F82" s="134"/>
      <c r="G82" s="135"/>
      <c r="H82" s="135"/>
      <c r="I82" s="136"/>
    </row>
    <row r="83" spans="6:9" ht="12.75">
      <c r="F83" s="134"/>
      <c r="G83" s="135"/>
      <c r="H83" s="135"/>
      <c r="I83" s="136"/>
    </row>
    <row r="84" spans="6:9" ht="12.75">
      <c r="F84" s="134"/>
      <c r="G84" s="135"/>
      <c r="H84" s="135"/>
      <c r="I84" s="136"/>
    </row>
    <row r="85" spans="6:9" ht="12.75">
      <c r="F85" s="134"/>
      <c r="G85" s="135"/>
      <c r="H85" s="135"/>
      <c r="I85" s="136"/>
    </row>
    <row r="86" spans="6:9" ht="12.75">
      <c r="F86" s="134"/>
      <c r="G86" s="135"/>
      <c r="H86" s="135"/>
      <c r="I86" s="136"/>
    </row>
    <row r="87" spans="6:9" ht="12.75">
      <c r="F87" s="134"/>
      <c r="G87" s="135"/>
      <c r="H87" s="135"/>
      <c r="I87" s="136"/>
    </row>
  </sheetData>
  <mergeCells count="4">
    <mergeCell ref="A1:B1"/>
    <mergeCell ref="A2:B2"/>
    <mergeCell ref="G2:I2"/>
    <mergeCell ref="H36:I3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288"/>
  <sheetViews>
    <sheetView showGridLines="0" showZeros="0" zoomScale="80" zoomScaleNormal="80" workbookViewId="0" topLeftCell="A1">
      <selection activeCell="A221" sqref="A221:IV223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92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0" width="13.125" style="138" customWidth="1"/>
    <col min="11" max="11" width="13.625" style="138" customWidth="1"/>
    <col min="12" max="16384" width="9.125" style="138" customWidth="1"/>
  </cols>
  <sheetData>
    <row r="1" spans="1:9" ht="15.75">
      <c r="A1" s="137" t="s">
        <v>57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5</v>
      </c>
      <c r="B3" s="77"/>
      <c r="C3" s="78" t="str">
        <f>CONCATENATE(cislostavby," ",nazevstavby)</f>
        <v xml:space="preserve"> Modernizace přednáškového sálu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1</v>
      </c>
      <c r="B4" s="85"/>
      <c r="C4" s="86" t="str">
        <f>CONCATENATE(cisloobjektu," ",nazevobjektu)</f>
        <v xml:space="preserve"> Na Třebešíně 2299 Praha 10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58</v>
      </c>
      <c r="B6" s="154" t="s">
        <v>59</v>
      </c>
      <c r="C6" s="154" t="s">
        <v>60</v>
      </c>
      <c r="D6" s="154" t="s">
        <v>61</v>
      </c>
      <c r="E6" s="155" t="s">
        <v>62</v>
      </c>
      <c r="F6" s="154" t="s">
        <v>63</v>
      </c>
      <c r="G6" s="156" t="s">
        <v>64</v>
      </c>
      <c r="H6" s="157" t="s">
        <v>65</v>
      </c>
      <c r="I6" s="157" t="s">
        <v>66</v>
      </c>
      <c r="J6" s="157" t="s">
        <v>67</v>
      </c>
      <c r="K6" s="157" t="s">
        <v>68</v>
      </c>
    </row>
    <row r="7" spans="1:17" ht="12.75">
      <c r="A7" s="158" t="s">
        <v>69</v>
      </c>
      <c r="B7" s="159" t="s">
        <v>74</v>
      </c>
      <c r="C7" s="160" t="s">
        <v>75</v>
      </c>
      <c r="D7" s="161"/>
      <c r="E7" s="162"/>
      <c r="F7" s="162"/>
      <c r="G7" s="163"/>
      <c r="H7" s="164"/>
      <c r="I7" s="164"/>
      <c r="J7" s="164"/>
      <c r="K7" s="164"/>
      <c r="Q7" s="165">
        <v>1</v>
      </c>
    </row>
    <row r="8" spans="1:59" ht="12.75">
      <c r="A8" s="166">
        <v>1</v>
      </c>
      <c r="B8" s="167" t="s">
        <v>76</v>
      </c>
      <c r="C8" s="168" t="s">
        <v>77</v>
      </c>
      <c r="D8" s="169" t="s">
        <v>78</v>
      </c>
      <c r="E8" s="170">
        <v>36</v>
      </c>
      <c r="F8" s="170">
        <v>0</v>
      </c>
      <c r="G8" s="171">
        <f>E8*F8</f>
        <v>0</v>
      </c>
      <c r="H8" s="172">
        <v>0.01232</v>
      </c>
      <c r="I8" s="172">
        <f>E8*H8</f>
        <v>0.44351999999999997</v>
      </c>
      <c r="J8" s="172">
        <v>0</v>
      </c>
      <c r="K8" s="172">
        <f>E8*J8</f>
        <v>0</v>
      </c>
      <c r="Q8" s="165">
        <v>2</v>
      </c>
      <c r="AA8" s="138">
        <v>12</v>
      </c>
      <c r="AB8" s="138">
        <v>0</v>
      </c>
      <c r="AC8" s="138">
        <v>1</v>
      </c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59" ht="12.75">
      <c r="A9" s="166">
        <v>2</v>
      </c>
      <c r="B9" s="167" t="s">
        <v>79</v>
      </c>
      <c r="C9" s="168" t="s">
        <v>80</v>
      </c>
      <c r="D9" s="169" t="s">
        <v>78</v>
      </c>
      <c r="E9" s="170">
        <v>115</v>
      </c>
      <c r="F9" s="170">
        <v>0</v>
      </c>
      <c r="G9" s="171">
        <f>E9*F9</f>
        <v>0</v>
      </c>
      <c r="H9" s="172">
        <v>0</v>
      </c>
      <c r="I9" s="172">
        <f>E9*H9</f>
        <v>0</v>
      </c>
      <c r="J9" s="172">
        <v>0</v>
      </c>
      <c r="K9" s="172">
        <f>E9*J9</f>
        <v>0</v>
      </c>
      <c r="Q9" s="165">
        <v>2</v>
      </c>
      <c r="AA9" s="138">
        <v>12</v>
      </c>
      <c r="AB9" s="138">
        <v>0</v>
      </c>
      <c r="AC9" s="138">
        <v>2</v>
      </c>
      <c r="BB9" s="138">
        <v>1</v>
      </c>
      <c r="BC9" s="138">
        <f>IF(BB9=1,G9,0)</f>
        <v>0</v>
      </c>
      <c r="BD9" s="138">
        <f>IF(BB9=2,G9,0)</f>
        <v>0</v>
      </c>
      <c r="BE9" s="138">
        <f>IF(BB9=3,G9,0)</f>
        <v>0</v>
      </c>
      <c r="BF9" s="138">
        <f>IF(BB9=4,G9,0)</f>
        <v>0</v>
      </c>
      <c r="BG9" s="138">
        <f>IF(BB9=5,G9,0)</f>
        <v>0</v>
      </c>
    </row>
    <row r="10" spans="1:59" ht="25.5">
      <c r="A10" s="166">
        <v>3</v>
      </c>
      <c r="B10" s="167" t="s">
        <v>81</v>
      </c>
      <c r="C10" s="168" t="s">
        <v>82</v>
      </c>
      <c r="D10" s="169" t="s">
        <v>78</v>
      </c>
      <c r="E10" s="170">
        <v>4.5</v>
      </c>
      <c r="F10" s="170">
        <v>0</v>
      </c>
      <c r="G10" s="171">
        <f>E10*F10</f>
        <v>0</v>
      </c>
      <c r="H10" s="172">
        <v>0.01837</v>
      </c>
      <c r="I10" s="172">
        <f>E10*H10</f>
        <v>0.082665</v>
      </c>
      <c r="J10" s="172">
        <v>0</v>
      </c>
      <c r="K10" s="172">
        <f>E10*J10</f>
        <v>0</v>
      </c>
      <c r="Q10" s="165">
        <v>2</v>
      </c>
      <c r="AA10" s="138">
        <v>12</v>
      </c>
      <c r="AB10" s="138">
        <v>0</v>
      </c>
      <c r="AC10" s="138">
        <v>3</v>
      </c>
      <c r="BB10" s="138">
        <v>1</v>
      </c>
      <c r="BC10" s="138">
        <f>IF(BB10=1,G10,0)</f>
        <v>0</v>
      </c>
      <c r="BD10" s="138">
        <f>IF(BB10=2,G10,0)</f>
        <v>0</v>
      </c>
      <c r="BE10" s="138">
        <f>IF(BB10=3,G10,0)</f>
        <v>0</v>
      </c>
      <c r="BF10" s="138">
        <f>IF(BB10=4,G10,0)</f>
        <v>0</v>
      </c>
      <c r="BG10" s="138">
        <f>IF(BB10=5,G10,0)</f>
        <v>0</v>
      </c>
    </row>
    <row r="11" spans="1:59" ht="12.75">
      <c r="A11" s="182"/>
      <c r="B11" s="183" t="s">
        <v>71</v>
      </c>
      <c r="C11" s="184" t="str">
        <f>CONCATENATE(B7," ",C7)</f>
        <v>4 Vodorovné konstrukce</v>
      </c>
      <c r="D11" s="182"/>
      <c r="E11" s="185"/>
      <c r="F11" s="185"/>
      <c r="G11" s="186">
        <f>SUM(G7:G10)</f>
        <v>0</v>
      </c>
      <c r="H11" s="187"/>
      <c r="I11" s="188">
        <f>SUM(I7:I10)</f>
        <v>0.526185</v>
      </c>
      <c r="J11" s="187"/>
      <c r="K11" s="188">
        <f>SUM(K7:K10)</f>
        <v>0</v>
      </c>
      <c r="Q11" s="165">
        <v>4</v>
      </c>
      <c r="BC11" s="189">
        <f>SUM(BC7:BC10)</f>
        <v>0</v>
      </c>
      <c r="BD11" s="189">
        <f>SUM(BD7:BD10)</f>
        <v>0</v>
      </c>
      <c r="BE11" s="189">
        <f>SUM(BE7:BE10)</f>
        <v>0</v>
      </c>
      <c r="BF11" s="189">
        <f>SUM(BF7:BF10)</f>
        <v>0</v>
      </c>
      <c r="BG11" s="189">
        <f>SUM(BG7:BG10)</f>
        <v>0</v>
      </c>
    </row>
    <row r="12" spans="1:17" ht="12.75">
      <c r="A12" s="158" t="s">
        <v>69</v>
      </c>
      <c r="B12" s="159" t="s">
        <v>83</v>
      </c>
      <c r="C12" s="160" t="s">
        <v>84</v>
      </c>
      <c r="D12" s="161"/>
      <c r="E12" s="162"/>
      <c r="F12" s="162"/>
      <c r="G12" s="163"/>
      <c r="H12" s="164"/>
      <c r="I12" s="164"/>
      <c r="J12" s="164"/>
      <c r="K12" s="164"/>
      <c r="Q12" s="165">
        <v>1</v>
      </c>
    </row>
    <row r="13" spans="1:59" ht="12.75">
      <c r="A13" s="166">
        <v>4</v>
      </c>
      <c r="B13" s="167" t="s">
        <v>85</v>
      </c>
      <c r="C13" s="168" t="s">
        <v>86</v>
      </c>
      <c r="D13" s="169" t="s">
        <v>78</v>
      </c>
      <c r="E13" s="170">
        <v>26</v>
      </c>
      <c r="F13" s="170">
        <v>0</v>
      </c>
      <c r="G13" s="171">
        <f>E13*F13</f>
        <v>0</v>
      </c>
      <c r="H13" s="172">
        <v>0.03162</v>
      </c>
      <c r="I13" s="172">
        <f>E13*H13</f>
        <v>0.8221200000000001</v>
      </c>
      <c r="J13" s="172">
        <v>0</v>
      </c>
      <c r="K13" s="172">
        <f>E13*J13</f>
        <v>0</v>
      </c>
      <c r="Q13" s="165">
        <v>2</v>
      </c>
      <c r="AA13" s="138">
        <v>12</v>
      </c>
      <c r="AB13" s="138">
        <v>0</v>
      </c>
      <c r="AC13" s="138">
        <v>4</v>
      </c>
      <c r="BB13" s="138">
        <v>1</v>
      </c>
      <c r="BC13" s="138">
        <f>IF(BB13=1,G13,0)</f>
        <v>0</v>
      </c>
      <c r="BD13" s="138">
        <f>IF(BB13=2,G13,0)</f>
        <v>0</v>
      </c>
      <c r="BE13" s="138">
        <f>IF(BB13=3,G13,0)</f>
        <v>0</v>
      </c>
      <c r="BF13" s="138">
        <f>IF(BB13=4,G13,0)</f>
        <v>0</v>
      </c>
      <c r="BG13" s="138">
        <f>IF(BB13=5,G13,0)</f>
        <v>0</v>
      </c>
    </row>
    <row r="14" spans="1:59" ht="12.75">
      <c r="A14" s="166">
        <v>5</v>
      </c>
      <c r="B14" s="167" t="s">
        <v>85</v>
      </c>
      <c r="C14" s="168" t="s">
        <v>87</v>
      </c>
      <c r="D14" s="169" t="s">
        <v>88</v>
      </c>
      <c r="E14" s="170">
        <v>13</v>
      </c>
      <c r="F14" s="170">
        <v>0</v>
      </c>
      <c r="G14" s="171">
        <f>E14*F14</f>
        <v>0</v>
      </c>
      <c r="H14" s="172">
        <v>0.2025</v>
      </c>
      <c r="I14" s="172">
        <f>E14*H14</f>
        <v>2.6325000000000003</v>
      </c>
      <c r="J14" s="172">
        <v>0</v>
      </c>
      <c r="K14" s="172">
        <f>E14*J14</f>
        <v>0</v>
      </c>
      <c r="Q14" s="165">
        <v>2</v>
      </c>
      <c r="AA14" s="138">
        <v>12</v>
      </c>
      <c r="AB14" s="138">
        <v>0</v>
      </c>
      <c r="AC14" s="138">
        <v>5</v>
      </c>
      <c r="BB14" s="138">
        <v>1</v>
      </c>
      <c r="BC14" s="138">
        <f>IF(BB14=1,G14,0)</f>
        <v>0</v>
      </c>
      <c r="BD14" s="138">
        <f>IF(BB14=2,G14,0)</f>
        <v>0</v>
      </c>
      <c r="BE14" s="138">
        <f>IF(BB14=3,G14,0)</f>
        <v>0</v>
      </c>
      <c r="BF14" s="138">
        <f>IF(BB14=4,G14,0)</f>
        <v>0</v>
      </c>
      <c r="BG14" s="138">
        <f>IF(BB14=5,G14,0)</f>
        <v>0</v>
      </c>
    </row>
    <row r="15" spans="1:17" ht="12.75">
      <c r="A15" s="173"/>
      <c r="B15" s="174"/>
      <c r="C15" s="175" t="s">
        <v>89</v>
      </c>
      <c r="D15" s="176"/>
      <c r="E15" s="177">
        <v>13</v>
      </c>
      <c r="F15" s="178"/>
      <c r="G15" s="179"/>
      <c r="H15" s="180"/>
      <c r="I15" s="180"/>
      <c r="J15" s="180"/>
      <c r="K15" s="180"/>
      <c r="M15" s="138" t="s">
        <v>89</v>
      </c>
      <c r="O15" s="181"/>
      <c r="Q15" s="165"/>
    </row>
    <row r="16" spans="1:59" ht="12.75">
      <c r="A16" s="166">
        <v>6</v>
      </c>
      <c r="B16" s="167" t="s">
        <v>90</v>
      </c>
      <c r="C16" s="168" t="s">
        <v>91</v>
      </c>
      <c r="D16" s="169" t="s">
        <v>78</v>
      </c>
      <c r="E16" s="170">
        <v>26</v>
      </c>
      <c r="F16" s="170">
        <v>0</v>
      </c>
      <c r="G16" s="171">
        <f>E16*F16</f>
        <v>0</v>
      </c>
      <c r="H16" s="172">
        <v>0.00551</v>
      </c>
      <c r="I16" s="172">
        <f>E16*H16</f>
        <v>0.14326</v>
      </c>
      <c r="J16" s="172">
        <v>0</v>
      </c>
      <c r="K16" s="172">
        <f>E16*J16</f>
        <v>0</v>
      </c>
      <c r="Q16" s="165">
        <v>2</v>
      </c>
      <c r="AA16" s="138">
        <v>12</v>
      </c>
      <c r="AB16" s="138">
        <v>0</v>
      </c>
      <c r="AC16" s="138">
        <v>6</v>
      </c>
      <c r="BB16" s="138">
        <v>1</v>
      </c>
      <c r="BC16" s="138">
        <f>IF(BB16=1,G16,0)</f>
        <v>0</v>
      </c>
      <c r="BD16" s="138">
        <f>IF(BB16=2,G16,0)</f>
        <v>0</v>
      </c>
      <c r="BE16" s="138">
        <f>IF(BB16=3,G16,0)</f>
        <v>0</v>
      </c>
      <c r="BF16" s="138">
        <f>IF(BB16=4,G16,0)</f>
        <v>0</v>
      </c>
      <c r="BG16" s="138">
        <f>IF(BB16=5,G16,0)</f>
        <v>0</v>
      </c>
    </row>
    <row r="17" spans="1:59" ht="25.5">
      <c r="A17" s="166">
        <v>7</v>
      </c>
      <c r="B17" s="167" t="s">
        <v>92</v>
      </c>
      <c r="C17" s="168" t="s">
        <v>93</v>
      </c>
      <c r="D17" s="169" t="s">
        <v>78</v>
      </c>
      <c r="E17" s="170">
        <v>52</v>
      </c>
      <c r="F17" s="170">
        <v>0</v>
      </c>
      <c r="G17" s="171">
        <f>E17*F17</f>
        <v>0</v>
      </c>
      <c r="H17" s="172">
        <v>0.00014</v>
      </c>
      <c r="I17" s="172">
        <f>E17*H17</f>
        <v>0.007279999999999999</v>
      </c>
      <c r="J17" s="172">
        <v>0</v>
      </c>
      <c r="K17" s="172">
        <f>E17*J17</f>
        <v>0</v>
      </c>
      <c r="Q17" s="165">
        <v>2</v>
      </c>
      <c r="AA17" s="138">
        <v>12</v>
      </c>
      <c r="AB17" s="138">
        <v>0</v>
      </c>
      <c r="AC17" s="138">
        <v>7</v>
      </c>
      <c r="BB17" s="138">
        <v>1</v>
      </c>
      <c r="BC17" s="138">
        <f>IF(BB17=1,G17,0)</f>
        <v>0</v>
      </c>
      <c r="BD17" s="138">
        <f>IF(BB17=2,G17,0)</f>
        <v>0</v>
      </c>
      <c r="BE17" s="138">
        <f>IF(BB17=3,G17,0)</f>
        <v>0</v>
      </c>
      <c r="BF17" s="138">
        <f>IF(BB17=4,G17,0)</f>
        <v>0</v>
      </c>
      <c r="BG17" s="138">
        <f>IF(BB17=5,G17,0)</f>
        <v>0</v>
      </c>
    </row>
    <row r="18" spans="1:17" ht="12.75">
      <c r="A18" s="173"/>
      <c r="B18" s="174"/>
      <c r="C18" s="175" t="s">
        <v>94</v>
      </c>
      <c r="D18" s="176"/>
      <c r="E18" s="177">
        <v>52</v>
      </c>
      <c r="F18" s="178"/>
      <c r="G18" s="179"/>
      <c r="H18" s="180"/>
      <c r="I18" s="180"/>
      <c r="J18" s="180"/>
      <c r="K18" s="180"/>
      <c r="M18" s="138" t="s">
        <v>94</v>
      </c>
      <c r="O18" s="181"/>
      <c r="Q18" s="165"/>
    </row>
    <row r="19" spans="1:59" ht="12.75">
      <c r="A19" s="166">
        <v>8</v>
      </c>
      <c r="B19" s="167" t="s">
        <v>95</v>
      </c>
      <c r="C19" s="168" t="s">
        <v>96</v>
      </c>
      <c r="D19" s="169" t="s">
        <v>78</v>
      </c>
      <c r="E19" s="170">
        <v>59.8</v>
      </c>
      <c r="F19" s="170">
        <v>0</v>
      </c>
      <c r="G19" s="171">
        <f>E19*F19</f>
        <v>0</v>
      </c>
      <c r="H19" s="172">
        <v>0.0066</v>
      </c>
      <c r="I19" s="172">
        <f>E19*H19</f>
        <v>0.39468</v>
      </c>
      <c r="J19" s="172">
        <v>0</v>
      </c>
      <c r="K19" s="172">
        <f>E19*J19</f>
        <v>0</v>
      </c>
      <c r="Q19" s="165">
        <v>2</v>
      </c>
      <c r="AA19" s="138">
        <v>12</v>
      </c>
      <c r="AB19" s="138">
        <v>1</v>
      </c>
      <c r="AC19" s="138">
        <v>8</v>
      </c>
      <c r="BB19" s="138">
        <v>1</v>
      </c>
      <c r="BC19" s="138">
        <f>IF(BB19=1,G19,0)</f>
        <v>0</v>
      </c>
      <c r="BD19" s="138">
        <f>IF(BB19=2,G19,0)</f>
        <v>0</v>
      </c>
      <c r="BE19" s="138">
        <f>IF(BB19=3,G19,0)</f>
        <v>0</v>
      </c>
      <c r="BF19" s="138">
        <f>IF(BB19=4,G19,0)</f>
        <v>0</v>
      </c>
      <c r="BG19" s="138">
        <f>IF(BB19=5,G19,0)</f>
        <v>0</v>
      </c>
    </row>
    <row r="20" spans="1:17" ht="12.75">
      <c r="A20" s="173"/>
      <c r="B20" s="174"/>
      <c r="C20" s="175" t="s">
        <v>97</v>
      </c>
      <c r="D20" s="176"/>
      <c r="E20" s="177">
        <v>59.8</v>
      </c>
      <c r="F20" s="178"/>
      <c r="G20" s="179"/>
      <c r="H20" s="180"/>
      <c r="I20" s="180"/>
      <c r="J20" s="180"/>
      <c r="K20" s="180"/>
      <c r="M20" s="138" t="s">
        <v>97</v>
      </c>
      <c r="O20" s="181"/>
      <c r="Q20" s="165"/>
    </row>
    <row r="21" spans="1:59" ht="12.75">
      <c r="A21" s="182"/>
      <c r="B21" s="183" t="s">
        <v>71</v>
      </c>
      <c r="C21" s="184" t="str">
        <f>CONCATENATE(B12," ",C12)</f>
        <v>63 Podlahy a podlahové konstrukce</v>
      </c>
      <c r="D21" s="182"/>
      <c r="E21" s="185"/>
      <c r="F21" s="185"/>
      <c r="G21" s="186">
        <f>SUM(G12:G20)</f>
        <v>0</v>
      </c>
      <c r="H21" s="187"/>
      <c r="I21" s="188">
        <f>SUM(I12:I20)</f>
        <v>3.9998400000000007</v>
      </c>
      <c r="J21" s="187"/>
      <c r="K21" s="188">
        <f>SUM(K12:K20)</f>
        <v>0</v>
      </c>
      <c r="Q21" s="165">
        <v>4</v>
      </c>
      <c r="BC21" s="189">
        <f>SUM(BC12:BC20)</f>
        <v>0</v>
      </c>
      <c r="BD21" s="189">
        <f>SUM(BD12:BD20)</f>
        <v>0</v>
      </c>
      <c r="BE21" s="189">
        <f>SUM(BE12:BE20)</f>
        <v>0</v>
      </c>
      <c r="BF21" s="189">
        <f>SUM(BF12:BF20)</f>
        <v>0</v>
      </c>
      <c r="BG21" s="189">
        <f>SUM(BG12:BG20)</f>
        <v>0</v>
      </c>
    </row>
    <row r="22" spans="1:17" ht="12.75">
      <c r="A22" s="158" t="s">
        <v>69</v>
      </c>
      <c r="B22" s="159" t="s">
        <v>98</v>
      </c>
      <c r="C22" s="160" t="s">
        <v>99</v>
      </c>
      <c r="D22" s="161"/>
      <c r="E22" s="162"/>
      <c r="F22" s="162"/>
      <c r="G22" s="163"/>
      <c r="H22" s="164"/>
      <c r="I22" s="164"/>
      <c r="J22" s="164"/>
      <c r="K22" s="164"/>
      <c r="Q22" s="165">
        <v>1</v>
      </c>
    </row>
    <row r="23" spans="1:59" ht="12.75">
      <c r="A23" s="166">
        <v>9</v>
      </c>
      <c r="B23" s="167" t="s">
        <v>100</v>
      </c>
      <c r="C23" s="168" t="s">
        <v>101</v>
      </c>
      <c r="D23" s="169" t="s">
        <v>78</v>
      </c>
      <c r="E23" s="170">
        <v>120</v>
      </c>
      <c r="F23" s="170">
        <v>0</v>
      </c>
      <c r="G23" s="171">
        <f>E23*F23</f>
        <v>0</v>
      </c>
      <c r="H23" s="172">
        <v>0.00592</v>
      </c>
      <c r="I23" s="172">
        <f>E23*H23</f>
        <v>0.7104</v>
      </c>
      <c r="J23" s="172">
        <v>0</v>
      </c>
      <c r="K23" s="172">
        <f>E23*J23</f>
        <v>0</v>
      </c>
      <c r="Q23" s="165">
        <v>2</v>
      </c>
      <c r="AA23" s="138">
        <v>12</v>
      </c>
      <c r="AB23" s="138">
        <v>0</v>
      </c>
      <c r="AC23" s="138">
        <v>9</v>
      </c>
      <c r="BB23" s="138">
        <v>1</v>
      </c>
      <c r="BC23" s="138">
        <f>IF(BB23=1,G23,0)</f>
        <v>0</v>
      </c>
      <c r="BD23" s="138">
        <f>IF(BB23=2,G23,0)</f>
        <v>0</v>
      </c>
      <c r="BE23" s="138">
        <f>IF(BB23=3,G23,0)</f>
        <v>0</v>
      </c>
      <c r="BF23" s="138">
        <f>IF(BB23=4,G23,0)</f>
        <v>0</v>
      </c>
      <c r="BG23" s="138">
        <f>IF(BB23=5,G23,0)</f>
        <v>0</v>
      </c>
    </row>
    <row r="24" spans="1:59" ht="12.75">
      <c r="A24" s="182"/>
      <c r="B24" s="183" t="s">
        <v>71</v>
      </c>
      <c r="C24" s="184" t="str">
        <f>CONCATENATE(B22," ",C22)</f>
        <v>94 Lešení a stavební výtahy</v>
      </c>
      <c r="D24" s="182"/>
      <c r="E24" s="185"/>
      <c r="F24" s="185"/>
      <c r="G24" s="186">
        <f>SUM(G22:G23)</f>
        <v>0</v>
      </c>
      <c r="H24" s="187"/>
      <c r="I24" s="188">
        <f>SUM(I22:I23)</f>
        <v>0.7104</v>
      </c>
      <c r="J24" s="187"/>
      <c r="K24" s="188">
        <f>SUM(K22:K23)</f>
        <v>0</v>
      </c>
      <c r="Q24" s="165">
        <v>4</v>
      </c>
      <c r="BC24" s="189">
        <f>SUM(BC22:BC23)</f>
        <v>0</v>
      </c>
      <c r="BD24" s="189">
        <f>SUM(BD22:BD23)</f>
        <v>0</v>
      </c>
      <c r="BE24" s="189">
        <f>SUM(BE22:BE23)</f>
        <v>0</v>
      </c>
      <c r="BF24" s="189">
        <f>SUM(BF22:BF23)</f>
        <v>0</v>
      </c>
      <c r="BG24" s="189">
        <f>SUM(BG22:BG23)</f>
        <v>0</v>
      </c>
    </row>
    <row r="25" spans="1:17" ht="12.75">
      <c r="A25" s="158" t="s">
        <v>69</v>
      </c>
      <c r="B25" s="159" t="s">
        <v>102</v>
      </c>
      <c r="C25" s="160" t="s">
        <v>103</v>
      </c>
      <c r="D25" s="161"/>
      <c r="E25" s="162"/>
      <c r="F25" s="162"/>
      <c r="G25" s="163"/>
      <c r="H25" s="164"/>
      <c r="I25" s="164"/>
      <c r="J25" s="164"/>
      <c r="K25" s="164"/>
      <c r="Q25" s="165">
        <v>1</v>
      </c>
    </row>
    <row r="26" spans="1:59" ht="12.75">
      <c r="A26" s="166">
        <v>10</v>
      </c>
      <c r="B26" s="167" t="s">
        <v>104</v>
      </c>
      <c r="C26" s="168" t="s">
        <v>105</v>
      </c>
      <c r="D26" s="169" t="s">
        <v>78</v>
      </c>
      <c r="E26" s="170">
        <v>120</v>
      </c>
      <c r="F26" s="170">
        <v>0</v>
      </c>
      <c r="G26" s="171">
        <f>E26*F26</f>
        <v>0</v>
      </c>
      <c r="H26" s="172">
        <v>4E-05</v>
      </c>
      <c r="I26" s="172">
        <f>E26*H26</f>
        <v>0.0048000000000000004</v>
      </c>
      <c r="J26" s="172">
        <v>0</v>
      </c>
      <c r="K26" s="172">
        <f>E26*J26</f>
        <v>0</v>
      </c>
      <c r="Q26" s="165">
        <v>2</v>
      </c>
      <c r="AA26" s="138">
        <v>12</v>
      </c>
      <c r="AB26" s="138">
        <v>0</v>
      </c>
      <c r="AC26" s="138">
        <v>10</v>
      </c>
      <c r="BB26" s="138">
        <v>1</v>
      </c>
      <c r="BC26" s="138">
        <f>IF(BB26=1,G26,0)</f>
        <v>0</v>
      </c>
      <c r="BD26" s="138">
        <f>IF(BB26=2,G26,0)</f>
        <v>0</v>
      </c>
      <c r="BE26" s="138">
        <f>IF(BB26=3,G26,0)</f>
        <v>0</v>
      </c>
      <c r="BF26" s="138">
        <f>IF(BB26=4,G26,0)</f>
        <v>0</v>
      </c>
      <c r="BG26" s="138">
        <f>IF(BB26=5,G26,0)</f>
        <v>0</v>
      </c>
    </row>
    <row r="27" spans="1:59" ht="12.75">
      <c r="A27" s="182"/>
      <c r="B27" s="183" t="s">
        <v>71</v>
      </c>
      <c r="C27" s="184" t="str">
        <f>CONCATENATE(B25," ",C25)</f>
        <v>95 Dokončovací kce na pozem.stav.</v>
      </c>
      <c r="D27" s="182"/>
      <c r="E27" s="185"/>
      <c r="F27" s="185"/>
      <c r="G27" s="186">
        <f>SUM(G25:G26)</f>
        <v>0</v>
      </c>
      <c r="H27" s="187"/>
      <c r="I27" s="188">
        <f>SUM(I25:I26)</f>
        <v>0.0048000000000000004</v>
      </c>
      <c r="J27" s="187"/>
      <c r="K27" s="188">
        <f>SUM(K25:K26)</f>
        <v>0</v>
      </c>
      <c r="Q27" s="165">
        <v>4</v>
      </c>
      <c r="BC27" s="189">
        <f>SUM(BC25:BC26)</f>
        <v>0</v>
      </c>
      <c r="BD27" s="189">
        <f>SUM(BD25:BD26)</f>
        <v>0</v>
      </c>
      <c r="BE27" s="189">
        <f>SUM(BE25:BE26)</f>
        <v>0</v>
      </c>
      <c r="BF27" s="189">
        <f>SUM(BF25:BF26)</f>
        <v>0</v>
      </c>
      <c r="BG27" s="189">
        <f>SUM(BG25:BG26)</f>
        <v>0</v>
      </c>
    </row>
    <row r="28" spans="1:17" ht="12.75">
      <c r="A28" s="158" t="s">
        <v>69</v>
      </c>
      <c r="B28" s="159" t="s">
        <v>106</v>
      </c>
      <c r="C28" s="160" t="s">
        <v>107</v>
      </c>
      <c r="D28" s="161"/>
      <c r="E28" s="162"/>
      <c r="F28" s="162"/>
      <c r="G28" s="163"/>
      <c r="H28" s="164"/>
      <c r="I28" s="164"/>
      <c r="J28" s="164"/>
      <c r="K28" s="164"/>
      <c r="Q28" s="165">
        <v>1</v>
      </c>
    </row>
    <row r="29" spans="1:59" ht="12.75">
      <c r="A29" s="166">
        <v>11</v>
      </c>
      <c r="B29" s="167" t="s">
        <v>108</v>
      </c>
      <c r="C29" s="168" t="s">
        <v>109</v>
      </c>
      <c r="D29" s="169" t="s">
        <v>110</v>
      </c>
      <c r="E29" s="170">
        <v>1</v>
      </c>
      <c r="F29" s="170">
        <v>0</v>
      </c>
      <c r="G29" s="171">
        <f>E29*F29</f>
        <v>0</v>
      </c>
      <c r="H29" s="172">
        <v>0</v>
      </c>
      <c r="I29" s="172">
        <f>E29*H29</f>
        <v>0</v>
      </c>
      <c r="J29" s="172">
        <v>0</v>
      </c>
      <c r="K29" s="172">
        <f>E29*J29</f>
        <v>0</v>
      </c>
      <c r="Q29" s="165">
        <v>2</v>
      </c>
      <c r="AA29" s="138">
        <v>12</v>
      </c>
      <c r="AB29" s="138">
        <v>0</v>
      </c>
      <c r="AC29" s="138">
        <v>11</v>
      </c>
      <c r="BB29" s="138">
        <v>1</v>
      </c>
      <c r="BC29" s="138">
        <f>IF(BB29=1,G29,0)</f>
        <v>0</v>
      </c>
      <c r="BD29" s="138">
        <f>IF(BB29=2,G29,0)</f>
        <v>0</v>
      </c>
      <c r="BE29" s="138">
        <f>IF(BB29=3,G29,0)</f>
        <v>0</v>
      </c>
      <c r="BF29" s="138">
        <f>IF(BB29=4,G29,0)</f>
        <v>0</v>
      </c>
      <c r="BG29" s="138">
        <f>IF(BB29=5,G29,0)</f>
        <v>0</v>
      </c>
    </row>
    <row r="30" spans="1:59" ht="12.75">
      <c r="A30" s="166">
        <v>12</v>
      </c>
      <c r="B30" s="167" t="s">
        <v>111</v>
      </c>
      <c r="C30" s="168" t="s">
        <v>112</v>
      </c>
      <c r="D30" s="169" t="s">
        <v>113</v>
      </c>
      <c r="E30" s="170">
        <v>6</v>
      </c>
      <c r="F30" s="170">
        <v>0</v>
      </c>
      <c r="G30" s="171">
        <f>E30*F30</f>
        <v>0</v>
      </c>
      <c r="H30" s="172">
        <v>0</v>
      </c>
      <c r="I30" s="172">
        <f>E30*H30</f>
        <v>0</v>
      </c>
      <c r="J30" s="172">
        <v>0</v>
      </c>
      <c r="K30" s="172">
        <f>E30*J30</f>
        <v>0</v>
      </c>
      <c r="Q30" s="165">
        <v>2</v>
      </c>
      <c r="AA30" s="138">
        <v>12</v>
      </c>
      <c r="AB30" s="138">
        <v>0</v>
      </c>
      <c r="AC30" s="138">
        <v>12</v>
      </c>
      <c r="BB30" s="138">
        <v>1</v>
      </c>
      <c r="BC30" s="138">
        <f>IF(BB30=1,G30,0)</f>
        <v>0</v>
      </c>
      <c r="BD30" s="138">
        <f>IF(BB30=2,G30,0)</f>
        <v>0</v>
      </c>
      <c r="BE30" s="138">
        <f>IF(BB30=3,G30,0)</f>
        <v>0</v>
      </c>
      <c r="BF30" s="138">
        <f>IF(BB30=4,G30,0)</f>
        <v>0</v>
      </c>
      <c r="BG30" s="138">
        <f>IF(BB30=5,G30,0)</f>
        <v>0</v>
      </c>
    </row>
    <row r="31" spans="1:59" ht="12.75">
      <c r="A31" s="166">
        <v>13</v>
      </c>
      <c r="B31" s="167" t="s">
        <v>114</v>
      </c>
      <c r="C31" s="168" t="s">
        <v>115</v>
      </c>
      <c r="D31" s="169" t="s">
        <v>116</v>
      </c>
      <c r="E31" s="170">
        <v>55</v>
      </c>
      <c r="F31" s="170">
        <v>0</v>
      </c>
      <c r="G31" s="171">
        <f>E31*F31</f>
        <v>0</v>
      </c>
      <c r="H31" s="172">
        <v>5E-05</v>
      </c>
      <c r="I31" s="172">
        <f>E31*H31</f>
        <v>0.0027500000000000003</v>
      </c>
      <c r="J31" s="172">
        <v>-0.00532</v>
      </c>
      <c r="K31" s="172">
        <f>E31*J31</f>
        <v>-0.2926</v>
      </c>
      <c r="Q31" s="165">
        <v>2</v>
      </c>
      <c r="AA31" s="138">
        <v>12</v>
      </c>
      <c r="AB31" s="138">
        <v>0</v>
      </c>
      <c r="AC31" s="138">
        <v>13</v>
      </c>
      <c r="BB31" s="138">
        <v>1</v>
      </c>
      <c r="BC31" s="138">
        <f>IF(BB31=1,G31,0)</f>
        <v>0</v>
      </c>
      <c r="BD31" s="138">
        <f>IF(BB31=2,G31,0)</f>
        <v>0</v>
      </c>
      <c r="BE31" s="138">
        <f>IF(BB31=3,G31,0)</f>
        <v>0</v>
      </c>
      <c r="BF31" s="138">
        <f>IF(BB31=4,G31,0)</f>
        <v>0</v>
      </c>
      <c r="BG31" s="138">
        <f>IF(BB31=5,G31,0)</f>
        <v>0</v>
      </c>
    </row>
    <row r="32" spans="1:59" ht="12.75">
      <c r="A32" s="166">
        <v>14</v>
      </c>
      <c r="B32" s="167" t="s">
        <v>117</v>
      </c>
      <c r="C32" s="168" t="s">
        <v>118</v>
      </c>
      <c r="D32" s="169" t="s">
        <v>113</v>
      </c>
      <c r="E32" s="170">
        <v>10</v>
      </c>
      <c r="F32" s="170">
        <v>0</v>
      </c>
      <c r="G32" s="171">
        <f>E32*F32</f>
        <v>0</v>
      </c>
      <c r="H32" s="172">
        <v>0.00013</v>
      </c>
      <c r="I32" s="172">
        <f>E32*H32</f>
        <v>0.0013</v>
      </c>
      <c r="J32" s="172">
        <v>-0.0022</v>
      </c>
      <c r="K32" s="172">
        <f>E32*J32</f>
        <v>-0.022000000000000002</v>
      </c>
      <c r="Q32" s="165">
        <v>2</v>
      </c>
      <c r="AA32" s="138">
        <v>12</v>
      </c>
      <c r="AB32" s="138">
        <v>0</v>
      </c>
      <c r="AC32" s="138">
        <v>14</v>
      </c>
      <c r="BB32" s="138">
        <v>1</v>
      </c>
      <c r="BC32" s="138">
        <f>IF(BB32=1,G32,0)</f>
        <v>0</v>
      </c>
      <c r="BD32" s="138">
        <f>IF(BB32=2,G32,0)</f>
        <v>0</v>
      </c>
      <c r="BE32" s="138">
        <f>IF(BB32=3,G32,0)</f>
        <v>0</v>
      </c>
      <c r="BF32" s="138">
        <f>IF(BB32=4,G32,0)</f>
        <v>0</v>
      </c>
      <c r="BG32" s="138">
        <f>IF(BB32=5,G32,0)</f>
        <v>0</v>
      </c>
    </row>
    <row r="33" spans="1:59" ht="12.75">
      <c r="A33" s="166">
        <v>15</v>
      </c>
      <c r="B33" s="167" t="s">
        <v>119</v>
      </c>
      <c r="C33" s="168" t="s">
        <v>120</v>
      </c>
      <c r="D33" s="169" t="s">
        <v>113</v>
      </c>
      <c r="E33" s="170">
        <v>6</v>
      </c>
      <c r="F33" s="170">
        <v>0</v>
      </c>
      <c r="G33" s="171">
        <f>E33*F33</f>
        <v>0</v>
      </c>
      <c r="H33" s="172">
        <v>0.0001</v>
      </c>
      <c r="I33" s="172">
        <f>E33*H33</f>
        <v>0.0006000000000000001</v>
      </c>
      <c r="J33" s="172">
        <v>-0.07003</v>
      </c>
      <c r="K33" s="172">
        <f>E33*J33</f>
        <v>-0.42018</v>
      </c>
      <c r="Q33" s="165">
        <v>2</v>
      </c>
      <c r="AA33" s="138">
        <v>12</v>
      </c>
      <c r="AB33" s="138">
        <v>0</v>
      </c>
      <c r="AC33" s="138">
        <v>15</v>
      </c>
      <c r="BB33" s="138">
        <v>1</v>
      </c>
      <c r="BC33" s="138">
        <f>IF(BB33=1,G33,0)</f>
        <v>0</v>
      </c>
      <c r="BD33" s="138">
        <f>IF(BB33=2,G33,0)</f>
        <v>0</v>
      </c>
      <c r="BE33" s="138">
        <f>IF(BB33=3,G33,0)</f>
        <v>0</v>
      </c>
      <c r="BF33" s="138">
        <f>IF(BB33=4,G33,0)</f>
        <v>0</v>
      </c>
      <c r="BG33" s="138">
        <f>IF(BB33=5,G33,0)</f>
        <v>0</v>
      </c>
    </row>
    <row r="34" spans="1:59" ht="12.75">
      <c r="A34" s="166">
        <v>16</v>
      </c>
      <c r="B34" s="167" t="s">
        <v>121</v>
      </c>
      <c r="C34" s="168" t="s">
        <v>122</v>
      </c>
      <c r="D34" s="169" t="s">
        <v>113</v>
      </c>
      <c r="E34" s="170">
        <v>2</v>
      </c>
      <c r="F34" s="170">
        <v>0</v>
      </c>
      <c r="G34" s="171">
        <f>E34*F34</f>
        <v>0</v>
      </c>
      <c r="H34" s="172">
        <v>0.00031</v>
      </c>
      <c r="I34" s="172">
        <f>E34*H34</f>
        <v>0.00062</v>
      </c>
      <c r="J34" s="172">
        <v>-0.25684</v>
      </c>
      <c r="K34" s="172">
        <f>E34*J34</f>
        <v>-0.51368</v>
      </c>
      <c r="Q34" s="165">
        <v>2</v>
      </c>
      <c r="AA34" s="138">
        <v>12</v>
      </c>
      <c r="AB34" s="138">
        <v>0</v>
      </c>
      <c r="AC34" s="138">
        <v>16</v>
      </c>
      <c r="BB34" s="138">
        <v>1</v>
      </c>
      <c r="BC34" s="138">
        <f>IF(BB34=1,G34,0)</f>
        <v>0</v>
      </c>
      <c r="BD34" s="138">
        <f>IF(BB34=2,G34,0)</f>
        <v>0</v>
      </c>
      <c r="BE34" s="138">
        <f>IF(BB34=3,G34,0)</f>
        <v>0</v>
      </c>
      <c r="BF34" s="138">
        <f>IF(BB34=4,G34,0)</f>
        <v>0</v>
      </c>
      <c r="BG34" s="138">
        <f>IF(BB34=5,G34,0)</f>
        <v>0</v>
      </c>
    </row>
    <row r="35" spans="1:59" ht="12.75">
      <c r="A35" s="166">
        <v>17</v>
      </c>
      <c r="B35" s="167" t="s">
        <v>123</v>
      </c>
      <c r="C35" s="168" t="s">
        <v>124</v>
      </c>
      <c r="D35" s="169" t="s">
        <v>110</v>
      </c>
      <c r="E35" s="170">
        <v>1</v>
      </c>
      <c r="F35" s="170">
        <v>0</v>
      </c>
      <c r="G35" s="171">
        <f>E35*F35</f>
        <v>0</v>
      </c>
      <c r="H35" s="172">
        <v>1</v>
      </c>
      <c r="I35" s="172">
        <f>E35*H35</f>
        <v>1</v>
      </c>
      <c r="J35" s="172">
        <v>0</v>
      </c>
      <c r="K35" s="172">
        <f>E35*J35</f>
        <v>0</v>
      </c>
      <c r="Q35" s="165">
        <v>2</v>
      </c>
      <c r="AA35" s="138">
        <v>12</v>
      </c>
      <c r="AB35" s="138">
        <v>0</v>
      </c>
      <c r="AC35" s="138">
        <v>17</v>
      </c>
      <c r="BB35" s="138">
        <v>1</v>
      </c>
      <c r="BC35" s="138">
        <f>IF(BB35=1,G35,0)</f>
        <v>0</v>
      </c>
      <c r="BD35" s="138">
        <f>IF(BB35=2,G35,0)</f>
        <v>0</v>
      </c>
      <c r="BE35" s="138">
        <f>IF(BB35=3,G35,0)</f>
        <v>0</v>
      </c>
      <c r="BF35" s="138">
        <f>IF(BB35=4,G35,0)</f>
        <v>0</v>
      </c>
      <c r="BG35" s="138">
        <f>IF(BB35=5,G35,0)</f>
        <v>0</v>
      </c>
    </row>
    <row r="36" spans="1:59" ht="12.75">
      <c r="A36" s="166">
        <v>18</v>
      </c>
      <c r="B36" s="167" t="s">
        <v>125</v>
      </c>
      <c r="C36" s="168" t="s">
        <v>126</v>
      </c>
      <c r="D36" s="169" t="s">
        <v>78</v>
      </c>
      <c r="E36" s="170">
        <v>130.2</v>
      </c>
      <c r="F36" s="170">
        <v>0</v>
      </c>
      <c r="G36" s="171">
        <f>E36*F36</f>
        <v>0</v>
      </c>
      <c r="H36" s="172">
        <v>0.00075</v>
      </c>
      <c r="I36" s="172">
        <f>E36*H36</f>
        <v>0.09764999999999999</v>
      </c>
      <c r="J36" s="172">
        <v>-0.00502</v>
      </c>
      <c r="K36" s="172">
        <f>E36*J36</f>
        <v>-0.653604</v>
      </c>
      <c r="Q36" s="165">
        <v>2</v>
      </c>
      <c r="AA36" s="138">
        <v>12</v>
      </c>
      <c r="AB36" s="138">
        <v>0</v>
      </c>
      <c r="AC36" s="138">
        <v>18</v>
      </c>
      <c r="BB36" s="138">
        <v>1</v>
      </c>
      <c r="BC36" s="138">
        <f>IF(BB36=1,G36,0)</f>
        <v>0</v>
      </c>
      <c r="BD36" s="138">
        <f>IF(BB36=2,G36,0)</f>
        <v>0</v>
      </c>
      <c r="BE36" s="138">
        <f>IF(BB36=3,G36,0)</f>
        <v>0</v>
      </c>
      <c r="BF36" s="138">
        <f>IF(BB36=4,G36,0)</f>
        <v>0</v>
      </c>
      <c r="BG36" s="138">
        <f>IF(BB36=5,G36,0)</f>
        <v>0</v>
      </c>
    </row>
    <row r="37" spans="1:17" ht="12.75">
      <c r="A37" s="173"/>
      <c r="B37" s="174"/>
      <c r="C37" s="175" t="s">
        <v>127</v>
      </c>
      <c r="D37" s="176"/>
      <c r="E37" s="177">
        <v>38.5125</v>
      </c>
      <c r="F37" s="178"/>
      <c r="G37" s="179"/>
      <c r="H37" s="180"/>
      <c r="I37" s="180"/>
      <c r="J37" s="180"/>
      <c r="K37" s="180"/>
      <c r="M37" s="138" t="s">
        <v>127</v>
      </c>
      <c r="O37" s="181"/>
      <c r="Q37" s="165"/>
    </row>
    <row r="38" spans="1:17" ht="12.75">
      <c r="A38" s="173"/>
      <c r="B38" s="174"/>
      <c r="C38" s="175" t="s">
        <v>128</v>
      </c>
      <c r="D38" s="176"/>
      <c r="E38" s="177">
        <v>21.225</v>
      </c>
      <c r="F38" s="178"/>
      <c r="G38" s="179"/>
      <c r="H38" s="180"/>
      <c r="I38" s="180"/>
      <c r="J38" s="180"/>
      <c r="K38" s="180"/>
      <c r="M38" s="138" t="s">
        <v>128</v>
      </c>
      <c r="O38" s="181"/>
      <c r="Q38" s="165"/>
    </row>
    <row r="39" spans="1:17" ht="12.75">
      <c r="A39" s="173"/>
      <c r="B39" s="174"/>
      <c r="C39" s="175" t="s">
        <v>129</v>
      </c>
      <c r="D39" s="176"/>
      <c r="E39" s="177">
        <v>70.4625</v>
      </c>
      <c r="F39" s="178"/>
      <c r="G39" s="179"/>
      <c r="H39" s="180"/>
      <c r="I39" s="180"/>
      <c r="J39" s="180"/>
      <c r="K39" s="180"/>
      <c r="M39" s="138" t="s">
        <v>129</v>
      </c>
      <c r="O39" s="181"/>
      <c r="Q39" s="165"/>
    </row>
    <row r="40" spans="1:59" ht="12.75">
      <c r="A40" s="166">
        <v>19</v>
      </c>
      <c r="B40" s="167" t="s">
        <v>130</v>
      </c>
      <c r="C40" s="168" t="s">
        <v>131</v>
      </c>
      <c r="D40" s="169" t="s">
        <v>116</v>
      </c>
      <c r="E40" s="170">
        <v>500</v>
      </c>
      <c r="F40" s="170">
        <v>0</v>
      </c>
      <c r="G40" s="171">
        <f>E40*F40</f>
        <v>0</v>
      </c>
      <c r="H40" s="172">
        <v>0</v>
      </c>
      <c r="I40" s="172">
        <f>E40*H40</f>
        <v>0</v>
      </c>
      <c r="J40" s="172">
        <v>-0.00124</v>
      </c>
      <c r="K40" s="172">
        <f>E40*J40</f>
        <v>-0.62</v>
      </c>
      <c r="Q40" s="165">
        <v>2</v>
      </c>
      <c r="AA40" s="138">
        <v>12</v>
      </c>
      <c r="AB40" s="138">
        <v>0</v>
      </c>
      <c r="AC40" s="138">
        <v>19</v>
      </c>
      <c r="BB40" s="138">
        <v>1</v>
      </c>
      <c r="BC40" s="138">
        <f>IF(BB40=1,G40,0)</f>
        <v>0</v>
      </c>
      <c r="BD40" s="138">
        <f>IF(BB40=2,G40,0)</f>
        <v>0</v>
      </c>
      <c r="BE40" s="138">
        <f>IF(BB40=3,G40,0)</f>
        <v>0</v>
      </c>
      <c r="BF40" s="138">
        <f>IF(BB40=4,G40,0)</f>
        <v>0</v>
      </c>
      <c r="BG40" s="138">
        <f>IF(BB40=5,G40,0)</f>
        <v>0</v>
      </c>
    </row>
    <row r="41" spans="1:59" ht="25.5">
      <c r="A41" s="166">
        <v>20</v>
      </c>
      <c r="B41" s="167" t="s">
        <v>132</v>
      </c>
      <c r="C41" s="168" t="s">
        <v>133</v>
      </c>
      <c r="D41" s="169" t="s">
        <v>78</v>
      </c>
      <c r="E41" s="170">
        <v>188.9063</v>
      </c>
      <c r="F41" s="170">
        <v>0</v>
      </c>
      <c r="G41" s="171">
        <f>E41*F41</f>
        <v>0</v>
      </c>
      <c r="H41" s="172">
        <v>0</v>
      </c>
      <c r="I41" s="172">
        <f>E41*H41</f>
        <v>0</v>
      </c>
      <c r="J41" s="172">
        <v>-0.001</v>
      </c>
      <c r="K41" s="172">
        <f>E41*J41</f>
        <v>-0.1889063</v>
      </c>
      <c r="Q41" s="165">
        <v>2</v>
      </c>
      <c r="AA41" s="138">
        <v>12</v>
      </c>
      <c r="AB41" s="138">
        <v>0</v>
      </c>
      <c r="AC41" s="138">
        <v>20</v>
      </c>
      <c r="BB41" s="138">
        <v>1</v>
      </c>
      <c r="BC41" s="138">
        <f>IF(BB41=1,G41,0)</f>
        <v>0</v>
      </c>
      <c r="BD41" s="138">
        <f>IF(BB41=2,G41,0)</f>
        <v>0</v>
      </c>
      <c r="BE41" s="138">
        <f>IF(BB41=3,G41,0)</f>
        <v>0</v>
      </c>
      <c r="BF41" s="138">
        <f>IF(BB41=4,G41,0)</f>
        <v>0</v>
      </c>
      <c r="BG41" s="138">
        <f>IF(BB41=5,G41,0)</f>
        <v>0</v>
      </c>
    </row>
    <row r="42" spans="1:17" ht="12.75">
      <c r="A42" s="173"/>
      <c r="B42" s="174"/>
      <c r="C42" s="175" t="s">
        <v>134</v>
      </c>
      <c r="D42" s="176"/>
      <c r="E42" s="177">
        <v>130.2</v>
      </c>
      <c r="F42" s="178"/>
      <c r="G42" s="179"/>
      <c r="H42" s="180"/>
      <c r="I42" s="180"/>
      <c r="J42" s="180"/>
      <c r="K42" s="180"/>
      <c r="M42" s="138" t="s">
        <v>134</v>
      </c>
      <c r="O42" s="181"/>
      <c r="Q42" s="165"/>
    </row>
    <row r="43" spans="1:17" ht="12.75">
      <c r="A43" s="173"/>
      <c r="B43" s="174"/>
      <c r="C43" s="175" t="s">
        <v>135</v>
      </c>
      <c r="D43" s="176"/>
      <c r="E43" s="177">
        <v>58.7063</v>
      </c>
      <c r="F43" s="178"/>
      <c r="G43" s="179"/>
      <c r="H43" s="180"/>
      <c r="I43" s="180"/>
      <c r="J43" s="180"/>
      <c r="K43" s="180"/>
      <c r="M43" s="138" t="s">
        <v>135</v>
      </c>
      <c r="O43" s="181"/>
      <c r="Q43" s="165"/>
    </row>
    <row r="44" spans="1:59" ht="12.75">
      <c r="A44" s="166">
        <v>21</v>
      </c>
      <c r="B44" s="167" t="s">
        <v>136</v>
      </c>
      <c r="C44" s="168" t="s">
        <v>137</v>
      </c>
      <c r="D44" s="169" t="s">
        <v>78</v>
      </c>
      <c r="E44" s="170">
        <v>130.2</v>
      </c>
      <c r="F44" s="170">
        <v>0</v>
      </c>
      <c r="G44" s="171">
        <f>E44*F44</f>
        <v>0</v>
      </c>
      <c r="H44" s="172">
        <v>0</v>
      </c>
      <c r="I44" s="172">
        <f>E44*H44</f>
        <v>0</v>
      </c>
      <c r="J44" s="172">
        <v>-0.006</v>
      </c>
      <c r="K44" s="172">
        <f>E44*J44</f>
        <v>-0.7811999999999999</v>
      </c>
      <c r="Q44" s="165">
        <v>2</v>
      </c>
      <c r="AA44" s="138">
        <v>12</v>
      </c>
      <c r="AB44" s="138">
        <v>0</v>
      </c>
      <c r="AC44" s="138">
        <v>21</v>
      </c>
      <c r="BB44" s="138">
        <v>1</v>
      </c>
      <c r="BC44" s="138">
        <f>IF(BB44=1,G44,0)</f>
        <v>0</v>
      </c>
      <c r="BD44" s="138">
        <f>IF(BB44=2,G44,0)</f>
        <v>0</v>
      </c>
      <c r="BE44" s="138">
        <f>IF(BB44=3,G44,0)</f>
        <v>0</v>
      </c>
      <c r="BF44" s="138">
        <f>IF(BB44=4,G44,0)</f>
        <v>0</v>
      </c>
      <c r="BG44" s="138">
        <f>IF(BB44=5,G44,0)</f>
        <v>0</v>
      </c>
    </row>
    <row r="45" spans="1:17" ht="12.75">
      <c r="A45" s="173"/>
      <c r="B45" s="174"/>
      <c r="C45" s="175" t="s">
        <v>138</v>
      </c>
      <c r="D45" s="176"/>
      <c r="E45" s="177">
        <v>130.2</v>
      </c>
      <c r="F45" s="178"/>
      <c r="G45" s="179"/>
      <c r="H45" s="180"/>
      <c r="I45" s="180"/>
      <c r="J45" s="180"/>
      <c r="K45" s="180"/>
      <c r="M45" s="138" t="s">
        <v>138</v>
      </c>
      <c r="O45" s="181"/>
      <c r="Q45" s="165"/>
    </row>
    <row r="46" spans="1:59" ht="12.75">
      <c r="A46" s="166">
        <v>22</v>
      </c>
      <c r="B46" s="167" t="s">
        <v>139</v>
      </c>
      <c r="C46" s="168" t="s">
        <v>140</v>
      </c>
      <c r="D46" s="169" t="s">
        <v>88</v>
      </c>
      <c r="E46" s="170">
        <v>0.745</v>
      </c>
      <c r="F46" s="170">
        <v>0</v>
      </c>
      <c r="G46" s="171">
        <f>E46*F46</f>
        <v>0</v>
      </c>
      <c r="H46" s="172">
        <v>0</v>
      </c>
      <c r="I46" s="172">
        <f>E46*H46</f>
        <v>0</v>
      </c>
      <c r="J46" s="172">
        <v>-2.4</v>
      </c>
      <c r="K46" s="172">
        <f>E46*J46</f>
        <v>-1.788</v>
      </c>
      <c r="Q46" s="165">
        <v>2</v>
      </c>
      <c r="AA46" s="138">
        <v>12</v>
      </c>
      <c r="AB46" s="138">
        <v>0</v>
      </c>
      <c r="AC46" s="138">
        <v>22</v>
      </c>
      <c r="BB46" s="138">
        <v>1</v>
      </c>
      <c r="BC46" s="138">
        <f>IF(BB46=1,G46,0)</f>
        <v>0</v>
      </c>
      <c r="BD46" s="138">
        <f>IF(BB46=2,G46,0)</f>
        <v>0</v>
      </c>
      <c r="BE46" s="138">
        <f>IF(BB46=3,G46,0)</f>
        <v>0</v>
      </c>
      <c r="BF46" s="138">
        <f>IF(BB46=4,G46,0)</f>
        <v>0</v>
      </c>
      <c r="BG46" s="138">
        <f>IF(BB46=5,G46,0)</f>
        <v>0</v>
      </c>
    </row>
    <row r="47" spans="1:17" ht="12.75">
      <c r="A47" s="173"/>
      <c r="B47" s="174"/>
      <c r="C47" s="175" t="s">
        <v>141</v>
      </c>
      <c r="D47" s="176"/>
      <c r="E47" s="177">
        <v>0.745</v>
      </c>
      <c r="F47" s="178"/>
      <c r="G47" s="179"/>
      <c r="H47" s="180"/>
      <c r="I47" s="180"/>
      <c r="J47" s="180"/>
      <c r="K47" s="180"/>
      <c r="M47" s="138" t="s">
        <v>141</v>
      </c>
      <c r="O47" s="181"/>
      <c r="Q47" s="165"/>
    </row>
    <row r="48" spans="1:59" ht="12.75">
      <c r="A48" s="166">
        <v>23</v>
      </c>
      <c r="B48" s="167" t="s">
        <v>142</v>
      </c>
      <c r="C48" s="168" t="s">
        <v>143</v>
      </c>
      <c r="D48" s="169" t="s">
        <v>88</v>
      </c>
      <c r="E48" s="170">
        <v>25.3868</v>
      </c>
      <c r="F48" s="170">
        <v>0</v>
      </c>
      <c r="G48" s="171">
        <f>E48*F48</f>
        <v>0</v>
      </c>
      <c r="H48" s="172">
        <v>0.0011</v>
      </c>
      <c r="I48" s="172">
        <f>E48*H48</f>
        <v>0.027925480000000003</v>
      </c>
      <c r="J48" s="172">
        <v>-1.175</v>
      </c>
      <c r="K48" s="172">
        <f>E48*J48</f>
        <v>-29.829490000000003</v>
      </c>
      <c r="Q48" s="165">
        <v>2</v>
      </c>
      <c r="AA48" s="138">
        <v>12</v>
      </c>
      <c r="AB48" s="138">
        <v>0</v>
      </c>
      <c r="AC48" s="138">
        <v>23</v>
      </c>
      <c r="BB48" s="138">
        <v>1</v>
      </c>
      <c r="BC48" s="138">
        <f>IF(BB48=1,G48,0)</f>
        <v>0</v>
      </c>
      <c r="BD48" s="138">
        <f>IF(BB48=2,G48,0)</f>
        <v>0</v>
      </c>
      <c r="BE48" s="138">
        <f>IF(BB48=3,G48,0)</f>
        <v>0</v>
      </c>
      <c r="BF48" s="138">
        <f>IF(BB48=4,G48,0)</f>
        <v>0</v>
      </c>
      <c r="BG48" s="138">
        <f>IF(BB48=5,G48,0)</f>
        <v>0</v>
      </c>
    </row>
    <row r="49" spans="1:17" ht="12.75">
      <c r="A49" s="173"/>
      <c r="B49" s="174"/>
      <c r="C49" s="175" t="s">
        <v>144</v>
      </c>
      <c r="D49" s="176"/>
      <c r="E49" s="177">
        <v>25.3868</v>
      </c>
      <c r="F49" s="178"/>
      <c r="G49" s="179"/>
      <c r="H49" s="180"/>
      <c r="I49" s="180"/>
      <c r="J49" s="180"/>
      <c r="K49" s="180"/>
      <c r="M49" s="138" t="s">
        <v>144</v>
      </c>
      <c r="O49" s="181"/>
      <c r="Q49" s="165"/>
    </row>
    <row r="50" spans="1:59" ht="12.75">
      <c r="A50" s="166">
        <v>24</v>
      </c>
      <c r="B50" s="167" t="s">
        <v>145</v>
      </c>
      <c r="C50" s="168" t="s">
        <v>146</v>
      </c>
      <c r="D50" s="169" t="s">
        <v>78</v>
      </c>
      <c r="E50" s="170">
        <v>1.576</v>
      </c>
      <c r="F50" s="170">
        <v>0</v>
      </c>
      <c r="G50" s="171">
        <f>E50*F50</f>
        <v>0</v>
      </c>
      <c r="H50" s="172">
        <v>0.00117</v>
      </c>
      <c r="I50" s="172">
        <f>E50*H50</f>
        <v>0.0018439200000000002</v>
      </c>
      <c r="J50" s="172">
        <v>-0.076</v>
      </c>
      <c r="K50" s="172">
        <f>E50*J50</f>
        <v>-0.11977600000000001</v>
      </c>
      <c r="Q50" s="165">
        <v>2</v>
      </c>
      <c r="AA50" s="138">
        <v>12</v>
      </c>
      <c r="AB50" s="138">
        <v>0</v>
      </c>
      <c r="AC50" s="138">
        <v>24</v>
      </c>
      <c r="BB50" s="138">
        <v>1</v>
      </c>
      <c r="BC50" s="138">
        <f>IF(BB50=1,G50,0)</f>
        <v>0</v>
      </c>
      <c r="BD50" s="138">
        <f>IF(BB50=2,G50,0)</f>
        <v>0</v>
      </c>
      <c r="BE50" s="138">
        <f>IF(BB50=3,G50,0)</f>
        <v>0</v>
      </c>
      <c r="BF50" s="138">
        <f>IF(BB50=4,G50,0)</f>
        <v>0</v>
      </c>
      <c r="BG50" s="138">
        <f>IF(BB50=5,G50,0)</f>
        <v>0</v>
      </c>
    </row>
    <row r="51" spans="1:17" ht="12.75">
      <c r="A51" s="173"/>
      <c r="B51" s="174"/>
      <c r="C51" s="175" t="s">
        <v>147</v>
      </c>
      <c r="D51" s="176"/>
      <c r="E51" s="177">
        <v>1.576</v>
      </c>
      <c r="F51" s="178"/>
      <c r="G51" s="179"/>
      <c r="H51" s="180"/>
      <c r="I51" s="180"/>
      <c r="J51" s="180"/>
      <c r="K51" s="180"/>
      <c r="M51" s="138" t="s">
        <v>147</v>
      </c>
      <c r="O51" s="181"/>
      <c r="Q51" s="165"/>
    </row>
    <row r="52" spans="1:17" ht="12.75">
      <c r="A52" s="173"/>
      <c r="B52" s="174"/>
      <c r="C52" s="175"/>
      <c r="D52" s="176"/>
      <c r="E52" s="177">
        <v>0</v>
      </c>
      <c r="F52" s="178"/>
      <c r="G52" s="179"/>
      <c r="H52" s="180"/>
      <c r="I52" s="180"/>
      <c r="J52" s="180"/>
      <c r="K52" s="180"/>
      <c r="O52" s="181"/>
      <c r="Q52" s="165"/>
    </row>
    <row r="53" spans="1:59" ht="12.75">
      <c r="A53" s="166">
        <v>25</v>
      </c>
      <c r="B53" s="167" t="s">
        <v>148</v>
      </c>
      <c r="C53" s="168" t="s">
        <v>149</v>
      </c>
      <c r="D53" s="169" t="s">
        <v>78</v>
      </c>
      <c r="E53" s="170">
        <v>3.1304</v>
      </c>
      <c r="F53" s="170">
        <v>0</v>
      </c>
      <c r="G53" s="171">
        <f>E53*F53</f>
        <v>0</v>
      </c>
      <c r="H53" s="172">
        <v>0.001</v>
      </c>
      <c r="I53" s="172">
        <f>E53*H53</f>
        <v>0.0031303999999999998</v>
      </c>
      <c r="J53" s="172">
        <v>-0.063</v>
      </c>
      <c r="K53" s="172">
        <f>E53*J53</f>
        <v>-0.19721519999999998</v>
      </c>
      <c r="Q53" s="165">
        <v>2</v>
      </c>
      <c r="AA53" s="138">
        <v>12</v>
      </c>
      <c r="AB53" s="138">
        <v>0</v>
      </c>
      <c r="AC53" s="138">
        <v>25</v>
      </c>
      <c r="BB53" s="138">
        <v>1</v>
      </c>
      <c r="BC53" s="138">
        <f>IF(BB53=1,G53,0)</f>
        <v>0</v>
      </c>
      <c r="BD53" s="138">
        <f>IF(BB53=2,G53,0)</f>
        <v>0</v>
      </c>
      <c r="BE53" s="138">
        <f>IF(BB53=3,G53,0)</f>
        <v>0</v>
      </c>
      <c r="BF53" s="138">
        <f>IF(BB53=4,G53,0)</f>
        <v>0</v>
      </c>
      <c r="BG53" s="138">
        <f>IF(BB53=5,G53,0)</f>
        <v>0</v>
      </c>
    </row>
    <row r="54" spans="1:17" ht="12.75">
      <c r="A54" s="173"/>
      <c r="B54" s="174"/>
      <c r="C54" s="175" t="s">
        <v>150</v>
      </c>
      <c r="D54" s="176"/>
      <c r="E54" s="177">
        <v>3.1304</v>
      </c>
      <c r="F54" s="178"/>
      <c r="G54" s="179"/>
      <c r="H54" s="180"/>
      <c r="I54" s="180"/>
      <c r="J54" s="180"/>
      <c r="K54" s="180"/>
      <c r="M54" s="138" t="s">
        <v>150</v>
      </c>
      <c r="O54" s="181"/>
      <c r="Q54" s="165"/>
    </row>
    <row r="55" spans="1:59" ht="12.75">
      <c r="A55" s="166">
        <v>26</v>
      </c>
      <c r="B55" s="167" t="s">
        <v>151</v>
      </c>
      <c r="C55" s="168" t="s">
        <v>152</v>
      </c>
      <c r="D55" s="169" t="s">
        <v>113</v>
      </c>
      <c r="E55" s="170">
        <v>1</v>
      </c>
      <c r="F55" s="170">
        <v>0</v>
      </c>
      <c r="G55" s="171">
        <f>E55*F55</f>
        <v>0</v>
      </c>
      <c r="H55" s="172">
        <v>0</v>
      </c>
      <c r="I55" s="172">
        <f>E55*H55</f>
        <v>0</v>
      </c>
      <c r="J55" s="172">
        <v>0</v>
      </c>
      <c r="K55" s="172">
        <f>E55*J55</f>
        <v>0</v>
      </c>
      <c r="Q55" s="165">
        <v>2</v>
      </c>
      <c r="AA55" s="138">
        <v>12</v>
      </c>
      <c r="AB55" s="138">
        <v>0</v>
      </c>
      <c r="AC55" s="138">
        <v>26</v>
      </c>
      <c r="BB55" s="138">
        <v>1</v>
      </c>
      <c r="BC55" s="138">
        <f>IF(BB55=1,G55,0)</f>
        <v>0</v>
      </c>
      <c r="BD55" s="138">
        <f>IF(BB55=2,G55,0)</f>
        <v>0</v>
      </c>
      <c r="BE55" s="138">
        <f>IF(BB55=3,G55,0)</f>
        <v>0</v>
      </c>
      <c r="BF55" s="138">
        <f>IF(BB55=4,G55,0)</f>
        <v>0</v>
      </c>
      <c r="BG55" s="138">
        <f>IF(BB55=5,G55,0)</f>
        <v>0</v>
      </c>
    </row>
    <row r="56" spans="1:59" ht="12.75">
      <c r="A56" s="166">
        <v>27</v>
      </c>
      <c r="B56" s="167" t="s">
        <v>153</v>
      </c>
      <c r="C56" s="168" t="s">
        <v>154</v>
      </c>
      <c r="D56" s="169" t="s">
        <v>113</v>
      </c>
      <c r="E56" s="170">
        <v>2</v>
      </c>
      <c r="F56" s="170">
        <v>0</v>
      </c>
      <c r="G56" s="171">
        <f>E56*F56</f>
        <v>0</v>
      </c>
      <c r="H56" s="172">
        <v>0</v>
      </c>
      <c r="I56" s="172">
        <f>E56*H56</f>
        <v>0</v>
      </c>
      <c r="J56" s="172">
        <v>0</v>
      </c>
      <c r="K56" s="172">
        <f>E56*J56</f>
        <v>0</v>
      </c>
      <c r="Q56" s="165">
        <v>2</v>
      </c>
      <c r="AA56" s="138">
        <v>12</v>
      </c>
      <c r="AB56" s="138">
        <v>0</v>
      </c>
      <c r="AC56" s="138">
        <v>27</v>
      </c>
      <c r="BB56" s="138">
        <v>1</v>
      </c>
      <c r="BC56" s="138">
        <f>IF(BB56=1,G56,0)</f>
        <v>0</v>
      </c>
      <c r="BD56" s="138">
        <f>IF(BB56=2,G56,0)</f>
        <v>0</v>
      </c>
      <c r="BE56" s="138">
        <f>IF(BB56=3,G56,0)</f>
        <v>0</v>
      </c>
      <c r="BF56" s="138">
        <f>IF(BB56=4,G56,0)</f>
        <v>0</v>
      </c>
      <c r="BG56" s="138">
        <f>IF(BB56=5,G56,0)</f>
        <v>0</v>
      </c>
    </row>
    <row r="57" spans="1:59" ht="12.75">
      <c r="A57" s="166">
        <v>28</v>
      </c>
      <c r="B57" s="167" t="s">
        <v>155</v>
      </c>
      <c r="C57" s="168" t="s">
        <v>156</v>
      </c>
      <c r="D57" s="169" t="s">
        <v>88</v>
      </c>
      <c r="E57" s="170">
        <v>2.52</v>
      </c>
      <c r="F57" s="170">
        <v>0</v>
      </c>
      <c r="G57" s="171">
        <f>E57*F57</f>
        <v>0</v>
      </c>
      <c r="H57" s="172">
        <v>0.00105</v>
      </c>
      <c r="I57" s="172">
        <f>E57*H57</f>
        <v>0.002646</v>
      </c>
      <c r="J57" s="172">
        <v>-0.65</v>
      </c>
      <c r="K57" s="172">
        <f>E57*J57</f>
        <v>-1.6380000000000001</v>
      </c>
      <c r="Q57" s="165">
        <v>2</v>
      </c>
      <c r="AA57" s="138">
        <v>12</v>
      </c>
      <c r="AB57" s="138">
        <v>0</v>
      </c>
      <c r="AC57" s="138">
        <v>28</v>
      </c>
      <c r="BB57" s="138">
        <v>1</v>
      </c>
      <c r="BC57" s="138">
        <f>IF(BB57=1,G57,0)</f>
        <v>0</v>
      </c>
      <c r="BD57" s="138">
        <f>IF(BB57=2,G57,0)</f>
        <v>0</v>
      </c>
      <c r="BE57" s="138">
        <f>IF(BB57=3,G57,0)</f>
        <v>0</v>
      </c>
      <c r="BF57" s="138">
        <f>IF(BB57=4,G57,0)</f>
        <v>0</v>
      </c>
      <c r="BG57" s="138">
        <f>IF(BB57=5,G57,0)</f>
        <v>0</v>
      </c>
    </row>
    <row r="58" spans="1:17" ht="12.75">
      <c r="A58" s="173"/>
      <c r="B58" s="174"/>
      <c r="C58" s="175" t="s">
        <v>157</v>
      </c>
      <c r="D58" s="176"/>
      <c r="E58" s="177">
        <v>2.52</v>
      </c>
      <c r="F58" s="178"/>
      <c r="G58" s="179"/>
      <c r="H58" s="180"/>
      <c r="I58" s="180"/>
      <c r="J58" s="180"/>
      <c r="K58" s="180"/>
      <c r="M58" s="138" t="s">
        <v>157</v>
      </c>
      <c r="O58" s="181"/>
      <c r="Q58" s="165"/>
    </row>
    <row r="59" spans="1:59" ht="12.75">
      <c r="A59" s="166">
        <v>29</v>
      </c>
      <c r="B59" s="167" t="s">
        <v>158</v>
      </c>
      <c r="C59" s="168" t="s">
        <v>159</v>
      </c>
      <c r="D59" s="169" t="s">
        <v>78</v>
      </c>
      <c r="E59" s="170">
        <v>133.86</v>
      </c>
      <c r="F59" s="170">
        <v>0</v>
      </c>
      <c r="G59" s="171">
        <f>E59*F59</f>
        <v>0</v>
      </c>
      <c r="H59" s="172">
        <v>0</v>
      </c>
      <c r="I59" s="172">
        <f>E59*H59</f>
        <v>0</v>
      </c>
      <c r="J59" s="172">
        <v>-0.001</v>
      </c>
      <c r="K59" s="172">
        <f>E59*J59</f>
        <v>-0.13386</v>
      </c>
      <c r="Q59" s="165">
        <v>2</v>
      </c>
      <c r="AA59" s="138">
        <v>12</v>
      </c>
      <c r="AB59" s="138">
        <v>0</v>
      </c>
      <c r="AC59" s="138">
        <v>29</v>
      </c>
      <c r="BB59" s="138">
        <v>1</v>
      </c>
      <c r="BC59" s="138">
        <f>IF(BB59=1,G59,0)</f>
        <v>0</v>
      </c>
      <c r="BD59" s="138">
        <f>IF(BB59=2,G59,0)</f>
        <v>0</v>
      </c>
      <c r="BE59" s="138">
        <f>IF(BB59=3,G59,0)</f>
        <v>0</v>
      </c>
      <c r="BF59" s="138">
        <f>IF(BB59=4,G59,0)</f>
        <v>0</v>
      </c>
      <c r="BG59" s="138">
        <f>IF(BB59=5,G59,0)</f>
        <v>0</v>
      </c>
    </row>
    <row r="60" spans="1:17" ht="12.75">
      <c r="A60" s="173"/>
      <c r="B60" s="174"/>
      <c r="C60" s="175" t="s">
        <v>160</v>
      </c>
      <c r="D60" s="176"/>
      <c r="E60" s="177">
        <v>11.79</v>
      </c>
      <c r="F60" s="178"/>
      <c r="G60" s="179"/>
      <c r="H60" s="180"/>
      <c r="I60" s="180"/>
      <c r="J60" s="180"/>
      <c r="K60" s="180"/>
      <c r="M60" s="138" t="s">
        <v>160</v>
      </c>
      <c r="O60" s="181"/>
      <c r="Q60" s="165"/>
    </row>
    <row r="61" spans="1:17" ht="12.75">
      <c r="A61" s="173"/>
      <c r="B61" s="174"/>
      <c r="C61" s="175" t="s">
        <v>161</v>
      </c>
      <c r="D61" s="176"/>
      <c r="E61" s="177">
        <v>114.62</v>
      </c>
      <c r="F61" s="178"/>
      <c r="G61" s="179"/>
      <c r="H61" s="180"/>
      <c r="I61" s="180"/>
      <c r="J61" s="180"/>
      <c r="K61" s="180"/>
      <c r="M61" s="138" t="s">
        <v>161</v>
      </c>
      <c r="O61" s="181"/>
      <c r="Q61" s="165"/>
    </row>
    <row r="62" spans="1:17" ht="12.75">
      <c r="A62" s="173"/>
      <c r="B62" s="174"/>
      <c r="C62" s="175" t="s">
        <v>162</v>
      </c>
      <c r="D62" s="176"/>
      <c r="E62" s="177">
        <v>7.45</v>
      </c>
      <c r="F62" s="178"/>
      <c r="G62" s="179"/>
      <c r="H62" s="180"/>
      <c r="I62" s="180"/>
      <c r="J62" s="180"/>
      <c r="K62" s="180"/>
      <c r="M62" s="138" t="s">
        <v>162</v>
      </c>
      <c r="O62" s="181"/>
      <c r="Q62" s="165"/>
    </row>
    <row r="63" spans="1:59" ht="12.75">
      <c r="A63" s="166">
        <v>30</v>
      </c>
      <c r="B63" s="167" t="s">
        <v>163</v>
      </c>
      <c r="C63" s="168" t="s">
        <v>164</v>
      </c>
      <c r="D63" s="169" t="s">
        <v>165</v>
      </c>
      <c r="E63" s="170">
        <v>180</v>
      </c>
      <c r="F63" s="170">
        <v>0</v>
      </c>
      <c r="G63" s="171">
        <f>E63*F63</f>
        <v>0</v>
      </c>
      <c r="H63" s="172">
        <v>6E-05</v>
      </c>
      <c r="I63" s="172">
        <f>E63*H63</f>
        <v>0.0108</v>
      </c>
      <c r="J63" s="172">
        <v>-0.001</v>
      </c>
      <c r="K63" s="172">
        <f>E63*J63</f>
        <v>-0.18</v>
      </c>
      <c r="Q63" s="165">
        <v>2</v>
      </c>
      <c r="AA63" s="138">
        <v>12</v>
      </c>
      <c r="AB63" s="138">
        <v>0</v>
      </c>
      <c r="AC63" s="138">
        <v>30</v>
      </c>
      <c r="BB63" s="138">
        <v>1</v>
      </c>
      <c r="BC63" s="138">
        <f>IF(BB63=1,G63,0)</f>
        <v>0</v>
      </c>
      <c r="BD63" s="138">
        <f>IF(BB63=2,G63,0)</f>
        <v>0</v>
      </c>
      <c r="BE63" s="138">
        <f>IF(BB63=3,G63,0)</f>
        <v>0</v>
      </c>
      <c r="BF63" s="138">
        <f>IF(BB63=4,G63,0)</f>
        <v>0</v>
      </c>
      <c r="BG63" s="138">
        <f>IF(BB63=5,G63,0)</f>
        <v>0</v>
      </c>
    </row>
    <row r="64" spans="1:59" ht="12.75">
      <c r="A64" s="166">
        <v>31</v>
      </c>
      <c r="B64" s="167" t="s">
        <v>166</v>
      </c>
      <c r="C64" s="168" t="s">
        <v>167</v>
      </c>
      <c r="D64" s="169" t="s">
        <v>116</v>
      </c>
      <c r="E64" s="170">
        <v>12</v>
      </c>
      <c r="F64" s="170">
        <v>0</v>
      </c>
      <c r="G64" s="171">
        <f>E64*F64</f>
        <v>0</v>
      </c>
      <c r="H64" s="172">
        <v>0.00016</v>
      </c>
      <c r="I64" s="172">
        <f>E64*H64</f>
        <v>0.0019200000000000003</v>
      </c>
      <c r="J64" s="172">
        <v>-0.006</v>
      </c>
      <c r="K64" s="172">
        <f>E64*J64</f>
        <v>-0.07200000000000001</v>
      </c>
      <c r="Q64" s="165">
        <v>2</v>
      </c>
      <c r="AA64" s="138">
        <v>12</v>
      </c>
      <c r="AB64" s="138">
        <v>0</v>
      </c>
      <c r="AC64" s="138">
        <v>31</v>
      </c>
      <c r="BB64" s="138">
        <v>1</v>
      </c>
      <c r="BC64" s="138">
        <f>IF(BB64=1,G64,0)</f>
        <v>0</v>
      </c>
      <c r="BD64" s="138">
        <f>IF(BB64=2,G64,0)</f>
        <v>0</v>
      </c>
      <c r="BE64" s="138">
        <f>IF(BB64=3,G64,0)</f>
        <v>0</v>
      </c>
      <c r="BF64" s="138">
        <f>IF(BB64=4,G64,0)</f>
        <v>0</v>
      </c>
      <c r="BG64" s="138">
        <f>IF(BB64=5,G64,0)</f>
        <v>0</v>
      </c>
    </row>
    <row r="65" spans="1:59" ht="25.5">
      <c r="A65" s="166">
        <v>32</v>
      </c>
      <c r="B65" s="167" t="s">
        <v>168</v>
      </c>
      <c r="C65" s="168" t="s">
        <v>169</v>
      </c>
      <c r="D65" s="169" t="s">
        <v>88</v>
      </c>
      <c r="E65" s="170">
        <v>0.1688</v>
      </c>
      <c r="F65" s="170">
        <v>0</v>
      </c>
      <c r="G65" s="171">
        <f>E65*F65</f>
        <v>0</v>
      </c>
      <c r="H65" s="172">
        <v>0.00147</v>
      </c>
      <c r="I65" s="172">
        <f>E65*H65</f>
        <v>0.000248136</v>
      </c>
      <c r="J65" s="172">
        <v>-2.4</v>
      </c>
      <c r="K65" s="172">
        <f>E65*J65</f>
        <v>-0.40512</v>
      </c>
      <c r="Q65" s="165">
        <v>2</v>
      </c>
      <c r="AA65" s="138">
        <v>12</v>
      </c>
      <c r="AB65" s="138">
        <v>0</v>
      </c>
      <c r="AC65" s="138">
        <v>32</v>
      </c>
      <c r="BB65" s="138">
        <v>1</v>
      </c>
      <c r="BC65" s="138">
        <f>IF(BB65=1,G65,0)</f>
        <v>0</v>
      </c>
      <c r="BD65" s="138">
        <f>IF(BB65=2,G65,0)</f>
        <v>0</v>
      </c>
      <c r="BE65" s="138">
        <f>IF(BB65=3,G65,0)</f>
        <v>0</v>
      </c>
      <c r="BF65" s="138">
        <f>IF(BB65=4,G65,0)</f>
        <v>0</v>
      </c>
      <c r="BG65" s="138">
        <f>IF(BB65=5,G65,0)</f>
        <v>0</v>
      </c>
    </row>
    <row r="66" spans="1:17" ht="12.75">
      <c r="A66" s="173"/>
      <c r="B66" s="174"/>
      <c r="C66" s="175" t="s">
        <v>170</v>
      </c>
      <c r="D66" s="176"/>
      <c r="E66" s="177">
        <v>0.1688</v>
      </c>
      <c r="F66" s="178"/>
      <c r="G66" s="179"/>
      <c r="H66" s="180"/>
      <c r="I66" s="180"/>
      <c r="J66" s="180"/>
      <c r="K66" s="180"/>
      <c r="M66" s="138" t="s">
        <v>170</v>
      </c>
      <c r="O66" s="181"/>
      <c r="Q66" s="165"/>
    </row>
    <row r="67" spans="1:59" ht="12.75">
      <c r="A67" s="166">
        <v>33</v>
      </c>
      <c r="B67" s="167" t="s">
        <v>171</v>
      </c>
      <c r="C67" s="168" t="s">
        <v>172</v>
      </c>
      <c r="D67" s="169" t="s">
        <v>78</v>
      </c>
      <c r="E67" s="170">
        <v>18</v>
      </c>
      <c r="F67" s="170">
        <v>0</v>
      </c>
      <c r="G67" s="171">
        <f>E67*F67</f>
        <v>0</v>
      </c>
      <c r="H67" s="172">
        <v>0.00016</v>
      </c>
      <c r="I67" s="172">
        <f>E67*H67</f>
        <v>0.00288</v>
      </c>
      <c r="J67" s="172">
        <v>-0.045</v>
      </c>
      <c r="K67" s="172">
        <f>E67*J67</f>
        <v>-0.8099999999999999</v>
      </c>
      <c r="Q67" s="165">
        <v>2</v>
      </c>
      <c r="AA67" s="138">
        <v>12</v>
      </c>
      <c r="AB67" s="138">
        <v>0</v>
      </c>
      <c r="AC67" s="138">
        <v>33</v>
      </c>
      <c r="BB67" s="138">
        <v>1</v>
      </c>
      <c r="BC67" s="138">
        <f>IF(BB67=1,G67,0)</f>
        <v>0</v>
      </c>
      <c r="BD67" s="138">
        <f>IF(BB67=2,G67,0)</f>
        <v>0</v>
      </c>
      <c r="BE67" s="138">
        <f>IF(BB67=3,G67,0)</f>
        <v>0</v>
      </c>
      <c r="BF67" s="138">
        <f>IF(BB67=4,G67,0)</f>
        <v>0</v>
      </c>
      <c r="BG67" s="138">
        <f>IF(BB67=5,G67,0)</f>
        <v>0</v>
      </c>
    </row>
    <row r="68" spans="1:59" ht="12.75">
      <c r="A68" s="166">
        <v>34</v>
      </c>
      <c r="B68" s="167" t="s">
        <v>173</v>
      </c>
      <c r="C68" s="168" t="s">
        <v>174</v>
      </c>
      <c r="D68" s="169" t="s">
        <v>175</v>
      </c>
      <c r="E68" s="170">
        <v>38.8</v>
      </c>
      <c r="F68" s="170">
        <v>0</v>
      </c>
      <c r="G68" s="171">
        <f>E68*F68</f>
        <v>0</v>
      </c>
      <c r="H68" s="172">
        <v>0</v>
      </c>
      <c r="I68" s="172">
        <f>E68*H68</f>
        <v>0</v>
      </c>
      <c r="J68" s="172">
        <v>0</v>
      </c>
      <c r="K68" s="172">
        <f>E68*J68</f>
        <v>0</v>
      </c>
      <c r="Q68" s="165">
        <v>2</v>
      </c>
      <c r="AA68" s="138">
        <v>12</v>
      </c>
      <c r="AB68" s="138">
        <v>0</v>
      </c>
      <c r="AC68" s="138">
        <v>34</v>
      </c>
      <c r="BB68" s="138">
        <v>1</v>
      </c>
      <c r="BC68" s="138">
        <f>IF(BB68=1,G68,0)</f>
        <v>0</v>
      </c>
      <c r="BD68" s="138">
        <f>IF(BB68=2,G68,0)</f>
        <v>0</v>
      </c>
      <c r="BE68" s="138">
        <f>IF(BB68=3,G68,0)</f>
        <v>0</v>
      </c>
      <c r="BF68" s="138">
        <f>IF(BB68=4,G68,0)</f>
        <v>0</v>
      </c>
      <c r="BG68" s="138">
        <f>IF(BB68=5,G68,0)</f>
        <v>0</v>
      </c>
    </row>
    <row r="69" spans="1:59" ht="12.75">
      <c r="A69" s="166">
        <v>35</v>
      </c>
      <c r="B69" s="167" t="s">
        <v>176</v>
      </c>
      <c r="C69" s="168" t="s">
        <v>177</v>
      </c>
      <c r="D69" s="169" t="s">
        <v>175</v>
      </c>
      <c r="E69" s="170">
        <v>38.8</v>
      </c>
      <c r="F69" s="170">
        <v>0</v>
      </c>
      <c r="G69" s="171">
        <f>E69*F69</f>
        <v>0</v>
      </c>
      <c r="H69" s="172">
        <v>0</v>
      </c>
      <c r="I69" s="172">
        <f>E69*H69</f>
        <v>0</v>
      </c>
      <c r="J69" s="172">
        <v>0</v>
      </c>
      <c r="K69" s="172">
        <f>E69*J69</f>
        <v>0</v>
      </c>
      <c r="Q69" s="165">
        <v>2</v>
      </c>
      <c r="AA69" s="138">
        <v>12</v>
      </c>
      <c r="AB69" s="138">
        <v>0</v>
      </c>
      <c r="AC69" s="138">
        <v>35</v>
      </c>
      <c r="BB69" s="138">
        <v>1</v>
      </c>
      <c r="BC69" s="138">
        <f>IF(BB69=1,G69,0)</f>
        <v>0</v>
      </c>
      <c r="BD69" s="138">
        <f>IF(BB69=2,G69,0)</f>
        <v>0</v>
      </c>
      <c r="BE69" s="138">
        <f>IF(BB69=3,G69,0)</f>
        <v>0</v>
      </c>
      <c r="BF69" s="138">
        <f>IF(BB69=4,G69,0)</f>
        <v>0</v>
      </c>
      <c r="BG69" s="138">
        <f>IF(BB69=5,G69,0)</f>
        <v>0</v>
      </c>
    </row>
    <row r="70" spans="1:59" ht="12.75">
      <c r="A70" s="166">
        <v>36</v>
      </c>
      <c r="B70" s="167" t="s">
        <v>178</v>
      </c>
      <c r="C70" s="168" t="s">
        <v>179</v>
      </c>
      <c r="D70" s="169" t="s">
        <v>175</v>
      </c>
      <c r="E70" s="170">
        <v>776</v>
      </c>
      <c r="F70" s="170">
        <v>0</v>
      </c>
      <c r="G70" s="171">
        <f>E70*F70</f>
        <v>0</v>
      </c>
      <c r="H70" s="172">
        <v>0</v>
      </c>
      <c r="I70" s="172">
        <f>E70*H70</f>
        <v>0</v>
      </c>
      <c r="J70" s="172">
        <v>0</v>
      </c>
      <c r="K70" s="172">
        <f>E70*J70</f>
        <v>0</v>
      </c>
      <c r="Q70" s="165">
        <v>2</v>
      </c>
      <c r="AA70" s="138">
        <v>12</v>
      </c>
      <c r="AB70" s="138">
        <v>0</v>
      </c>
      <c r="AC70" s="138">
        <v>36</v>
      </c>
      <c r="BB70" s="138">
        <v>1</v>
      </c>
      <c r="BC70" s="138">
        <f>IF(BB70=1,G70,0)</f>
        <v>0</v>
      </c>
      <c r="BD70" s="138">
        <f>IF(BB70=2,G70,0)</f>
        <v>0</v>
      </c>
      <c r="BE70" s="138">
        <f>IF(BB70=3,G70,0)</f>
        <v>0</v>
      </c>
      <c r="BF70" s="138">
        <f>IF(BB70=4,G70,0)</f>
        <v>0</v>
      </c>
      <c r="BG70" s="138">
        <f>IF(BB70=5,G70,0)</f>
        <v>0</v>
      </c>
    </row>
    <row r="71" spans="1:59" ht="12.75">
      <c r="A71" s="166">
        <v>37</v>
      </c>
      <c r="B71" s="167" t="s">
        <v>180</v>
      </c>
      <c r="C71" s="168" t="s">
        <v>181</v>
      </c>
      <c r="D71" s="169" t="s">
        <v>175</v>
      </c>
      <c r="E71" s="170">
        <v>38.8</v>
      </c>
      <c r="F71" s="170">
        <v>0</v>
      </c>
      <c r="G71" s="171">
        <f>E71*F71</f>
        <v>0</v>
      </c>
      <c r="H71" s="172">
        <v>0</v>
      </c>
      <c r="I71" s="172">
        <f>E71*H71</f>
        <v>0</v>
      </c>
      <c r="J71" s="172">
        <v>0</v>
      </c>
      <c r="K71" s="172">
        <f>E71*J71</f>
        <v>0</v>
      </c>
      <c r="Q71" s="165">
        <v>2</v>
      </c>
      <c r="AA71" s="138">
        <v>12</v>
      </c>
      <c r="AB71" s="138">
        <v>0</v>
      </c>
      <c r="AC71" s="138">
        <v>37</v>
      </c>
      <c r="BB71" s="138">
        <v>1</v>
      </c>
      <c r="BC71" s="138">
        <f>IF(BB71=1,G71,0)</f>
        <v>0</v>
      </c>
      <c r="BD71" s="138">
        <f>IF(BB71=2,G71,0)</f>
        <v>0</v>
      </c>
      <c r="BE71" s="138">
        <f>IF(BB71=3,G71,0)</f>
        <v>0</v>
      </c>
      <c r="BF71" s="138">
        <f>IF(BB71=4,G71,0)</f>
        <v>0</v>
      </c>
      <c r="BG71" s="138">
        <f>IF(BB71=5,G71,0)</f>
        <v>0</v>
      </c>
    </row>
    <row r="72" spans="1:59" ht="12.75">
      <c r="A72" s="166">
        <v>38</v>
      </c>
      <c r="B72" s="167" t="s">
        <v>182</v>
      </c>
      <c r="C72" s="168" t="s">
        <v>183</v>
      </c>
      <c r="D72" s="169" t="s">
        <v>175</v>
      </c>
      <c r="E72" s="170">
        <v>228</v>
      </c>
      <c r="F72" s="170">
        <v>0</v>
      </c>
      <c r="G72" s="171">
        <f>E72*F72</f>
        <v>0</v>
      </c>
      <c r="H72" s="172">
        <v>0</v>
      </c>
      <c r="I72" s="172">
        <f>E72*H72</f>
        <v>0</v>
      </c>
      <c r="J72" s="172">
        <v>0</v>
      </c>
      <c r="K72" s="172">
        <f>E72*J72</f>
        <v>0</v>
      </c>
      <c r="Q72" s="165">
        <v>2</v>
      </c>
      <c r="AA72" s="138">
        <v>12</v>
      </c>
      <c r="AB72" s="138">
        <v>0</v>
      </c>
      <c r="AC72" s="138">
        <v>38</v>
      </c>
      <c r="BB72" s="138">
        <v>1</v>
      </c>
      <c r="BC72" s="138">
        <f>IF(BB72=1,G72,0)</f>
        <v>0</v>
      </c>
      <c r="BD72" s="138">
        <f>IF(BB72=2,G72,0)</f>
        <v>0</v>
      </c>
      <c r="BE72" s="138">
        <f>IF(BB72=3,G72,0)</f>
        <v>0</v>
      </c>
      <c r="BF72" s="138">
        <f>IF(BB72=4,G72,0)</f>
        <v>0</v>
      </c>
      <c r="BG72" s="138">
        <f>IF(BB72=5,G72,0)</f>
        <v>0</v>
      </c>
    </row>
    <row r="73" spans="1:59" ht="12.75">
      <c r="A73" s="166">
        <v>39</v>
      </c>
      <c r="B73" s="167" t="s">
        <v>184</v>
      </c>
      <c r="C73" s="168" t="s">
        <v>185</v>
      </c>
      <c r="D73" s="169" t="s">
        <v>175</v>
      </c>
      <c r="E73" s="170">
        <v>38.8</v>
      </c>
      <c r="F73" s="170">
        <v>0</v>
      </c>
      <c r="G73" s="171">
        <f>E73*F73</f>
        <v>0</v>
      </c>
      <c r="H73" s="172">
        <v>0</v>
      </c>
      <c r="I73" s="172">
        <f>E73*H73</f>
        <v>0</v>
      </c>
      <c r="J73" s="172">
        <v>0</v>
      </c>
      <c r="K73" s="172">
        <f>E73*J73</f>
        <v>0</v>
      </c>
      <c r="Q73" s="165">
        <v>2</v>
      </c>
      <c r="AA73" s="138">
        <v>12</v>
      </c>
      <c r="AB73" s="138">
        <v>0</v>
      </c>
      <c r="AC73" s="138">
        <v>39</v>
      </c>
      <c r="BB73" s="138">
        <v>1</v>
      </c>
      <c r="BC73" s="138">
        <f>IF(BB73=1,G73,0)</f>
        <v>0</v>
      </c>
      <c r="BD73" s="138">
        <f>IF(BB73=2,G73,0)</f>
        <v>0</v>
      </c>
      <c r="BE73" s="138">
        <f>IF(BB73=3,G73,0)</f>
        <v>0</v>
      </c>
      <c r="BF73" s="138">
        <f>IF(BB73=4,G73,0)</f>
        <v>0</v>
      </c>
      <c r="BG73" s="138">
        <f>IF(BB73=5,G73,0)</f>
        <v>0</v>
      </c>
    </row>
    <row r="74" spans="1:59" ht="12.75">
      <c r="A74" s="182"/>
      <c r="B74" s="183" t="s">
        <v>71</v>
      </c>
      <c r="C74" s="184" t="str">
        <f>CONCATENATE(B28," ",C28)</f>
        <v>96 Bourání konstrukcí</v>
      </c>
      <c r="D74" s="182"/>
      <c r="E74" s="185"/>
      <c r="F74" s="185"/>
      <c r="G74" s="186">
        <f>SUM(G28:G73)</f>
        <v>0</v>
      </c>
      <c r="H74" s="187"/>
      <c r="I74" s="188">
        <f>SUM(I28:I73)</f>
        <v>1.1543139359999999</v>
      </c>
      <c r="J74" s="187"/>
      <c r="K74" s="188">
        <f>SUM(K28:K73)</f>
        <v>-38.6656315</v>
      </c>
      <c r="Q74" s="165">
        <v>4</v>
      </c>
      <c r="BC74" s="189">
        <f>SUM(BC28:BC73)</f>
        <v>0</v>
      </c>
      <c r="BD74" s="189">
        <f>SUM(BD28:BD73)</f>
        <v>0</v>
      </c>
      <c r="BE74" s="189">
        <f>SUM(BE28:BE73)</f>
        <v>0</v>
      </c>
      <c r="BF74" s="189">
        <f>SUM(BF28:BF73)</f>
        <v>0</v>
      </c>
      <c r="BG74" s="189">
        <f>SUM(BG28:BG73)</f>
        <v>0</v>
      </c>
    </row>
    <row r="75" spans="1:17" ht="12.75">
      <c r="A75" s="158" t="s">
        <v>69</v>
      </c>
      <c r="B75" s="159" t="s">
        <v>186</v>
      </c>
      <c r="C75" s="160" t="s">
        <v>187</v>
      </c>
      <c r="D75" s="161"/>
      <c r="E75" s="162"/>
      <c r="F75" s="162"/>
      <c r="G75" s="163"/>
      <c r="H75" s="164"/>
      <c r="I75" s="164"/>
      <c r="J75" s="164"/>
      <c r="K75" s="164"/>
      <c r="Q75" s="165">
        <v>1</v>
      </c>
    </row>
    <row r="76" spans="1:59" ht="25.5">
      <c r="A76" s="166">
        <v>40</v>
      </c>
      <c r="B76" s="167" t="s">
        <v>188</v>
      </c>
      <c r="C76" s="168" t="s">
        <v>189</v>
      </c>
      <c r="D76" s="169" t="s">
        <v>116</v>
      </c>
      <c r="E76" s="170">
        <v>6.9</v>
      </c>
      <c r="F76" s="170">
        <v>0</v>
      </c>
      <c r="G76" s="171">
        <f>E76*F76</f>
        <v>0</v>
      </c>
      <c r="H76" s="172">
        <v>0</v>
      </c>
      <c r="I76" s="172">
        <f>E76*H76</f>
        <v>0</v>
      </c>
      <c r="J76" s="172">
        <v>-0.00046</v>
      </c>
      <c r="K76" s="172">
        <f>E76*J76</f>
        <v>-0.003174</v>
      </c>
      <c r="Q76" s="165">
        <v>2</v>
      </c>
      <c r="AA76" s="138">
        <v>12</v>
      </c>
      <c r="AB76" s="138">
        <v>0</v>
      </c>
      <c r="AC76" s="138">
        <v>40</v>
      </c>
      <c r="BB76" s="138">
        <v>1</v>
      </c>
      <c r="BC76" s="138">
        <f>IF(BB76=1,G76,0)</f>
        <v>0</v>
      </c>
      <c r="BD76" s="138">
        <f>IF(BB76=2,G76,0)</f>
        <v>0</v>
      </c>
      <c r="BE76" s="138">
        <f>IF(BB76=3,G76,0)</f>
        <v>0</v>
      </c>
      <c r="BF76" s="138">
        <f>IF(BB76=4,G76,0)</f>
        <v>0</v>
      </c>
      <c r="BG76" s="138">
        <f>IF(BB76=5,G76,0)</f>
        <v>0</v>
      </c>
    </row>
    <row r="77" spans="1:59" ht="12.75">
      <c r="A77" s="182"/>
      <c r="B77" s="183" t="s">
        <v>71</v>
      </c>
      <c r="C77" s="184" t="str">
        <f>CONCATENATE(B75," ",C75)</f>
        <v>97 Prorážení otvorů</v>
      </c>
      <c r="D77" s="182"/>
      <c r="E77" s="185"/>
      <c r="F77" s="185"/>
      <c r="G77" s="186">
        <f>SUM(G75:G76)</f>
        <v>0</v>
      </c>
      <c r="H77" s="187"/>
      <c r="I77" s="188">
        <f>SUM(I75:I76)</f>
        <v>0</v>
      </c>
      <c r="J77" s="187"/>
      <c r="K77" s="188">
        <f>SUM(K75:K76)</f>
        <v>-0.003174</v>
      </c>
      <c r="Q77" s="165">
        <v>4</v>
      </c>
      <c r="BC77" s="189">
        <f>SUM(BC75:BC76)</f>
        <v>0</v>
      </c>
      <c r="BD77" s="189">
        <f>SUM(BD75:BD76)</f>
        <v>0</v>
      </c>
      <c r="BE77" s="189">
        <f>SUM(BE75:BE76)</f>
        <v>0</v>
      </c>
      <c r="BF77" s="189">
        <f>SUM(BF75:BF76)</f>
        <v>0</v>
      </c>
      <c r="BG77" s="189">
        <f>SUM(BG75:BG76)</f>
        <v>0</v>
      </c>
    </row>
    <row r="78" spans="1:17" ht="12.75">
      <c r="A78" s="158" t="s">
        <v>69</v>
      </c>
      <c r="B78" s="159" t="s">
        <v>190</v>
      </c>
      <c r="C78" s="160" t="s">
        <v>191</v>
      </c>
      <c r="D78" s="161"/>
      <c r="E78" s="162"/>
      <c r="F78" s="162"/>
      <c r="G78" s="163"/>
      <c r="H78" s="164"/>
      <c r="I78" s="164"/>
      <c r="J78" s="164"/>
      <c r="K78" s="164"/>
      <c r="Q78" s="165">
        <v>1</v>
      </c>
    </row>
    <row r="79" spans="1:59" ht="12.75">
      <c r="A79" s="166">
        <v>41</v>
      </c>
      <c r="B79" s="167" t="s">
        <v>192</v>
      </c>
      <c r="C79" s="168" t="s">
        <v>193</v>
      </c>
      <c r="D79" s="169" t="s">
        <v>175</v>
      </c>
      <c r="E79" s="170">
        <v>10.8</v>
      </c>
      <c r="F79" s="170">
        <v>0</v>
      </c>
      <c r="G79" s="171">
        <f>E79*F79</f>
        <v>0</v>
      </c>
      <c r="H79" s="172">
        <v>0</v>
      </c>
      <c r="I79" s="172">
        <f>E79*H79</f>
        <v>0</v>
      </c>
      <c r="J79" s="172">
        <v>0</v>
      </c>
      <c r="K79" s="172">
        <f>E79*J79</f>
        <v>0</v>
      </c>
      <c r="Q79" s="165">
        <v>2</v>
      </c>
      <c r="AA79" s="138">
        <v>12</v>
      </c>
      <c r="AB79" s="138">
        <v>0</v>
      </c>
      <c r="AC79" s="138">
        <v>41</v>
      </c>
      <c r="BB79" s="138">
        <v>1</v>
      </c>
      <c r="BC79" s="138">
        <f>IF(BB79=1,G79,0)</f>
        <v>0</v>
      </c>
      <c r="BD79" s="138">
        <f>IF(BB79=2,G79,0)</f>
        <v>0</v>
      </c>
      <c r="BE79" s="138">
        <f>IF(BB79=3,G79,0)</f>
        <v>0</v>
      </c>
      <c r="BF79" s="138">
        <f>IF(BB79=4,G79,0)</f>
        <v>0</v>
      </c>
      <c r="BG79" s="138">
        <f>IF(BB79=5,G79,0)</f>
        <v>0</v>
      </c>
    </row>
    <row r="80" spans="1:59" ht="12.75">
      <c r="A80" s="182"/>
      <c r="B80" s="183" t="s">
        <v>71</v>
      </c>
      <c r="C80" s="184" t="str">
        <f>CONCATENATE(B78," ",C78)</f>
        <v>99 Staveništní přesun hmot</v>
      </c>
      <c r="D80" s="182"/>
      <c r="E80" s="185"/>
      <c r="F80" s="185"/>
      <c r="G80" s="186">
        <f>SUM(G78:G79)</f>
        <v>0</v>
      </c>
      <c r="H80" s="187"/>
      <c r="I80" s="188">
        <f>SUM(I78:I79)</f>
        <v>0</v>
      </c>
      <c r="J80" s="187"/>
      <c r="K80" s="188">
        <f>SUM(K78:K79)</f>
        <v>0</v>
      </c>
      <c r="Q80" s="165">
        <v>4</v>
      </c>
      <c r="BC80" s="189">
        <f>SUM(BC78:BC79)</f>
        <v>0</v>
      </c>
      <c r="BD80" s="189">
        <f>SUM(BD78:BD79)</f>
        <v>0</v>
      </c>
      <c r="BE80" s="189">
        <f>SUM(BE78:BE79)</f>
        <v>0</v>
      </c>
      <c r="BF80" s="189">
        <f>SUM(BF78:BF79)</f>
        <v>0</v>
      </c>
      <c r="BG80" s="189">
        <f>SUM(BG78:BG79)</f>
        <v>0</v>
      </c>
    </row>
    <row r="81" spans="1:17" ht="12.75">
      <c r="A81" s="158" t="s">
        <v>69</v>
      </c>
      <c r="B81" s="159" t="s">
        <v>194</v>
      </c>
      <c r="C81" s="160" t="s">
        <v>195</v>
      </c>
      <c r="D81" s="161"/>
      <c r="E81" s="162"/>
      <c r="F81" s="162"/>
      <c r="G81" s="163"/>
      <c r="H81" s="164"/>
      <c r="I81" s="164"/>
      <c r="J81" s="164"/>
      <c r="K81" s="164"/>
      <c r="Q81" s="165">
        <v>1</v>
      </c>
    </row>
    <row r="82" spans="1:59" ht="25.5">
      <c r="A82" s="166">
        <v>42</v>
      </c>
      <c r="B82" s="167" t="s">
        <v>196</v>
      </c>
      <c r="C82" s="168" t="s">
        <v>197</v>
      </c>
      <c r="D82" s="169" t="s">
        <v>78</v>
      </c>
      <c r="E82" s="170">
        <v>125</v>
      </c>
      <c r="F82" s="170">
        <v>0</v>
      </c>
      <c r="G82" s="171">
        <f>E82*F82</f>
        <v>0</v>
      </c>
      <c r="H82" s="172">
        <v>0.00014</v>
      </c>
      <c r="I82" s="172">
        <f>E82*H82</f>
        <v>0.017499999999999998</v>
      </c>
      <c r="J82" s="172">
        <v>0</v>
      </c>
      <c r="K82" s="172">
        <f>E82*J82</f>
        <v>0</v>
      </c>
      <c r="Q82" s="165">
        <v>2</v>
      </c>
      <c r="AA82" s="138">
        <v>12</v>
      </c>
      <c r="AB82" s="138">
        <v>0</v>
      </c>
      <c r="AC82" s="138">
        <v>42</v>
      </c>
      <c r="BB82" s="138">
        <v>2</v>
      </c>
      <c r="BC82" s="138">
        <f>IF(BB82=1,G82,0)</f>
        <v>0</v>
      </c>
      <c r="BD82" s="138">
        <f>IF(BB82=2,G82,0)</f>
        <v>0</v>
      </c>
      <c r="BE82" s="138">
        <f>IF(BB82=3,G82,0)</f>
        <v>0</v>
      </c>
      <c r="BF82" s="138">
        <f>IF(BB82=4,G82,0)</f>
        <v>0</v>
      </c>
      <c r="BG82" s="138">
        <f>IF(BB82=5,G82,0)</f>
        <v>0</v>
      </c>
    </row>
    <row r="83" spans="1:59" ht="25.5">
      <c r="A83" s="166">
        <v>43</v>
      </c>
      <c r="B83" s="167" t="s">
        <v>198</v>
      </c>
      <c r="C83" s="168" t="s">
        <v>199</v>
      </c>
      <c r="D83" s="169" t="s">
        <v>78</v>
      </c>
      <c r="E83" s="170">
        <v>127</v>
      </c>
      <c r="F83" s="170">
        <v>0</v>
      </c>
      <c r="G83" s="171">
        <f>E83*F83</f>
        <v>0</v>
      </c>
      <c r="H83" s="172">
        <v>0.00014</v>
      </c>
      <c r="I83" s="172">
        <f>E83*H83</f>
        <v>0.017779999999999997</v>
      </c>
      <c r="J83" s="172">
        <v>0</v>
      </c>
      <c r="K83" s="172">
        <f>E83*J83</f>
        <v>0</v>
      </c>
      <c r="Q83" s="165">
        <v>2</v>
      </c>
      <c r="AA83" s="138">
        <v>12</v>
      </c>
      <c r="AB83" s="138">
        <v>0</v>
      </c>
      <c r="AC83" s="138">
        <v>43</v>
      </c>
      <c r="BB83" s="138">
        <v>2</v>
      </c>
      <c r="BC83" s="138">
        <f>IF(BB83=1,G83,0)</f>
        <v>0</v>
      </c>
      <c r="BD83" s="138">
        <f>IF(BB83=2,G83,0)</f>
        <v>0</v>
      </c>
      <c r="BE83" s="138">
        <f>IF(BB83=3,G83,0)</f>
        <v>0</v>
      </c>
      <c r="BF83" s="138">
        <f>IF(BB83=4,G83,0)</f>
        <v>0</v>
      </c>
      <c r="BG83" s="138">
        <f>IF(BB83=5,G83,0)</f>
        <v>0</v>
      </c>
    </row>
    <row r="84" spans="1:17" ht="12.75">
      <c r="A84" s="173"/>
      <c r="B84" s="174"/>
      <c r="C84" s="175" t="s">
        <v>200</v>
      </c>
      <c r="D84" s="176"/>
      <c r="E84" s="177">
        <v>127</v>
      </c>
      <c r="F84" s="178"/>
      <c r="G84" s="179"/>
      <c r="H84" s="180"/>
      <c r="I84" s="180"/>
      <c r="J84" s="180"/>
      <c r="K84" s="180"/>
      <c r="M84" s="138" t="s">
        <v>200</v>
      </c>
      <c r="O84" s="181"/>
      <c r="Q84" s="165"/>
    </row>
    <row r="85" spans="1:17" ht="12.75">
      <c r="A85" s="173"/>
      <c r="B85" s="174"/>
      <c r="C85" s="175"/>
      <c r="D85" s="176"/>
      <c r="E85" s="177">
        <v>0</v>
      </c>
      <c r="F85" s="178"/>
      <c r="G85" s="179"/>
      <c r="H85" s="180"/>
      <c r="I85" s="180"/>
      <c r="J85" s="180"/>
      <c r="K85" s="180"/>
      <c r="O85" s="181"/>
      <c r="Q85" s="165"/>
    </row>
    <row r="86" spans="1:59" ht="25.5">
      <c r="A86" s="166">
        <v>44</v>
      </c>
      <c r="B86" s="167" t="s">
        <v>201</v>
      </c>
      <c r="C86" s="168" t="s">
        <v>202</v>
      </c>
      <c r="D86" s="169" t="s">
        <v>78</v>
      </c>
      <c r="E86" s="170">
        <v>96</v>
      </c>
      <c r="F86" s="170">
        <v>0</v>
      </c>
      <c r="G86" s="171">
        <f>E86*F86</f>
        <v>0</v>
      </c>
      <c r="H86" s="172">
        <v>0.00023</v>
      </c>
      <c r="I86" s="172">
        <f>E86*H86</f>
        <v>0.022080000000000002</v>
      </c>
      <c r="J86" s="172">
        <v>0</v>
      </c>
      <c r="K86" s="172">
        <f>E86*J86</f>
        <v>0</v>
      </c>
      <c r="Q86" s="165">
        <v>2</v>
      </c>
      <c r="AA86" s="138">
        <v>12</v>
      </c>
      <c r="AB86" s="138">
        <v>0</v>
      </c>
      <c r="AC86" s="138">
        <v>44</v>
      </c>
      <c r="BB86" s="138">
        <v>2</v>
      </c>
      <c r="BC86" s="138">
        <f>IF(BB86=1,G86,0)</f>
        <v>0</v>
      </c>
      <c r="BD86" s="138">
        <f>IF(BB86=2,G86,0)</f>
        <v>0</v>
      </c>
      <c r="BE86" s="138">
        <f>IF(BB86=3,G86,0)</f>
        <v>0</v>
      </c>
      <c r="BF86" s="138">
        <f>IF(BB86=4,G86,0)</f>
        <v>0</v>
      </c>
      <c r="BG86" s="138">
        <f>IF(BB86=5,G86,0)</f>
        <v>0</v>
      </c>
    </row>
    <row r="87" spans="1:59" ht="12.75">
      <c r="A87" s="166">
        <v>45</v>
      </c>
      <c r="B87" s="167" t="s">
        <v>203</v>
      </c>
      <c r="C87" s="168" t="s">
        <v>204</v>
      </c>
      <c r="D87" s="169" t="s">
        <v>78</v>
      </c>
      <c r="E87" s="170">
        <v>96</v>
      </c>
      <c r="F87" s="170">
        <v>0</v>
      </c>
      <c r="G87" s="171">
        <f>E87*F87</f>
        <v>0</v>
      </c>
      <c r="H87" s="172">
        <v>0.0045</v>
      </c>
      <c r="I87" s="172">
        <f>E87*H87</f>
        <v>0.43199999999999994</v>
      </c>
      <c r="J87" s="172">
        <v>0</v>
      </c>
      <c r="K87" s="172">
        <f>E87*J87</f>
        <v>0</v>
      </c>
      <c r="Q87" s="165">
        <v>2</v>
      </c>
      <c r="AA87" s="138">
        <v>12</v>
      </c>
      <c r="AB87" s="138">
        <v>1</v>
      </c>
      <c r="AC87" s="138">
        <v>45</v>
      </c>
      <c r="BB87" s="138">
        <v>2</v>
      </c>
      <c r="BC87" s="138">
        <f>IF(BB87=1,G87,0)</f>
        <v>0</v>
      </c>
      <c r="BD87" s="138">
        <f>IF(BB87=2,G87,0)</f>
        <v>0</v>
      </c>
      <c r="BE87" s="138">
        <f>IF(BB87=3,G87,0)</f>
        <v>0</v>
      </c>
      <c r="BF87" s="138">
        <f>IF(BB87=4,G87,0)</f>
        <v>0</v>
      </c>
      <c r="BG87" s="138">
        <f>IF(BB87=5,G87,0)</f>
        <v>0</v>
      </c>
    </row>
    <row r="88" spans="1:59" ht="12.75">
      <c r="A88" s="166">
        <v>46</v>
      </c>
      <c r="B88" s="167" t="s">
        <v>205</v>
      </c>
      <c r="C88" s="168" t="s">
        <v>206</v>
      </c>
      <c r="D88" s="169" t="s">
        <v>110</v>
      </c>
      <c r="E88" s="170">
        <v>1</v>
      </c>
      <c r="F88" s="170">
        <v>0</v>
      </c>
      <c r="G88" s="171">
        <f>E88*F88</f>
        <v>0</v>
      </c>
      <c r="H88" s="172">
        <v>0</v>
      </c>
      <c r="I88" s="172">
        <f>E88*H88</f>
        <v>0</v>
      </c>
      <c r="J88" s="172">
        <v>0</v>
      </c>
      <c r="K88" s="172">
        <f>E88*J88</f>
        <v>0</v>
      </c>
      <c r="Q88" s="165">
        <v>2</v>
      </c>
      <c r="AA88" s="138">
        <v>12</v>
      </c>
      <c r="AB88" s="138">
        <v>0</v>
      </c>
      <c r="AC88" s="138">
        <v>46</v>
      </c>
      <c r="BB88" s="138">
        <v>2</v>
      </c>
      <c r="BC88" s="138">
        <f>IF(BB88=1,G88,0)</f>
        <v>0</v>
      </c>
      <c r="BD88" s="138">
        <f>IF(BB88=2,G88,0)</f>
        <v>0</v>
      </c>
      <c r="BE88" s="138">
        <f>IF(BB88=3,G88,0)</f>
        <v>0</v>
      </c>
      <c r="BF88" s="138">
        <f>IF(BB88=4,G88,0)</f>
        <v>0</v>
      </c>
      <c r="BG88" s="138">
        <f>IF(BB88=5,G88,0)</f>
        <v>0</v>
      </c>
    </row>
    <row r="89" spans="1:59" ht="12.75">
      <c r="A89" s="182"/>
      <c r="B89" s="183" t="s">
        <v>71</v>
      </c>
      <c r="C89" s="184" t="str">
        <f>CONCATENATE(B81," ",C81)</f>
        <v>714 Izol akustické a protiotřesové</v>
      </c>
      <c r="D89" s="182"/>
      <c r="E89" s="185"/>
      <c r="F89" s="185"/>
      <c r="G89" s="186">
        <f>SUM(G81:G88)</f>
        <v>0</v>
      </c>
      <c r="H89" s="187"/>
      <c r="I89" s="188">
        <f>SUM(I81:I88)</f>
        <v>0.4893599999999999</v>
      </c>
      <c r="J89" s="187"/>
      <c r="K89" s="188">
        <f>SUM(K81:K88)</f>
        <v>0</v>
      </c>
      <c r="Q89" s="165">
        <v>4</v>
      </c>
      <c r="BC89" s="189">
        <f>SUM(BC81:BC88)</f>
        <v>0</v>
      </c>
      <c r="BD89" s="189">
        <f>SUM(BD81:BD88)</f>
        <v>0</v>
      </c>
      <c r="BE89" s="189">
        <f>SUM(BE81:BE88)</f>
        <v>0</v>
      </c>
      <c r="BF89" s="189">
        <f>SUM(BF81:BF88)</f>
        <v>0</v>
      </c>
      <c r="BG89" s="189">
        <f>SUM(BG81:BG88)</f>
        <v>0</v>
      </c>
    </row>
    <row r="90" spans="1:17" ht="12.75">
      <c r="A90" s="158" t="s">
        <v>69</v>
      </c>
      <c r="B90" s="159" t="s">
        <v>207</v>
      </c>
      <c r="C90" s="160" t="s">
        <v>208</v>
      </c>
      <c r="D90" s="161"/>
      <c r="E90" s="162"/>
      <c r="F90" s="162"/>
      <c r="G90" s="163"/>
      <c r="H90" s="164"/>
      <c r="I90" s="164"/>
      <c r="J90" s="164"/>
      <c r="K90" s="164"/>
      <c r="Q90" s="165">
        <v>1</v>
      </c>
    </row>
    <row r="91" spans="1:59" ht="12.75">
      <c r="A91" s="166">
        <v>47</v>
      </c>
      <c r="B91" s="167" t="s">
        <v>209</v>
      </c>
      <c r="C91" s="168" t="s">
        <v>210</v>
      </c>
      <c r="D91" s="169" t="s">
        <v>116</v>
      </c>
      <c r="E91" s="170">
        <v>7</v>
      </c>
      <c r="F91" s="170">
        <v>0</v>
      </c>
      <c r="G91" s="171">
        <f>E91*F91</f>
        <v>0</v>
      </c>
      <c r="H91" s="172">
        <v>0.00277</v>
      </c>
      <c r="I91" s="172">
        <f>E91*H91</f>
        <v>0.019389999999999998</v>
      </c>
      <c r="J91" s="172">
        <v>0</v>
      </c>
      <c r="K91" s="172">
        <f>E91*J91</f>
        <v>0</v>
      </c>
      <c r="Q91" s="165">
        <v>2</v>
      </c>
      <c r="AA91" s="138">
        <v>12</v>
      </c>
      <c r="AB91" s="138">
        <v>0</v>
      </c>
      <c r="AC91" s="138">
        <v>47</v>
      </c>
      <c r="BB91" s="138">
        <v>2</v>
      </c>
      <c r="BC91" s="138">
        <f>IF(BB91=1,G91,0)</f>
        <v>0</v>
      </c>
      <c r="BD91" s="138">
        <f>IF(BB91=2,G91,0)</f>
        <v>0</v>
      </c>
      <c r="BE91" s="138">
        <f>IF(BB91=3,G91,0)</f>
        <v>0</v>
      </c>
      <c r="BF91" s="138">
        <f>IF(BB91=4,G91,0)</f>
        <v>0</v>
      </c>
      <c r="BG91" s="138">
        <f>IF(BB91=5,G91,0)</f>
        <v>0</v>
      </c>
    </row>
    <row r="92" spans="1:59" ht="12.75">
      <c r="A92" s="166">
        <v>48</v>
      </c>
      <c r="B92" s="167" t="s">
        <v>211</v>
      </c>
      <c r="C92" s="168" t="s">
        <v>212</v>
      </c>
      <c r="D92" s="169" t="s">
        <v>116</v>
      </c>
      <c r="E92" s="170">
        <v>7</v>
      </c>
      <c r="F92" s="170">
        <v>0</v>
      </c>
      <c r="G92" s="171">
        <f>E92*F92</f>
        <v>0</v>
      </c>
      <c r="H92" s="172">
        <v>0</v>
      </c>
      <c r="I92" s="172">
        <f>E92*H92</f>
        <v>0</v>
      </c>
      <c r="J92" s="172">
        <v>0</v>
      </c>
      <c r="K92" s="172">
        <f>E92*J92</f>
        <v>0</v>
      </c>
      <c r="Q92" s="165">
        <v>2</v>
      </c>
      <c r="AA92" s="138">
        <v>12</v>
      </c>
      <c r="AB92" s="138">
        <v>0</v>
      </c>
      <c r="AC92" s="138">
        <v>48</v>
      </c>
      <c r="BB92" s="138">
        <v>2</v>
      </c>
      <c r="BC92" s="138">
        <f>IF(BB92=1,G92,0)</f>
        <v>0</v>
      </c>
      <c r="BD92" s="138">
        <f>IF(BB92=2,G92,0)</f>
        <v>0</v>
      </c>
      <c r="BE92" s="138">
        <f>IF(BB92=3,G92,0)</f>
        <v>0</v>
      </c>
      <c r="BF92" s="138">
        <f>IF(BB92=4,G92,0)</f>
        <v>0</v>
      </c>
      <c r="BG92" s="138">
        <f>IF(BB92=5,G92,0)</f>
        <v>0</v>
      </c>
    </row>
    <row r="93" spans="1:59" ht="12.75">
      <c r="A93" s="166">
        <v>49</v>
      </c>
      <c r="B93" s="167" t="s">
        <v>213</v>
      </c>
      <c r="C93" s="168" t="s">
        <v>214</v>
      </c>
      <c r="D93" s="169" t="s">
        <v>116</v>
      </c>
      <c r="E93" s="170">
        <v>7</v>
      </c>
      <c r="F93" s="170">
        <v>0</v>
      </c>
      <c r="G93" s="171">
        <f>E93*F93</f>
        <v>0</v>
      </c>
      <c r="H93" s="172">
        <v>0.00039</v>
      </c>
      <c r="I93" s="172">
        <f>E93*H93</f>
        <v>0.00273</v>
      </c>
      <c r="J93" s="172">
        <v>0</v>
      </c>
      <c r="K93" s="172">
        <f>E93*J93</f>
        <v>0</v>
      </c>
      <c r="Q93" s="165">
        <v>2</v>
      </c>
      <c r="AA93" s="138">
        <v>12</v>
      </c>
      <c r="AB93" s="138">
        <v>1</v>
      </c>
      <c r="AC93" s="138">
        <v>49</v>
      </c>
      <c r="BB93" s="138">
        <v>2</v>
      </c>
      <c r="BC93" s="138">
        <f>IF(BB93=1,G93,0)</f>
        <v>0</v>
      </c>
      <c r="BD93" s="138">
        <f>IF(BB93=2,G93,0)</f>
        <v>0</v>
      </c>
      <c r="BE93" s="138">
        <f>IF(BB93=3,G93,0)</f>
        <v>0</v>
      </c>
      <c r="BF93" s="138">
        <f>IF(BB93=4,G93,0)</f>
        <v>0</v>
      </c>
      <c r="BG93" s="138">
        <f>IF(BB93=5,G93,0)</f>
        <v>0</v>
      </c>
    </row>
    <row r="94" spans="1:59" ht="12.75">
      <c r="A94" s="166">
        <v>50</v>
      </c>
      <c r="B94" s="167" t="s">
        <v>215</v>
      </c>
      <c r="C94" s="168" t="s">
        <v>216</v>
      </c>
      <c r="D94" s="169" t="s">
        <v>113</v>
      </c>
      <c r="E94" s="170">
        <v>1</v>
      </c>
      <c r="F94" s="170">
        <v>0</v>
      </c>
      <c r="G94" s="171">
        <f>E94*F94</f>
        <v>0</v>
      </c>
      <c r="H94" s="172">
        <v>0.00055</v>
      </c>
      <c r="I94" s="172">
        <f>E94*H94</f>
        <v>0.00055</v>
      </c>
      <c r="J94" s="172">
        <v>0</v>
      </c>
      <c r="K94" s="172">
        <f>E94*J94</f>
        <v>0</v>
      </c>
      <c r="Q94" s="165">
        <v>2</v>
      </c>
      <c r="AA94" s="138">
        <v>12</v>
      </c>
      <c r="AB94" s="138">
        <v>0</v>
      </c>
      <c r="AC94" s="138">
        <v>50</v>
      </c>
      <c r="BB94" s="138">
        <v>2</v>
      </c>
      <c r="BC94" s="138">
        <f>IF(BB94=1,G94,0)</f>
        <v>0</v>
      </c>
      <c r="BD94" s="138">
        <f>IF(BB94=2,G94,0)</f>
        <v>0</v>
      </c>
      <c r="BE94" s="138">
        <f>IF(BB94=3,G94,0)</f>
        <v>0</v>
      </c>
      <c r="BF94" s="138">
        <f>IF(BB94=4,G94,0)</f>
        <v>0</v>
      </c>
      <c r="BG94" s="138">
        <f>IF(BB94=5,G94,0)</f>
        <v>0</v>
      </c>
    </row>
    <row r="95" spans="1:59" ht="12.75">
      <c r="A95" s="166">
        <v>51</v>
      </c>
      <c r="B95" s="167" t="s">
        <v>217</v>
      </c>
      <c r="C95" s="168" t="s">
        <v>218</v>
      </c>
      <c r="D95" s="169" t="s">
        <v>113</v>
      </c>
      <c r="E95" s="170">
        <v>8</v>
      </c>
      <c r="F95" s="170">
        <v>0</v>
      </c>
      <c r="G95" s="171">
        <f>E95*F95</f>
        <v>0</v>
      </c>
      <c r="H95" s="172">
        <v>0.00033</v>
      </c>
      <c r="I95" s="172">
        <f>E95*H95</f>
        <v>0.00264</v>
      </c>
      <c r="J95" s="172">
        <v>0</v>
      </c>
      <c r="K95" s="172">
        <f>E95*J95</f>
        <v>0</v>
      </c>
      <c r="Q95" s="165">
        <v>2</v>
      </c>
      <c r="AA95" s="138">
        <v>12</v>
      </c>
      <c r="AB95" s="138">
        <v>1</v>
      </c>
      <c r="AC95" s="138">
        <v>51</v>
      </c>
      <c r="BB95" s="138">
        <v>2</v>
      </c>
      <c r="BC95" s="138">
        <f>IF(BB95=1,G95,0)</f>
        <v>0</v>
      </c>
      <c r="BD95" s="138">
        <f>IF(BB95=2,G95,0)</f>
        <v>0</v>
      </c>
      <c r="BE95" s="138">
        <f>IF(BB95=3,G95,0)</f>
        <v>0</v>
      </c>
      <c r="BF95" s="138">
        <f>IF(BB95=4,G95,0)</f>
        <v>0</v>
      </c>
      <c r="BG95" s="138">
        <f>IF(BB95=5,G95,0)</f>
        <v>0</v>
      </c>
    </row>
    <row r="96" spans="1:59" ht="12.75">
      <c r="A96" s="166">
        <v>52</v>
      </c>
      <c r="B96" s="167" t="s">
        <v>219</v>
      </c>
      <c r="C96" s="168" t="s">
        <v>220</v>
      </c>
      <c r="D96" s="169" t="s">
        <v>113</v>
      </c>
      <c r="E96" s="170">
        <v>2</v>
      </c>
      <c r="F96" s="170">
        <v>0</v>
      </c>
      <c r="G96" s="171">
        <f>E96*F96</f>
        <v>0</v>
      </c>
      <c r="H96" s="172">
        <v>0.00038</v>
      </c>
      <c r="I96" s="172">
        <f>E96*H96</f>
        <v>0.00076</v>
      </c>
      <c r="J96" s="172">
        <v>0</v>
      </c>
      <c r="K96" s="172">
        <f>E96*J96</f>
        <v>0</v>
      </c>
      <c r="Q96" s="165">
        <v>2</v>
      </c>
      <c r="AA96" s="138">
        <v>12</v>
      </c>
      <c r="AB96" s="138">
        <v>0</v>
      </c>
      <c r="AC96" s="138">
        <v>52</v>
      </c>
      <c r="BB96" s="138">
        <v>2</v>
      </c>
      <c r="BC96" s="138">
        <f>IF(BB96=1,G96,0)</f>
        <v>0</v>
      </c>
      <c r="BD96" s="138">
        <f>IF(BB96=2,G96,0)</f>
        <v>0</v>
      </c>
      <c r="BE96" s="138">
        <f>IF(BB96=3,G96,0)</f>
        <v>0</v>
      </c>
      <c r="BF96" s="138">
        <f>IF(BB96=4,G96,0)</f>
        <v>0</v>
      </c>
      <c r="BG96" s="138">
        <f>IF(BB96=5,G96,0)</f>
        <v>0</v>
      </c>
    </row>
    <row r="97" spans="1:59" ht="12.75">
      <c r="A97" s="166">
        <v>53</v>
      </c>
      <c r="B97" s="167" t="s">
        <v>221</v>
      </c>
      <c r="C97" s="168" t="s">
        <v>222</v>
      </c>
      <c r="D97" s="169" t="s">
        <v>110</v>
      </c>
      <c r="E97" s="170">
        <v>1</v>
      </c>
      <c r="F97" s="170">
        <v>0</v>
      </c>
      <c r="G97" s="171">
        <f>E97*F97</f>
        <v>0</v>
      </c>
      <c r="H97" s="172">
        <v>2E-05</v>
      </c>
      <c r="I97" s="172">
        <f>E97*H97</f>
        <v>2E-05</v>
      </c>
      <c r="J97" s="172">
        <v>0</v>
      </c>
      <c r="K97" s="172">
        <f>E97*J97</f>
        <v>0</v>
      </c>
      <c r="Q97" s="165">
        <v>2</v>
      </c>
      <c r="AA97" s="138">
        <v>12</v>
      </c>
      <c r="AB97" s="138">
        <v>0</v>
      </c>
      <c r="AC97" s="138">
        <v>53</v>
      </c>
      <c r="BB97" s="138">
        <v>2</v>
      </c>
      <c r="BC97" s="138">
        <f>IF(BB97=1,G97,0)</f>
        <v>0</v>
      </c>
      <c r="BD97" s="138">
        <f>IF(BB97=2,G97,0)</f>
        <v>0</v>
      </c>
      <c r="BE97" s="138">
        <f>IF(BB97=3,G97,0)</f>
        <v>0</v>
      </c>
      <c r="BF97" s="138">
        <f>IF(BB97=4,G97,0)</f>
        <v>0</v>
      </c>
      <c r="BG97" s="138">
        <f>IF(BB97=5,G97,0)</f>
        <v>0</v>
      </c>
    </row>
    <row r="98" spans="1:59" ht="25.5">
      <c r="A98" s="166">
        <v>54</v>
      </c>
      <c r="B98" s="167" t="s">
        <v>223</v>
      </c>
      <c r="C98" s="168" t="s">
        <v>224</v>
      </c>
      <c r="D98" s="169" t="s">
        <v>110</v>
      </c>
      <c r="E98" s="170">
        <v>1</v>
      </c>
      <c r="F98" s="170">
        <v>0</v>
      </c>
      <c r="G98" s="171">
        <f>E98*F98</f>
        <v>0</v>
      </c>
      <c r="H98" s="172">
        <v>2E-05</v>
      </c>
      <c r="I98" s="172">
        <f>E98*H98</f>
        <v>2E-05</v>
      </c>
      <c r="J98" s="172">
        <v>0</v>
      </c>
      <c r="K98" s="172">
        <f>E98*J98</f>
        <v>0</v>
      </c>
      <c r="Q98" s="165">
        <v>2</v>
      </c>
      <c r="AA98" s="138">
        <v>12</v>
      </c>
      <c r="AB98" s="138">
        <v>0</v>
      </c>
      <c r="AC98" s="138">
        <v>54</v>
      </c>
      <c r="BB98" s="138">
        <v>2</v>
      </c>
      <c r="BC98" s="138">
        <f>IF(BB98=1,G98,0)</f>
        <v>0</v>
      </c>
      <c r="BD98" s="138">
        <f>IF(BB98=2,G98,0)</f>
        <v>0</v>
      </c>
      <c r="BE98" s="138">
        <f>IF(BB98=3,G98,0)</f>
        <v>0</v>
      </c>
      <c r="BF98" s="138">
        <f>IF(BB98=4,G98,0)</f>
        <v>0</v>
      </c>
      <c r="BG98" s="138">
        <f>IF(BB98=5,G98,0)</f>
        <v>0</v>
      </c>
    </row>
    <row r="99" spans="1:59" ht="12.75">
      <c r="A99" s="182"/>
      <c r="B99" s="183" t="s">
        <v>71</v>
      </c>
      <c r="C99" s="184" t="str">
        <f>CONCATENATE(B90," ",C90)</f>
        <v>721 Vnitřní kanalizace</v>
      </c>
      <c r="D99" s="182"/>
      <c r="E99" s="185"/>
      <c r="F99" s="185"/>
      <c r="G99" s="186">
        <f>SUM(G90:G98)</f>
        <v>0</v>
      </c>
      <c r="H99" s="187"/>
      <c r="I99" s="188">
        <f>SUM(I90:I98)</f>
        <v>0.026109999999999994</v>
      </c>
      <c r="J99" s="187"/>
      <c r="K99" s="188">
        <f>SUM(K90:K98)</f>
        <v>0</v>
      </c>
      <c r="Q99" s="165">
        <v>4</v>
      </c>
      <c r="BC99" s="189">
        <f>SUM(BC90:BC98)</f>
        <v>0</v>
      </c>
      <c r="BD99" s="189">
        <f>SUM(BD90:BD98)</f>
        <v>0</v>
      </c>
      <c r="BE99" s="189">
        <f>SUM(BE90:BE98)</f>
        <v>0</v>
      </c>
      <c r="BF99" s="189">
        <f>SUM(BF90:BF98)</f>
        <v>0</v>
      </c>
      <c r="BG99" s="189">
        <f>SUM(BG90:BG98)</f>
        <v>0</v>
      </c>
    </row>
    <row r="100" spans="1:17" ht="12.75">
      <c r="A100" s="158" t="s">
        <v>69</v>
      </c>
      <c r="B100" s="159" t="s">
        <v>225</v>
      </c>
      <c r="C100" s="160" t="s">
        <v>226</v>
      </c>
      <c r="D100" s="161"/>
      <c r="E100" s="162"/>
      <c r="F100" s="162"/>
      <c r="G100" s="163"/>
      <c r="H100" s="164"/>
      <c r="I100" s="164"/>
      <c r="J100" s="164"/>
      <c r="K100" s="164"/>
      <c r="Q100" s="165">
        <v>1</v>
      </c>
    </row>
    <row r="101" spans="1:59" ht="12.75">
      <c r="A101" s="166">
        <v>55</v>
      </c>
      <c r="B101" s="167" t="s">
        <v>227</v>
      </c>
      <c r="C101" s="168" t="s">
        <v>228</v>
      </c>
      <c r="D101" s="169" t="s">
        <v>110</v>
      </c>
      <c r="E101" s="170">
        <v>1</v>
      </c>
      <c r="F101" s="170">
        <v>0</v>
      </c>
      <c r="G101" s="171">
        <f>E101*F101</f>
        <v>0</v>
      </c>
      <c r="H101" s="172">
        <v>0</v>
      </c>
      <c r="I101" s="172">
        <f>E101*H101</f>
        <v>0</v>
      </c>
      <c r="J101" s="172">
        <v>0</v>
      </c>
      <c r="K101" s="172">
        <f>E101*J101</f>
        <v>0</v>
      </c>
      <c r="Q101" s="165">
        <v>2</v>
      </c>
      <c r="AA101" s="138">
        <v>12</v>
      </c>
      <c r="AB101" s="138">
        <v>0</v>
      </c>
      <c r="AC101" s="138">
        <v>55</v>
      </c>
      <c r="BB101" s="138">
        <v>2</v>
      </c>
      <c r="BC101" s="138">
        <f>IF(BB101=1,G101,0)</f>
        <v>0</v>
      </c>
      <c r="BD101" s="138">
        <f>IF(BB101=2,G101,0)</f>
        <v>0</v>
      </c>
      <c r="BE101" s="138">
        <f>IF(BB101=3,G101,0)</f>
        <v>0</v>
      </c>
      <c r="BF101" s="138">
        <f>IF(BB101=4,G101,0)</f>
        <v>0</v>
      </c>
      <c r="BG101" s="138">
        <f>IF(BB101=5,G101,0)</f>
        <v>0</v>
      </c>
    </row>
    <row r="102" spans="1:59" ht="12.75">
      <c r="A102" s="182"/>
      <c r="B102" s="183" t="s">
        <v>71</v>
      </c>
      <c r="C102" s="184" t="str">
        <f>CONCATENATE(B100," ",C100)</f>
        <v>730 Ústřední vytápění</v>
      </c>
      <c r="D102" s="182"/>
      <c r="E102" s="185"/>
      <c r="F102" s="185"/>
      <c r="G102" s="186">
        <f>SUM(G100:G101)</f>
        <v>0</v>
      </c>
      <c r="H102" s="187"/>
      <c r="I102" s="188">
        <f>SUM(I100:I101)</f>
        <v>0</v>
      </c>
      <c r="J102" s="187"/>
      <c r="K102" s="188">
        <f>SUM(K100:K101)</f>
        <v>0</v>
      </c>
      <c r="Q102" s="165">
        <v>4</v>
      </c>
      <c r="BC102" s="189">
        <f>SUM(BC100:BC101)</f>
        <v>0</v>
      </c>
      <c r="BD102" s="189">
        <f>SUM(BD100:BD101)</f>
        <v>0</v>
      </c>
      <c r="BE102" s="189">
        <f>SUM(BE100:BE101)</f>
        <v>0</v>
      </c>
      <c r="BF102" s="189">
        <f>SUM(BF100:BF101)</f>
        <v>0</v>
      </c>
      <c r="BG102" s="189">
        <f>SUM(BG100:BG101)</f>
        <v>0</v>
      </c>
    </row>
    <row r="103" spans="1:17" ht="12.75">
      <c r="A103" s="158" t="s">
        <v>69</v>
      </c>
      <c r="B103" s="159" t="s">
        <v>229</v>
      </c>
      <c r="C103" s="160" t="s">
        <v>230</v>
      </c>
      <c r="D103" s="161"/>
      <c r="E103" s="162"/>
      <c r="F103" s="162"/>
      <c r="G103" s="163"/>
      <c r="H103" s="164"/>
      <c r="I103" s="164"/>
      <c r="J103" s="164"/>
      <c r="K103" s="164"/>
      <c r="Q103" s="165">
        <v>1</v>
      </c>
    </row>
    <row r="104" spans="1:59" ht="12.75">
      <c r="A104" s="166">
        <v>56</v>
      </c>
      <c r="B104" s="167" t="s">
        <v>231</v>
      </c>
      <c r="C104" s="168" t="s">
        <v>232</v>
      </c>
      <c r="D104" s="169" t="s">
        <v>116</v>
      </c>
      <c r="E104" s="170">
        <v>28</v>
      </c>
      <c r="F104" s="170">
        <v>0</v>
      </c>
      <c r="G104" s="171">
        <f>E104*F104</f>
        <v>0</v>
      </c>
      <c r="H104" s="172">
        <v>0.0064</v>
      </c>
      <c r="I104" s="172">
        <f>E104*H104</f>
        <v>0.1792</v>
      </c>
      <c r="J104" s="172">
        <v>0</v>
      </c>
      <c r="K104" s="172">
        <f>E104*J104</f>
        <v>0</v>
      </c>
      <c r="Q104" s="165">
        <v>2</v>
      </c>
      <c r="AA104" s="138">
        <v>12</v>
      </c>
      <c r="AB104" s="138">
        <v>0</v>
      </c>
      <c r="AC104" s="138">
        <v>56</v>
      </c>
      <c r="BB104" s="138">
        <v>2</v>
      </c>
      <c r="BC104" s="138">
        <f>IF(BB104=1,G104,0)</f>
        <v>0</v>
      </c>
      <c r="BD104" s="138">
        <f>IF(BB104=2,G104,0)</f>
        <v>0</v>
      </c>
      <c r="BE104" s="138">
        <f>IF(BB104=3,G104,0)</f>
        <v>0</v>
      </c>
      <c r="BF104" s="138">
        <f>IF(BB104=4,G104,0)</f>
        <v>0</v>
      </c>
      <c r="BG104" s="138">
        <f>IF(BB104=5,G104,0)</f>
        <v>0</v>
      </c>
    </row>
    <row r="105" spans="1:59" ht="12.75">
      <c r="A105" s="166">
        <v>57</v>
      </c>
      <c r="B105" s="167" t="s">
        <v>233</v>
      </c>
      <c r="C105" s="168" t="s">
        <v>234</v>
      </c>
      <c r="D105" s="169" t="s">
        <v>116</v>
      </c>
      <c r="E105" s="170">
        <v>19</v>
      </c>
      <c r="F105" s="170">
        <v>0</v>
      </c>
      <c r="G105" s="171">
        <f>E105*F105</f>
        <v>0</v>
      </c>
      <c r="H105" s="172">
        <v>0.00655</v>
      </c>
      <c r="I105" s="172">
        <f>E105*H105</f>
        <v>0.12445</v>
      </c>
      <c r="J105" s="172">
        <v>0</v>
      </c>
      <c r="K105" s="172">
        <f>E105*J105</f>
        <v>0</v>
      </c>
      <c r="Q105" s="165">
        <v>2</v>
      </c>
      <c r="AA105" s="138">
        <v>12</v>
      </c>
      <c r="AB105" s="138">
        <v>0</v>
      </c>
      <c r="AC105" s="138">
        <v>57</v>
      </c>
      <c r="BB105" s="138">
        <v>2</v>
      </c>
      <c r="BC105" s="138">
        <f>IF(BB105=1,G105,0)</f>
        <v>0</v>
      </c>
      <c r="BD105" s="138">
        <f>IF(BB105=2,G105,0)</f>
        <v>0</v>
      </c>
      <c r="BE105" s="138">
        <f>IF(BB105=3,G105,0)</f>
        <v>0</v>
      </c>
      <c r="BF105" s="138">
        <f>IF(BB105=4,G105,0)</f>
        <v>0</v>
      </c>
      <c r="BG105" s="138">
        <f>IF(BB105=5,G105,0)</f>
        <v>0</v>
      </c>
    </row>
    <row r="106" spans="1:59" ht="12.75">
      <c r="A106" s="166">
        <v>58</v>
      </c>
      <c r="B106" s="167" t="s">
        <v>235</v>
      </c>
      <c r="C106" s="168" t="s">
        <v>236</v>
      </c>
      <c r="D106" s="169" t="s">
        <v>116</v>
      </c>
      <c r="E106" s="170">
        <v>1</v>
      </c>
      <c r="F106" s="170">
        <v>0</v>
      </c>
      <c r="G106" s="171">
        <f>E106*F106</f>
        <v>0</v>
      </c>
      <c r="H106" s="172">
        <v>0.00668</v>
      </c>
      <c r="I106" s="172">
        <f>E106*H106</f>
        <v>0.00668</v>
      </c>
      <c r="J106" s="172">
        <v>0</v>
      </c>
      <c r="K106" s="172">
        <f>E106*J106</f>
        <v>0</v>
      </c>
      <c r="Q106" s="165">
        <v>2</v>
      </c>
      <c r="AA106" s="138">
        <v>12</v>
      </c>
      <c r="AB106" s="138">
        <v>0</v>
      </c>
      <c r="AC106" s="138">
        <v>58</v>
      </c>
      <c r="BB106" s="138">
        <v>2</v>
      </c>
      <c r="BC106" s="138">
        <f>IF(BB106=1,G106,0)</f>
        <v>0</v>
      </c>
      <c r="BD106" s="138">
        <f>IF(BB106=2,G106,0)</f>
        <v>0</v>
      </c>
      <c r="BE106" s="138">
        <f>IF(BB106=3,G106,0)</f>
        <v>0</v>
      </c>
      <c r="BF106" s="138">
        <f>IF(BB106=4,G106,0)</f>
        <v>0</v>
      </c>
      <c r="BG106" s="138">
        <f>IF(BB106=5,G106,0)</f>
        <v>0</v>
      </c>
    </row>
    <row r="107" spans="1:59" ht="25.5">
      <c r="A107" s="166">
        <v>59</v>
      </c>
      <c r="B107" s="167" t="s">
        <v>237</v>
      </c>
      <c r="C107" s="168" t="s">
        <v>238</v>
      </c>
      <c r="D107" s="169" t="s">
        <v>116</v>
      </c>
      <c r="E107" s="170">
        <v>28</v>
      </c>
      <c r="F107" s="170">
        <v>0</v>
      </c>
      <c r="G107" s="171">
        <f>E107*F107</f>
        <v>0</v>
      </c>
      <c r="H107" s="172">
        <v>3E-05</v>
      </c>
      <c r="I107" s="172">
        <f>E107*H107</f>
        <v>0.00084</v>
      </c>
      <c r="J107" s="172">
        <v>0</v>
      </c>
      <c r="K107" s="172">
        <f>E107*J107</f>
        <v>0</v>
      </c>
      <c r="Q107" s="165">
        <v>2</v>
      </c>
      <c r="AA107" s="138">
        <v>12</v>
      </c>
      <c r="AB107" s="138">
        <v>0</v>
      </c>
      <c r="AC107" s="138">
        <v>59</v>
      </c>
      <c r="BB107" s="138">
        <v>2</v>
      </c>
      <c r="BC107" s="138">
        <f>IF(BB107=1,G107,0)</f>
        <v>0</v>
      </c>
      <c r="BD107" s="138">
        <f>IF(BB107=2,G107,0)</f>
        <v>0</v>
      </c>
      <c r="BE107" s="138">
        <f>IF(BB107=3,G107,0)</f>
        <v>0</v>
      </c>
      <c r="BF107" s="138">
        <f>IF(BB107=4,G107,0)</f>
        <v>0</v>
      </c>
      <c r="BG107" s="138">
        <f>IF(BB107=5,G107,0)</f>
        <v>0</v>
      </c>
    </row>
    <row r="108" spans="1:59" ht="25.5">
      <c r="A108" s="166">
        <v>60</v>
      </c>
      <c r="B108" s="167" t="s">
        <v>239</v>
      </c>
      <c r="C108" s="168" t="s">
        <v>240</v>
      </c>
      <c r="D108" s="169" t="s">
        <v>116</v>
      </c>
      <c r="E108" s="170">
        <v>19</v>
      </c>
      <c r="F108" s="170">
        <v>0</v>
      </c>
      <c r="G108" s="171">
        <f>E108*F108</f>
        <v>0</v>
      </c>
      <c r="H108" s="172">
        <v>3E-05</v>
      </c>
      <c r="I108" s="172">
        <f>E108*H108</f>
        <v>0.00057</v>
      </c>
      <c r="J108" s="172">
        <v>0</v>
      </c>
      <c r="K108" s="172">
        <f>E108*J108</f>
        <v>0</v>
      </c>
      <c r="Q108" s="165">
        <v>2</v>
      </c>
      <c r="AA108" s="138">
        <v>12</v>
      </c>
      <c r="AB108" s="138">
        <v>0</v>
      </c>
      <c r="AC108" s="138">
        <v>60</v>
      </c>
      <c r="BB108" s="138">
        <v>2</v>
      </c>
      <c r="BC108" s="138">
        <f>IF(BB108=1,G108,0)</f>
        <v>0</v>
      </c>
      <c r="BD108" s="138">
        <f>IF(BB108=2,G108,0)</f>
        <v>0</v>
      </c>
      <c r="BE108" s="138">
        <f>IF(BB108=3,G108,0)</f>
        <v>0</v>
      </c>
      <c r="BF108" s="138">
        <f>IF(BB108=4,G108,0)</f>
        <v>0</v>
      </c>
      <c r="BG108" s="138">
        <f>IF(BB108=5,G108,0)</f>
        <v>0</v>
      </c>
    </row>
    <row r="109" spans="1:59" ht="25.5">
      <c r="A109" s="166">
        <v>61</v>
      </c>
      <c r="B109" s="167" t="s">
        <v>241</v>
      </c>
      <c r="C109" s="168" t="s">
        <v>242</v>
      </c>
      <c r="D109" s="169" t="s">
        <v>116</v>
      </c>
      <c r="E109" s="170">
        <v>1</v>
      </c>
      <c r="F109" s="170">
        <v>0</v>
      </c>
      <c r="G109" s="171">
        <f>E109*F109</f>
        <v>0</v>
      </c>
      <c r="H109" s="172">
        <v>4E-05</v>
      </c>
      <c r="I109" s="172">
        <f>E109*H109</f>
        <v>4E-05</v>
      </c>
      <c r="J109" s="172">
        <v>0</v>
      </c>
      <c r="K109" s="172">
        <f>E109*J109</f>
        <v>0</v>
      </c>
      <c r="Q109" s="165">
        <v>2</v>
      </c>
      <c r="AA109" s="138">
        <v>12</v>
      </c>
      <c r="AB109" s="138">
        <v>0</v>
      </c>
      <c r="AC109" s="138">
        <v>61</v>
      </c>
      <c r="BB109" s="138">
        <v>2</v>
      </c>
      <c r="BC109" s="138">
        <f>IF(BB109=1,G109,0)</f>
        <v>0</v>
      </c>
      <c r="BD109" s="138">
        <f>IF(BB109=2,G109,0)</f>
        <v>0</v>
      </c>
      <c r="BE109" s="138">
        <f>IF(BB109=3,G109,0)</f>
        <v>0</v>
      </c>
      <c r="BF109" s="138">
        <f>IF(BB109=4,G109,0)</f>
        <v>0</v>
      </c>
      <c r="BG109" s="138">
        <f>IF(BB109=5,G109,0)</f>
        <v>0</v>
      </c>
    </row>
    <row r="110" spans="1:59" ht="12.75">
      <c r="A110" s="182"/>
      <c r="B110" s="183" t="s">
        <v>71</v>
      </c>
      <c r="C110" s="184" t="str">
        <f>CONCATENATE(B103," ",C103)</f>
        <v>733 Rozvod potrubí</v>
      </c>
      <c r="D110" s="182"/>
      <c r="E110" s="185"/>
      <c r="F110" s="185"/>
      <c r="G110" s="186">
        <f>SUM(G103:G109)</f>
        <v>0</v>
      </c>
      <c r="H110" s="187"/>
      <c r="I110" s="188">
        <f>SUM(I103:I109)</f>
        <v>0.31178</v>
      </c>
      <c r="J110" s="187"/>
      <c r="K110" s="188">
        <f>SUM(K103:K109)</f>
        <v>0</v>
      </c>
      <c r="Q110" s="165">
        <v>4</v>
      </c>
      <c r="BC110" s="189">
        <f>SUM(BC103:BC109)</f>
        <v>0</v>
      </c>
      <c r="BD110" s="189">
        <f>SUM(BD103:BD109)</f>
        <v>0</v>
      </c>
      <c r="BE110" s="189">
        <f>SUM(BE103:BE109)</f>
        <v>0</v>
      </c>
      <c r="BF110" s="189">
        <f>SUM(BF103:BF109)</f>
        <v>0</v>
      </c>
      <c r="BG110" s="189">
        <f>SUM(BG103:BG109)</f>
        <v>0</v>
      </c>
    </row>
    <row r="111" spans="1:17" ht="12.75">
      <c r="A111" s="158" t="s">
        <v>69</v>
      </c>
      <c r="B111" s="159" t="s">
        <v>243</v>
      </c>
      <c r="C111" s="160" t="s">
        <v>244</v>
      </c>
      <c r="D111" s="161"/>
      <c r="E111" s="162"/>
      <c r="F111" s="162"/>
      <c r="G111" s="163"/>
      <c r="H111" s="164"/>
      <c r="I111" s="164"/>
      <c r="J111" s="164"/>
      <c r="K111" s="164"/>
      <c r="Q111" s="165">
        <v>1</v>
      </c>
    </row>
    <row r="112" spans="1:59" ht="25.5">
      <c r="A112" s="166">
        <v>62</v>
      </c>
      <c r="B112" s="167" t="s">
        <v>245</v>
      </c>
      <c r="C112" s="168" t="s">
        <v>246</v>
      </c>
      <c r="D112" s="169" t="s">
        <v>110</v>
      </c>
      <c r="E112" s="170">
        <v>1</v>
      </c>
      <c r="F112" s="170">
        <v>0</v>
      </c>
      <c r="G112" s="171">
        <f>E112*F112</f>
        <v>0</v>
      </c>
      <c r="H112" s="172">
        <v>0.00152</v>
      </c>
      <c r="I112" s="172">
        <f>E112*H112</f>
        <v>0.00152</v>
      </c>
      <c r="J112" s="172">
        <v>0</v>
      </c>
      <c r="K112" s="172">
        <f>E112*J112</f>
        <v>0</v>
      </c>
      <c r="Q112" s="165">
        <v>2</v>
      </c>
      <c r="AA112" s="138">
        <v>12</v>
      </c>
      <c r="AB112" s="138">
        <v>0</v>
      </c>
      <c r="AC112" s="138">
        <v>62</v>
      </c>
      <c r="BB112" s="138">
        <v>2</v>
      </c>
      <c r="BC112" s="138">
        <f>IF(BB112=1,G112,0)</f>
        <v>0</v>
      </c>
      <c r="BD112" s="138">
        <f>IF(BB112=2,G112,0)</f>
        <v>0</v>
      </c>
      <c r="BE112" s="138">
        <f>IF(BB112=3,G112,0)</f>
        <v>0</v>
      </c>
      <c r="BF112" s="138">
        <f>IF(BB112=4,G112,0)</f>
        <v>0</v>
      </c>
      <c r="BG112" s="138">
        <f>IF(BB112=5,G112,0)</f>
        <v>0</v>
      </c>
    </row>
    <row r="113" spans="1:59" ht="12.75">
      <c r="A113" s="182"/>
      <c r="B113" s="183" t="s">
        <v>71</v>
      </c>
      <c r="C113" s="184" t="str">
        <f>CONCATENATE(B111," ",C111)</f>
        <v>734 Armatury dle specifikace</v>
      </c>
      <c r="D113" s="182"/>
      <c r="E113" s="185"/>
      <c r="F113" s="185"/>
      <c r="G113" s="186">
        <f>SUM(G111:G112)</f>
        <v>0</v>
      </c>
      <c r="H113" s="187"/>
      <c r="I113" s="188">
        <f>SUM(I111:I112)</f>
        <v>0.00152</v>
      </c>
      <c r="J113" s="187"/>
      <c r="K113" s="188">
        <f>SUM(K111:K112)</f>
        <v>0</v>
      </c>
      <c r="Q113" s="165">
        <v>4</v>
      </c>
      <c r="BC113" s="189">
        <f>SUM(BC111:BC112)</f>
        <v>0</v>
      </c>
      <c r="BD113" s="189">
        <f>SUM(BD111:BD112)</f>
        <v>0</v>
      </c>
      <c r="BE113" s="189">
        <f>SUM(BE111:BE112)</f>
        <v>0</v>
      </c>
      <c r="BF113" s="189">
        <f>SUM(BF111:BF112)</f>
        <v>0</v>
      </c>
      <c r="BG113" s="189">
        <f>SUM(BG111:BG112)</f>
        <v>0</v>
      </c>
    </row>
    <row r="114" spans="1:17" ht="12.75">
      <c r="A114" s="158" t="s">
        <v>69</v>
      </c>
      <c r="B114" s="159" t="s">
        <v>247</v>
      </c>
      <c r="C114" s="160" t="s">
        <v>248</v>
      </c>
      <c r="D114" s="161"/>
      <c r="E114" s="162"/>
      <c r="F114" s="162"/>
      <c r="G114" s="163"/>
      <c r="H114" s="164"/>
      <c r="I114" s="164"/>
      <c r="J114" s="164"/>
      <c r="K114" s="164"/>
      <c r="Q114" s="165">
        <v>1</v>
      </c>
    </row>
    <row r="115" spans="1:59" ht="25.5">
      <c r="A115" s="166">
        <v>63</v>
      </c>
      <c r="B115" s="167" t="s">
        <v>249</v>
      </c>
      <c r="C115" s="168" t="s">
        <v>250</v>
      </c>
      <c r="D115" s="169" t="s">
        <v>113</v>
      </c>
      <c r="E115" s="170">
        <v>2</v>
      </c>
      <c r="F115" s="170">
        <v>0</v>
      </c>
      <c r="G115" s="171">
        <f>E115*F115</f>
        <v>0</v>
      </c>
      <c r="H115" s="172">
        <v>0</v>
      </c>
      <c r="I115" s="172">
        <f>E115*H115</f>
        <v>0</v>
      </c>
      <c r="J115" s="172">
        <v>0</v>
      </c>
      <c r="K115" s="172">
        <f>E115*J115</f>
        <v>0</v>
      </c>
      <c r="Q115" s="165">
        <v>2</v>
      </c>
      <c r="AA115" s="138">
        <v>12</v>
      </c>
      <c r="AB115" s="138">
        <v>0</v>
      </c>
      <c r="AC115" s="138">
        <v>63</v>
      </c>
      <c r="BB115" s="138">
        <v>2</v>
      </c>
      <c r="BC115" s="138">
        <f>IF(BB115=1,G115,0)</f>
        <v>0</v>
      </c>
      <c r="BD115" s="138">
        <f>IF(BB115=2,G115,0)</f>
        <v>0</v>
      </c>
      <c r="BE115" s="138">
        <f>IF(BB115=3,G115,0)</f>
        <v>0</v>
      </c>
      <c r="BF115" s="138">
        <f>IF(BB115=4,G115,0)</f>
        <v>0</v>
      </c>
      <c r="BG115" s="138">
        <f>IF(BB115=5,G115,0)</f>
        <v>0</v>
      </c>
    </row>
    <row r="116" spans="1:59" ht="25.5">
      <c r="A116" s="166">
        <v>64</v>
      </c>
      <c r="B116" s="167" t="s">
        <v>251</v>
      </c>
      <c r="C116" s="168" t="s">
        <v>252</v>
      </c>
      <c r="D116" s="169" t="s">
        <v>113</v>
      </c>
      <c r="E116" s="170">
        <v>2</v>
      </c>
      <c r="F116" s="170">
        <v>0</v>
      </c>
      <c r="G116" s="171">
        <f>E116*F116</f>
        <v>0</v>
      </c>
      <c r="H116" s="172">
        <v>0</v>
      </c>
      <c r="I116" s="172">
        <f>E116*H116</f>
        <v>0</v>
      </c>
      <c r="J116" s="172">
        <v>0</v>
      </c>
      <c r="K116" s="172">
        <f>E116*J116</f>
        <v>0</v>
      </c>
      <c r="Q116" s="165">
        <v>2</v>
      </c>
      <c r="AA116" s="138">
        <v>12</v>
      </c>
      <c r="AB116" s="138">
        <v>0</v>
      </c>
      <c r="AC116" s="138">
        <v>64</v>
      </c>
      <c r="BB116" s="138">
        <v>2</v>
      </c>
      <c r="BC116" s="138">
        <f>IF(BB116=1,G116,0)</f>
        <v>0</v>
      </c>
      <c r="BD116" s="138">
        <f>IF(BB116=2,G116,0)</f>
        <v>0</v>
      </c>
      <c r="BE116" s="138">
        <f>IF(BB116=3,G116,0)</f>
        <v>0</v>
      </c>
      <c r="BF116" s="138">
        <f>IF(BB116=4,G116,0)</f>
        <v>0</v>
      </c>
      <c r="BG116" s="138">
        <f>IF(BB116=5,G116,0)</f>
        <v>0</v>
      </c>
    </row>
    <row r="117" spans="1:59" ht="25.5">
      <c r="A117" s="166">
        <v>65</v>
      </c>
      <c r="B117" s="167" t="s">
        <v>253</v>
      </c>
      <c r="C117" s="168" t="s">
        <v>254</v>
      </c>
      <c r="D117" s="169" t="s">
        <v>113</v>
      </c>
      <c r="E117" s="170">
        <v>2</v>
      </c>
      <c r="F117" s="170">
        <v>0</v>
      </c>
      <c r="G117" s="171">
        <f>E117*F117</f>
        <v>0</v>
      </c>
      <c r="H117" s="172">
        <v>0</v>
      </c>
      <c r="I117" s="172">
        <f>E117*H117</f>
        <v>0</v>
      </c>
      <c r="J117" s="172">
        <v>0</v>
      </c>
      <c r="K117" s="172">
        <f>E117*J117</f>
        <v>0</v>
      </c>
      <c r="Q117" s="165">
        <v>2</v>
      </c>
      <c r="AA117" s="138">
        <v>12</v>
      </c>
      <c r="AB117" s="138">
        <v>0</v>
      </c>
      <c r="AC117" s="138">
        <v>65</v>
      </c>
      <c r="BB117" s="138">
        <v>2</v>
      </c>
      <c r="BC117" s="138">
        <f>IF(BB117=1,G117,0)</f>
        <v>0</v>
      </c>
      <c r="BD117" s="138">
        <f>IF(BB117=2,G117,0)</f>
        <v>0</v>
      </c>
      <c r="BE117" s="138">
        <f>IF(BB117=3,G117,0)</f>
        <v>0</v>
      </c>
      <c r="BF117" s="138">
        <f>IF(BB117=4,G117,0)</f>
        <v>0</v>
      </c>
      <c r="BG117" s="138">
        <f>IF(BB117=5,G117,0)</f>
        <v>0</v>
      </c>
    </row>
    <row r="118" spans="1:59" ht="25.5">
      <c r="A118" s="166">
        <v>66</v>
      </c>
      <c r="B118" s="167" t="s">
        <v>255</v>
      </c>
      <c r="C118" s="168" t="s">
        <v>256</v>
      </c>
      <c r="D118" s="169" t="s">
        <v>113</v>
      </c>
      <c r="E118" s="170">
        <v>2</v>
      </c>
      <c r="F118" s="170">
        <v>0</v>
      </c>
      <c r="G118" s="171">
        <f>E118*F118</f>
        <v>0</v>
      </c>
      <c r="H118" s="172">
        <v>0</v>
      </c>
      <c r="I118" s="172">
        <f>E118*H118</f>
        <v>0</v>
      </c>
      <c r="J118" s="172">
        <v>0</v>
      </c>
      <c r="K118" s="172">
        <f>E118*J118</f>
        <v>0</v>
      </c>
      <c r="Q118" s="165">
        <v>2</v>
      </c>
      <c r="AA118" s="138">
        <v>12</v>
      </c>
      <c r="AB118" s="138">
        <v>0</v>
      </c>
      <c r="AC118" s="138">
        <v>66</v>
      </c>
      <c r="BB118" s="138">
        <v>2</v>
      </c>
      <c r="BC118" s="138">
        <f>IF(BB118=1,G118,0)</f>
        <v>0</v>
      </c>
      <c r="BD118" s="138">
        <f>IF(BB118=2,G118,0)</f>
        <v>0</v>
      </c>
      <c r="BE118" s="138">
        <f>IF(BB118=3,G118,0)</f>
        <v>0</v>
      </c>
      <c r="BF118" s="138">
        <f>IF(BB118=4,G118,0)</f>
        <v>0</v>
      </c>
      <c r="BG118" s="138">
        <f>IF(BB118=5,G118,0)</f>
        <v>0</v>
      </c>
    </row>
    <row r="119" spans="1:59" ht="25.5">
      <c r="A119" s="166">
        <v>67</v>
      </c>
      <c r="B119" s="167" t="s">
        <v>257</v>
      </c>
      <c r="C119" s="168" t="s">
        <v>256</v>
      </c>
      <c r="D119" s="169" t="s">
        <v>113</v>
      </c>
      <c r="E119" s="170">
        <v>2</v>
      </c>
      <c r="F119" s="170">
        <v>0</v>
      </c>
      <c r="G119" s="171">
        <f>E119*F119</f>
        <v>0</v>
      </c>
      <c r="H119" s="172">
        <v>0</v>
      </c>
      <c r="I119" s="172">
        <f>E119*H119</f>
        <v>0</v>
      </c>
      <c r="J119" s="172">
        <v>0</v>
      </c>
      <c r="K119" s="172">
        <f>E119*J119</f>
        <v>0</v>
      </c>
      <c r="Q119" s="165">
        <v>2</v>
      </c>
      <c r="AA119" s="138">
        <v>12</v>
      </c>
      <c r="AB119" s="138">
        <v>0</v>
      </c>
      <c r="AC119" s="138">
        <v>67</v>
      </c>
      <c r="BB119" s="138">
        <v>2</v>
      </c>
      <c r="BC119" s="138">
        <f>IF(BB119=1,G119,0)</f>
        <v>0</v>
      </c>
      <c r="BD119" s="138">
        <f>IF(BB119=2,G119,0)</f>
        <v>0</v>
      </c>
      <c r="BE119" s="138">
        <f>IF(BB119=3,G119,0)</f>
        <v>0</v>
      </c>
      <c r="BF119" s="138">
        <f>IF(BB119=4,G119,0)</f>
        <v>0</v>
      </c>
      <c r="BG119" s="138">
        <f>IF(BB119=5,G119,0)</f>
        <v>0</v>
      </c>
    </row>
    <row r="120" spans="1:59" ht="12.75">
      <c r="A120" s="166">
        <v>68</v>
      </c>
      <c r="B120" s="167" t="s">
        <v>258</v>
      </c>
      <c r="C120" s="168" t="s">
        <v>259</v>
      </c>
      <c r="D120" s="169" t="s">
        <v>113</v>
      </c>
      <c r="E120" s="170">
        <v>4</v>
      </c>
      <c r="F120" s="170">
        <v>0</v>
      </c>
      <c r="G120" s="171">
        <f>E120*F120</f>
        <v>0</v>
      </c>
      <c r="H120" s="172">
        <v>0</v>
      </c>
      <c r="I120" s="172">
        <f>E120*H120</f>
        <v>0</v>
      </c>
      <c r="J120" s="172">
        <v>0</v>
      </c>
      <c r="K120" s="172">
        <f>E120*J120</f>
        <v>0</v>
      </c>
      <c r="Q120" s="165">
        <v>2</v>
      </c>
      <c r="AA120" s="138">
        <v>12</v>
      </c>
      <c r="AB120" s="138">
        <v>0</v>
      </c>
      <c r="AC120" s="138">
        <v>68</v>
      </c>
      <c r="BB120" s="138">
        <v>2</v>
      </c>
      <c r="BC120" s="138">
        <f>IF(BB120=1,G120,0)</f>
        <v>0</v>
      </c>
      <c r="BD120" s="138">
        <f>IF(BB120=2,G120,0)</f>
        <v>0</v>
      </c>
      <c r="BE120" s="138">
        <f>IF(BB120=3,G120,0)</f>
        <v>0</v>
      </c>
      <c r="BF120" s="138">
        <f>IF(BB120=4,G120,0)</f>
        <v>0</v>
      </c>
      <c r="BG120" s="138">
        <f>IF(BB120=5,G120,0)</f>
        <v>0</v>
      </c>
    </row>
    <row r="121" spans="1:59" ht="25.5">
      <c r="A121" s="166">
        <v>69</v>
      </c>
      <c r="B121" s="167" t="s">
        <v>260</v>
      </c>
      <c r="C121" s="168" t="s">
        <v>261</v>
      </c>
      <c r="D121" s="169" t="s">
        <v>113</v>
      </c>
      <c r="E121" s="170">
        <v>4</v>
      </c>
      <c r="F121" s="170">
        <v>0</v>
      </c>
      <c r="G121" s="171">
        <f>E121*F121</f>
        <v>0</v>
      </c>
      <c r="H121" s="172">
        <v>0</v>
      </c>
      <c r="I121" s="172">
        <f>E121*H121</f>
        <v>0</v>
      </c>
      <c r="J121" s="172">
        <v>0</v>
      </c>
      <c r="K121" s="172">
        <f>E121*J121</f>
        <v>0</v>
      </c>
      <c r="Q121" s="165">
        <v>2</v>
      </c>
      <c r="AA121" s="138">
        <v>12</v>
      </c>
      <c r="AB121" s="138">
        <v>0</v>
      </c>
      <c r="AC121" s="138">
        <v>69</v>
      </c>
      <c r="BB121" s="138">
        <v>2</v>
      </c>
      <c r="BC121" s="138">
        <f>IF(BB121=1,G121,0)</f>
        <v>0</v>
      </c>
      <c r="BD121" s="138">
        <f>IF(BB121=2,G121,0)</f>
        <v>0</v>
      </c>
      <c r="BE121" s="138">
        <f>IF(BB121=3,G121,0)</f>
        <v>0</v>
      </c>
      <c r="BF121" s="138">
        <f>IF(BB121=4,G121,0)</f>
        <v>0</v>
      </c>
      <c r="BG121" s="138">
        <f>IF(BB121=5,G121,0)</f>
        <v>0</v>
      </c>
    </row>
    <row r="122" spans="1:59" ht="12.75">
      <c r="A122" s="182"/>
      <c r="B122" s="183" t="s">
        <v>71</v>
      </c>
      <c r="C122" s="184" t="str">
        <f>CONCATENATE(B114," ",C114)</f>
        <v>735 Otopná tělesa dle specifikace</v>
      </c>
      <c r="D122" s="182"/>
      <c r="E122" s="185"/>
      <c r="F122" s="185"/>
      <c r="G122" s="186">
        <f>SUM(G114:G121)</f>
        <v>0</v>
      </c>
      <c r="H122" s="187"/>
      <c r="I122" s="188">
        <f>SUM(I114:I121)</f>
        <v>0</v>
      </c>
      <c r="J122" s="187"/>
      <c r="K122" s="188">
        <f>SUM(K114:K121)</f>
        <v>0</v>
      </c>
      <c r="Q122" s="165">
        <v>4</v>
      </c>
      <c r="BC122" s="189">
        <f>SUM(BC114:BC121)</f>
        <v>0</v>
      </c>
      <c r="BD122" s="189">
        <f>SUM(BD114:BD121)</f>
        <v>0</v>
      </c>
      <c r="BE122" s="189">
        <f>SUM(BE114:BE121)</f>
        <v>0</v>
      </c>
      <c r="BF122" s="189">
        <f>SUM(BF114:BF121)</f>
        <v>0</v>
      </c>
      <c r="BG122" s="189">
        <f>SUM(BG114:BG121)</f>
        <v>0</v>
      </c>
    </row>
    <row r="123" spans="1:17" ht="12.75">
      <c r="A123" s="158" t="s">
        <v>69</v>
      </c>
      <c r="B123" s="159" t="s">
        <v>262</v>
      </c>
      <c r="C123" s="160" t="s">
        <v>263</v>
      </c>
      <c r="D123" s="161"/>
      <c r="E123" s="162"/>
      <c r="F123" s="162"/>
      <c r="G123" s="163"/>
      <c r="H123" s="164"/>
      <c r="I123" s="164"/>
      <c r="J123" s="164"/>
      <c r="K123" s="164"/>
      <c r="Q123" s="165">
        <v>1</v>
      </c>
    </row>
    <row r="124" spans="1:59" ht="25.5">
      <c r="A124" s="166">
        <v>70</v>
      </c>
      <c r="B124" s="167" t="s">
        <v>85</v>
      </c>
      <c r="C124" s="168" t="s">
        <v>264</v>
      </c>
      <c r="D124" s="169" t="s">
        <v>116</v>
      </c>
      <c r="E124" s="170">
        <v>102</v>
      </c>
      <c r="F124" s="170">
        <v>0</v>
      </c>
      <c r="G124" s="171">
        <f>E124*F124</f>
        <v>0</v>
      </c>
      <c r="H124" s="172">
        <v>0.01478</v>
      </c>
      <c r="I124" s="172">
        <f>E124*H124</f>
        <v>1.50756</v>
      </c>
      <c r="J124" s="172">
        <v>0</v>
      </c>
      <c r="K124" s="172">
        <f>E124*J124</f>
        <v>0</v>
      </c>
      <c r="Q124" s="165">
        <v>2</v>
      </c>
      <c r="AA124" s="138">
        <v>12</v>
      </c>
      <c r="AB124" s="138">
        <v>0</v>
      </c>
      <c r="AC124" s="138">
        <v>70</v>
      </c>
      <c r="BB124" s="138">
        <v>2</v>
      </c>
      <c r="BC124" s="138">
        <f>IF(BB124=1,G124,0)</f>
        <v>0</v>
      </c>
      <c r="BD124" s="138">
        <f>IF(BB124=2,G124,0)</f>
        <v>0</v>
      </c>
      <c r="BE124" s="138">
        <f>IF(BB124=3,G124,0)</f>
        <v>0</v>
      </c>
      <c r="BF124" s="138">
        <f>IF(BB124=4,G124,0)</f>
        <v>0</v>
      </c>
      <c r="BG124" s="138">
        <f>IF(BB124=5,G124,0)</f>
        <v>0</v>
      </c>
    </row>
    <row r="125" spans="1:59" ht="12.75">
      <c r="A125" s="166">
        <v>71</v>
      </c>
      <c r="B125" s="167" t="s">
        <v>265</v>
      </c>
      <c r="C125" s="168" t="s">
        <v>266</v>
      </c>
      <c r="D125" s="169" t="s">
        <v>88</v>
      </c>
      <c r="E125" s="170">
        <v>2</v>
      </c>
      <c r="F125" s="170">
        <v>0</v>
      </c>
      <c r="G125" s="171">
        <f>E125*F125</f>
        <v>0</v>
      </c>
      <c r="H125" s="172">
        <v>0.0291</v>
      </c>
      <c r="I125" s="172">
        <f>E125*H125</f>
        <v>0.0582</v>
      </c>
      <c r="J125" s="172">
        <v>0</v>
      </c>
      <c r="K125" s="172">
        <f>E125*J125</f>
        <v>0</v>
      </c>
      <c r="Q125" s="165">
        <v>2</v>
      </c>
      <c r="AA125" s="138">
        <v>12</v>
      </c>
      <c r="AB125" s="138">
        <v>0</v>
      </c>
      <c r="AC125" s="138">
        <v>71</v>
      </c>
      <c r="BB125" s="138">
        <v>2</v>
      </c>
      <c r="BC125" s="138">
        <f>IF(BB125=1,G125,0)</f>
        <v>0</v>
      </c>
      <c r="BD125" s="138">
        <f>IF(BB125=2,G125,0)</f>
        <v>0</v>
      </c>
      <c r="BE125" s="138">
        <f>IF(BB125=3,G125,0)</f>
        <v>0</v>
      </c>
      <c r="BF125" s="138">
        <f>IF(BB125=4,G125,0)</f>
        <v>0</v>
      </c>
      <c r="BG125" s="138">
        <f>IF(BB125=5,G125,0)</f>
        <v>0</v>
      </c>
    </row>
    <row r="126" spans="1:59" ht="12.75">
      <c r="A126" s="166">
        <v>72</v>
      </c>
      <c r="B126" s="167" t="s">
        <v>267</v>
      </c>
      <c r="C126" s="168" t="s">
        <v>268</v>
      </c>
      <c r="D126" s="169" t="s">
        <v>88</v>
      </c>
      <c r="E126" s="170">
        <v>2</v>
      </c>
      <c r="F126" s="170">
        <v>0</v>
      </c>
      <c r="G126" s="171">
        <f>E126*F126</f>
        <v>0</v>
      </c>
      <c r="H126" s="172">
        <v>0.0165</v>
      </c>
      <c r="I126" s="172">
        <f>E126*H126</f>
        <v>0.033</v>
      </c>
      <c r="J126" s="172">
        <v>0</v>
      </c>
      <c r="K126" s="172">
        <f>E126*J126</f>
        <v>0</v>
      </c>
      <c r="Q126" s="165">
        <v>2</v>
      </c>
      <c r="AA126" s="138">
        <v>12</v>
      </c>
      <c r="AB126" s="138">
        <v>0</v>
      </c>
      <c r="AC126" s="138">
        <v>72</v>
      </c>
      <c r="BB126" s="138">
        <v>2</v>
      </c>
      <c r="BC126" s="138">
        <f>IF(BB126=1,G126,0)</f>
        <v>0</v>
      </c>
      <c r="BD126" s="138">
        <f>IF(BB126=2,G126,0)</f>
        <v>0</v>
      </c>
      <c r="BE126" s="138">
        <f>IF(BB126=3,G126,0)</f>
        <v>0</v>
      </c>
      <c r="BF126" s="138">
        <f>IF(BB126=4,G126,0)</f>
        <v>0</v>
      </c>
      <c r="BG126" s="138">
        <f>IF(BB126=5,G126,0)</f>
        <v>0</v>
      </c>
    </row>
    <row r="127" spans="1:59" ht="12.75">
      <c r="A127" s="182"/>
      <c r="B127" s="183" t="s">
        <v>71</v>
      </c>
      <c r="C127" s="184" t="str">
        <f>CONCATENATE(B123," ",C123)</f>
        <v>762 Konstrukce tesařské</v>
      </c>
      <c r="D127" s="182"/>
      <c r="E127" s="185"/>
      <c r="F127" s="185"/>
      <c r="G127" s="186">
        <f>SUM(G123:G126)</f>
        <v>0</v>
      </c>
      <c r="H127" s="187"/>
      <c r="I127" s="188">
        <f>SUM(I123:I126)</f>
        <v>1.59876</v>
      </c>
      <c r="J127" s="187"/>
      <c r="K127" s="188">
        <f>SUM(K123:K126)</f>
        <v>0</v>
      </c>
      <c r="Q127" s="165">
        <v>4</v>
      </c>
      <c r="BC127" s="189">
        <f>SUM(BC123:BC126)</f>
        <v>0</v>
      </c>
      <c r="BD127" s="189">
        <f>SUM(BD123:BD126)</f>
        <v>0</v>
      </c>
      <c r="BE127" s="189">
        <f>SUM(BE123:BE126)</f>
        <v>0</v>
      </c>
      <c r="BF127" s="189">
        <f>SUM(BF123:BF126)</f>
        <v>0</v>
      </c>
      <c r="BG127" s="189">
        <f>SUM(BG123:BG126)</f>
        <v>0</v>
      </c>
    </row>
    <row r="128" spans="1:17" ht="12.75">
      <c r="A128" s="158" t="s">
        <v>69</v>
      </c>
      <c r="B128" s="159" t="s">
        <v>269</v>
      </c>
      <c r="C128" s="160" t="s">
        <v>270</v>
      </c>
      <c r="D128" s="161"/>
      <c r="E128" s="162"/>
      <c r="F128" s="162"/>
      <c r="G128" s="163"/>
      <c r="H128" s="164"/>
      <c r="I128" s="164"/>
      <c r="J128" s="164"/>
      <c r="K128" s="164"/>
      <c r="Q128" s="165">
        <v>1</v>
      </c>
    </row>
    <row r="129" spans="1:59" ht="12.75">
      <c r="A129" s="166">
        <v>73</v>
      </c>
      <c r="B129" s="167" t="s">
        <v>271</v>
      </c>
      <c r="C129" s="168" t="s">
        <v>272</v>
      </c>
      <c r="D129" s="169" t="s">
        <v>116</v>
      </c>
      <c r="E129" s="170">
        <v>7</v>
      </c>
      <c r="F129" s="170">
        <v>0</v>
      </c>
      <c r="G129" s="171">
        <f>E129*F129</f>
        <v>0</v>
      </c>
      <c r="H129" s="172">
        <v>0.01808</v>
      </c>
      <c r="I129" s="172">
        <f>E129*H129</f>
        <v>0.12656</v>
      </c>
      <c r="J129" s="172">
        <v>0</v>
      </c>
      <c r="K129" s="172">
        <f>E129*J129</f>
        <v>0</v>
      </c>
      <c r="Q129" s="165">
        <v>2</v>
      </c>
      <c r="AA129" s="138">
        <v>12</v>
      </c>
      <c r="AB129" s="138">
        <v>0</v>
      </c>
      <c r="AC129" s="138">
        <v>73</v>
      </c>
      <c r="BB129" s="138">
        <v>2</v>
      </c>
      <c r="BC129" s="138">
        <f>IF(BB129=1,G129,0)</f>
        <v>0</v>
      </c>
      <c r="BD129" s="138">
        <f>IF(BB129=2,G129,0)</f>
        <v>0</v>
      </c>
      <c r="BE129" s="138">
        <f>IF(BB129=3,G129,0)</f>
        <v>0</v>
      </c>
      <c r="BF129" s="138">
        <f>IF(BB129=4,G129,0)</f>
        <v>0</v>
      </c>
      <c r="BG129" s="138">
        <f>IF(BB129=5,G129,0)</f>
        <v>0</v>
      </c>
    </row>
    <row r="130" spans="1:59" ht="12.75">
      <c r="A130" s="166">
        <v>74</v>
      </c>
      <c r="B130" s="167" t="s">
        <v>273</v>
      </c>
      <c r="C130" s="168" t="s">
        <v>274</v>
      </c>
      <c r="D130" s="169" t="s">
        <v>116</v>
      </c>
      <c r="E130" s="170">
        <v>2.3</v>
      </c>
      <c r="F130" s="170">
        <v>0</v>
      </c>
      <c r="G130" s="171">
        <f>E130*F130</f>
        <v>0</v>
      </c>
      <c r="H130" s="172">
        <v>0</v>
      </c>
      <c r="I130" s="172">
        <f>E130*H130</f>
        <v>0</v>
      </c>
      <c r="J130" s="172">
        <v>0</v>
      </c>
      <c r="K130" s="172">
        <f>E130*J130</f>
        <v>0</v>
      </c>
      <c r="Q130" s="165">
        <v>2</v>
      </c>
      <c r="AA130" s="138">
        <v>12</v>
      </c>
      <c r="AB130" s="138">
        <v>0</v>
      </c>
      <c r="AC130" s="138">
        <v>74</v>
      </c>
      <c r="BB130" s="138">
        <v>2</v>
      </c>
      <c r="BC130" s="138">
        <f>IF(BB130=1,G130,0)</f>
        <v>0</v>
      </c>
      <c r="BD130" s="138">
        <f>IF(BB130=2,G130,0)</f>
        <v>0</v>
      </c>
      <c r="BE130" s="138">
        <f>IF(BB130=3,G130,0)</f>
        <v>0</v>
      </c>
      <c r="BF130" s="138">
        <f>IF(BB130=4,G130,0)</f>
        <v>0</v>
      </c>
      <c r="BG130" s="138">
        <f>IF(BB130=5,G130,0)</f>
        <v>0</v>
      </c>
    </row>
    <row r="131" spans="1:59" ht="12.75">
      <c r="A131" s="182"/>
      <c r="B131" s="183" t="s">
        <v>71</v>
      </c>
      <c r="C131" s="184" t="str">
        <f>CONCATENATE(B128," ",C128)</f>
        <v>766 Konstrukce truhlářské</v>
      </c>
      <c r="D131" s="182"/>
      <c r="E131" s="185"/>
      <c r="F131" s="185"/>
      <c r="G131" s="186">
        <f>SUM(G128:G130)</f>
        <v>0</v>
      </c>
      <c r="H131" s="187"/>
      <c r="I131" s="188">
        <f>SUM(I128:I130)</f>
        <v>0.12656</v>
      </c>
      <c r="J131" s="187"/>
      <c r="K131" s="188">
        <f>SUM(K128:K130)</f>
        <v>0</v>
      </c>
      <c r="Q131" s="165">
        <v>4</v>
      </c>
      <c r="BC131" s="189">
        <f>SUM(BC128:BC130)</f>
        <v>0</v>
      </c>
      <c r="BD131" s="189">
        <f>SUM(BD128:BD130)</f>
        <v>0</v>
      </c>
      <c r="BE131" s="189">
        <f>SUM(BE128:BE130)</f>
        <v>0</v>
      </c>
      <c r="BF131" s="189">
        <f>SUM(BF128:BF130)</f>
        <v>0</v>
      </c>
      <c r="BG131" s="189">
        <f>SUM(BG128:BG130)</f>
        <v>0</v>
      </c>
    </row>
    <row r="132" spans="1:17" ht="12.75">
      <c r="A132" s="158" t="s">
        <v>69</v>
      </c>
      <c r="B132" s="159" t="s">
        <v>275</v>
      </c>
      <c r="C132" s="160" t="s">
        <v>276</v>
      </c>
      <c r="D132" s="161"/>
      <c r="E132" s="162"/>
      <c r="F132" s="162"/>
      <c r="G132" s="163"/>
      <c r="H132" s="164"/>
      <c r="I132" s="164"/>
      <c r="J132" s="164"/>
      <c r="K132" s="164"/>
      <c r="Q132" s="165">
        <v>1</v>
      </c>
    </row>
    <row r="133" spans="1:59" ht="12.75">
      <c r="A133" s="166">
        <v>75</v>
      </c>
      <c r="B133" s="167" t="s">
        <v>277</v>
      </c>
      <c r="C133" s="168" t="s">
        <v>278</v>
      </c>
      <c r="D133" s="169" t="s">
        <v>78</v>
      </c>
      <c r="E133" s="170">
        <v>140.8</v>
      </c>
      <c r="F133" s="170">
        <v>0</v>
      </c>
      <c r="G133" s="171">
        <f>E133*F133</f>
        <v>0</v>
      </c>
      <c r="H133" s="172">
        <v>0.00903</v>
      </c>
      <c r="I133" s="172">
        <f>E133*H133</f>
        <v>1.271424</v>
      </c>
      <c r="J133" s="172">
        <v>0</v>
      </c>
      <c r="K133" s="172">
        <f>E133*J133</f>
        <v>0</v>
      </c>
      <c r="Q133" s="165">
        <v>2</v>
      </c>
      <c r="AA133" s="138">
        <v>12</v>
      </c>
      <c r="AB133" s="138">
        <v>0</v>
      </c>
      <c r="AC133" s="138">
        <v>75</v>
      </c>
      <c r="BB133" s="138">
        <v>2</v>
      </c>
      <c r="BC133" s="138">
        <f>IF(BB133=1,G133,0)</f>
        <v>0</v>
      </c>
      <c r="BD133" s="138">
        <f>IF(BB133=2,G133,0)</f>
        <v>0</v>
      </c>
      <c r="BE133" s="138">
        <f>IF(BB133=3,G133,0)</f>
        <v>0</v>
      </c>
      <c r="BF133" s="138">
        <f>IF(BB133=4,G133,0)</f>
        <v>0</v>
      </c>
      <c r="BG133" s="138">
        <f>IF(BB133=5,G133,0)</f>
        <v>0</v>
      </c>
    </row>
    <row r="134" spans="1:17" ht="12.75">
      <c r="A134" s="173"/>
      <c r="B134" s="174"/>
      <c r="C134" s="175" t="s">
        <v>279</v>
      </c>
      <c r="D134" s="176"/>
      <c r="E134" s="177">
        <v>140.8</v>
      </c>
      <c r="F134" s="178"/>
      <c r="G134" s="179"/>
      <c r="H134" s="180"/>
      <c r="I134" s="180"/>
      <c r="J134" s="180"/>
      <c r="K134" s="180"/>
      <c r="M134" s="138" t="s">
        <v>279</v>
      </c>
      <c r="O134" s="181"/>
      <c r="Q134" s="165"/>
    </row>
    <row r="135" spans="1:59" ht="25.5">
      <c r="A135" s="166">
        <v>76</v>
      </c>
      <c r="B135" s="167" t="s">
        <v>280</v>
      </c>
      <c r="C135" s="168" t="s">
        <v>281</v>
      </c>
      <c r="D135" s="169" t="s">
        <v>116</v>
      </c>
      <c r="E135" s="170">
        <v>11.79</v>
      </c>
      <c r="F135" s="170">
        <v>0</v>
      </c>
      <c r="G135" s="171">
        <f>E135*F135</f>
        <v>0</v>
      </c>
      <c r="H135" s="172">
        <v>0.00088</v>
      </c>
      <c r="I135" s="172">
        <f>E135*H135</f>
        <v>0.0103752</v>
      </c>
      <c r="J135" s="172">
        <v>0</v>
      </c>
      <c r="K135" s="172">
        <f>E135*J135</f>
        <v>0</v>
      </c>
      <c r="Q135" s="165">
        <v>2</v>
      </c>
      <c r="AA135" s="138">
        <v>12</v>
      </c>
      <c r="AB135" s="138">
        <v>0</v>
      </c>
      <c r="AC135" s="138">
        <v>76</v>
      </c>
      <c r="BB135" s="138">
        <v>2</v>
      </c>
      <c r="BC135" s="138">
        <f>IF(BB135=1,G135,0)</f>
        <v>0</v>
      </c>
      <c r="BD135" s="138">
        <f>IF(BB135=2,G135,0)</f>
        <v>0</v>
      </c>
      <c r="BE135" s="138">
        <f>IF(BB135=3,G135,0)</f>
        <v>0</v>
      </c>
      <c r="BF135" s="138">
        <f>IF(BB135=4,G135,0)</f>
        <v>0</v>
      </c>
      <c r="BG135" s="138">
        <f>IF(BB135=5,G135,0)</f>
        <v>0</v>
      </c>
    </row>
    <row r="136" spans="1:59" ht="25.5">
      <c r="A136" s="166">
        <v>77</v>
      </c>
      <c r="B136" s="167" t="s">
        <v>282</v>
      </c>
      <c r="C136" s="168" t="s">
        <v>283</v>
      </c>
      <c r="D136" s="169" t="s">
        <v>78</v>
      </c>
      <c r="E136" s="170">
        <v>129</v>
      </c>
      <c r="F136" s="170">
        <v>0</v>
      </c>
      <c r="G136" s="171">
        <f>E136*F136</f>
        <v>0</v>
      </c>
      <c r="H136" s="172">
        <v>0.00117</v>
      </c>
      <c r="I136" s="172">
        <f>E136*H136</f>
        <v>0.15093</v>
      </c>
      <c r="J136" s="172">
        <v>0</v>
      </c>
      <c r="K136" s="172">
        <f>E136*J136</f>
        <v>0</v>
      </c>
      <c r="Q136" s="165">
        <v>2</v>
      </c>
      <c r="AA136" s="138">
        <v>12</v>
      </c>
      <c r="AB136" s="138">
        <v>0</v>
      </c>
      <c r="AC136" s="138">
        <v>77</v>
      </c>
      <c r="BB136" s="138">
        <v>2</v>
      </c>
      <c r="BC136" s="138">
        <f>IF(BB136=1,G136,0)</f>
        <v>0</v>
      </c>
      <c r="BD136" s="138">
        <f>IF(BB136=2,G136,0)</f>
        <v>0</v>
      </c>
      <c r="BE136" s="138">
        <f>IF(BB136=3,G136,0)</f>
        <v>0</v>
      </c>
      <c r="BF136" s="138">
        <f>IF(BB136=4,G136,0)</f>
        <v>0</v>
      </c>
      <c r="BG136" s="138">
        <f>IF(BB136=5,G136,0)</f>
        <v>0</v>
      </c>
    </row>
    <row r="137" spans="1:17" ht="12.75">
      <c r="A137" s="173"/>
      <c r="B137" s="174"/>
      <c r="C137" s="175" t="s">
        <v>284</v>
      </c>
      <c r="D137" s="176"/>
      <c r="E137" s="177">
        <v>119</v>
      </c>
      <c r="F137" s="178"/>
      <c r="G137" s="179"/>
      <c r="H137" s="180"/>
      <c r="I137" s="180"/>
      <c r="J137" s="180"/>
      <c r="K137" s="180"/>
      <c r="M137" s="138" t="s">
        <v>284</v>
      </c>
      <c r="O137" s="181"/>
      <c r="Q137" s="165"/>
    </row>
    <row r="138" spans="1:17" ht="12.75">
      <c r="A138" s="173"/>
      <c r="B138" s="174"/>
      <c r="C138" s="175" t="s">
        <v>285</v>
      </c>
      <c r="D138" s="176"/>
      <c r="E138" s="177">
        <v>10</v>
      </c>
      <c r="F138" s="178"/>
      <c r="G138" s="179"/>
      <c r="H138" s="180"/>
      <c r="I138" s="180"/>
      <c r="J138" s="180"/>
      <c r="K138" s="180"/>
      <c r="M138" s="138" t="s">
        <v>285</v>
      </c>
      <c r="O138" s="181"/>
      <c r="Q138" s="165"/>
    </row>
    <row r="139" spans="1:59" ht="12.75">
      <c r="A139" s="166">
        <v>78</v>
      </c>
      <c r="B139" s="167" t="s">
        <v>286</v>
      </c>
      <c r="C139" s="168" t="s">
        <v>287</v>
      </c>
      <c r="D139" s="169" t="s">
        <v>78</v>
      </c>
      <c r="E139" s="170">
        <v>161.92</v>
      </c>
      <c r="F139" s="170">
        <v>0</v>
      </c>
      <c r="G139" s="171">
        <f>E139*F139</f>
        <v>0</v>
      </c>
      <c r="H139" s="172">
        <v>0</v>
      </c>
      <c r="I139" s="172">
        <f>E139*H139</f>
        <v>0</v>
      </c>
      <c r="J139" s="172">
        <v>0</v>
      </c>
      <c r="K139" s="172">
        <f>E139*J139</f>
        <v>0</v>
      </c>
      <c r="Q139" s="165">
        <v>2</v>
      </c>
      <c r="AA139" s="138">
        <v>12</v>
      </c>
      <c r="AB139" s="138">
        <v>0</v>
      </c>
      <c r="AC139" s="138">
        <v>78</v>
      </c>
      <c r="BB139" s="138">
        <v>2</v>
      </c>
      <c r="BC139" s="138">
        <f>IF(BB139=1,G139,0)</f>
        <v>0</v>
      </c>
      <c r="BD139" s="138">
        <f>IF(BB139=2,G139,0)</f>
        <v>0</v>
      </c>
      <c r="BE139" s="138">
        <f>IF(BB139=3,G139,0)</f>
        <v>0</v>
      </c>
      <c r="BF139" s="138">
        <f>IF(BB139=4,G139,0)</f>
        <v>0</v>
      </c>
      <c r="BG139" s="138">
        <f>IF(BB139=5,G139,0)</f>
        <v>0</v>
      </c>
    </row>
    <row r="140" spans="1:17" ht="12.75">
      <c r="A140" s="173"/>
      <c r="B140" s="174"/>
      <c r="C140" s="175" t="s">
        <v>288</v>
      </c>
      <c r="D140" s="176"/>
      <c r="E140" s="177">
        <v>161.92</v>
      </c>
      <c r="F140" s="178"/>
      <c r="G140" s="179"/>
      <c r="H140" s="180"/>
      <c r="I140" s="180"/>
      <c r="J140" s="180"/>
      <c r="K140" s="180"/>
      <c r="M140" s="138" t="s">
        <v>288</v>
      </c>
      <c r="O140" s="181"/>
      <c r="Q140" s="165"/>
    </row>
    <row r="141" spans="1:59" ht="12.75">
      <c r="A141" s="166">
        <v>79</v>
      </c>
      <c r="B141" s="167" t="s">
        <v>289</v>
      </c>
      <c r="C141" s="168" t="s">
        <v>290</v>
      </c>
      <c r="D141" s="169" t="s">
        <v>113</v>
      </c>
      <c r="E141" s="170">
        <v>16</v>
      </c>
      <c r="F141" s="170">
        <v>0</v>
      </c>
      <c r="G141" s="171">
        <f>E141*F141</f>
        <v>0</v>
      </c>
      <c r="H141" s="172">
        <v>0.0007</v>
      </c>
      <c r="I141" s="172">
        <f>E141*H141</f>
        <v>0.0112</v>
      </c>
      <c r="J141" s="172">
        <v>0</v>
      </c>
      <c r="K141" s="172">
        <f>E141*J141</f>
        <v>0</v>
      </c>
      <c r="Q141" s="165">
        <v>2</v>
      </c>
      <c r="AA141" s="138">
        <v>12</v>
      </c>
      <c r="AB141" s="138">
        <v>1</v>
      </c>
      <c r="AC141" s="138">
        <v>79</v>
      </c>
      <c r="BB141" s="138">
        <v>2</v>
      </c>
      <c r="BC141" s="138">
        <f>IF(BB141=1,G141,0)</f>
        <v>0</v>
      </c>
      <c r="BD141" s="138">
        <f>IF(BB141=2,G141,0)</f>
        <v>0</v>
      </c>
      <c r="BE141" s="138">
        <f>IF(BB141=3,G141,0)</f>
        <v>0</v>
      </c>
      <c r="BF141" s="138">
        <f>IF(BB141=4,G141,0)</f>
        <v>0</v>
      </c>
      <c r="BG141" s="138">
        <f>IF(BB141=5,G141,0)</f>
        <v>0</v>
      </c>
    </row>
    <row r="142" spans="1:59" ht="12.75">
      <c r="A142" s="166">
        <v>80</v>
      </c>
      <c r="B142" s="167" t="s">
        <v>291</v>
      </c>
      <c r="C142" s="168" t="s">
        <v>292</v>
      </c>
      <c r="D142" s="169" t="s">
        <v>113</v>
      </c>
      <c r="E142" s="170">
        <v>144</v>
      </c>
      <c r="F142" s="170">
        <v>0</v>
      </c>
      <c r="G142" s="171">
        <f>E142*F142</f>
        <v>0</v>
      </c>
      <c r="H142" s="172">
        <v>0.00034</v>
      </c>
      <c r="I142" s="172">
        <f>E142*H142</f>
        <v>0.048960000000000004</v>
      </c>
      <c r="J142" s="172">
        <v>0</v>
      </c>
      <c r="K142" s="172">
        <f>E142*J142</f>
        <v>0</v>
      </c>
      <c r="Q142" s="165">
        <v>2</v>
      </c>
      <c r="AA142" s="138">
        <v>12</v>
      </c>
      <c r="AB142" s="138">
        <v>1</v>
      </c>
      <c r="AC142" s="138">
        <v>80</v>
      </c>
      <c r="BB142" s="138">
        <v>2</v>
      </c>
      <c r="BC142" s="138">
        <f>IF(BB142=1,G142,0)</f>
        <v>0</v>
      </c>
      <c r="BD142" s="138">
        <f>IF(BB142=2,G142,0)</f>
        <v>0</v>
      </c>
      <c r="BE142" s="138">
        <f>IF(BB142=3,G142,0)</f>
        <v>0</v>
      </c>
      <c r="BF142" s="138">
        <f>IF(BB142=4,G142,0)</f>
        <v>0</v>
      </c>
      <c r="BG142" s="138">
        <f>IF(BB142=5,G142,0)</f>
        <v>0</v>
      </c>
    </row>
    <row r="143" spans="1:59" ht="12.75">
      <c r="A143" s="182"/>
      <c r="B143" s="183" t="s">
        <v>71</v>
      </c>
      <c r="C143" s="184" t="str">
        <f>CONCATENATE(B132," ",C132)</f>
        <v>776 Podlahy povlakové</v>
      </c>
      <c r="D143" s="182"/>
      <c r="E143" s="185"/>
      <c r="F143" s="185"/>
      <c r="G143" s="186">
        <f>SUM(G132:G142)</f>
        <v>0</v>
      </c>
      <c r="H143" s="187"/>
      <c r="I143" s="188">
        <f>SUM(I132:I142)</f>
        <v>1.4928892</v>
      </c>
      <c r="J143" s="187"/>
      <c r="K143" s="188">
        <f>SUM(K132:K142)</f>
        <v>0</v>
      </c>
      <c r="Q143" s="165">
        <v>4</v>
      </c>
      <c r="BC143" s="189">
        <f>SUM(BC132:BC142)</f>
        <v>0</v>
      </c>
      <c r="BD143" s="189">
        <f>SUM(BD132:BD142)</f>
        <v>0</v>
      </c>
      <c r="BE143" s="189">
        <f>SUM(BE132:BE142)</f>
        <v>0</v>
      </c>
      <c r="BF143" s="189">
        <f>SUM(BF132:BF142)</f>
        <v>0</v>
      </c>
      <c r="BG143" s="189">
        <f>SUM(BG132:BG142)</f>
        <v>0</v>
      </c>
    </row>
    <row r="144" spans="1:17" ht="12.75">
      <c r="A144" s="158" t="s">
        <v>69</v>
      </c>
      <c r="B144" s="159" t="s">
        <v>293</v>
      </c>
      <c r="C144" s="160" t="s">
        <v>294</v>
      </c>
      <c r="D144" s="161"/>
      <c r="E144" s="162"/>
      <c r="F144" s="162"/>
      <c r="G144" s="163"/>
      <c r="H144" s="164"/>
      <c r="I144" s="164"/>
      <c r="J144" s="164"/>
      <c r="K144" s="164"/>
      <c r="Q144" s="165">
        <v>1</v>
      </c>
    </row>
    <row r="145" spans="1:59" ht="12.75">
      <c r="A145" s="166">
        <v>81</v>
      </c>
      <c r="B145" s="167" t="s">
        <v>295</v>
      </c>
      <c r="C145" s="168" t="s">
        <v>296</v>
      </c>
      <c r="D145" s="169" t="s">
        <v>116</v>
      </c>
      <c r="E145" s="170">
        <v>4.3</v>
      </c>
      <c r="F145" s="170">
        <v>0</v>
      </c>
      <c r="G145" s="171">
        <f>E145*F145</f>
        <v>0</v>
      </c>
      <c r="H145" s="172">
        <v>0.02085</v>
      </c>
      <c r="I145" s="172">
        <f>E145*H145</f>
        <v>0.089655</v>
      </c>
      <c r="J145" s="172">
        <v>0</v>
      </c>
      <c r="K145" s="172">
        <f>E145*J145</f>
        <v>0</v>
      </c>
      <c r="Q145" s="165">
        <v>2</v>
      </c>
      <c r="AA145" s="138">
        <v>12</v>
      </c>
      <c r="AB145" s="138">
        <v>0</v>
      </c>
      <c r="AC145" s="138">
        <v>81</v>
      </c>
      <c r="BB145" s="138">
        <v>2</v>
      </c>
      <c r="BC145" s="138">
        <f>IF(BB145=1,G145,0)</f>
        <v>0</v>
      </c>
      <c r="BD145" s="138">
        <f>IF(BB145=2,G145,0)</f>
        <v>0</v>
      </c>
      <c r="BE145" s="138">
        <f>IF(BB145=3,G145,0)</f>
        <v>0</v>
      </c>
      <c r="BF145" s="138">
        <f>IF(BB145=4,G145,0)</f>
        <v>0</v>
      </c>
      <c r="BG145" s="138">
        <f>IF(BB145=5,G145,0)</f>
        <v>0</v>
      </c>
    </row>
    <row r="146" spans="1:59" ht="25.5">
      <c r="A146" s="166">
        <v>82</v>
      </c>
      <c r="B146" s="167" t="s">
        <v>297</v>
      </c>
      <c r="C146" s="168" t="s">
        <v>298</v>
      </c>
      <c r="D146" s="169" t="s">
        <v>78</v>
      </c>
      <c r="E146" s="170">
        <v>3.3</v>
      </c>
      <c r="F146" s="170">
        <v>0</v>
      </c>
      <c r="G146" s="171">
        <f>E146*F146</f>
        <v>0</v>
      </c>
      <c r="H146" s="172">
        <v>0.023</v>
      </c>
      <c r="I146" s="172">
        <f>E146*H146</f>
        <v>0.0759</v>
      </c>
      <c r="J146" s="172">
        <v>0</v>
      </c>
      <c r="K146" s="172">
        <f>E146*J146</f>
        <v>0</v>
      </c>
      <c r="Q146" s="165">
        <v>2</v>
      </c>
      <c r="AA146" s="138">
        <v>12</v>
      </c>
      <c r="AB146" s="138">
        <v>0</v>
      </c>
      <c r="AC146" s="138">
        <v>82</v>
      </c>
      <c r="BB146" s="138">
        <v>2</v>
      </c>
      <c r="BC146" s="138">
        <f>IF(BB146=1,G146,0)</f>
        <v>0</v>
      </c>
      <c r="BD146" s="138">
        <f>IF(BB146=2,G146,0)</f>
        <v>0</v>
      </c>
      <c r="BE146" s="138">
        <f>IF(BB146=3,G146,0)</f>
        <v>0</v>
      </c>
      <c r="BF146" s="138">
        <f>IF(BB146=4,G146,0)</f>
        <v>0</v>
      </c>
      <c r="BG146" s="138">
        <f>IF(BB146=5,G146,0)</f>
        <v>0</v>
      </c>
    </row>
    <row r="147" spans="1:59" ht="12.75">
      <c r="A147" s="166">
        <v>83</v>
      </c>
      <c r="B147" s="167" t="s">
        <v>299</v>
      </c>
      <c r="C147" s="168" t="s">
        <v>300</v>
      </c>
      <c r="D147" s="169" t="s">
        <v>113</v>
      </c>
      <c r="E147" s="170">
        <v>1</v>
      </c>
      <c r="F147" s="170">
        <v>0</v>
      </c>
      <c r="G147" s="171">
        <f>E147*F147</f>
        <v>0</v>
      </c>
      <c r="H147" s="172">
        <v>0.023</v>
      </c>
      <c r="I147" s="172">
        <f>E147*H147</f>
        <v>0.023</v>
      </c>
      <c r="J147" s="172">
        <v>0</v>
      </c>
      <c r="K147" s="172">
        <f>E147*J147</f>
        <v>0</v>
      </c>
      <c r="Q147" s="165">
        <v>2</v>
      </c>
      <c r="AA147" s="138">
        <v>12</v>
      </c>
      <c r="AB147" s="138">
        <v>0</v>
      </c>
      <c r="AC147" s="138">
        <v>83</v>
      </c>
      <c r="BB147" s="138">
        <v>2</v>
      </c>
      <c r="BC147" s="138">
        <f>IF(BB147=1,G147,0)</f>
        <v>0</v>
      </c>
      <c r="BD147" s="138">
        <f>IF(BB147=2,G147,0)</f>
        <v>0</v>
      </c>
      <c r="BE147" s="138">
        <f>IF(BB147=3,G147,0)</f>
        <v>0</v>
      </c>
      <c r="BF147" s="138">
        <f>IF(BB147=4,G147,0)</f>
        <v>0</v>
      </c>
      <c r="BG147" s="138">
        <f>IF(BB147=5,G147,0)</f>
        <v>0</v>
      </c>
    </row>
    <row r="148" spans="1:59" ht="12.75">
      <c r="A148" s="182"/>
      <c r="B148" s="183" t="s">
        <v>71</v>
      </c>
      <c r="C148" s="184" t="str">
        <f>CONCATENATE(B144," ",C144)</f>
        <v>787 Zasklívání</v>
      </c>
      <c r="D148" s="182"/>
      <c r="E148" s="185"/>
      <c r="F148" s="185"/>
      <c r="G148" s="186">
        <f>SUM(G144:G147)</f>
        <v>0</v>
      </c>
      <c r="H148" s="187"/>
      <c r="I148" s="188">
        <f>SUM(I144:I147)</f>
        <v>0.188555</v>
      </c>
      <c r="J148" s="187"/>
      <c r="K148" s="188">
        <f>SUM(K144:K147)</f>
        <v>0</v>
      </c>
      <c r="Q148" s="165">
        <v>4</v>
      </c>
      <c r="BC148" s="189">
        <f>SUM(BC144:BC147)</f>
        <v>0</v>
      </c>
      <c r="BD148" s="189">
        <f>SUM(BD144:BD147)</f>
        <v>0</v>
      </c>
      <c r="BE148" s="189">
        <f>SUM(BE144:BE147)</f>
        <v>0</v>
      </c>
      <c r="BF148" s="189">
        <f>SUM(BF144:BF147)</f>
        <v>0</v>
      </c>
      <c r="BG148" s="189">
        <f>SUM(BG144:BG147)</f>
        <v>0</v>
      </c>
    </row>
    <row r="149" spans="1:17" ht="12.75">
      <c r="A149" s="158" t="s">
        <v>69</v>
      </c>
      <c r="B149" s="159" t="s">
        <v>301</v>
      </c>
      <c r="C149" s="160" t="s">
        <v>302</v>
      </c>
      <c r="D149" s="161"/>
      <c r="E149" s="162"/>
      <c r="F149" s="162"/>
      <c r="G149" s="163"/>
      <c r="H149" s="164"/>
      <c r="I149" s="164"/>
      <c r="J149" s="164"/>
      <c r="K149" s="164"/>
      <c r="Q149" s="165">
        <v>1</v>
      </c>
    </row>
    <row r="150" spans="1:59" ht="12.75">
      <c r="A150" s="166">
        <v>84</v>
      </c>
      <c r="B150" s="167" t="s">
        <v>303</v>
      </c>
      <c r="C150" s="168" t="s">
        <v>304</v>
      </c>
      <c r="D150" s="169" t="s">
        <v>113</v>
      </c>
      <c r="E150" s="170">
        <v>2</v>
      </c>
      <c r="F150" s="170">
        <v>0</v>
      </c>
      <c r="G150" s="171">
        <f>E150*F150</f>
        <v>0</v>
      </c>
      <c r="H150" s="172">
        <v>0</v>
      </c>
      <c r="I150" s="172">
        <f>E150*H150</f>
        <v>0</v>
      </c>
      <c r="J150" s="172">
        <v>0</v>
      </c>
      <c r="K150" s="172">
        <f>E150*J150</f>
        <v>0</v>
      </c>
      <c r="Q150" s="165">
        <v>2</v>
      </c>
      <c r="AA150" s="138">
        <v>12</v>
      </c>
      <c r="AB150" s="138">
        <v>0</v>
      </c>
      <c r="AC150" s="138">
        <v>84</v>
      </c>
      <c r="BB150" s="138">
        <v>2</v>
      </c>
      <c r="BC150" s="138">
        <f>IF(BB150=1,G150,0)</f>
        <v>0</v>
      </c>
      <c r="BD150" s="138">
        <f>IF(BB150=2,G150,0)</f>
        <v>0</v>
      </c>
      <c r="BE150" s="138">
        <f>IF(BB150=3,G150,0)</f>
        <v>0</v>
      </c>
      <c r="BF150" s="138">
        <f>IF(BB150=4,G150,0)</f>
        <v>0</v>
      </c>
      <c r="BG150" s="138">
        <f>IF(BB150=5,G150,0)</f>
        <v>0</v>
      </c>
    </row>
    <row r="151" spans="1:59" ht="12.75">
      <c r="A151" s="166">
        <v>85</v>
      </c>
      <c r="B151" s="167" t="s">
        <v>305</v>
      </c>
      <c r="C151" s="168" t="s">
        <v>306</v>
      </c>
      <c r="D151" s="169" t="s">
        <v>113</v>
      </c>
      <c r="E151" s="170">
        <v>34</v>
      </c>
      <c r="F151" s="170">
        <v>0</v>
      </c>
      <c r="G151" s="171">
        <f>E151*F151</f>
        <v>0</v>
      </c>
      <c r="H151" s="172">
        <v>0</v>
      </c>
      <c r="I151" s="172">
        <f>E151*H151</f>
        <v>0</v>
      </c>
      <c r="J151" s="172">
        <v>0</v>
      </c>
      <c r="K151" s="172">
        <f>E151*J151</f>
        <v>0</v>
      </c>
      <c r="Q151" s="165">
        <v>2</v>
      </c>
      <c r="AA151" s="138">
        <v>12</v>
      </c>
      <c r="AB151" s="138">
        <v>0</v>
      </c>
      <c r="AC151" s="138">
        <v>85</v>
      </c>
      <c r="BB151" s="138">
        <v>2</v>
      </c>
      <c r="BC151" s="138">
        <f>IF(BB151=1,G151,0)</f>
        <v>0</v>
      </c>
      <c r="BD151" s="138">
        <f>IF(BB151=2,G151,0)</f>
        <v>0</v>
      </c>
      <c r="BE151" s="138">
        <f>IF(BB151=3,G151,0)</f>
        <v>0</v>
      </c>
      <c r="BF151" s="138">
        <f>IF(BB151=4,G151,0)</f>
        <v>0</v>
      </c>
      <c r="BG151" s="138">
        <f>IF(BB151=5,G151,0)</f>
        <v>0</v>
      </c>
    </row>
    <row r="152" spans="1:17" ht="12.75">
      <c r="A152" s="173"/>
      <c r="B152" s="174"/>
      <c r="C152" s="175" t="s">
        <v>307</v>
      </c>
      <c r="D152" s="176"/>
      <c r="E152" s="177">
        <v>34</v>
      </c>
      <c r="F152" s="178"/>
      <c r="G152" s="179"/>
      <c r="H152" s="180"/>
      <c r="I152" s="180"/>
      <c r="J152" s="180"/>
      <c r="K152" s="180"/>
      <c r="M152" s="138" t="s">
        <v>307</v>
      </c>
      <c r="O152" s="181"/>
      <c r="Q152" s="165"/>
    </row>
    <row r="153" spans="1:17" ht="12.75">
      <c r="A153" s="173"/>
      <c r="B153" s="174"/>
      <c r="C153" s="175"/>
      <c r="D153" s="176"/>
      <c r="E153" s="177">
        <v>0</v>
      </c>
      <c r="F153" s="178"/>
      <c r="G153" s="179"/>
      <c r="H153" s="180"/>
      <c r="I153" s="180"/>
      <c r="J153" s="180"/>
      <c r="K153" s="180"/>
      <c r="O153" s="181"/>
      <c r="Q153" s="165"/>
    </row>
    <row r="154" spans="1:17" ht="12.75">
      <c r="A154" s="173"/>
      <c r="B154" s="174"/>
      <c r="C154" s="175"/>
      <c r="D154" s="176"/>
      <c r="E154" s="177">
        <v>0</v>
      </c>
      <c r="F154" s="178"/>
      <c r="G154" s="179"/>
      <c r="H154" s="180"/>
      <c r="I154" s="180"/>
      <c r="J154" s="180"/>
      <c r="K154" s="180"/>
      <c r="O154" s="181"/>
      <c r="Q154" s="165"/>
    </row>
    <row r="155" spans="1:59" ht="12.75">
      <c r="A155" s="166">
        <v>86</v>
      </c>
      <c r="B155" s="167" t="s">
        <v>308</v>
      </c>
      <c r="C155" s="168" t="s">
        <v>309</v>
      </c>
      <c r="D155" s="169" t="s">
        <v>113</v>
      </c>
      <c r="E155" s="170">
        <v>91</v>
      </c>
      <c r="F155" s="170">
        <v>0</v>
      </c>
      <c r="G155" s="171">
        <f>E155*F155</f>
        <v>0</v>
      </c>
      <c r="H155" s="172">
        <v>0</v>
      </c>
      <c r="I155" s="172">
        <f>E155*H155</f>
        <v>0</v>
      </c>
      <c r="J155" s="172">
        <v>0</v>
      </c>
      <c r="K155" s="172">
        <f>E155*J155</f>
        <v>0</v>
      </c>
      <c r="Q155" s="165">
        <v>2</v>
      </c>
      <c r="AA155" s="138">
        <v>12</v>
      </c>
      <c r="AB155" s="138">
        <v>0</v>
      </c>
      <c r="AC155" s="138">
        <v>86</v>
      </c>
      <c r="BB155" s="138">
        <v>2</v>
      </c>
      <c r="BC155" s="138">
        <f>IF(BB155=1,G155,0)</f>
        <v>0</v>
      </c>
      <c r="BD155" s="138">
        <f>IF(BB155=2,G155,0)</f>
        <v>0</v>
      </c>
      <c r="BE155" s="138">
        <f>IF(BB155=3,G155,0)</f>
        <v>0</v>
      </c>
      <c r="BF155" s="138">
        <f>IF(BB155=4,G155,0)</f>
        <v>0</v>
      </c>
      <c r="BG155" s="138">
        <f>IF(BB155=5,G155,0)</f>
        <v>0</v>
      </c>
    </row>
    <row r="156" spans="1:17" ht="12.75">
      <c r="A156" s="173"/>
      <c r="B156" s="174"/>
      <c r="C156" s="175" t="s">
        <v>310</v>
      </c>
      <c r="D156" s="176"/>
      <c r="E156" s="177">
        <v>91</v>
      </c>
      <c r="F156" s="178"/>
      <c r="G156" s="179"/>
      <c r="H156" s="180"/>
      <c r="I156" s="180"/>
      <c r="J156" s="180"/>
      <c r="K156" s="180"/>
      <c r="M156" s="138" t="s">
        <v>310</v>
      </c>
      <c r="O156" s="181"/>
      <c r="Q156" s="165"/>
    </row>
    <row r="157" spans="1:17" ht="12.75">
      <c r="A157" s="173"/>
      <c r="B157" s="174"/>
      <c r="C157" s="175"/>
      <c r="D157" s="176"/>
      <c r="E157" s="177">
        <v>0</v>
      </c>
      <c r="F157" s="178"/>
      <c r="G157" s="179"/>
      <c r="H157" s="180"/>
      <c r="I157" s="180"/>
      <c r="J157" s="180"/>
      <c r="K157" s="180"/>
      <c r="O157" s="181"/>
      <c r="Q157" s="165"/>
    </row>
    <row r="158" spans="1:17" ht="12.75">
      <c r="A158" s="173"/>
      <c r="B158" s="174"/>
      <c r="C158" s="175"/>
      <c r="D158" s="176"/>
      <c r="E158" s="177">
        <v>0</v>
      </c>
      <c r="F158" s="178"/>
      <c r="G158" s="179"/>
      <c r="H158" s="180"/>
      <c r="I158" s="180"/>
      <c r="J158" s="180"/>
      <c r="K158" s="180"/>
      <c r="O158" s="181"/>
      <c r="Q158" s="165"/>
    </row>
    <row r="159" spans="1:59" ht="12.75">
      <c r="A159" s="166">
        <v>87</v>
      </c>
      <c r="B159" s="167" t="s">
        <v>311</v>
      </c>
      <c r="C159" s="168" t="s">
        <v>312</v>
      </c>
      <c r="D159" s="169" t="s">
        <v>113</v>
      </c>
      <c r="E159" s="170">
        <v>1</v>
      </c>
      <c r="F159" s="170">
        <v>0</v>
      </c>
      <c r="G159" s="171">
        <f>E159*F159</f>
        <v>0</v>
      </c>
      <c r="H159" s="172">
        <v>0</v>
      </c>
      <c r="I159" s="172">
        <f>E159*H159</f>
        <v>0</v>
      </c>
      <c r="J159" s="172">
        <v>0</v>
      </c>
      <c r="K159" s="172">
        <f>E159*J159</f>
        <v>0</v>
      </c>
      <c r="Q159" s="165">
        <v>2</v>
      </c>
      <c r="AA159" s="138">
        <v>12</v>
      </c>
      <c r="AB159" s="138">
        <v>0</v>
      </c>
      <c r="AC159" s="138">
        <v>87</v>
      </c>
      <c r="BB159" s="138">
        <v>2</v>
      </c>
      <c r="BC159" s="138">
        <f>IF(BB159=1,G159,0)</f>
        <v>0</v>
      </c>
      <c r="BD159" s="138">
        <f>IF(BB159=2,G159,0)</f>
        <v>0</v>
      </c>
      <c r="BE159" s="138">
        <f>IF(BB159=3,G159,0)</f>
        <v>0</v>
      </c>
      <c r="BF159" s="138">
        <f>IF(BB159=4,G159,0)</f>
        <v>0</v>
      </c>
      <c r="BG159" s="138">
        <f>IF(BB159=5,G159,0)</f>
        <v>0</v>
      </c>
    </row>
    <row r="160" spans="1:17" ht="12.75">
      <c r="A160" s="173"/>
      <c r="B160" s="174"/>
      <c r="C160" s="175" t="s">
        <v>313</v>
      </c>
      <c r="D160" s="176"/>
      <c r="E160" s="177">
        <v>1</v>
      </c>
      <c r="F160" s="178"/>
      <c r="G160" s="179"/>
      <c r="H160" s="180"/>
      <c r="I160" s="180"/>
      <c r="J160" s="180"/>
      <c r="K160" s="180"/>
      <c r="M160" s="138" t="s">
        <v>313</v>
      </c>
      <c r="O160" s="181"/>
      <c r="Q160" s="165"/>
    </row>
    <row r="161" spans="1:17" ht="12.75">
      <c r="A161" s="173"/>
      <c r="B161" s="174"/>
      <c r="C161" s="175"/>
      <c r="D161" s="176"/>
      <c r="E161" s="177">
        <v>0</v>
      </c>
      <c r="F161" s="178"/>
      <c r="G161" s="179"/>
      <c r="H161" s="180"/>
      <c r="I161" s="180"/>
      <c r="J161" s="180"/>
      <c r="K161" s="180"/>
      <c r="O161" s="181"/>
      <c r="Q161" s="165"/>
    </row>
    <row r="162" spans="1:17" ht="12.75">
      <c r="A162" s="173"/>
      <c r="B162" s="174"/>
      <c r="C162" s="175"/>
      <c r="D162" s="176"/>
      <c r="E162" s="177">
        <v>0</v>
      </c>
      <c r="F162" s="178"/>
      <c r="G162" s="179"/>
      <c r="H162" s="180"/>
      <c r="I162" s="180"/>
      <c r="J162" s="180"/>
      <c r="K162" s="180"/>
      <c r="O162" s="181"/>
      <c r="Q162" s="165"/>
    </row>
    <row r="163" spans="1:59" ht="12.75">
      <c r="A163" s="166">
        <v>88</v>
      </c>
      <c r="B163" s="167" t="s">
        <v>314</v>
      </c>
      <c r="C163" s="168" t="s">
        <v>315</v>
      </c>
      <c r="D163" s="169" t="s">
        <v>78</v>
      </c>
      <c r="E163" s="170">
        <v>5.508</v>
      </c>
      <c r="F163" s="170">
        <v>0</v>
      </c>
      <c r="G163" s="171">
        <f>E163*F163</f>
        <v>0</v>
      </c>
      <c r="H163" s="172">
        <v>0</v>
      </c>
      <c r="I163" s="172">
        <f>E163*H163</f>
        <v>0</v>
      </c>
      <c r="J163" s="172">
        <v>0</v>
      </c>
      <c r="K163" s="172">
        <f>E163*J163</f>
        <v>0</v>
      </c>
      <c r="Q163" s="165">
        <v>2</v>
      </c>
      <c r="AA163" s="138">
        <v>12</v>
      </c>
      <c r="AB163" s="138">
        <v>0</v>
      </c>
      <c r="AC163" s="138">
        <v>88</v>
      </c>
      <c r="BB163" s="138">
        <v>2</v>
      </c>
      <c r="BC163" s="138">
        <f>IF(BB163=1,G163,0)</f>
        <v>0</v>
      </c>
      <c r="BD163" s="138">
        <f>IF(BB163=2,G163,0)</f>
        <v>0</v>
      </c>
      <c r="BE163" s="138">
        <f>IF(BB163=3,G163,0)</f>
        <v>0</v>
      </c>
      <c r="BF163" s="138">
        <f>IF(BB163=4,G163,0)</f>
        <v>0</v>
      </c>
      <c r="BG163" s="138">
        <f>IF(BB163=5,G163,0)</f>
        <v>0</v>
      </c>
    </row>
    <row r="164" spans="1:17" ht="12.75">
      <c r="A164" s="173"/>
      <c r="B164" s="174"/>
      <c r="C164" s="175" t="s">
        <v>316</v>
      </c>
      <c r="D164" s="176"/>
      <c r="E164" s="177">
        <v>5.508</v>
      </c>
      <c r="F164" s="178"/>
      <c r="G164" s="179"/>
      <c r="H164" s="180"/>
      <c r="I164" s="180"/>
      <c r="J164" s="180"/>
      <c r="K164" s="180"/>
      <c r="M164" s="138" t="s">
        <v>316</v>
      </c>
      <c r="O164" s="181"/>
      <c r="Q164" s="165"/>
    </row>
    <row r="165" spans="1:59" ht="12.75">
      <c r="A165" s="166">
        <v>89</v>
      </c>
      <c r="B165" s="167" t="s">
        <v>317</v>
      </c>
      <c r="C165" s="168" t="s">
        <v>318</v>
      </c>
      <c r="D165" s="169" t="s">
        <v>113</v>
      </c>
      <c r="E165" s="170">
        <v>4</v>
      </c>
      <c r="F165" s="170">
        <v>0</v>
      </c>
      <c r="G165" s="171">
        <f>E165*F165</f>
        <v>0</v>
      </c>
      <c r="H165" s="172">
        <v>0</v>
      </c>
      <c r="I165" s="172">
        <f>E165*H165</f>
        <v>0</v>
      </c>
      <c r="J165" s="172">
        <v>0</v>
      </c>
      <c r="K165" s="172">
        <f>E165*J165</f>
        <v>0</v>
      </c>
      <c r="Q165" s="165">
        <v>2</v>
      </c>
      <c r="AA165" s="138">
        <v>12</v>
      </c>
      <c r="AB165" s="138">
        <v>0</v>
      </c>
      <c r="AC165" s="138">
        <v>89</v>
      </c>
      <c r="BB165" s="138">
        <v>2</v>
      </c>
      <c r="BC165" s="138">
        <f>IF(BB165=1,G165,0)</f>
        <v>0</v>
      </c>
      <c r="BD165" s="138">
        <f>IF(BB165=2,G165,0)</f>
        <v>0</v>
      </c>
      <c r="BE165" s="138">
        <f>IF(BB165=3,G165,0)</f>
        <v>0</v>
      </c>
      <c r="BF165" s="138">
        <f>IF(BB165=4,G165,0)</f>
        <v>0</v>
      </c>
      <c r="BG165" s="138">
        <f>IF(BB165=5,G165,0)</f>
        <v>0</v>
      </c>
    </row>
    <row r="166" spans="1:17" ht="12.75">
      <c r="A166" s="173"/>
      <c r="B166" s="174"/>
      <c r="C166" s="175">
        <v>4</v>
      </c>
      <c r="D166" s="176"/>
      <c r="E166" s="177">
        <v>4</v>
      </c>
      <c r="F166" s="178"/>
      <c r="G166" s="179"/>
      <c r="H166" s="180"/>
      <c r="I166" s="180"/>
      <c r="J166" s="180"/>
      <c r="K166" s="180"/>
      <c r="M166" s="138">
        <v>4</v>
      </c>
      <c r="O166" s="181"/>
      <c r="Q166" s="165"/>
    </row>
    <row r="167" spans="1:59" ht="12.75">
      <c r="A167" s="182"/>
      <c r="B167" s="183" t="s">
        <v>71</v>
      </c>
      <c r="C167" s="184" t="str">
        <f>CONCATENATE(B149," ",C149)</f>
        <v>790 Vnitřní vybavení</v>
      </c>
      <c r="D167" s="182"/>
      <c r="E167" s="185"/>
      <c r="F167" s="185"/>
      <c r="G167" s="186">
        <f>SUM(G149:G166)</f>
        <v>0</v>
      </c>
      <c r="H167" s="187"/>
      <c r="I167" s="188">
        <f>SUM(I149:I166)</f>
        <v>0</v>
      </c>
      <c r="J167" s="187"/>
      <c r="K167" s="188">
        <f>SUM(K149:K166)</f>
        <v>0</v>
      </c>
      <c r="Q167" s="165">
        <v>4</v>
      </c>
      <c r="BC167" s="189">
        <f>SUM(BC149:BC166)</f>
        <v>0</v>
      </c>
      <c r="BD167" s="189">
        <f>SUM(BD149:BD166)</f>
        <v>0</v>
      </c>
      <c r="BE167" s="189">
        <f>SUM(BE149:BE166)</f>
        <v>0</v>
      </c>
      <c r="BF167" s="189">
        <f>SUM(BF149:BF166)</f>
        <v>0</v>
      </c>
      <c r="BG167" s="189">
        <f>SUM(BG149:BG166)</f>
        <v>0</v>
      </c>
    </row>
    <row r="168" spans="1:17" ht="12.75">
      <c r="A168" s="158" t="s">
        <v>69</v>
      </c>
      <c r="B168" s="159" t="s">
        <v>319</v>
      </c>
      <c r="C168" s="160" t="s">
        <v>320</v>
      </c>
      <c r="D168" s="161"/>
      <c r="E168" s="162"/>
      <c r="F168" s="162"/>
      <c r="G168" s="163"/>
      <c r="H168" s="164"/>
      <c r="I168" s="164"/>
      <c r="J168" s="164"/>
      <c r="K168" s="164"/>
      <c r="Q168" s="165">
        <v>1</v>
      </c>
    </row>
    <row r="169" spans="1:59" ht="12.75">
      <c r="A169" s="166">
        <v>90</v>
      </c>
      <c r="B169" s="167" t="s">
        <v>321</v>
      </c>
      <c r="C169" s="168" t="s">
        <v>322</v>
      </c>
      <c r="D169" s="169" t="s">
        <v>110</v>
      </c>
      <c r="E169" s="170">
        <v>1</v>
      </c>
      <c r="F169" s="170">
        <v>0</v>
      </c>
      <c r="G169" s="171">
        <f>E169*F169</f>
        <v>0</v>
      </c>
      <c r="H169" s="172">
        <v>0</v>
      </c>
      <c r="I169" s="172">
        <f>E169*H169</f>
        <v>0</v>
      </c>
      <c r="J169" s="172">
        <v>0</v>
      </c>
      <c r="K169" s="172">
        <f>E169*J169</f>
        <v>0</v>
      </c>
      <c r="Q169" s="165">
        <v>2</v>
      </c>
      <c r="AA169" s="138">
        <v>12</v>
      </c>
      <c r="AB169" s="138">
        <v>0</v>
      </c>
      <c r="AC169" s="138">
        <v>90</v>
      </c>
      <c r="BB169" s="138">
        <v>4</v>
      </c>
      <c r="BC169" s="138">
        <f>IF(BB169=1,G169,0)</f>
        <v>0</v>
      </c>
      <c r="BD169" s="138">
        <f>IF(BB169=2,G169,0)</f>
        <v>0</v>
      </c>
      <c r="BE169" s="138">
        <f>IF(BB169=3,G169,0)</f>
        <v>0</v>
      </c>
      <c r="BF169" s="138">
        <f>IF(BB169=4,G169,0)</f>
        <v>0</v>
      </c>
      <c r="BG169" s="138">
        <f>IF(BB169=5,G169,0)</f>
        <v>0</v>
      </c>
    </row>
    <row r="170" spans="1:59" ht="25.5">
      <c r="A170" s="166">
        <v>91</v>
      </c>
      <c r="B170" s="167" t="s">
        <v>323</v>
      </c>
      <c r="C170" s="168" t="s">
        <v>324</v>
      </c>
      <c r="D170" s="169" t="s">
        <v>113</v>
      </c>
      <c r="E170" s="170">
        <v>30</v>
      </c>
      <c r="F170" s="170">
        <v>0</v>
      </c>
      <c r="G170" s="171">
        <f>E170*F170</f>
        <v>0</v>
      </c>
      <c r="H170" s="172">
        <v>0</v>
      </c>
      <c r="I170" s="172">
        <f>E170*H170</f>
        <v>0</v>
      </c>
      <c r="J170" s="172">
        <v>0</v>
      </c>
      <c r="K170" s="172">
        <f>E170*J170</f>
        <v>0</v>
      </c>
      <c r="Q170" s="165">
        <v>2</v>
      </c>
      <c r="AA170" s="138">
        <v>12</v>
      </c>
      <c r="AB170" s="138">
        <v>0</v>
      </c>
      <c r="AC170" s="138">
        <v>91</v>
      </c>
      <c r="BB170" s="138">
        <v>4</v>
      </c>
      <c r="BC170" s="138">
        <f>IF(BB170=1,G170,0)</f>
        <v>0</v>
      </c>
      <c r="BD170" s="138">
        <f>IF(BB170=2,G170,0)</f>
        <v>0</v>
      </c>
      <c r="BE170" s="138">
        <f>IF(BB170=3,G170,0)</f>
        <v>0</v>
      </c>
      <c r="BF170" s="138">
        <f>IF(BB170=4,G170,0)</f>
        <v>0</v>
      </c>
      <c r="BG170" s="138">
        <f>IF(BB170=5,G170,0)</f>
        <v>0</v>
      </c>
    </row>
    <row r="171" spans="1:59" ht="12.75">
      <c r="A171" s="166">
        <v>92</v>
      </c>
      <c r="B171" s="167" t="s">
        <v>325</v>
      </c>
      <c r="C171" s="168" t="s">
        <v>326</v>
      </c>
      <c r="D171" s="169" t="s">
        <v>116</v>
      </c>
      <c r="E171" s="170">
        <v>82</v>
      </c>
      <c r="F171" s="170">
        <v>0</v>
      </c>
      <c r="G171" s="171">
        <f>E171*F171</f>
        <v>0</v>
      </c>
      <c r="H171" s="172">
        <v>0</v>
      </c>
      <c r="I171" s="172">
        <f>E171*H171</f>
        <v>0</v>
      </c>
      <c r="J171" s="172">
        <v>0</v>
      </c>
      <c r="K171" s="172">
        <f>E171*J171</f>
        <v>0</v>
      </c>
      <c r="Q171" s="165">
        <v>2</v>
      </c>
      <c r="AA171" s="138">
        <v>12</v>
      </c>
      <c r="AB171" s="138">
        <v>0</v>
      </c>
      <c r="AC171" s="138">
        <v>92</v>
      </c>
      <c r="BB171" s="138">
        <v>4</v>
      </c>
      <c r="BC171" s="138">
        <f>IF(BB171=1,G171,0)</f>
        <v>0</v>
      </c>
      <c r="BD171" s="138">
        <f>IF(BB171=2,G171,0)</f>
        <v>0</v>
      </c>
      <c r="BE171" s="138">
        <f>IF(BB171=3,G171,0)</f>
        <v>0</v>
      </c>
      <c r="BF171" s="138">
        <f>IF(BB171=4,G171,0)</f>
        <v>0</v>
      </c>
      <c r="BG171" s="138">
        <f>IF(BB171=5,G171,0)</f>
        <v>0</v>
      </c>
    </row>
    <row r="172" spans="1:59" ht="12.75">
      <c r="A172" s="166">
        <v>93</v>
      </c>
      <c r="B172" s="167" t="s">
        <v>327</v>
      </c>
      <c r="C172" s="168" t="s">
        <v>328</v>
      </c>
      <c r="D172" s="169" t="s">
        <v>70</v>
      </c>
      <c r="E172" s="170">
        <v>48</v>
      </c>
      <c r="F172" s="170">
        <v>0</v>
      </c>
      <c r="G172" s="171">
        <f>E172*F172</f>
        <v>0</v>
      </c>
      <c r="H172" s="172">
        <v>0</v>
      </c>
      <c r="I172" s="172">
        <f>E172*H172</f>
        <v>0</v>
      </c>
      <c r="J172" s="172">
        <v>0</v>
      </c>
      <c r="K172" s="172">
        <f>E172*J172</f>
        <v>0</v>
      </c>
      <c r="Q172" s="165">
        <v>2</v>
      </c>
      <c r="AA172" s="138">
        <v>12</v>
      </c>
      <c r="AB172" s="138">
        <v>0</v>
      </c>
      <c r="AC172" s="138">
        <v>93</v>
      </c>
      <c r="BB172" s="138">
        <v>4</v>
      </c>
      <c r="BC172" s="138">
        <f>IF(BB172=1,G172,0)</f>
        <v>0</v>
      </c>
      <c r="BD172" s="138">
        <f>IF(BB172=2,G172,0)</f>
        <v>0</v>
      </c>
      <c r="BE172" s="138">
        <f>IF(BB172=3,G172,0)</f>
        <v>0</v>
      </c>
      <c r="BF172" s="138">
        <f>IF(BB172=4,G172,0)</f>
        <v>0</v>
      </c>
      <c r="BG172" s="138">
        <f>IF(BB172=5,G172,0)</f>
        <v>0</v>
      </c>
    </row>
    <row r="173" spans="1:59" ht="12.75">
      <c r="A173" s="166">
        <v>94</v>
      </c>
      <c r="B173" s="167" t="s">
        <v>329</v>
      </c>
      <c r="C173" s="168" t="s">
        <v>330</v>
      </c>
      <c r="D173" s="169" t="s">
        <v>110</v>
      </c>
      <c r="E173" s="170">
        <v>1</v>
      </c>
      <c r="F173" s="170">
        <v>0</v>
      </c>
      <c r="G173" s="171">
        <f>E173*F173</f>
        <v>0</v>
      </c>
      <c r="H173" s="172">
        <v>0</v>
      </c>
      <c r="I173" s="172">
        <f>E173*H173</f>
        <v>0</v>
      </c>
      <c r="J173" s="172">
        <v>0</v>
      </c>
      <c r="K173" s="172">
        <f>E173*J173</f>
        <v>0</v>
      </c>
      <c r="Q173" s="165">
        <v>2</v>
      </c>
      <c r="AA173" s="138">
        <v>12</v>
      </c>
      <c r="AB173" s="138">
        <v>0</v>
      </c>
      <c r="AC173" s="138">
        <v>94</v>
      </c>
      <c r="BB173" s="138">
        <v>4</v>
      </c>
      <c r="BC173" s="138">
        <f>IF(BB173=1,G173,0)</f>
        <v>0</v>
      </c>
      <c r="BD173" s="138">
        <f>IF(BB173=2,G173,0)</f>
        <v>0</v>
      </c>
      <c r="BE173" s="138">
        <f>IF(BB173=3,G173,0)</f>
        <v>0</v>
      </c>
      <c r="BF173" s="138">
        <f>IF(BB173=4,G173,0)</f>
        <v>0</v>
      </c>
      <c r="BG173" s="138">
        <f>IF(BB173=5,G173,0)</f>
        <v>0</v>
      </c>
    </row>
    <row r="174" spans="1:59" ht="12.75">
      <c r="A174" s="166">
        <v>95</v>
      </c>
      <c r="B174" s="167" t="s">
        <v>331</v>
      </c>
      <c r="C174" s="168" t="s">
        <v>332</v>
      </c>
      <c r="D174" s="169" t="s">
        <v>116</v>
      </c>
      <c r="E174" s="170">
        <v>210</v>
      </c>
      <c r="F174" s="170">
        <v>0</v>
      </c>
      <c r="G174" s="171">
        <f>E174*F174</f>
        <v>0</v>
      </c>
      <c r="H174" s="172">
        <v>0.00013</v>
      </c>
      <c r="I174" s="172">
        <f>E174*H174</f>
        <v>0.027299999999999998</v>
      </c>
      <c r="J174" s="172">
        <v>0</v>
      </c>
      <c r="K174" s="172">
        <f>E174*J174</f>
        <v>0</v>
      </c>
      <c r="Q174" s="165">
        <v>2</v>
      </c>
      <c r="AA174" s="138">
        <v>12</v>
      </c>
      <c r="AB174" s="138">
        <v>1</v>
      </c>
      <c r="AC174" s="138">
        <v>95</v>
      </c>
      <c r="BB174" s="138">
        <v>4</v>
      </c>
      <c r="BC174" s="138">
        <f>IF(BB174=1,G174,0)</f>
        <v>0</v>
      </c>
      <c r="BD174" s="138">
        <f>IF(BB174=2,G174,0)</f>
        <v>0</v>
      </c>
      <c r="BE174" s="138">
        <f>IF(BB174=3,G174,0)</f>
        <v>0</v>
      </c>
      <c r="BF174" s="138">
        <f>IF(BB174=4,G174,0)</f>
        <v>0</v>
      </c>
      <c r="BG174" s="138">
        <f>IF(BB174=5,G174,0)</f>
        <v>0</v>
      </c>
    </row>
    <row r="175" spans="1:59" ht="12.75">
      <c r="A175" s="166">
        <v>96</v>
      </c>
      <c r="B175" s="167" t="s">
        <v>333</v>
      </c>
      <c r="C175" s="168" t="s">
        <v>334</v>
      </c>
      <c r="D175" s="169" t="s">
        <v>116</v>
      </c>
      <c r="E175" s="170">
        <v>225</v>
      </c>
      <c r="F175" s="170">
        <v>0</v>
      </c>
      <c r="G175" s="171">
        <f>E175*F175</f>
        <v>0</v>
      </c>
      <c r="H175" s="172">
        <v>0.00021</v>
      </c>
      <c r="I175" s="172">
        <f>E175*H175</f>
        <v>0.04725</v>
      </c>
      <c r="J175" s="172">
        <v>0</v>
      </c>
      <c r="K175" s="172">
        <f>E175*J175</f>
        <v>0</v>
      </c>
      <c r="Q175" s="165">
        <v>2</v>
      </c>
      <c r="AA175" s="138">
        <v>12</v>
      </c>
      <c r="AB175" s="138">
        <v>1</v>
      </c>
      <c r="AC175" s="138">
        <v>96</v>
      </c>
      <c r="BB175" s="138">
        <v>4</v>
      </c>
      <c r="BC175" s="138">
        <f>IF(BB175=1,G175,0)</f>
        <v>0</v>
      </c>
      <c r="BD175" s="138">
        <f>IF(BB175=2,G175,0)</f>
        <v>0</v>
      </c>
      <c r="BE175" s="138">
        <f>IF(BB175=3,G175,0)</f>
        <v>0</v>
      </c>
      <c r="BF175" s="138">
        <f>IF(BB175=4,G175,0)</f>
        <v>0</v>
      </c>
      <c r="BG175" s="138">
        <f>IF(BB175=5,G175,0)</f>
        <v>0</v>
      </c>
    </row>
    <row r="176" spans="1:59" ht="12.75">
      <c r="A176" s="166">
        <v>97</v>
      </c>
      <c r="B176" s="167" t="s">
        <v>335</v>
      </c>
      <c r="C176" s="168" t="s">
        <v>336</v>
      </c>
      <c r="D176" s="169" t="s">
        <v>116</v>
      </c>
      <c r="E176" s="170">
        <v>250</v>
      </c>
      <c r="F176" s="170">
        <v>0</v>
      </c>
      <c r="G176" s="171">
        <f>E176*F176</f>
        <v>0</v>
      </c>
      <c r="H176" s="172">
        <v>0.0002</v>
      </c>
      <c r="I176" s="172">
        <f>E176*H176</f>
        <v>0.05</v>
      </c>
      <c r="J176" s="172">
        <v>0</v>
      </c>
      <c r="K176" s="172">
        <f>E176*J176</f>
        <v>0</v>
      </c>
      <c r="Q176" s="165">
        <v>2</v>
      </c>
      <c r="AA176" s="138">
        <v>12</v>
      </c>
      <c r="AB176" s="138">
        <v>1</v>
      </c>
      <c r="AC176" s="138">
        <v>97</v>
      </c>
      <c r="BB176" s="138">
        <v>4</v>
      </c>
      <c r="BC176" s="138">
        <f>IF(BB176=1,G176,0)</f>
        <v>0</v>
      </c>
      <c r="BD176" s="138">
        <f>IF(BB176=2,G176,0)</f>
        <v>0</v>
      </c>
      <c r="BE176" s="138">
        <f>IF(BB176=3,G176,0)</f>
        <v>0</v>
      </c>
      <c r="BF176" s="138">
        <f>IF(BB176=4,G176,0)</f>
        <v>0</v>
      </c>
      <c r="BG176" s="138">
        <f>IF(BB176=5,G176,0)</f>
        <v>0</v>
      </c>
    </row>
    <row r="177" spans="1:59" ht="12.75">
      <c r="A177" s="166">
        <v>98</v>
      </c>
      <c r="B177" s="167" t="s">
        <v>337</v>
      </c>
      <c r="C177" s="168" t="s">
        <v>338</v>
      </c>
      <c r="D177" s="169" t="s">
        <v>116</v>
      </c>
      <c r="E177" s="170">
        <v>130</v>
      </c>
      <c r="F177" s="170">
        <v>0</v>
      </c>
      <c r="G177" s="171">
        <f>E177*F177</f>
        <v>0</v>
      </c>
      <c r="H177" s="172">
        <v>0.00015</v>
      </c>
      <c r="I177" s="172">
        <f>E177*H177</f>
        <v>0.0195</v>
      </c>
      <c r="J177" s="172">
        <v>0</v>
      </c>
      <c r="K177" s="172">
        <f>E177*J177</f>
        <v>0</v>
      </c>
      <c r="Q177" s="165">
        <v>2</v>
      </c>
      <c r="AA177" s="138">
        <v>12</v>
      </c>
      <c r="AB177" s="138">
        <v>1</v>
      </c>
      <c r="AC177" s="138">
        <v>98</v>
      </c>
      <c r="BB177" s="138">
        <v>4</v>
      </c>
      <c r="BC177" s="138">
        <f>IF(BB177=1,G177,0)</f>
        <v>0</v>
      </c>
      <c r="BD177" s="138">
        <f>IF(BB177=2,G177,0)</f>
        <v>0</v>
      </c>
      <c r="BE177" s="138">
        <f>IF(BB177=3,G177,0)</f>
        <v>0</v>
      </c>
      <c r="BF177" s="138">
        <f>IF(BB177=4,G177,0)</f>
        <v>0</v>
      </c>
      <c r="BG177" s="138">
        <f>IF(BB177=5,G177,0)</f>
        <v>0</v>
      </c>
    </row>
    <row r="178" spans="1:59" ht="12.75">
      <c r="A178" s="166">
        <v>99</v>
      </c>
      <c r="B178" s="167" t="s">
        <v>339</v>
      </c>
      <c r="C178" s="168" t="s">
        <v>340</v>
      </c>
      <c r="D178" s="169" t="s">
        <v>116</v>
      </c>
      <c r="E178" s="170">
        <v>35</v>
      </c>
      <c r="F178" s="170">
        <v>0</v>
      </c>
      <c r="G178" s="171">
        <f>E178*F178</f>
        <v>0</v>
      </c>
      <c r="H178" s="172">
        <v>0.00026</v>
      </c>
      <c r="I178" s="172">
        <f>E178*H178</f>
        <v>0.009099999999999999</v>
      </c>
      <c r="J178" s="172">
        <v>0</v>
      </c>
      <c r="K178" s="172">
        <f>E178*J178</f>
        <v>0</v>
      </c>
      <c r="Q178" s="165">
        <v>2</v>
      </c>
      <c r="AA178" s="138">
        <v>12</v>
      </c>
      <c r="AB178" s="138">
        <v>1</v>
      </c>
      <c r="AC178" s="138">
        <v>99</v>
      </c>
      <c r="BB178" s="138">
        <v>4</v>
      </c>
      <c r="BC178" s="138">
        <f>IF(BB178=1,G178,0)</f>
        <v>0</v>
      </c>
      <c r="BD178" s="138">
        <f>IF(BB178=2,G178,0)</f>
        <v>0</v>
      </c>
      <c r="BE178" s="138">
        <f>IF(BB178=3,G178,0)</f>
        <v>0</v>
      </c>
      <c r="BF178" s="138">
        <f>IF(BB178=4,G178,0)</f>
        <v>0</v>
      </c>
      <c r="BG178" s="138">
        <f>IF(BB178=5,G178,0)</f>
        <v>0</v>
      </c>
    </row>
    <row r="179" spans="1:59" ht="12.75">
      <c r="A179" s="166">
        <v>100</v>
      </c>
      <c r="B179" s="167" t="s">
        <v>341</v>
      </c>
      <c r="C179" s="168" t="s">
        <v>342</v>
      </c>
      <c r="D179" s="169" t="s">
        <v>116</v>
      </c>
      <c r="E179" s="170">
        <v>40</v>
      </c>
      <c r="F179" s="170">
        <v>0</v>
      </c>
      <c r="G179" s="171">
        <f>E179*F179</f>
        <v>0</v>
      </c>
      <c r="H179" s="172">
        <v>7E-05</v>
      </c>
      <c r="I179" s="172">
        <f>E179*H179</f>
        <v>0.0027999999999999995</v>
      </c>
      <c r="J179" s="172">
        <v>0</v>
      </c>
      <c r="K179" s="172">
        <f>E179*J179</f>
        <v>0</v>
      </c>
      <c r="Q179" s="165">
        <v>2</v>
      </c>
      <c r="AA179" s="138">
        <v>12</v>
      </c>
      <c r="AB179" s="138">
        <v>1</v>
      </c>
      <c r="AC179" s="138">
        <v>100</v>
      </c>
      <c r="BB179" s="138">
        <v>4</v>
      </c>
      <c r="BC179" s="138">
        <f>IF(BB179=1,G179,0)</f>
        <v>0</v>
      </c>
      <c r="BD179" s="138">
        <f>IF(BB179=2,G179,0)</f>
        <v>0</v>
      </c>
      <c r="BE179" s="138">
        <f>IF(BB179=3,G179,0)</f>
        <v>0</v>
      </c>
      <c r="BF179" s="138">
        <f>IF(BB179=4,G179,0)</f>
        <v>0</v>
      </c>
      <c r="BG179" s="138">
        <f>IF(BB179=5,G179,0)</f>
        <v>0</v>
      </c>
    </row>
    <row r="180" spans="1:59" ht="12.75">
      <c r="A180" s="166">
        <v>101</v>
      </c>
      <c r="B180" s="167" t="s">
        <v>343</v>
      </c>
      <c r="C180" s="168" t="s">
        <v>344</v>
      </c>
      <c r="D180" s="169" t="s">
        <v>116</v>
      </c>
      <c r="E180" s="170">
        <v>50</v>
      </c>
      <c r="F180" s="170">
        <v>0</v>
      </c>
      <c r="G180" s="171">
        <f>E180*F180</f>
        <v>0</v>
      </c>
      <c r="H180" s="172">
        <v>4E-05</v>
      </c>
      <c r="I180" s="172">
        <f>E180*H180</f>
        <v>0.002</v>
      </c>
      <c r="J180" s="172">
        <v>0</v>
      </c>
      <c r="K180" s="172">
        <f>E180*J180</f>
        <v>0</v>
      </c>
      <c r="Q180" s="165">
        <v>2</v>
      </c>
      <c r="AA180" s="138">
        <v>12</v>
      </c>
      <c r="AB180" s="138">
        <v>1</v>
      </c>
      <c r="AC180" s="138">
        <v>101</v>
      </c>
      <c r="BB180" s="138">
        <v>4</v>
      </c>
      <c r="BC180" s="138">
        <f>IF(BB180=1,G180,0)</f>
        <v>0</v>
      </c>
      <c r="BD180" s="138">
        <f>IF(BB180=2,G180,0)</f>
        <v>0</v>
      </c>
      <c r="BE180" s="138">
        <f>IF(BB180=3,G180,0)</f>
        <v>0</v>
      </c>
      <c r="BF180" s="138">
        <f>IF(BB180=4,G180,0)</f>
        <v>0</v>
      </c>
      <c r="BG180" s="138">
        <f>IF(BB180=5,G180,0)</f>
        <v>0</v>
      </c>
    </row>
    <row r="181" spans="1:59" ht="12.75">
      <c r="A181" s="166">
        <v>102</v>
      </c>
      <c r="B181" s="167" t="s">
        <v>345</v>
      </c>
      <c r="C181" s="168" t="s">
        <v>346</v>
      </c>
      <c r="D181" s="169" t="s">
        <v>116</v>
      </c>
      <c r="E181" s="170">
        <v>35</v>
      </c>
      <c r="F181" s="170">
        <v>0</v>
      </c>
      <c r="G181" s="171">
        <f>E181*F181</f>
        <v>0</v>
      </c>
      <c r="H181" s="172">
        <v>0</v>
      </c>
      <c r="I181" s="172">
        <f>E181*H181</f>
        <v>0</v>
      </c>
      <c r="J181" s="172">
        <v>0</v>
      </c>
      <c r="K181" s="172">
        <f>E181*J181</f>
        <v>0</v>
      </c>
      <c r="Q181" s="165">
        <v>2</v>
      </c>
      <c r="AA181" s="138">
        <v>12</v>
      </c>
      <c r="AB181" s="138">
        <v>0</v>
      </c>
      <c r="AC181" s="138">
        <v>102</v>
      </c>
      <c r="BB181" s="138">
        <v>4</v>
      </c>
      <c r="BC181" s="138">
        <f>IF(BB181=1,G181,0)</f>
        <v>0</v>
      </c>
      <c r="BD181" s="138">
        <f>IF(BB181=2,G181,0)</f>
        <v>0</v>
      </c>
      <c r="BE181" s="138">
        <f>IF(BB181=3,G181,0)</f>
        <v>0</v>
      </c>
      <c r="BF181" s="138">
        <f>IF(BB181=4,G181,0)</f>
        <v>0</v>
      </c>
      <c r="BG181" s="138">
        <f>IF(BB181=5,G181,0)</f>
        <v>0</v>
      </c>
    </row>
    <row r="182" spans="1:59" ht="12.75">
      <c r="A182" s="166">
        <v>103</v>
      </c>
      <c r="B182" s="167" t="s">
        <v>347</v>
      </c>
      <c r="C182" s="168" t="s">
        <v>348</v>
      </c>
      <c r="D182" s="169" t="s">
        <v>116</v>
      </c>
      <c r="E182" s="170">
        <v>905</v>
      </c>
      <c r="F182" s="170">
        <v>0</v>
      </c>
      <c r="G182" s="171">
        <f>E182*F182</f>
        <v>0</v>
      </c>
      <c r="H182" s="172">
        <v>0</v>
      </c>
      <c r="I182" s="172">
        <f>E182*H182</f>
        <v>0</v>
      </c>
      <c r="J182" s="172">
        <v>0</v>
      </c>
      <c r="K182" s="172">
        <f>E182*J182</f>
        <v>0</v>
      </c>
      <c r="Q182" s="165">
        <v>2</v>
      </c>
      <c r="AA182" s="138">
        <v>12</v>
      </c>
      <c r="AB182" s="138">
        <v>0</v>
      </c>
      <c r="AC182" s="138">
        <v>103</v>
      </c>
      <c r="BB182" s="138">
        <v>4</v>
      </c>
      <c r="BC182" s="138">
        <f>IF(BB182=1,G182,0)</f>
        <v>0</v>
      </c>
      <c r="BD182" s="138">
        <f>IF(BB182=2,G182,0)</f>
        <v>0</v>
      </c>
      <c r="BE182" s="138">
        <f>IF(BB182=3,G182,0)</f>
        <v>0</v>
      </c>
      <c r="BF182" s="138">
        <f>IF(BB182=4,G182,0)</f>
        <v>0</v>
      </c>
      <c r="BG182" s="138">
        <f>IF(BB182=5,G182,0)</f>
        <v>0</v>
      </c>
    </row>
    <row r="183" spans="1:59" ht="12.75">
      <c r="A183" s="166">
        <v>104</v>
      </c>
      <c r="B183" s="167" t="s">
        <v>349</v>
      </c>
      <c r="C183" s="168" t="s">
        <v>350</v>
      </c>
      <c r="D183" s="169" t="s">
        <v>116</v>
      </c>
      <c r="E183" s="170">
        <v>470</v>
      </c>
      <c r="F183" s="170">
        <v>0</v>
      </c>
      <c r="G183" s="171">
        <f>E183*F183</f>
        <v>0</v>
      </c>
      <c r="H183" s="172">
        <v>0</v>
      </c>
      <c r="I183" s="172">
        <f>E183*H183</f>
        <v>0</v>
      </c>
      <c r="J183" s="172">
        <v>0</v>
      </c>
      <c r="K183" s="172">
        <f>E183*J183</f>
        <v>0</v>
      </c>
      <c r="Q183" s="165">
        <v>2</v>
      </c>
      <c r="AA183" s="138">
        <v>12</v>
      </c>
      <c r="AB183" s="138">
        <v>0</v>
      </c>
      <c r="AC183" s="138">
        <v>104</v>
      </c>
      <c r="BB183" s="138">
        <v>4</v>
      </c>
      <c r="BC183" s="138">
        <f>IF(BB183=1,G183,0)</f>
        <v>0</v>
      </c>
      <c r="BD183" s="138">
        <f>IF(BB183=2,G183,0)</f>
        <v>0</v>
      </c>
      <c r="BE183" s="138">
        <f>IF(BB183=3,G183,0)</f>
        <v>0</v>
      </c>
      <c r="BF183" s="138">
        <f>IF(BB183=4,G183,0)</f>
        <v>0</v>
      </c>
      <c r="BG183" s="138">
        <f>IF(BB183=5,G183,0)</f>
        <v>0</v>
      </c>
    </row>
    <row r="184" spans="1:59" ht="12.75">
      <c r="A184" s="166">
        <v>105</v>
      </c>
      <c r="B184" s="167" t="s">
        <v>351</v>
      </c>
      <c r="C184" s="168" t="s">
        <v>352</v>
      </c>
      <c r="D184" s="169" t="s">
        <v>116</v>
      </c>
      <c r="E184" s="170">
        <v>320</v>
      </c>
      <c r="F184" s="170">
        <v>0</v>
      </c>
      <c r="G184" s="171">
        <f>E184*F184</f>
        <v>0</v>
      </c>
      <c r="H184" s="172">
        <v>0</v>
      </c>
      <c r="I184" s="172">
        <f>E184*H184</f>
        <v>0</v>
      </c>
      <c r="J184" s="172">
        <v>0</v>
      </c>
      <c r="K184" s="172">
        <f>E184*J184</f>
        <v>0</v>
      </c>
      <c r="Q184" s="165">
        <v>2</v>
      </c>
      <c r="AA184" s="138">
        <v>12</v>
      </c>
      <c r="AB184" s="138">
        <v>0</v>
      </c>
      <c r="AC184" s="138">
        <v>105</v>
      </c>
      <c r="BB184" s="138">
        <v>4</v>
      </c>
      <c r="BC184" s="138">
        <f>IF(BB184=1,G184,0)</f>
        <v>0</v>
      </c>
      <c r="BD184" s="138">
        <f>IF(BB184=2,G184,0)</f>
        <v>0</v>
      </c>
      <c r="BE184" s="138">
        <f>IF(BB184=3,G184,0)</f>
        <v>0</v>
      </c>
      <c r="BF184" s="138">
        <f>IF(BB184=4,G184,0)</f>
        <v>0</v>
      </c>
      <c r="BG184" s="138">
        <f>IF(BB184=5,G184,0)</f>
        <v>0</v>
      </c>
    </row>
    <row r="185" spans="1:59" ht="12.75">
      <c r="A185" s="166">
        <v>106</v>
      </c>
      <c r="B185" s="167" t="s">
        <v>353</v>
      </c>
      <c r="C185" s="168" t="s">
        <v>354</v>
      </c>
      <c r="D185" s="169" t="s">
        <v>116</v>
      </c>
      <c r="E185" s="170">
        <v>320</v>
      </c>
      <c r="F185" s="170">
        <v>0</v>
      </c>
      <c r="G185" s="171">
        <f>E185*F185</f>
        <v>0</v>
      </c>
      <c r="H185" s="172">
        <v>7E-05</v>
      </c>
      <c r="I185" s="172">
        <f>E185*H185</f>
        <v>0.022399999999999996</v>
      </c>
      <c r="J185" s="172">
        <v>0</v>
      </c>
      <c r="K185" s="172">
        <f>E185*J185</f>
        <v>0</v>
      </c>
      <c r="Q185" s="165">
        <v>2</v>
      </c>
      <c r="AA185" s="138">
        <v>12</v>
      </c>
      <c r="AB185" s="138">
        <v>1</v>
      </c>
      <c r="AC185" s="138">
        <v>106</v>
      </c>
      <c r="BB185" s="138">
        <v>4</v>
      </c>
      <c r="BC185" s="138">
        <f>IF(BB185=1,G185,0)</f>
        <v>0</v>
      </c>
      <c r="BD185" s="138">
        <f>IF(BB185=2,G185,0)</f>
        <v>0</v>
      </c>
      <c r="BE185" s="138">
        <f>IF(BB185=3,G185,0)</f>
        <v>0</v>
      </c>
      <c r="BF185" s="138">
        <f>IF(BB185=4,G185,0)</f>
        <v>0</v>
      </c>
      <c r="BG185" s="138">
        <f>IF(BB185=5,G185,0)</f>
        <v>0</v>
      </c>
    </row>
    <row r="186" spans="1:59" ht="12.75">
      <c r="A186" s="166">
        <v>107</v>
      </c>
      <c r="B186" s="167" t="s">
        <v>355</v>
      </c>
      <c r="C186" s="168" t="s">
        <v>356</v>
      </c>
      <c r="D186" s="169" t="s">
        <v>116</v>
      </c>
      <c r="E186" s="170">
        <v>150</v>
      </c>
      <c r="F186" s="170">
        <v>0</v>
      </c>
      <c r="G186" s="171">
        <f>E186*F186</f>
        <v>0</v>
      </c>
      <c r="H186" s="172">
        <v>0</v>
      </c>
      <c r="I186" s="172">
        <f>E186*H186</f>
        <v>0</v>
      </c>
      <c r="J186" s="172">
        <v>0</v>
      </c>
      <c r="K186" s="172">
        <f>E186*J186</f>
        <v>0</v>
      </c>
      <c r="Q186" s="165">
        <v>2</v>
      </c>
      <c r="AA186" s="138">
        <v>12</v>
      </c>
      <c r="AB186" s="138">
        <v>0</v>
      </c>
      <c r="AC186" s="138">
        <v>107</v>
      </c>
      <c r="BB186" s="138">
        <v>4</v>
      </c>
      <c r="BC186" s="138">
        <f>IF(BB186=1,G186,0)</f>
        <v>0</v>
      </c>
      <c r="BD186" s="138">
        <f>IF(BB186=2,G186,0)</f>
        <v>0</v>
      </c>
      <c r="BE186" s="138">
        <f>IF(BB186=3,G186,0)</f>
        <v>0</v>
      </c>
      <c r="BF186" s="138">
        <f>IF(BB186=4,G186,0)</f>
        <v>0</v>
      </c>
      <c r="BG186" s="138">
        <f>IF(BB186=5,G186,0)</f>
        <v>0</v>
      </c>
    </row>
    <row r="187" spans="1:59" ht="12.75">
      <c r="A187" s="166">
        <v>108</v>
      </c>
      <c r="B187" s="167" t="s">
        <v>357</v>
      </c>
      <c r="C187" s="168" t="s">
        <v>358</v>
      </c>
      <c r="D187" s="169" t="s">
        <v>116</v>
      </c>
      <c r="E187" s="170">
        <v>150</v>
      </c>
      <c r="F187" s="170">
        <v>0</v>
      </c>
      <c r="G187" s="171">
        <f>E187*F187</f>
        <v>0</v>
      </c>
      <c r="H187" s="172">
        <v>0.0002</v>
      </c>
      <c r="I187" s="172">
        <f>E187*H187</f>
        <v>0.030000000000000002</v>
      </c>
      <c r="J187" s="172">
        <v>0</v>
      </c>
      <c r="K187" s="172">
        <f>E187*J187</f>
        <v>0</v>
      </c>
      <c r="Q187" s="165">
        <v>2</v>
      </c>
      <c r="AA187" s="138">
        <v>12</v>
      </c>
      <c r="AB187" s="138">
        <v>1</v>
      </c>
      <c r="AC187" s="138">
        <v>108</v>
      </c>
      <c r="BB187" s="138">
        <v>4</v>
      </c>
      <c r="BC187" s="138">
        <f>IF(BB187=1,G187,0)</f>
        <v>0</v>
      </c>
      <c r="BD187" s="138">
        <f>IF(BB187=2,G187,0)</f>
        <v>0</v>
      </c>
      <c r="BE187" s="138">
        <f>IF(BB187=3,G187,0)</f>
        <v>0</v>
      </c>
      <c r="BF187" s="138">
        <f>IF(BB187=4,G187,0)</f>
        <v>0</v>
      </c>
      <c r="BG187" s="138">
        <f>IF(BB187=5,G187,0)</f>
        <v>0</v>
      </c>
    </row>
    <row r="188" spans="1:59" ht="12.75">
      <c r="A188" s="166">
        <v>109</v>
      </c>
      <c r="B188" s="167" t="s">
        <v>359</v>
      </c>
      <c r="C188" s="168" t="s">
        <v>360</v>
      </c>
      <c r="D188" s="169" t="s">
        <v>116</v>
      </c>
      <c r="E188" s="170">
        <v>140</v>
      </c>
      <c r="F188" s="170">
        <v>0</v>
      </c>
      <c r="G188" s="171">
        <f>E188*F188</f>
        <v>0</v>
      </c>
      <c r="H188" s="172">
        <v>0</v>
      </c>
      <c r="I188" s="172">
        <f>E188*H188</f>
        <v>0</v>
      </c>
      <c r="J188" s="172">
        <v>0</v>
      </c>
      <c r="K188" s="172">
        <f>E188*J188</f>
        <v>0</v>
      </c>
      <c r="Q188" s="165">
        <v>2</v>
      </c>
      <c r="AA188" s="138">
        <v>12</v>
      </c>
      <c r="AB188" s="138">
        <v>0</v>
      </c>
      <c r="AC188" s="138">
        <v>109</v>
      </c>
      <c r="BB188" s="138">
        <v>4</v>
      </c>
      <c r="BC188" s="138">
        <f>IF(BB188=1,G188,0)</f>
        <v>0</v>
      </c>
      <c r="BD188" s="138">
        <f>IF(BB188=2,G188,0)</f>
        <v>0</v>
      </c>
      <c r="BE188" s="138">
        <f>IF(BB188=3,G188,0)</f>
        <v>0</v>
      </c>
      <c r="BF188" s="138">
        <f>IF(BB188=4,G188,0)</f>
        <v>0</v>
      </c>
      <c r="BG188" s="138">
        <f>IF(BB188=5,G188,0)</f>
        <v>0</v>
      </c>
    </row>
    <row r="189" spans="1:59" ht="12.75">
      <c r="A189" s="166">
        <v>110</v>
      </c>
      <c r="B189" s="167" t="s">
        <v>361</v>
      </c>
      <c r="C189" s="168" t="s">
        <v>362</v>
      </c>
      <c r="D189" s="169" t="s">
        <v>116</v>
      </c>
      <c r="E189" s="170">
        <v>40</v>
      </c>
      <c r="F189" s="170">
        <v>0</v>
      </c>
      <c r="G189" s="171">
        <f>E189*F189</f>
        <v>0</v>
      </c>
      <c r="H189" s="172">
        <v>0</v>
      </c>
      <c r="I189" s="172">
        <f>E189*H189</f>
        <v>0</v>
      </c>
      <c r="J189" s="172">
        <v>0</v>
      </c>
      <c r="K189" s="172">
        <f>E189*J189</f>
        <v>0</v>
      </c>
      <c r="Q189" s="165">
        <v>2</v>
      </c>
      <c r="AA189" s="138">
        <v>12</v>
      </c>
      <c r="AB189" s="138">
        <v>0</v>
      </c>
      <c r="AC189" s="138">
        <v>110</v>
      </c>
      <c r="BB189" s="138">
        <v>4</v>
      </c>
      <c r="BC189" s="138">
        <f>IF(BB189=1,G189,0)</f>
        <v>0</v>
      </c>
      <c r="BD189" s="138">
        <f>IF(BB189=2,G189,0)</f>
        <v>0</v>
      </c>
      <c r="BE189" s="138">
        <f>IF(BB189=3,G189,0)</f>
        <v>0</v>
      </c>
      <c r="BF189" s="138">
        <f>IF(BB189=4,G189,0)</f>
        <v>0</v>
      </c>
      <c r="BG189" s="138">
        <f>IF(BB189=5,G189,0)</f>
        <v>0</v>
      </c>
    </row>
    <row r="190" spans="1:59" ht="12.75">
      <c r="A190" s="166">
        <v>111</v>
      </c>
      <c r="B190" s="167" t="s">
        <v>363</v>
      </c>
      <c r="C190" s="168" t="s">
        <v>364</v>
      </c>
      <c r="D190" s="169" t="s">
        <v>116</v>
      </c>
      <c r="E190" s="170">
        <v>150</v>
      </c>
      <c r="F190" s="170">
        <v>0</v>
      </c>
      <c r="G190" s="171">
        <f>E190*F190</f>
        <v>0</v>
      </c>
      <c r="H190" s="172">
        <v>0</v>
      </c>
      <c r="I190" s="172">
        <f>E190*H190</f>
        <v>0</v>
      </c>
      <c r="J190" s="172">
        <v>0</v>
      </c>
      <c r="K190" s="172">
        <f>E190*J190</f>
        <v>0</v>
      </c>
      <c r="Q190" s="165">
        <v>2</v>
      </c>
      <c r="AA190" s="138">
        <v>12</v>
      </c>
      <c r="AB190" s="138">
        <v>0</v>
      </c>
      <c r="AC190" s="138">
        <v>111</v>
      </c>
      <c r="BB190" s="138">
        <v>4</v>
      </c>
      <c r="BC190" s="138">
        <f>IF(BB190=1,G190,0)</f>
        <v>0</v>
      </c>
      <c r="BD190" s="138">
        <f>IF(BB190=2,G190,0)</f>
        <v>0</v>
      </c>
      <c r="BE190" s="138">
        <f>IF(BB190=3,G190,0)</f>
        <v>0</v>
      </c>
      <c r="BF190" s="138">
        <f>IF(BB190=4,G190,0)</f>
        <v>0</v>
      </c>
      <c r="BG190" s="138">
        <f>IF(BB190=5,G190,0)</f>
        <v>0</v>
      </c>
    </row>
    <row r="191" spans="1:59" ht="12.75">
      <c r="A191" s="166">
        <v>112</v>
      </c>
      <c r="B191" s="167" t="s">
        <v>365</v>
      </c>
      <c r="C191" s="168" t="s">
        <v>366</v>
      </c>
      <c r="D191" s="169" t="s">
        <v>116</v>
      </c>
      <c r="E191" s="170">
        <v>40</v>
      </c>
      <c r="F191" s="170">
        <v>0</v>
      </c>
      <c r="G191" s="171">
        <f>E191*F191</f>
        <v>0</v>
      </c>
      <c r="H191" s="172">
        <v>0</v>
      </c>
      <c r="I191" s="172">
        <f>E191*H191</f>
        <v>0</v>
      </c>
      <c r="J191" s="172">
        <v>0</v>
      </c>
      <c r="K191" s="172">
        <f>E191*J191</f>
        <v>0</v>
      </c>
      <c r="Q191" s="165">
        <v>2</v>
      </c>
      <c r="AA191" s="138">
        <v>12</v>
      </c>
      <c r="AB191" s="138">
        <v>0</v>
      </c>
      <c r="AC191" s="138">
        <v>112</v>
      </c>
      <c r="BB191" s="138">
        <v>4</v>
      </c>
      <c r="BC191" s="138">
        <f>IF(BB191=1,G191,0)</f>
        <v>0</v>
      </c>
      <c r="BD191" s="138">
        <f>IF(BB191=2,G191,0)</f>
        <v>0</v>
      </c>
      <c r="BE191" s="138">
        <f>IF(BB191=3,G191,0)</f>
        <v>0</v>
      </c>
      <c r="BF191" s="138">
        <f>IF(BB191=4,G191,0)</f>
        <v>0</v>
      </c>
      <c r="BG191" s="138">
        <f>IF(BB191=5,G191,0)</f>
        <v>0</v>
      </c>
    </row>
    <row r="192" spans="1:59" ht="12.75">
      <c r="A192" s="166">
        <v>113</v>
      </c>
      <c r="B192" s="167" t="s">
        <v>367</v>
      </c>
      <c r="C192" s="168" t="s">
        <v>368</v>
      </c>
      <c r="D192" s="169" t="s">
        <v>116</v>
      </c>
      <c r="E192" s="170">
        <v>30</v>
      </c>
      <c r="F192" s="170">
        <v>0</v>
      </c>
      <c r="G192" s="171">
        <f>E192*F192</f>
        <v>0</v>
      </c>
      <c r="H192" s="172">
        <v>0</v>
      </c>
      <c r="I192" s="172">
        <f>E192*H192</f>
        <v>0</v>
      </c>
      <c r="J192" s="172">
        <v>0</v>
      </c>
      <c r="K192" s="172">
        <f>E192*J192</f>
        <v>0</v>
      </c>
      <c r="Q192" s="165">
        <v>2</v>
      </c>
      <c r="AA192" s="138">
        <v>12</v>
      </c>
      <c r="AB192" s="138">
        <v>0</v>
      </c>
      <c r="AC192" s="138">
        <v>113</v>
      </c>
      <c r="BB192" s="138">
        <v>4</v>
      </c>
      <c r="BC192" s="138">
        <f>IF(BB192=1,G192,0)</f>
        <v>0</v>
      </c>
      <c r="BD192" s="138">
        <f>IF(BB192=2,G192,0)</f>
        <v>0</v>
      </c>
      <c r="BE192" s="138">
        <f>IF(BB192=3,G192,0)</f>
        <v>0</v>
      </c>
      <c r="BF192" s="138">
        <f>IF(BB192=4,G192,0)</f>
        <v>0</v>
      </c>
      <c r="BG192" s="138">
        <f>IF(BB192=5,G192,0)</f>
        <v>0</v>
      </c>
    </row>
    <row r="193" spans="1:59" ht="12.75">
      <c r="A193" s="166">
        <v>114</v>
      </c>
      <c r="B193" s="167" t="s">
        <v>369</v>
      </c>
      <c r="C193" s="168" t="s">
        <v>370</v>
      </c>
      <c r="D193" s="169" t="s">
        <v>116</v>
      </c>
      <c r="E193" s="170">
        <v>1200</v>
      </c>
      <c r="F193" s="170">
        <v>0</v>
      </c>
      <c r="G193" s="171">
        <f>E193*F193</f>
        <v>0</v>
      </c>
      <c r="H193" s="172">
        <v>0</v>
      </c>
      <c r="I193" s="172">
        <f>E193*H193</f>
        <v>0</v>
      </c>
      <c r="J193" s="172">
        <v>0</v>
      </c>
      <c r="K193" s="172">
        <f>E193*J193</f>
        <v>0</v>
      </c>
      <c r="Q193" s="165">
        <v>2</v>
      </c>
      <c r="AA193" s="138">
        <v>12</v>
      </c>
      <c r="AB193" s="138">
        <v>0</v>
      </c>
      <c r="AC193" s="138">
        <v>114</v>
      </c>
      <c r="BB193" s="138">
        <v>4</v>
      </c>
      <c r="BC193" s="138">
        <f>IF(BB193=1,G193,0)</f>
        <v>0</v>
      </c>
      <c r="BD193" s="138">
        <f>IF(BB193=2,G193,0)</f>
        <v>0</v>
      </c>
      <c r="BE193" s="138">
        <f>IF(BB193=3,G193,0)</f>
        <v>0</v>
      </c>
      <c r="BF193" s="138">
        <f>IF(BB193=4,G193,0)</f>
        <v>0</v>
      </c>
      <c r="BG193" s="138">
        <f>IF(BB193=5,G193,0)</f>
        <v>0</v>
      </c>
    </row>
    <row r="194" spans="1:59" ht="12.75">
      <c r="A194" s="166">
        <v>115</v>
      </c>
      <c r="B194" s="167" t="s">
        <v>371</v>
      </c>
      <c r="C194" s="168" t="s">
        <v>372</v>
      </c>
      <c r="D194" s="169" t="s">
        <v>373</v>
      </c>
      <c r="E194" s="170">
        <v>1</v>
      </c>
      <c r="F194" s="170">
        <v>0</v>
      </c>
      <c r="G194" s="171">
        <f>E194*F194</f>
        <v>0</v>
      </c>
      <c r="H194" s="172">
        <v>0</v>
      </c>
      <c r="I194" s="172">
        <f>E194*H194</f>
        <v>0</v>
      </c>
      <c r="J194" s="172">
        <v>0</v>
      </c>
      <c r="K194" s="172">
        <f>E194*J194</f>
        <v>0</v>
      </c>
      <c r="Q194" s="165">
        <v>2</v>
      </c>
      <c r="AA194" s="138">
        <v>12</v>
      </c>
      <c r="AB194" s="138">
        <v>0</v>
      </c>
      <c r="AC194" s="138">
        <v>115</v>
      </c>
      <c r="BB194" s="138">
        <v>4</v>
      </c>
      <c r="BC194" s="138">
        <f>IF(BB194=1,G194,0)</f>
        <v>0</v>
      </c>
      <c r="BD194" s="138">
        <f>IF(BB194=2,G194,0)</f>
        <v>0</v>
      </c>
      <c r="BE194" s="138">
        <f>IF(BB194=3,G194,0)</f>
        <v>0</v>
      </c>
      <c r="BF194" s="138">
        <f>IF(BB194=4,G194,0)</f>
        <v>0</v>
      </c>
      <c r="BG194" s="138">
        <f>IF(BB194=5,G194,0)</f>
        <v>0</v>
      </c>
    </row>
    <row r="195" spans="1:59" ht="25.5">
      <c r="A195" s="166">
        <v>116</v>
      </c>
      <c r="B195" s="167" t="s">
        <v>374</v>
      </c>
      <c r="C195" s="168" t="s">
        <v>375</v>
      </c>
      <c r="D195" s="169" t="s">
        <v>373</v>
      </c>
      <c r="E195" s="170">
        <v>14</v>
      </c>
      <c r="F195" s="170">
        <v>0</v>
      </c>
      <c r="G195" s="171">
        <f>E195*F195</f>
        <v>0</v>
      </c>
      <c r="H195" s="172">
        <v>0</v>
      </c>
      <c r="I195" s="172">
        <f>E195*H195</f>
        <v>0</v>
      </c>
      <c r="J195" s="172">
        <v>0</v>
      </c>
      <c r="K195" s="172">
        <f>E195*J195</f>
        <v>0</v>
      </c>
      <c r="Q195" s="165">
        <v>2</v>
      </c>
      <c r="AA195" s="138">
        <v>12</v>
      </c>
      <c r="AB195" s="138">
        <v>0</v>
      </c>
      <c r="AC195" s="138">
        <v>116</v>
      </c>
      <c r="BB195" s="138">
        <v>4</v>
      </c>
      <c r="BC195" s="138">
        <f>IF(BB195=1,G195,0)</f>
        <v>0</v>
      </c>
      <c r="BD195" s="138">
        <f>IF(BB195=2,G195,0)</f>
        <v>0</v>
      </c>
      <c r="BE195" s="138">
        <f>IF(BB195=3,G195,0)</f>
        <v>0</v>
      </c>
      <c r="BF195" s="138">
        <f>IF(BB195=4,G195,0)</f>
        <v>0</v>
      </c>
      <c r="BG195" s="138">
        <f>IF(BB195=5,G195,0)</f>
        <v>0</v>
      </c>
    </row>
    <row r="196" spans="1:59" ht="25.5">
      <c r="A196" s="166">
        <v>117</v>
      </c>
      <c r="B196" s="167" t="s">
        <v>376</v>
      </c>
      <c r="C196" s="168" t="s">
        <v>377</v>
      </c>
      <c r="D196" s="169" t="s">
        <v>373</v>
      </c>
      <c r="E196" s="170">
        <v>41</v>
      </c>
      <c r="F196" s="170">
        <v>0</v>
      </c>
      <c r="G196" s="171">
        <f>E196*F196</f>
        <v>0</v>
      </c>
      <c r="H196" s="172">
        <v>0</v>
      </c>
      <c r="I196" s="172">
        <f>E196*H196</f>
        <v>0</v>
      </c>
      <c r="J196" s="172">
        <v>0</v>
      </c>
      <c r="K196" s="172">
        <f>E196*J196</f>
        <v>0</v>
      </c>
      <c r="Q196" s="165">
        <v>2</v>
      </c>
      <c r="AA196" s="138">
        <v>12</v>
      </c>
      <c r="AB196" s="138">
        <v>0</v>
      </c>
      <c r="AC196" s="138">
        <v>117</v>
      </c>
      <c r="BB196" s="138">
        <v>4</v>
      </c>
      <c r="BC196" s="138">
        <f>IF(BB196=1,G196,0)</f>
        <v>0</v>
      </c>
      <c r="BD196" s="138">
        <f>IF(BB196=2,G196,0)</f>
        <v>0</v>
      </c>
      <c r="BE196" s="138">
        <f>IF(BB196=3,G196,0)</f>
        <v>0</v>
      </c>
      <c r="BF196" s="138">
        <f>IF(BB196=4,G196,0)</f>
        <v>0</v>
      </c>
      <c r="BG196" s="138">
        <f>IF(BB196=5,G196,0)</f>
        <v>0</v>
      </c>
    </row>
    <row r="197" spans="1:59" ht="25.5">
      <c r="A197" s="166">
        <v>118</v>
      </c>
      <c r="B197" s="167" t="s">
        <v>378</v>
      </c>
      <c r="C197" s="168" t="s">
        <v>379</v>
      </c>
      <c r="D197" s="169" t="s">
        <v>373</v>
      </c>
      <c r="E197" s="170">
        <v>1</v>
      </c>
      <c r="F197" s="170">
        <v>0</v>
      </c>
      <c r="G197" s="171">
        <f>E197*F197</f>
        <v>0</v>
      </c>
      <c r="H197" s="172">
        <v>0</v>
      </c>
      <c r="I197" s="172">
        <f>E197*H197</f>
        <v>0</v>
      </c>
      <c r="J197" s="172">
        <v>0</v>
      </c>
      <c r="K197" s="172">
        <f>E197*J197</f>
        <v>0</v>
      </c>
      <c r="Q197" s="165">
        <v>2</v>
      </c>
      <c r="AA197" s="138">
        <v>12</v>
      </c>
      <c r="AB197" s="138">
        <v>0</v>
      </c>
      <c r="AC197" s="138">
        <v>118</v>
      </c>
      <c r="BB197" s="138">
        <v>4</v>
      </c>
      <c r="BC197" s="138">
        <f>IF(BB197=1,G197,0)</f>
        <v>0</v>
      </c>
      <c r="BD197" s="138">
        <f>IF(BB197=2,G197,0)</f>
        <v>0</v>
      </c>
      <c r="BE197" s="138">
        <f>IF(BB197=3,G197,0)</f>
        <v>0</v>
      </c>
      <c r="BF197" s="138">
        <f>IF(BB197=4,G197,0)</f>
        <v>0</v>
      </c>
      <c r="BG197" s="138">
        <f>IF(BB197=5,G197,0)</f>
        <v>0</v>
      </c>
    </row>
    <row r="198" spans="1:59" ht="25.5">
      <c r="A198" s="166">
        <v>119</v>
      </c>
      <c r="B198" s="167" t="s">
        <v>380</v>
      </c>
      <c r="C198" s="168" t="s">
        <v>381</v>
      </c>
      <c r="D198" s="169" t="s">
        <v>373</v>
      </c>
      <c r="E198" s="170">
        <v>1</v>
      </c>
      <c r="F198" s="170">
        <v>0</v>
      </c>
      <c r="G198" s="171">
        <f>E198*F198</f>
        <v>0</v>
      </c>
      <c r="H198" s="172">
        <v>0</v>
      </c>
      <c r="I198" s="172">
        <f>E198*H198</f>
        <v>0</v>
      </c>
      <c r="J198" s="172">
        <v>0</v>
      </c>
      <c r="K198" s="172">
        <f>E198*J198</f>
        <v>0</v>
      </c>
      <c r="Q198" s="165">
        <v>2</v>
      </c>
      <c r="AA198" s="138">
        <v>12</v>
      </c>
      <c r="AB198" s="138">
        <v>0</v>
      </c>
      <c r="AC198" s="138">
        <v>119</v>
      </c>
      <c r="BB198" s="138">
        <v>4</v>
      </c>
      <c r="BC198" s="138">
        <f>IF(BB198=1,G198,0)</f>
        <v>0</v>
      </c>
      <c r="BD198" s="138">
        <f>IF(BB198=2,G198,0)</f>
        <v>0</v>
      </c>
      <c r="BE198" s="138">
        <f>IF(BB198=3,G198,0)</f>
        <v>0</v>
      </c>
      <c r="BF198" s="138">
        <f>IF(BB198=4,G198,0)</f>
        <v>0</v>
      </c>
      <c r="BG198" s="138">
        <f>IF(BB198=5,G198,0)</f>
        <v>0</v>
      </c>
    </row>
    <row r="199" spans="1:59" ht="25.5">
      <c r="A199" s="166">
        <v>120</v>
      </c>
      <c r="B199" s="167" t="s">
        <v>382</v>
      </c>
      <c r="C199" s="168" t="s">
        <v>383</v>
      </c>
      <c r="D199" s="169" t="s">
        <v>373</v>
      </c>
      <c r="E199" s="170">
        <v>1</v>
      </c>
      <c r="F199" s="170">
        <v>0</v>
      </c>
      <c r="G199" s="171">
        <f>E199*F199</f>
        <v>0</v>
      </c>
      <c r="H199" s="172">
        <v>0</v>
      </c>
      <c r="I199" s="172">
        <f>E199*H199</f>
        <v>0</v>
      </c>
      <c r="J199" s="172">
        <v>0</v>
      </c>
      <c r="K199" s="172">
        <f>E199*J199</f>
        <v>0</v>
      </c>
      <c r="Q199" s="165">
        <v>2</v>
      </c>
      <c r="AA199" s="138">
        <v>12</v>
      </c>
      <c r="AB199" s="138">
        <v>0</v>
      </c>
      <c r="AC199" s="138">
        <v>120</v>
      </c>
      <c r="BB199" s="138">
        <v>4</v>
      </c>
      <c r="BC199" s="138">
        <f>IF(BB199=1,G199,0)</f>
        <v>0</v>
      </c>
      <c r="BD199" s="138">
        <f>IF(BB199=2,G199,0)</f>
        <v>0</v>
      </c>
      <c r="BE199" s="138">
        <f>IF(BB199=3,G199,0)</f>
        <v>0</v>
      </c>
      <c r="BF199" s="138">
        <f>IF(BB199=4,G199,0)</f>
        <v>0</v>
      </c>
      <c r="BG199" s="138">
        <f>IF(BB199=5,G199,0)</f>
        <v>0</v>
      </c>
    </row>
    <row r="200" spans="1:59" ht="25.5">
      <c r="A200" s="166">
        <v>121</v>
      </c>
      <c r="B200" s="167" t="s">
        <v>384</v>
      </c>
      <c r="C200" s="168" t="s">
        <v>385</v>
      </c>
      <c r="D200" s="169" t="s">
        <v>373</v>
      </c>
      <c r="E200" s="170">
        <v>1</v>
      </c>
      <c r="F200" s="170">
        <v>0</v>
      </c>
      <c r="G200" s="171">
        <f>E200*F200</f>
        <v>0</v>
      </c>
      <c r="H200" s="172">
        <v>0</v>
      </c>
      <c r="I200" s="172">
        <f>E200*H200</f>
        <v>0</v>
      </c>
      <c r="J200" s="172">
        <v>0</v>
      </c>
      <c r="K200" s="172">
        <f>E200*J200</f>
        <v>0</v>
      </c>
      <c r="Q200" s="165">
        <v>2</v>
      </c>
      <c r="AA200" s="138">
        <v>12</v>
      </c>
      <c r="AB200" s="138">
        <v>0</v>
      </c>
      <c r="AC200" s="138">
        <v>121</v>
      </c>
      <c r="BB200" s="138">
        <v>4</v>
      </c>
      <c r="BC200" s="138">
        <f>IF(BB200=1,G200,0)</f>
        <v>0</v>
      </c>
      <c r="BD200" s="138">
        <f>IF(BB200=2,G200,0)</f>
        <v>0</v>
      </c>
      <c r="BE200" s="138">
        <f>IF(BB200=3,G200,0)</f>
        <v>0</v>
      </c>
      <c r="BF200" s="138">
        <f>IF(BB200=4,G200,0)</f>
        <v>0</v>
      </c>
      <c r="BG200" s="138">
        <f>IF(BB200=5,G200,0)</f>
        <v>0</v>
      </c>
    </row>
    <row r="201" spans="1:59" ht="25.5">
      <c r="A201" s="166">
        <v>122</v>
      </c>
      <c r="B201" s="167" t="s">
        <v>386</v>
      </c>
      <c r="C201" s="168" t="s">
        <v>387</v>
      </c>
      <c r="D201" s="169" t="s">
        <v>373</v>
      </c>
      <c r="E201" s="170">
        <v>1</v>
      </c>
      <c r="F201" s="170">
        <v>0</v>
      </c>
      <c r="G201" s="171">
        <f>E201*F201</f>
        <v>0</v>
      </c>
      <c r="H201" s="172">
        <v>0</v>
      </c>
      <c r="I201" s="172">
        <f>E201*H201</f>
        <v>0</v>
      </c>
      <c r="J201" s="172">
        <v>0</v>
      </c>
      <c r="K201" s="172">
        <f>E201*J201</f>
        <v>0</v>
      </c>
      <c r="Q201" s="165">
        <v>2</v>
      </c>
      <c r="AA201" s="138">
        <v>12</v>
      </c>
      <c r="AB201" s="138">
        <v>0</v>
      </c>
      <c r="AC201" s="138">
        <v>122</v>
      </c>
      <c r="BB201" s="138">
        <v>4</v>
      </c>
      <c r="BC201" s="138">
        <f>IF(BB201=1,G201,0)</f>
        <v>0</v>
      </c>
      <c r="BD201" s="138">
        <f>IF(BB201=2,G201,0)</f>
        <v>0</v>
      </c>
      <c r="BE201" s="138">
        <f>IF(BB201=3,G201,0)</f>
        <v>0</v>
      </c>
      <c r="BF201" s="138">
        <f>IF(BB201=4,G201,0)</f>
        <v>0</v>
      </c>
      <c r="BG201" s="138">
        <f>IF(BB201=5,G201,0)</f>
        <v>0</v>
      </c>
    </row>
    <row r="202" spans="1:59" ht="25.5">
      <c r="A202" s="166">
        <v>123</v>
      </c>
      <c r="B202" s="167" t="s">
        <v>388</v>
      </c>
      <c r="C202" s="168" t="s">
        <v>389</v>
      </c>
      <c r="D202" s="169" t="s">
        <v>373</v>
      </c>
      <c r="E202" s="170">
        <v>1</v>
      </c>
      <c r="F202" s="170">
        <v>0</v>
      </c>
      <c r="G202" s="171">
        <f>E202*F202</f>
        <v>0</v>
      </c>
      <c r="H202" s="172">
        <v>0</v>
      </c>
      <c r="I202" s="172">
        <f>E202*H202</f>
        <v>0</v>
      </c>
      <c r="J202" s="172">
        <v>0</v>
      </c>
      <c r="K202" s="172">
        <f>E202*J202</f>
        <v>0</v>
      </c>
      <c r="Q202" s="165">
        <v>2</v>
      </c>
      <c r="AA202" s="138">
        <v>12</v>
      </c>
      <c r="AB202" s="138">
        <v>0</v>
      </c>
      <c r="AC202" s="138">
        <v>123</v>
      </c>
      <c r="BB202" s="138">
        <v>4</v>
      </c>
      <c r="BC202" s="138">
        <f>IF(BB202=1,G202,0)</f>
        <v>0</v>
      </c>
      <c r="BD202" s="138">
        <f>IF(BB202=2,G202,0)</f>
        <v>0</v>
      </c>
      <c r="BE202" s="138">
        <f>IF(BB202=3,G202,0)</f>
        <v>0</v>
      </c>
      <c r="BF202" s="138">
        <f>IF(BB202=4,G202,0)</f>
        <v>0</v>
      </c>
      <c r="BG202" s="138">
        <f>IF(BB202=5,G202,0)</f>
        <v>0</v>
      </c>
    </row>
    <row r="203" spans="1:59" ht="25.5">
      <c r="A203" s="166">
        <v>124</v>
      </c>
      <c r="B203" s="167" t="s">
        <v>390</v>
      </c>
      <c r="C203" s="168" t="s">
        <v>391</v>
      </c>
      <c r="D203" s="169" t="s">
        <v>373</v>
      </c>
      <c r="E203" s="170">
        <v>1</v>
      </c>
      <c r="F203" s="170">
        <v>0</v>
      </c>
      <c r="G203" s="171">
        <f>E203*F203</f>
        <v>0</v>
      </c>
      <c r="H203" s="172">
        <v>0</v>
      </c>
      <c r="I203" s="172">
        <f>E203*H203</f>
        <v>0</v>
      </c>
      <c r="J203" s="172">
        <v>0</v>
      </c>
      <c r="K203" s="172">
        <f>E203*J203</f>
        <v>0</v>
      </c>
      <c r="Q203" s="165">
        <v>2</v>
      </c>
      <c r="AA203" s="138">
        <v>12</v>
      </c>
      <c r="AB203" s="138">
        <v>0</v>
      </c>
      <c r="AC203" s="138">
        <v>124</v>
      </c>
      <c r="BB203" s="138">
        <v>4</v>
      </c>
      <c r="BC203" s="138">
        <f>IF(BB203=1,G203,0)</f>
        <v>0</v>
      </c>
      <c r="BD203" s="138">
        <f>IF(BB203=2,G203,0)</f>
        <v>0</v>
      </c>
      <c r="BE203" s="138">
        <f>IF(BB203=3,G203,0)</f>
        <v>0</v>
      </c>
      <c r="BF203" s="138">
        <f>IF(BB203=4,G203,0)</f>
        <v>0</v>
      </c>
      <c r="BG203" s="138">
        <f>IF(BB203=5,G203,0)</f>
        <v>0</v>
      </c>
    </row>
    <row r="204" spans="1:59" ht="25.5">
      <c r="A204" s="166">
        <v>125</v>
      </c>
      <c r="B204" s="167" t="s">
        <v>392</v>
      </c>
      <c r="C204" s="168" t="s">
        <v>393</v>
      </c>
      <c r="D204" s="169" t="s">
        <v>373</v>
      </c>
      <c r="E204" s="170">
        <v>1</v>
      </c>
      <c r="F204" s="170">
        <v>0</v>
      </c>
      <c r="G204" s="171">
        <f>E204*F204</f>
        <v>0</v>
      </c>
      <c r="H204" s="172">
        <v>0</v>
      </c>
      <c r="I204" s="172">
        <f>E204*H204</f>
        <v>0</v>
      </c>
      <c r="J204" s="172">
        <v>0</v>
      </c>
      <c r="K204" s="172">
        <f>E204*J204</f>
        <v>0</v>
      </c>
      <c r="Q204" s="165">
        <v>2</v>
      </c>
      <c r="AA204" s="138">
        <v>12</v>
      </c>
      <c r="AB204" s="138">
        <v>0</v>
      </c>
      <c r="AC204" s="138">
        <v>125</v>
      </c>
      <c r="BB204" s="138">
        <v>4</v>
      </c>
      <c r="BC204" s="138">
        <f>IF(BB204=1,G204,0)</f>
        <v>0</v>
      </c>
      <c r="BD204" s="138">
        <f>IF(BB204=2,G204,0)</f>
        <v>0</v>
      </c>
      <c r="BE204" s="138">
        <f>IF(BB204=3,G204,0)</f>
        <v>0</v>
      </c>
      <c r="BF204" s="138">
        <f>IF(BB204=4,G204,0)</f>
        <v>0</v>
      </c>
      <c r="BG204" s="138">
        <f>IF(BB204=5,G204,0)</f>
        <v>0</v>
      </c>
    </row>
    <row r="205" spans="1:59" ht="12.75">
      <c r="A205" s="166">
        <v>126</v>
      </c>
      <c r="B205" s="167" t="s">
        <v>394</v>
      </c>
      <c r="C205" s="168" t="s">
        <v>395</v>
      </c>
      <c r="D205" s="169" t="s">
        <v>113</v>
      </c>
      <c r="E205" s="170">
        <v>30</v>
      </c>
      <c r="F205" s="170">
        <v>0</v>
      </c>
      <c r="G205" s="171">
        <f>E205*F205</f>
        <v>0</v>
      </c>
      <c r="H205" s="172">
        <v>0</v>
      </c>
      <c r="I205" s="172">
        <f>E205*H205</f>
        <v>0</v>
      </c>
      <c r="J205" s="172">
        <v>0</v>
      </c>
      <c r="K205" s="172">
        <f>E205*J205</f>
        <v>0</v>
      </c>
      <c r="Q205" s="165">
        <v>2</v>
      </c>
      <c r="AA205" s="138">
        <v>12</v>
      </c>
      <c r="AB205" s="138">
        <v>0</v>
      </c>
      <c r="AC205" s="138">
        <v>126</v>
      </c>
      <c r="BB205" s="138">
        <v>4</v>
      </c>
      <c r="BC205" s="138">
        <f>IF(BB205=1,G205,0)</f>
        <v>0</v>
      </c>
      <c r="BD205" s="138">
        <f>IF(BB205=2,G205,0)</f>
        <v>0</v>
      </c>
      <c r="BE205" s="138">
        <f>IF(BB205=3,G205,0)</f>
        <v>0</v>
      </c>
      <c r="BF205" s="138">
        <f>IF(BB205=4,G205,0)</f>
        <v>0</v>
      </c>
      <c r="BG205" s="138">
        <f>IF(BB205=5,G205,0)</f>
        <v>0</v>
      </c>
    </row>
    <row r="206" spans="1:59" ht="12.75">
      <c r="A206" s="166">
        <v>127</v>
      </c>
      <c r="B206" s="167" t="s">
        <v>396</v>
      </c>
      <c r="C206" s="168" t="s">
        <v>397</v>
      </c>
      <c r="D206" s="169" t="s">
        <v>113</v>
      </c>
      <c r="E206" s="170">
        <v>2</v>
      </c>
      <c r="F206" s="170">
        <v>0</v>
      </c>
      <c r="G206" s="171">
        <f>E206*F206</f>
        <v>0</v>
      </c>
      <c r="H206" s="172">
        <v>0</v>
      </c>
      <c r="I206" s="172">
        <f>E206*H206</f>
        <v>0</v>
      </c>
      <c r="J206" s="172">
        <v>0</v>
      </c>
      <c r="K206" s="172">
        <f>E206*J206</f>
        <v>0</v>
      </c>
      <c r="Q206" s="165">
        <v>2</v>
      </c>
      <c r="AA206" s="138">
        <v>12</v>
      </c>
      <c r="AB206" s="138">
        <v>0</v>
      </c>
      <c r="AC206" s="138">
        <v>127</v>
      </c>
      <c r="BB206" s="138">
        <v>4</v>
      </c>
      <c r="BC206" s="138">
        <f>IF(BB206=1,G206,0)</f>
        <v>0</v>
      </c>
      <c r="BD206" s="138">
        <f>IF(BB206=2,G206,0)</f>
        <v>0</v>
      </c>
      <c r="BE206" s="138">
        <f>IF(BB206=3,G206,0)</f>
        <v>0</v>
      </c>
      <c r="BF206" s="138">
        <f>IF(BB206=4,G206,0)</f>
        <v>0</v>
      </c>
      <c r="BG206" s="138">
        <f>IF(BB206=5,G206,0)</f>
        <v>0</v>
      </c>
    </row>
    <row r="207" spans="1:59" ht="12.75">
      <c r="A207" s="166">
        <v>128</v>
      </c>
      <c r="B207" s="167" t="s">
        <v>398</v>
      </c>
      <c r="C207" s="168" t="s">
        <v>399</v>
      </c>
      <c r="D207" s="169" t="s">
        <v>110</v>
      </c>
      <c r="E207" s="170">
        <v>1</v>
      </c>
      <c r="F207" s="170">
        <v>0</v>
      </c>
      <c r="G207" s="171">
        <f>E207*F207</f>
        <v>0</v>
      </c>
      <c r="H207" s="172">
        <v>0</v>
      </c>
      <c r="I207" s="172">
        <f>E207*H207</f>
        <v>0</v>
      </c>
      <c r="J207" s="172">
        <v>0</v>
      </c>
      <c r="K207" s="172">
        <f>E207*J207</f>
        <v>0</v>
      </c>
      <c r="Q207" s="165">
        <v>2</v>
      </c>
      <c r="AA207" s="138">
        <v>12</v>
      </c>
      <c r="AB207" s="138">
        <v>0</v>
      </c>
      <c r="AC207" s="138">
        <v>128</v>
      </c>
      <c r="BB207" s="138">
        <v>4</v>
      </c>
      <c r="BC207" s="138">
        <f>IF(BB207=1,G207,0)</f>
        <v>0</v>
      </c>
      <c r="BD207" s="138">
        <f>IF(BB207=2,G207,0)</f>
        <v>0</v>
      </c>
      <c r="BE207" s="138">
        <f>IF(BB207=3,G207,0)</f>
        <v>0</v>
      </c>
      <c r="BF207" s="138">
        <f>IF(BB207=4,G207,0)</f>
        <v>0</v>
      </c>
      <c r="BG207" s="138">
        <f>IF(BB207=5,G207,0)</f>
        <v>0</v>
      </c>
    </row>
    <row r="208" spans="1:59" ht="12.75">
      <c r="A208" s="166">
        <v>129</v>
      </c>
      <c r="B208" s="167" t="s">
        <v>400</v>
      </c>
      <c r="C208" s="168" t="s">
        <v>401</v>
      </c>
      <c r="D208" s="169" t="s">
        <v>110</v>
      </c>
      <c r="E208" s="170">
        <v>1</v>
      </c>
      <c r="F208" s="170">
        <v>0</v>
      </c>
      <c r="G208" s="171">
        <f>E208*F208</f>
        <v>0</v>
      </c>
      <c r="H208" s="172">
        <v>0</v>
      </c>
      <c r="I208" s="172">
        <f>E208*H208</f>
        <v>0</v>
      </c>
      <c r="J208" s="172">
        <v>0</v>
      </c>
      <c r="K208" s="172">
        <f>E208*J208</f>
        <v>0</v>
      </c>
      <c r="Q208" s="165">
        <v>2</v>
      </c>
      <c r="AA208" s="138">
        <v>12</v>
      </c>
      <c r="AB208" s="138">
        <v>0</v>
      </c>
      <c r="AC208" s="138">
        <v>129</v>
      </c>
      <c r="BB208" s="138">
        <v>4</v>
      </c>
      <c r="BC208" s="138">
        <f>IF(BB208=1,G208,0)</f>
        <v>0</v>
      </c>
      <c r="BD208" s="138">
        <f>IF(BB208=2,G208,0)</f>
        <v>0</v>
      </c>
      <c r="BE208" s="138">
        <f>IF(BB208=3,G208,0)</f>
        <v>0</v>
      </c>
      <c r="BF208" s="138">
        <f>IF(BB208=4,G208,0)</f>
        <v>0</v>
      </c>
      <c r="BG208" s="138">
        <f>IF(BB208=5,G208,0)</f>
        <v>0</v>
      </c>
    </row>
    <row r="209" spans="1:59" ht="12.75">
      <c r="A209" s="182"/>
      <c r="B209" s="183" t="s">
        <v>71</v>
      </c>
      <c r="C209" s="184" t="str">
        <f>CONCATENATE(B168," ",C168)</f>
        <v>M21 Elektromontáže</v>
      </c>
      <c r="D209" s="182"/>
      <c r="E209" s="185"/>
      <c r="F209" s="185"/>
      <c r="G209" s="186">
        <f>SUM(G168:G208)</f>
        <v>0</v>
      </c>
      <c r="H209" s="187"/>
      <c r="I209" s="188">
        <f>SUM(I168:I208)</f>
        <v>0.21035</v>
      </c>
      <c r="J209" s="187"/>
      <c r="K209" s="188">
        <f>SUM(K168:K208)</f>
        <v>0</v>
      </c>
      <c r="Q209" s="165">
        <v>4</v>
      </c>
      <c r="BC209" s="189">
        <f>SUM(BC168:BC208)</f>
        <v>0</v>
      </c>
      <c r="BD209" s="189">
        <f>SUM(BD168:BD208)</f>
        <v>0</v>
      </c>
      <c r="BE209" s="189">
        <f>SUM(BE168:BE208)</f>
        <v>0</v>
      </c>
      <c r="BF209" s="189">
        <f>SUM(BF168:BF208)</f>
        <v>0</v>
      </c>
      <c r="BG209" s="189">
        <f>SUM(BG168:BG208)</f>
        <v>0</v>
      </c>
    </row>
    <row r="210" spans="1:17" ht="12.75">
      <c r="A210" s="158" t="s">
        <v>69</v>
      </c>
      <c r="B210" s="159" t="s">
        <v>402</v>
      </c>
      <c r="C210" s="160" t="s">
        <v>403</v>
      </c>
      <c r="D210" s="161"/>
      <c r="E210" s="162"/>
      <c r="F210" s="162"/>
      <c r="G210" s="163"/>
      <c r="H210" s="164"/>
      <c r="I210" s="164"/>
      <c r="J210" s="164"/>
      <c r="K210" s="164"/>
      <c r="Q210" s="165">
        <v>1</v>
      </c>
    </row>
    <row r="211" spans="1:59" ht="25.5">
      <c r="A211" s="166">
        <v>130</v>
      </c>
      <c r="B211" s="167" t="s">
        <v>404</v>
      </c>
      <c r="C211" s="168" t="s">
        <v>405</v>
      </c>
      <c r="D211" s="169" t="s">
        <v>113</v>
      </c>
      <c r="E211" s="170">
        <v>8</v>
      </c>
      <c r="F211" s="170">
        <v>0</v>
      </c>
      <c r="G211" s="171">
        <f>E211*F211</f>
        <v>0</v>
      </c>
      <c r="H211" s="172">
        <v>0</v>
      </c>
      <c r="I211" s="172">
        <f>E211*H211</f>
        <v>0</v>
      </c>
      <c r="J211" s="172">
        <v>0</v>
      </c>
      <c r="K211" s="172">
        <f>E211*J211</f>
        <v>0</v>
      </c>
      <c r="Q211" s="165">
        <v>2</v>
      </c>
      <c r="AA211" s="138">
        <v>12</v>
      </c>
      <c r="AB211" s="138">
        <v>0</v>
      </c>
      <c r="AC211" s="138">
        <v>130</v>
      </c>
      <c r="BB211" s="138">
        <v>4</v>
      </c>
      <c r="BC211" s="138">
        <f>IF(BB211=1,G211,0)</f>
        <v>0</v>
      </c>
      <c r="BD211" s="138">
        <f>IF(BB211=2,G211,0)</f>
        <v>0</v>
      </c>
      <c r="BE211" s="138">
        <f>IF(BB211=3,G211,0)</f>
        <v>0</v>
      </c>
      <c r="BF211" s="138">
        <f>IF(BB211=4,G211,0)</f>
        <v>0</v>
      </c>
      <c r="BG211" s="138">
        <f>IF(BB211=5,G211,0)</f>
        <v>0</v>
      </c>
    </row>
    <row r="212" spans="1:59" ht="25.5">
      <c r="A212" s="166">
        <v>131</v>
      </c>
      <c r="B212" s="167" t="s">
        <v>406</v>
      </c>
      <c r="C212" s="168" t="s">
        <v>407</v>
      </c>
      <c r="D212" s="169" t="s">
        <v>113</v>
      </c>
      <c r="E212" s="170">
        <v>8</v>
      </c>
      <c r="F212" s="170">
        <v>0</v>
      </c>
      <c r="G212" s="171">
        <f>E212*F212</f>
        <v>0</v>
      </c>
      <c r="H212" s="172">
        <v>0</v>
      </c>
      <c r="I212" s="172">
        <f>E212*H212</f>
        <v>0</v>
      </c>
      <c r="J212" s="172">
        <v>0</v>
      </c>
      <c r="K212" s="172">
        <f>E212*J212</f>
        <v>0</v>
      </c>
      <c r="Q212" s="165">
        <v>2</v>
      </c>
      <c r="AA212" s="138">
        <v>12</v>
      </c>
      <c r="AB212" s="138">
        <v>0</v>
      </c>
      <c r="AC212" s="138">
        <v>131</v>
      </c>
      <c r="BB212" s="138">
        <v>4</v>
      </c>
      <c r="BC212" s="138">
        <f>IF(BB212=1,G212,0)</f>
        <v>0</v>
      </c>
      <c r="BD212" s="138">
        <f>IF(BB212=2,G212,0)</f>
        <v>0</v>
      </c>
      <c r="BE212" s="138">
        <f>IF(BB212=3,G212,0)</f>
        <v>0</v>
      </c>
      <c r="BF212" s="138">
        <f>IF(BB212=4,G212,0)</f>
        <v>0</v>
      </c>
      <c r="BG212" s="138">
        <f>IF(BB212=5,G212,0)</f>
        <v>0</v>
      </c>
    </row>
    <row r="213" spans="1:59" ht="12.75">
      <c r="A213" s="166">
        <v>132</v>
      </c>
      <c r="B213" s="167" t="s">
        <v>408</v>
      </c>
      <c r="C213" s="168" t="s">
        <v>409</v>
      </c>
      <c r="D213" s="169" t="s">
        <v>113</v>
      </c>
      <c r="E213" s="170">
        <v>1</v>
      </c>
      <c r="F213" s="170">
        <v>0</v>
      </c>
      <c r="G213" s="171">
        <f>E213*F213</f>
        <v>0</v>
      </c>
      <c r="H213" s="172">
        <v>0</v>
      </c>
      <c r="I213" s="172">
        <f>E213*H213</f>
        <v>0</v>
      </c>
      <c r="J213" s="172">
        <v>0</v>
      </c>
      <c r="K213" s="172">
        <f>E213*J213</f>
        <v>0</v>
      </c>
      <c r="Q213" s="165">
        <v>2</v>
      </c>
      <c r="AA213" s="138">
        <v>12</v>
      </c>
      <c r="AB213" s="138">
        <v>0</v>
      </c>
      <c r="AC213" s="138">
        <v>132</v>
      </c>
      <c r="BB213" s="138">
        <v>4</v>
      </c>
      <c r="BC213" s="138">
        <f>IF(BB213=1,G213,0)</f>
        <v>0</v>
      </c>
      <c r="BD213" s="138">
        <f>IF(BB213=2,G213,0)</f>
        <v>0</v>
      </c>
      <c r="BE213" s="138">
        <f>IF(BB213=3,G213,0)</f>
        <v>0</v>
      </c>
      <c r="BF213" s="138">
        <f>IF(BB213=4,G213,0)</f>
        <v>0</v>
      </c>
      <c r="BG213" s="138">
        <f>IF(BB213=5,G213,0)</f>
        <v>0</v>
      </c>
    </row>
    <row r="214" spans="1:59" ht="12.75">
      <c r="A214" s="166">
        <v>133</v>
      </c>
      <c r="B214" s="167" t="s">
        <v>410</v>
      </c>
      <c r="C214" s="168" t="s">
        <v>411</v>
      </c>
      <c r="D214" s="169" t="s">
        <v>113</v>
      </c>
      <c r="E214" s="170">
        <v>1</v>
      </c>
      <c r="F214" s="170">
        <v>0</v>
      </c>
      <c r="G214" s="171">
        <f>E214*F214</f>
        <v>0</v>
      </c>
      <c r="H214" s="172">
        <v>0</v>
      </c>
      <c r="I214" s="172">
        <f>E214*H214</f>
        <v>0</v>
      </c>
      <c r="J214" s="172">
        <v>0</v>
      </c>
      <c r="K214" s="172">
        <f>E214*J214</f>
        <v>0</v>
      </c>
      <c r="Q214" s="165">
        <v>2</v>
      </c>
      <c r="AA214" s="138">
        <v>12</v>
      </c>
      <c r="AB214" s="138">
        <v>0</v>
      </c>
      <c r="AC214" s="138">
        <v>133</v>
      </c>
      <c r="BB214" s="138">
        <v>4</v>
      </c>
      <c r="BC214" s="138">
        <f>IF(BB214=1,G214,0)</f>
        <v>0</v>
      </c>
      <c r="BD214" s="138">
        <f>IF(BB214=2,G214,0)</f>
        <v>0</v>
      </c>
      <c r="BE214" s="138">
        <f>IF(BB214=3,G214,0)</f>
        <v>0</v>
      </c>
      <c r="BF214" s="138">
        <f>IF(BB214=4,G214,0)</f>
        <v>0</v>
      </c>
      <c r="BG214" s="138">
        <f>IF(BB214=5,G214,0)</f>
        <v>0</v>
      </c>
    </row>
    <row r="215" spans="1:59" ht="12.75">
      <c r="A215" s="166">
        <v>134</v>
      </c>
      <c r="B215" s="167" t="s">
        <v>412</v>
      </c>
      <c r="C215" s="168" t="s">
        <v>413</v>
      </c>
      <c r="D215" s="169" t="s">
        <v>78</v>
      </c>
      <c r="E215" s="170">
        <v>120</v>
      </c>
      <c r="F215" s="170">
        <v>0</v>
      </c>
      <c r="G215" s="171">
        <f>E215*F215</f>
        <v>0</v>
      </c>
      <c r="H215" s="172">
        <v>0</v>
      </c>
      <c r="I215" s="172">
        <f>E215*H215</f>
        <v>0</v>
      </c>
      <c r="J215" s="172">
        <v>0</v>
      </c>
      <c r="K215" s="172">
        <f>E215*J215</f>
        <v>0</v>
      </c>
      <c r="Q215" s="165">
        <v>2</v>
      </c>
      <c r="AA215" s="138">
        <v>12</v>
      </c>
      <c r="AB215" s="138">
        <v>0</v>
      </c>
      <c r="AC215" s="138">
        <v>134</v>
      </c>
      <c r="BB215" s="138">
        <v>4</v>
      </c>
      <c r="BC215" s="138">
        <f>IF(BB215=1,G215,0)</f>
        <v>0</v>
      </c>
      <c r="BD215" s="138">
        <f>IF(BB215=2,G215,0)</f>
        <v>0</v>
      </c>
      <c r="BE215" s="138">
        <f>IF(BB215=3,G215,0)</f>
        <v>0</v>
      </c>
      <c r="BF215" s="138">
        <f>IF(BB215=4,G215,0)</f>
        <v>0</v>
      </c>
      <c r="BG215" s="138">
        <f>IF(BB215=5,G215,0)</f>
        <v>0</v>
      </c>
    </row>
    <row r="216" spans="1:59" ht="12.75">
      <c r="A216" s="166">
        <v>135</v>
      </c>
      <c r="B216" s="167" t="s">
        <v>414</v>
      </c>
      <c r="C216" s="168" t="s">
        <v>415</v>
      </c>
      <c r="D216" s="169" t="s">
        <v>78</v>
      </c>
      <c r="E216" s="170">
        <v>101</v>
      </c>
      <c r="F216" s="170">
        <v>0</v>
      </c>
      <c r="G216" s="171">
        <f>E216*F216</f>
        <v>0</v>
      </c>
      <c r="H216" s="172">
        <v>0</v>
      </c>
      <c r="I216" s="172">
        <f>E216*H216</f>
        <v>0</v>
      </c>
      <c r="J216" s="172">
        <v>0</v>
      </c>
      <c r="K216" s="172">
        <f>E216*J216</f>
        <v>0</v>
      </c>
      <c r="Q216" s="165">
        <v>2</v>
      </c>
      <c r="AA216" s="138">
        <v>12</v>
      </c>
      <c r="AB216" s="138">
        <v>0</v>
      </c>
      <c r="AC216" s="138">
        <v>135</v>
      </c>
      <c r="BB216" s="138">
        <v>4</v>
      </c>
      <c r="BC216" s="138">
        <f>IF(BB216=1,G216,0)</f>
        <v>0</v>
      </c>
      <c r="BD216" s="138">
        <f>IF(BB216=2,G216,0)</f>
        <v>0</v>
      </c>
      <c r="BE216" s="138">
        <f>IF(BB216=3,G216,0)</f>
        <v>0</v>
      </c>
      <c r="BF216" s="138">
        <f>IF(BB216=4,G216,0)</f>
        <v>0</v>
      </c>
      <c r="BG216" s="138">
        <f>IF(BB216=5,G216,0)</f>
        <v>0</v>
      </c>
    </row>
    <row r="217" spans="1:59" ht="12.75">
      <c r="A217" s="166">
        <v>136</v>
      </c>
      <c r="B217" s="167" t="s">
        <v>416</v>
      </c>
      <c r="C217" s="168" t="s">
        <v>417</v>
      </c>
      <c r="D217" s="169" t="s">
        <v>165</v>
      </c>
      <c r="E217" s="170">
        <v>125</v>
      </c>
      <c r="F217" s="170">
        <v>0</v>
      </c>
      <c r="G217" s="171">
        <f>E217*F217</f>
        <v>0</v>
      </c>
      <c r="H217" s="172">
        <v>0</v>
      </c>
      <c r="I217" s="172">
        <f>E217*H217</f>
        <v>0</v>
      </c>
      <c r="J217" s="172">
        <v>0</v>
      </c>
      <c r="K217" s="172">
        <f>E217*J217</f>
        <v>0</v>
      </c>
      <c r="Q217" s="165">
        <v>2</v>
      </c>
      <c r="AA217" s="138">
        <v>12</v>
      </c>
      <c r="AB217" s="138">
        <v>0</v>
      </c>
      <c r="AC217" s="138">
        <v>136</v>
      </c>
      <c r="BB217" s="138">
        <v>4</v>
      </c>
      <c r="BC217" s="138">
        <f>IF(BB217=1,G217,0)</f>
        <v>0</v>
      </c>
      <c r="BD217" s="138">
        <f>IF(BB217=2,G217,0)</f>
        <v>0</v>
      </c>
      <c r="BE217" s="138">
        <f>IF(BB217=3,G217,0)</f>
        <v>0</v>
      </c>
      <c r="BF217" s="138">
        <f>IF(BB217=4,G217,0)</f>
        <v>0</v>
      </c>
      <c r="BG217" s="138">
        <f>IF(BB217=5,G217,0)</f>
        <v>0</v>
      </c>
    </row>
    <row r="218" spans="1:59" ht="12.75">
      <c r="A218" s="166">
        <v>137</v>
      </c>
      <c r="B218" s="167" t="s">
        <v>418</v>
      </c>
      <c r="C218" s="168" t="s">
        <v>399</v>
      </c>
      <c r="D218" s="169" t="s">
        <v>110</v>
      </c>
      <c r="E218" s="170">
        <v>1</v>
      </c>
      <c r="F218" s="170">
        <v>0</v>
      </c>
      <c r="G218" s="171">
        <f>E218*F218</f>
        <v>0</v>
      </c>
      <c r="H218" s="172">
        <v>0</v>
      </c>
      <c r="I218" s="172">
        <f>E218*H218</f>
        <v>0</v>
      </c>
      <c r="J218" s="172">
        <v>0</v>
      </c>
      <c r="K218" s="172">
        <f>E218*J218</f>
        <v>0</v>
      </c>
      <c r="Q218" s="165">
        <v>2</v>
      </c>
      <c r="AA218" s="138">
        <v>12</v>
      </c>
      <c r="AB218" s="138">
        <v>0</v>
      </c>
      <c r="AC218" s="138">
        <v>137</v>
      </c>
      <c r="BB218" s="138">
        <v>4</v>
      </c>
      <c r="BC218" s="138">
        <f>IF(BB218=1,G218,0)</f>
        <v>0</v>
      </c>
      <c r="BD218" s="138">
        <f>IF(BB218=2,G218,0)</f>
        <v>0</v>
      </c>
      <c r="BE218" s="138">
        <f>IF(BB218=3,G218,0)</f>
        <v>0</v>
      </c>
      <c r="BF218" s="138">
        <f>IF(BB218=4,G218,0)</f>
        <v>0</v>
      </c>
      <c r="BG218" s="138">
        <f>IF(BB218=5,G218,0)</f>
        <v>0</v>
      </c>
    </row>
    <row r="219" spans="1:59" ht="12.75">
      <c r="A219" s="166">
        <v>138</v>
      </c>
      <c r="B219" s="167" t="s">
        <v>419</v>
      </c>
      <c r="C219" s="168" t="s">
        <v>420</v>
      </c>
      <c r="D219" s="169" t="s">
        <v>110</v>
      </c>
      <c r="E219" s="170">
        <v>1</v>
      </c>
      <c r="F219" s="170">
        <v>0</v>
      </c>
      <c r="G219" s="171">
        <f>E219*F219</f>
        <v>0</v>
      </c>
      <c r="H219" s="172">
        <v>0</v>
      </c>
      <c r="I219" s="172">
        <f>E219*H219</f>
        <v>0</v>
      </c>
      <c r="J219" s="172">
        <v>0</v>
      </c>
      <c r="K219" s="172">
        <f>E219*J219</f>
        <v>0</v>
      </c>
      <c r="Q219" s="165">
        <v>2</v>
      </c>
      <c r="AA219" s="138">
        <v>12</v>
      </c>
      <c r="AB219" s="138">
        <v>0</v>
      </c>
      <c r="AC219" s="138">
        <v>138</v>
      </c>
      <c r="BB219" s="138">
        <v>4</v>
      </c>
      <c r="BC219" s="138">
        <f>IF(BB219=1,G219,0)</f>
        <v>0</v>
      </c>
      <c r="BD219" s="138">
        <f>IF(BB219=2,G219,0)</f>
        <v>0</v>
      </c>
      <c r="BE219" s="138">
        <f>IF(BB219=3,G219,0)</f>
        <v>0</v>
      </c>
      <c r="BF219" s="138">
        <f>IF(BB219=4,G219,0)</f>
        <v>0</v>
      </c>
      <c r="BG219" s="138">
        <f>IF(BB219=5,G219,0)</f>
        <v>0</v>
      </c>
    </row>
    <row r="220" spans="1:59" ht="12.75">
      <c r="A220" s="166">
        <v>139</v>
      </c>
      <c r="B220" s="167" t="s">
        <v>421</v>
      </c>
      <c r="C220" s="168" t="s">
        <v>401</v>
      </c>
      <c r="D220" s="169" t="s">
        <v>110</v>
      </c>
      <c r="E220" s="170">
        <v>1</v>
      </c>
      <c r="F220" s="170">
        <v>0</v>
      </c>
      <c r="G220" s="171">
        <f>E220*F220</f>
        <v>0</v>
      </c>
      <c r="H220" s="172">
        <v>0</v>
      </c>
      <c r="I220" s="172">
        <f>E220*H220</f>
        <v>0</v>
      </c>
      <c r="J220" s="172">
        <v>0</v>
      </c>
      <c r="K220" s="172">
        <f>E220*J220</f>
        <v>0</v>
      </c>
      <c r="Q220" s="165">
        <v>2</v>
      </c>
      <c r="AA220" s="138">
        <v>12</v>
      </c>
      <c r="AB220" s="138">
        <v>0</v>
      </c>
      <c r="AC220" s="138">
        <v>139</v>
      </c>
      <c r="BB220" s="138">
        <v>4</v>
      </c>
      <c r="BC220" s="138">
        <f>IF(BB220=1,G220,0)</f>
        <v>0</v>
      </c>
      <c r="BD220" s="138">
        <f>IF(BB220=2,G220,0)</f>
        <v>0</v>
      </c>
      <c r="BE220" s="138">
        <f>IF(BB220=3,G220,0)</f>
        <v>0</v>
      </c>
      <c r="BF220" s="138">
        <f>IF(BB220=4,G220,0)</f>
        <v>0</v>
      </c>
      <c r="BG220" s="138">
        <f>IF(BB220=5,G220,0)</f>
        <v>0</v>
      </c>
    </row>
    <row r="221" spans="1:59" ht="12.75">
      <c r="A221" s="182"/>
      <c r="B221" s="183" t="s">
        <v>71</v>
      </c>
      <c r="C221" s="184" t="str">
        <f>CONCATENATE(B210," ",C210)</f>
        <v>M24 Montáže vzduchotechnických zař</v>
      </c>
      <c r="D221" s="182"/>
      <c r="E221" s="185"/>
      <c r="F221" s="185"/>
      <c r="G221" s="186">
        <f>SUM(G210:G220)</f>
        <v>0</v>
      </c>
      <c r="H221" s="187"/>
      <c r="I221" s="188">
        <f>SUM(I210:I220)</f>
        <v>0</v>
      </c>
      <c r="J221" s="187"/>
      <c r="K221" s="188">
        <f>SUM(K210:K220)</f>
        <v>0</v>
      </c>
      <c r="Q221" s="165">
        <v>4</v>
      </c>
      <c r="BC221" s="189">
        <f>SUM(BC210:BC220)</f>
        <v>0</v>
      </c>
      <c r="BD221" s="189">
        <f>SUM(BD210:BD220)</f>
        <v>0</v>
      </c>
      <c r="BE221" s="189">
        <f>SUM(BE210:BE220)</f>
        <v>0</v>
      </c>
      <c r="BF221" s="189">
        <f>SUM(BF210:BF220)</f>
        <v>0</v>
      </c>
      <c r="BG221" s="189">
        <f>SUM(BG210:BG220)</f>
        <v>0</v>
      </c>
    </row>
    <row r="222" ht="12.75">
      <c r="E222" s="138"/>
    </row>
    <row r="223" ht="12.75">
      <c r="E223" s="138"/>
    </row>
    <row r="224" ht="12.75">
      <c r="E224" s="138"/>
    </row>
    <row r="225" ht="12.75">
      <c r="E225" s="138"/>
    </row>
    <row r="226" ht="12.75">
      <c r="E226" s="138"/>
    </row>
    <row r="227" ht="12.75">
      <c r="E227" s="138"/>
    </row>
    <row r="228" ht="12.75">
      <c r="E228" s="138"/>
    </row>
    <row r="229" ht="12.75">
      <c r="E229" s="138"/>
    </row>
    <row r="230" ht="12.75">
      <c r="E230" s="138"/>
    </row>
    <row r="231" ht="12.75">
      <c r="E231" s="138"/>
    </row>
    <row r="232" ht="12.75">
      <c r="E232" s="138"/>
    </row>
    <row r="233" ht="12.75">
      <c r="E233" s="138"/>
    </row>
    <row r="234" ht="12.75">
      <c r="E234" s="138"/>
    </row>
    <row r="235" ht="12.75">
      <c r="E235" s="138"/>
    </row>
    <row r="236" ht="12.75">
      <c r="E236" s="138"/>
    </row>
    <row r="237" ht="12.75">
      <c r="E237" s="138"/>
    </row>
    <row r="238" ht="12.75">
      <c r="E238" s="138"/>
    </row>
    <row r="239" ht="12.75">
      <c r="E239" s="138"/>
    </row>
    <row r="240" ht="12.75">
      <c r="E240" s="138"/>
    </row>
    <row r="241" ht="12.75">
      <c r="E241" s="138"/>
    </row>
    <row r="242" ht="12.75">
      <c r="E242" s="138"/>
    </row>
    <row r="243" ht="12.75">
      <c r="E243" s="138"/>
    </row>
    <row r="244" ht="12.75">
      <c r="E244" s="138"/>
    </row>
    <row r="245" spans="1:7" ht="12.75">
      <c r="A245" s="190"/>
      <c r="B245" s="190"/>
      <c r="C245" s="190"/>
      <c r="D245" s="190"/>
      <c r="E245" s="190"/>
      <c r="F245" s="190"/>
      <c r="G245" s="190"/>
    </row>
    <row r="246" spans="1:7" ht="12.75">
      <c r="A246" s="190"/>
      <c r="B246" s="190"/>
      <c r="C246" s="190"/>
      <c r="D246" s="190"/>
      <c r="E246" s="190"/>
      <c r="F246" s="190"/>
      <c r="G246" s="190"/>
    </row>
    <row r="247" spans="1:7" ht="12.75">
      <c r="A247" s="190"/>
      <c r="B247" s="190"/>
      <c r="C247" s="190"/>
      <c r="D247" s="190"/>
      <c r="E247" s="190"/>
      <c r="F247" s="190"/>
      <c r="G247" s="190"/>
    </row>
    <row r="248" spans="1:7" ht="12.75">
      <c r="A248" s="190"/>
      <c r="B248" s="190"/>
      <c r="C248" s="190"/>
      <c r="D248" s="190"/>
      <c r="E248" s="190"/>
      <c r="F248" s="190"/>
      <c r="G248" s="190"/>
    </row>
    <row r="249" ht="12.75">
      <c r="E249" s="138"/>
    </row>
    <row r="250" ht="12.75">
      <c r="E250" s="138"/>
    </row>
    <row r="251" ht="12.75">
      <c r="E251" s="138"/>
    </row>
    <row r="252" ht="12.75">
      <c r="E252" s="138"/>
    </row>
    <row r="253" ht="12.75">
      <c r="E253" s="138"/>
    </row>
    <row r="254" ht="12.75">
      <c r="E254" s="138"/>
    </row>
    <row r="255" ht="12.75">
      <c r="E255" s="138"/>
    </row>
    <row r="256" ht="12.75">
      <c r="E256" s="138"/>
    </row>
    <row r="257" ht="12.75">
      <c r="E257" s="138"/>
    </row>
    <row r="258" ht="12.75">
      <c r="E258" s="138"/>
    </row>
    <row r="259" ht="12.75">
      <c r="E259" s="138"/>
    </row>
    <row r="260" ht="12.75">
      <c r="E260" s="138"/>
    </row>
    <row r="261" ht="12.75">
      <c r="E261" s="138"/>
    </row>
    <row r="262" ht="12.75">
      <c r="E262" s="138"/>
    </row>
    <row r="263" ht="12.75">
      <c r="E263" s="138"/>
    </row>
    <row r="264" ht="12.75">
      <c r="E264" s="138"/>
    </row>
    <row r="265" ht="12.75">
      <c r="E265" s="138"/>
    </row>
    <row r="266" ht="12.75">
      <c r="E266" s="138"/>
    </row>
    <row r="267" ht="12.75">
      <c r="E267" s="138"/>
    </row>
    <row r="268" ht="12.75">
      <c r="E268" s="138"/>
    </row>
    <row r="269" ht="12.75">
      <c r="E269" s="138"/>
    </row>
    <row r="270" ht="12.75">
      <c r="E270" s="138"/>
    </row>
    <row r="271" ht="12.75">
      <c r="E271" s="138"/>
    </row>
    <row r="272" ht="12.75">
      <c r="E272" s="138"/>
    </row>
    <row r="273" ht="12.75">
      <c r="E273" s="138"/>
    </row>
    <row r="274" spans="1:2" ht="12.75">
      <c r="A274" s="191"/>
      <c r="B274" s="191"/>
    </row>
    <row r="275" spans="1:7" ht="12.75">
      <c r="A275" s="190"/>
      <c r="B275" s="190"/>
      <c r="C275" s="193"/>
      <c r="D275" s="193"/>
      <c r="E275" s="194"/>
      <c r="F275" s="193"/>
      <c r="G275" s="195"/>
    </row>
    <row r="276" spans="1:7" ht="12.75">
      <c r="A276" s="196"/>
      <c r="B276" s="196"/>
      <c r="C276" s="190"/>
      <c r="D276" s="190"/>
      <c r="E276" s="197"/>
      <c r="F276" s="190"/>
      <c r="G276" s="190"/>
    </row>
    <row r="277" spans="1:7" ht="12.75">
      <c r="A277" s="190"/>
      <c r="B277" s="190"/>
      <c r="C277" s="190"/>
      <c r="D277" s="190"/>
      <c r="E277" s="197"/>
      <c r="F277" s="190"/>
      <c r="G277" s="190"/>
    </row>
    <row r="278" spans="1:7" ht="12.75">
      <c r="A278" s="190"/>
      <c r="B278" s="190"/>
      <c r="C278" s="190"/>
      <c r="D278" s="190"/>
      <c r="E278" s="197"/>
      <c r="F278" s="190"/>
      <c r="G278" s="190"/>
    </row>
    <row r="279" spans="1:7" ht="12.75">
      <c r="A279" s="190"/>
      <c r="B279" s="190"/>
      <c r="C279" s="190"/>
      <c r="D279" s="190"/>
      <c r="E279" s="197"/>
      <c r="F279" s="190"/>
      <c r="G279" s="190"/>
    </row>
    <row r="280" spans="1:7" ht="12.75">
      <c r="A280" s="190"/>
      <c r="B280" s="190"/>
      <c r="C280" s="190"/>
      <c r="D280" s="190"/>
      <c r="E280" s="197"/>
      <c r="F280" s="190"/>
      <c r="G280" s="190"/>
    </row>
    <row r="281" spans="1:7" ht="12.75">
      <c r="A281" s="190"/>
      <c r="B281" s="190"/>
      <c r="C281" s="190"/>
      <c r="D281" s="190"/>
      <c r="E281" s="197"/>
      <c r="F281" s="190"/>
      <c r="G281" s="190"/>
    </row>
    <row r="282" spans="1:7" ht="12.75">
      <c r="A282" s="190"/>
      <c r="B282" s="190"/>
      <c r="C282" s="190"/>
      <c r="D282" s="190"/>
      <c r="E282" s="197"/>
      <c r="F282" s="190"/>
      <c r="G282" s="190"/>
    </row>
    <row r="283" spans="1:7" ht="12.75">
      <c r="A283" s="190"/>
      <c r="B283" s="190"/>
      <c r="C283" s="190"/>
      <c r="D283" s="190"/>
      <c r="E283" s="197"/>
      <c r="F283" s="190"/>
      <c r="G283" s="190"/>
    </row>
    <row r="284" spans="1:7" ht="12.75">
      <c r="A284" s="190"/>
      <c r="B284" s="190"/>
      <c r="C284" s="190"/>
      <c r="D284" s="190"/>
      <c r="E284" s="197"/>
      <c r="F284" s="190"/>
      <c r="G284" s="190"/>
    </row>
    <row r="285" spans="1:7" ht="12.75">
      <c r="A285" s="190"/>
      <c r="B285" s="190"/>
      <c r="C285" s="190"/>
      <c r="D285" s="190"/>
      <c r="E285" s="197"/>
      <c r="F285" s="190"/>
      <c r="G285" s="190"/>
    </row>
    <row r="286" spans="1:7" ht="12.75">
      <c r="A286" s="190"/>
      <c r="B286" s="190"/>
      <c r="C286" s="190"/>
      <c r="D286" s="190"/>
      <c r="E286" s="197"/>
      <c r="F286" s="190"/>
      <c r="G286" s="190"/>
    </row>
    <row r="287" spans="1:7" ht="12.75">
      <c r="A287" s="190"/>
      <c r="B287" s="190"/>
      <c r="C287" s="190"/>
      <c r="D287" s="190"/>
      <c r="E287" s="197"/>
      <c r="F287" s="190"/>
      <c r="G287" s="190"/>
    </row>
    <row r="288" spans="1:7" ht="12.75">
      <c r="A288" s="190"/>
      <c r="B288" s="190"/>
      <c r="C288" s="190"/>
      <c r="D288" s="190"/>
      <c r="E288" s="197"/>
      <c r="F288" s="190"/>
      <c r="G288" s="190"/>
    </row>
  </sheetData>
  <mergeCells count="40">
    <mergeCell ref="C160:D160"/>
    <mergeCell ref="C161:D161"/>
    <mergeCell ref="C162:D162"/>
    <mergeCell ref="C164:D164"/>
    <mergeCell ref="C166:D166"/>
    <mergeCell ref="C152:D152"/>
    <mergeCell ref="C153:D153"/>
    <mergeCell ref="C154:D154"/>
    <mergeCell ref="C156:D156"/>
    <mergeCell ref="C157:D157"/>
    <mergeCell ref="C158:D158"/>
    <mergeCell ref="C134:D134"/>
    <mergeCell ref="C137:D137"/>
    <mergeCell ref="C138:D138"/>
    <mergeCell ref="C140:D140"/>
    <mergeCell ref="C84:D84"/>
    <mergeCell ref="C85:D85"/>
    <mergeCell ref="C58:D58"/>
    <mergeCell ref="C60:D60"/>
    <mergeCell ref="C61:D61"/>
    <mergeCell ref="C62:D62"/>
    <mergeCell ref="C66:D66"/>
    <mergeCell ref="C45:D45"/>
    <mergeCell ref="C47:D47"/>
    <mergeCell ref="C49:D49"/>
    <mergeCell ref="C51:D51"/>
    <mergeCell ref="C52:D52"/>
    <mergeCell ref="C54:D54"/>
    <mergeCell ref="C37:D37"/>
    <mergeCell ref="C38:D38"/>
    <mergeCell ref="C39:D39"/>
    <mergeCell ref="C42:D42"/>
    <mergeCell ref="C43:D43"/>
    <mergeCell ref="C15:D15"/>
    <mergeCell ref="C18:D18"/>
    <mergeCell ref="C20:D20"/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2014-12-16T09:31:06Z</dcterms:created>
  <dcterms:modified xsi:type="dcterms:W3CDTF">2014-12-16T09:37:11Z</dcterms:modified>
  <cp:category/>
  <cp:version/>
  <cp:contentType/>
  <cp:contentStatus/>
</cp:coreProperties>
</file>